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Excel\Project\"/>
    </mc:Choice>
  </mc:AlternateContent>
  <xr:revisionPtr revIDLastSave="0" documentId="13_ncr:1_{96935523-667E-4BF2-8C61-FC9BD660B2DF}" xr6:coauthVersionLast="47" xr6:coauthVersionMax="47" xr10:uidLastSave="{00000000-0000-0000-0000-000000000000}"/>
  <bookViews>
    <workbookView xWindow="-120" yWindow="-120" windowWidth="20730" windowHeight="11160" xr2:uid="{F8660BCD-9FEC-4F05-9772-4680A95AAEAC}"/>
  </bookViews>
  <sheets>
    <sheet name="Dashboard" sheetId="4" r:id="rId1"/>
    <sheet name="Calculations" sheetId="1" r:id="rId2"/>
    <sheet name="Database" sheetId="2" r:id="rId3"/>
  </sheets>
  <definedNames>
    <definedName name="ExternalData_1" localSheetId="2" hidden="1">Database!$A$1:$P$1001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0" i="1" l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3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F67" i="1"/>
  <c r="A56" i="1"/>
  <c r="A57" i="1"/>
  <c r="A58" i="1"/>
  <c r="A59" i="1"/>
  <c r="A60" i="1"/>
  <c r="A61" i="1"/>
  <c r="A62" i="1"/>
  <c r="A63" i="1"/>
  <c r="A64" i="1"/>
  <c r="A65" i="1"/>
  <c r="A66" i="1"/>
  <c r="A67" i="1"/>
  <c r="A55" i="1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AA92" i="2"/>
  <c r="AA93" i="2"/>
  <c r="AA94" i="2"/>
  <c r="AA95" i="2"/>
  <c r="AA96" i="2"/>
  <c r="AA97" i="2"/>
  <c r="AA98" i="2"/>
  <c r="AA99" i="2"/>
  <c r="AA100" i="2"/>
  <c r="AA101" i="2"/>
  <c r="AA102" i="2"/>
  <c r="AA103" i="2"/>
  <c r="AA104" i="2"/>
  <c r="AA105" i="2"/>
  <c r="AA106" i="2"/>
  <c r="AA107" i="2"/>
  <c r="AA108" i="2"/>
  <c r="AA109" i="2"/>
  <c r="AA110" i="2"/>
  <c r="AA111" i="2"/>
  <c r="AA112" i="2"/>
  <c r="AA113" i="2"/>
  <c r="AA114" i="2"/>
  <c r="AA115" i="2"/>
  <c r="AA116" i="2"/>
  <c r="AA117" i="2"/>
  <c r="AA118" i="2"/>
  <c r="AA119" i="2"/>
  <c r="AA120" i="2"/>
  <c r="AA121" i="2"/>
  <c r="AA122" i="2"/>
  <c r="AA123" i="2"/>
  <c r="AA124" i="2"/>
  <c r="AA125" i="2"/>
  <c r="AA126" i="2"/>
  <c r="AA127" i="2"/>
  <c r="AA128" i="2"/>
  <c r="AA129" i="2"/>
  <c r="AA130" i="2"/>
  <c r="AA131" i="2"/>
  <c r="AA132" i="2"/>
  <c r="AA133" i="2"/>
  <c r="AA134" i="2"/>
  <c r="AA135" i="2"/>
  <c r="AA136" i="2"/>
  <c r="AA137" i="2"/>
  <c r="AA138" i="2"/>
  <c r="AA139" i="2"/>
  <c r="AA140" i="2"/>
  <c r="AA141" i="2"/>
  <c r="AA142" i="2"/>
  <c r="AA143" i="2"/>
  <c r="AA144" i="2"/>
  <c r="AA145" i="2"/>
  <c r="AA146" i="2"/>
  <c r="AA147" i="2"/>
  <c r="AA148" i="2"/>
  <c r="AA149" i="2"/>
  <c r="AA150" i="2"/>
  <c r="AA151" i="2"/>
  <c r="AA152" i="2"/>
  <c r="AA153" i="2"/>
  <c r="AA154" i="2"/>
  <c r="AA155" i="2"/>
  <c r="AA156" i="2"/>
  <c r="AA157" i="2"/>
  <c r="AA158" i="2"/>
  <c r="AA159" i="2"/>
  <c r="AA160" i="2"/>
  <c r="AA161" i="2"/>
  <c r="AA162" i="2"/>
  <c r="AA163" i="2"/>
  <c r="AA164" i="2"/>
  <c r="AA165" i="2"/>
  <c r="AA166" i="2"/>
  <c r="AA167" i="2"/>
  <c r="AA168" i="2"/>
  <c r="AA169" i="2"/>
  <c r="AA170" i="2"/>
  <c r="AA171" i="2"/>
  <c r="AA172" i="2"/>
  <c r="AA173" i="2"/>
  <c r="AA174" i="2"/>
  <c r="AA175" i="2"/>
  <c r="AA176" i="2"/>
  <c r="AA177" i="2"/>
  <c r="AA178" i="2"/>
  <c r="AA179" i="2"/>
  <c r="AA180" i="2"/>
  <c r="AA181" i="2"/>
  <c r="AA182" i="2"/>
  <c r="AA183" i="2"/>
  <c r="AA184" i="2"/>
  <c r="AA185" i="2"/>
  <c r="AA186" i="2"/>
  <c r="AA187" i="2"/>
  <c r="AA188" i="2"/>
  <c r="AA189" i="2"/>
  <c r="AA190" i="2"/>
  <c r="AA191" i="2"/>
  <c r="AA192" i="2"/>
  <c r="AA193" i="2"/>
  <c r="AA194" i="2"/>
  <c r="AA195" i="2"/>
  <c r="AA196" i="2"/>
  <c r="AA197" i="2"/>
  <c r="AA198" i="2"/>
  <c r="AA199" i="2"/>
  <c r="AA200" i="2"/>
  <c r="AA201" i="2"/>
  <c r="AA202" i="2"/>
  <c r="AA203" i="2"/>
  <c r="AA204" i="2"/>
  <c r="AA205" i="2"/>
  <c r="AA206" i="2"/>
  <c r="AA207" i="2"/>
  <c r="AA208" i="2"/>
  <c r="AA209" i="2"/>
  <c r="AA210" i="2"/>
  <c r="AA211" i="2"/>
  <c r="AA212" i="2"/>
  <c r="AA213" i="2"/>
  <c r="AA214" i="2"/>
  <c r="AA215" i="2"/>
  <c r="AA216" i="2"/>
  <c r="AA217" i="2"/>
  <c r="AA218" i="2"/>
  <c r="AA219" i="2"/>
  <c r="AA220" i="2"/>
  <c r="AA221" i="2"/>
  <c r="AA222" i="2"/>
  <c r="AA223" i="2"/>
  <c r="AA224" i="2"/>
  <c r="AA225" i="2"/>
  <c r="AA226" i="2"/>
  <c r="AA227" i="2"/>
  <c r="AA228" i="2"/>
  <c r="AA229" i="2"/>
  <c r="AA230" i="2"/>
  <c r="AA231" i="2"/>
  <c r="AA232" i="2"/>
  <c r="AA233" i="2"/>
  <c r="AA234" i="2"/>
  <c r="AA235" i="2"/>
  <c r="AA236" i="2"/>
  <c r="AA237" i="2"/>
  <c r="AA238" i="2"/>
  <c r="AA239" i="2"/>
  <c r="AA240" i="2"/>
  <c r="AA241" i="2"/>
  <c r="AA242" i="2"/>
  <c r="AA243" i="2"/>
  <c r="AA244" i="2"/>
  <c r="AA245" i="2"/>
  <c r="AA246" i="2"/>
  <c r="AA247" i="2"/>
  <c r="AA248" i="2"/>
  <c r="AA249" i="2"/>
  <c r="AA250" i="2"/>
  <c r="AA251" i="2"/>
  <c r="AA252" i="2"/>
  <c r="AA253" i="2"/>
  <c r="AA254" i="2"/>
  <c r="AA255" i="2"/>
  <c r="AA256" i="2"/>
  <c r="AA257" i="2"/>
  <c r="AA258" i="2"/>
  <c r="AA259" i="2"/>
  <c r="AA260" i="2"/>
  <c r="AA261" i="2"/>
  <c r="AA262" i="2"/>
  <c r="AA263" i="2"/>
  <c r="AA264" i="2"/>
  <c r="AA265" i="2"/>
  <c r="AA266" i="2"/>
  <c r="AA267" i="2"/>
  <c r="AA268" i="2"/>
  <c r="AA269" i="2"/>
  <c r="AA270" i="2"/>
  <c r="AA271" i="2"/>
  <c r="AA272" i="2"/>
  <c r="AA273" i="2"/>
  <c r="AA274" i="2"/>
  <c r="AA275" i="2"/>
  <c r="AA276" i="2"/>
  <c r="AA277" i="2"/>
  <c r="AA278" i="2"/>
  <c r="AA279" i="2"/>
  <c r="AA280" i="2"/>
  <c r="AA281" i="2"/>
  <c r="AA282" i="2"/>
  <c r="AA283" i="2"/>
  <c r="AA284" i="2"/>
  <c r="AA285" i="2"/>
  <c r="AA286" i="2"/>
  <c r="AA287" i="2"/>
  <c r="AA288" i="2"/>
  <c r="AA289" i="2"/>
  <c r="AA290" i="2"/>
  <c r="AA291" i="2"/>
  <c r="AA292" i="2"/>
  <c r="AA293" i="2"/>
  <c r="AA294" i="2"/>
  <c r="AA295" i="2"/>
  <c r="AA296" i="2"/>
  <c r="AA297" i="2"/>
  <c r="AA298" i="2"/>
  <c r="AA299" i="2"/>
  <c r="AA300" i="2"/>
  <c r="AA301" i="2"/>
  <c r="AA302" i="2"/>
  <c r="AA303" i="2"/>
  <c r="AA304" i="2"/>
  <c r="AA305" i="2"/>
  <c r="AA306" i="2"/>
  <c r="AA307" i="2"/>
  <c r="AA308" i="2"/>
  <c r="AA309" i="2"/>
  <c r="AA310" i="2"/>
  <c r="AA311" i="2"/>
  <c r="AA312" i="2"/>
  <c r="AA313" i="2"/>
  <c r="AA314" i="2"/>
  <c r="AA315" i="2"/>
  <c r="AA316" i="2"/>
  <c r="AA317" i="2"/>
  <c r="AA318" i="2"/>
  <c r="AA319" i="2"/>
  <c r="AA320" i="2"/>
  <c r="AA321" i="2"/>
  <c r="AA322" i="2"/>
  <c r="AA323" i="2"/>
  <c r="AA324" i="2"/>
  <c r="AA325" i="2"/>
  <c r="AA326" i="2"/>
  <c r="AA327" i="2"/>
  <c r="AA328" i="2"/>
  <c r="AA329" i="2"/>
  <c r="AA330" i="2"/>
  <c r="AA331" i="2"/>
  <c r="AA332" i="2"/>
  <c r="AA333" i="2"/>
  <c r="AA334" i="2"/>
  <c r="AA335" i="2"/>
  <c r="AA336" i="2"/>
  <c r="AA337" i="2"/>
  <c r="AA338" i="2"/>
  <c r="AA339" i="2"/>
  <c r="AA340" i="2"/>
  <c r="AA341" i="2"/>
  <c r="AA342" i="2"/>
  <c r="AA343" i="2"/>
  <c r="AA344" i="2"/>
  <c r="AA345" i="2"/>
  <c r="AA346" i="2"/>
  <c r="AA347" i="2"/>
  <c r="AA348" i="2"/>
  <c r="AA349" i="2"/>
  <c r="AA350" i="2"/>
  <c r="AA351" i="2"/>
  <c r="AA352" i="2"/>
  <c r="AA353" i="2"/>
  <c r="AA354" i="2"/>
  <c r="AA355" i="2"/>
  <c r="AA356" i="2"/>
  <c r="AA357" i="2"/>
  <c r="AA358" i="2"/>
  <c r="AA359" i="2"/>
  <c r="AA360" i="2"/>
  <c r="AA361" i="2"/>
  <c r="AA362" i="2"/>
  <c r="AA363" i="2"/>
  <c r="AA364" i="2"/>
  <c r="AA365" i="2"/>
  <c r="AA366" i="2"/>
  <c r="AA367" i="2"/>
  <c r="AA368" i="2"/>
  <c r="AA369" i="2"/>
  <c r="AA370" i="2"/>
  <c r="AA371" i="2"/>
  <c r="AA372" i="2"/>
  <c r="AA373" i="2"/>
  <c r="AA374" i="2"/>
  <c r="AA375" i="2"/>
  <c r="AA376" i="2"/>
  <c r="AA377" i="2"/>
  <c r="AA378" i="2"/>
  <c r="AA379" i="2"/>
  <c r="AA380" i="2"/>
  <c r="AA381" i="2"/>
  <c r="AA382" i="2"/>
  <c r="AA383" i="2"/>
  <c r="AA384" i="2"/>
  <c r="AA385" i="2"/>
  <c r="AA386" i="2"/>
  <c r="AA387" i="2"/>
  <c r="AA388" i="2"/>
  <c r="AA389" i="2"/>
  <c r="AA390" i="2"/>
  <c r="AA391" i="2"/>
  <c r="AA392" i="2"/>
  <c r="AA393" i="2"/>
  <c r="AA394" i="2"/>
  <c r="AA395" i="2"/>
  <c r="AA396" i="2"/>
  <c r="AA397" i="2"/>
  <c r="AA398" i="2"/>
  <c r="AA399" i="2"/>
  <c r="AA400" i="2"/>
  <c r="AA401" i="2"/>
  <c r="AA402" i="2"/>
  <c r="AA403" i="2"/>
  <c r="AA404" i="2"/>
  <c r="AA405" i="2"/>
  <c r="AA406" i="2"/>
  <c r="AA407" i="2"/>
  <c r="AA408" i="2"/>
  <c r="AA409" i="2"/>
  <c r="AA410" i="2"/>
  <c r="AA411" i="2"/>
  <c r="AA412" i="2"/>
  <c r="AA413" i="2"/>
  <c r="AA414" i="2"/>
  <c r="AA415" i="2"/>
  <c r="AA416" i="2"/>
  <c r="AA417" i="2"/>
  <c r="AA418" i="2"/>
  <c r="AA419" i="2"/>
  <c r="AA420" i="2"/>
  <c r="AA421" i="2"/>
  <c r="AA422" i="2"/>
  <c r="AA423" i="2"/>
  <c r="AA424" i="2"/>
  <c r="AA425" i="2"/>
  <c r="AA426" i="2"/>
  <c r="AA427" i="2"/>
  <c r="AA428" i="2"/>
  <c r="AA429" i="2"/>
  <c r="AA430" i="2"/>
  <c r="AA431" i="2"/>
  <c r="AA432" i="2"/>
  <c r="AA433" i="2"/>
  <c r="AA434" i="2"/>
  <c r="AA435" i="2"/>
  <c r="AA436" i="2"/>
  <c r="AA437" i="2"/>
  <c r="AA438" i="2"/>
  <c r="AA439" i="2"/>
  <c r="AA440" i="2"/>
  <c r="AA441" i="2"/>
  <c r="AA442" i="2"/>
  <c r="AA443" i="2"/>
  <c r="AA444" i="2"/>
  <c r="AA445" i="2"/>
  <c r="AA446" i="2"/>
  <c r="AA447" i="2"/>
  <c r="AA448" i="2"/>
  <c r="AA449" i="2"/>
  <c r="AA450" i="2"/>
  <c r="AA451" i="2"/>
  <c r="AA452" i="2"/>
  <c r="AA453" i="2"/>
  <c r="AA454" i="2"/>
  <c r="AA455" i="2"/>
  <c r="AA456" i="2"/>
  <c r="AA457" i="2"/>
  <c r="AA458" i="2"/>
  <c r="AA459" i="2"/>
  <c r="AA460" i="2"/>
  <c r="AA461" i="2"/>
  <c r="AA462" i="2"/>
  <c r="AA463" i="2"/>
  <c r="AA464" i="2"/>
  <c r="AA465" i="2"/>
  <c r="AA466" i="2"/>
  <c r="AA467" i="2"/>
  <c r="AA468" i="2"/>
  <c r="AA469" i="2"/>
  <c r="AA470" i="2"/>
  <c r="AA471" i="2"/>
  <c r="AA472" i="2"/>
  <c r="AA473" i="2"/>
  <c r="AA474" i="2"/>
  <c r="AA475" i="2"/>
  <c r="AA476" i="2"/>
  <c r="AA477" i="2"/>
  <c r="AA478" i="2"/>
  <c r="AA479" i="2"/>
  <c r="AA480" i="2"/>
  <c r="AA481" i="2"/>
  <c r="AA482" i="2"/>
  <c r="AA483" i="2"/>
  <c r="AA484" i="2"/>
  <c r="AA485" i="2"/>
  <c r="AA486" i="2"/>
  <c r="AA487" i="2"/>
  <c r="AA488" i="2"/>
  <c r="AA489" i="2"/>
  <c r="AA490" i="2"/>
  <c r="AA491" i="2"/>
  <c r="AA492" i="2"/>
  <c r="AA493" i="2"/>
  <c r="AA494" i="2"/>
  <c r="AA495" i="2"/>
  <c r="AA496" i="2"/>
  <c r="AA497" i="2"/>
  <c r="AA498" i="2"/>
  <c r="AA499" i="2"/>
  <c r="AA500" i="2"/>
  <c r="AA501" i="2"/>
  <c r="AA502" i="2"/>
  <c r="AA503" i="2"/>
  <c r="AA504" i="2"/>
  <c r="AA505" i="2"/>
  <c r="AA506" i="2"/>
  <c r="AA507" i="2"/>
  <c r="AA508" i="2"/>
  <c r="AA509" i="2"/>
  <c r="AA510" i="2"/>
  <c r="AA511" i="2"/>
  <c r="AA512" i="2"/>
  <c r="AA513" i="2"/>
  <c r="AA514" i="2"/>
  <c r="AA515" i="2"/>
  <c r="AA516" i="2"/>
  <c r="AA517" i="2"/>
  <c r="AA518" i="2"/>
  <c r="AA519" i="2"/>
  <c r="AA520" i="2"/>
  <c r="AA521" i="2"/>
  <c r="AA522" i="2"/>
  <c r="AA523" i="2"/>
  <c r="AA524" i="2"/>
  <c r="AA525" i="2"/>
  <c r="AA526" i="2"/>
  <c r="AA527" i="2"/>
  <c r="AA528" i="2"/>
  <c r="AA529" i="2"/>
  <c r="AA530" i="2"/>
  <c r="AA531" i="2"/>
  <c r="AA532" i="2"/>
  <c r="AA533" i="2"/>
  <c r="AA534" i="2"/>
  <c r="AA535" i="2"/>
  <c r="AA536" i="2"/>
  <c r="AA537" i="2"/>
  <c r="AA538" i="2"/>
  <c r="AA539" i="2"/>
  <c r="AA540" i="2"/>
  <c r="AA541" i="2"/>
  <c r="AA542" i="2"/>
  <c r="AA543" i="2"/>
  <c r="AA544" i="2"/>
  <c r="AA545" i="2"/>
  <c r="AA546" i="2"/>
  <c r="AA547" i="2"/>
  <c r="AA548" i="2"/>
  <c r="AA549" i="2"/>
  <c r="AA550" i="2"/>
  <c r="AA551" i="2"/>
  <c r="AA552" i="2"/>
  <c r="AA553" i="2"/>
  <c r="AA554" i="2"/>
  <c r="AA555" i="2"/>
  <c r="AA556" i="2"/>
  <c r="AA557" i="2"/>
  <c r="AA558" i="2"/>
  <c r="AA559" i="2"/>
  <c r="AA560" i="2"/>
  <c r="AA561" i="2"/>
  <c r="AA562" i="2"/>
  <c r="AA563" i="2"/>
  <c r="AA564" i="2"/>
  <c r="AA565" i="2"/>
  <c r="AA566" i="2"/>
  <c r="AA567" i="2"/>
  <c r="AA568" i="2"/>
  <c r="AA569" i="2"/>
  <c r="AA570" i="2"/>
  <c r="AA571" i="2"/>
  <c r="AA572" i="2"/>
  <c r="AA573" i="2"/>
  <c r="AA574" i="2"/>
  <c r="AA575" i="2"/>
  <c r="AA576" i="2"/>
  <c r="AA577" i="2"/>
  <c r="AA578" i="2"/>
  <c r="AA579" i="2"/>
  <c r="AA580" i="2"/>
  <c r="AA581" i="2"/>
  <c r="AA582" i="2"/>
  <c r="AA583" i="2"/>
  <c r="AA584" i="2"/>
  <c r="AA585" i="2"/>
  <c r="AA586" i="2"/>
  <c r="AA587" i="2"/>
  <c r="AA588" i="2"/>
  <c r="AA589" i="2"/>
  <c r="AA590" i="2"/>
  <c r="AA591" i="2"/>
  <c r="AA592" i="2"/>
  <c r="AA593" i="2"/>
  <c r="AA594" i="2"/>
  <c r="AA595" i="2"/>
  <c r="AA596" i="2"/>
  <c r="AA597" i="2"/>
  <c r="AA598" i="2"/>
  <c r="AA599" i="2"/>
  <c r="AA600" i="2"/>
  <c r="AA601" i="2"/>
  <c r="AA602" i="2"/>
  <c r="AA603" i="2"/>
  <c r="AA604" i="2"/>
  <c r="AA605" i="2"/>
  <c r="AA606" i="2"/>
  <c r="AA607" i="2"/>
  <c r="AA608" i="2"/>
  <c r="AA609" i="2"/>
  <c r="AA610" i="2"/>
  <c r="AA611" i="2"/>
  <c r="AA612" i="2"/>
  <c r="AA613" i="2"/>
  <c r="AA614" i="2"/>
  <c r="AA615" i="2"/>
  <c r="AA616" i="2"/>
  <c r="AA617" i="2"/>
  <c r="AA618" i="2"/>
  <c r="AA619" i="2"/>
  <c r="AA620" i="2"/>
  <c r="AA621" i="2"/>
  <c r="AA622" i="2"/>
  <c r="AA623" i="2"/>
  <c r="AA624" i="2"/>
  <c r="AA625" i="2"/>
  <c r="AA626" i="2"/>
  <c r="AA627" i="2"/>
  <c r="AA628" i="2"/>
  <c r="AA629" i="2"/>
  <c r="AA630" i="2"/>
  <c r="AA631" i="2"/>
  <c r="AA632" i="2"/>
  <c r="AA633" i="2"/>
  <c r="AA634" i="2"/>
  <c r="AA635" i="2"/>
  <c r="AA636" i="2"/>
  <c r="AA637" i="2"/>
  <c r="AA638" i="2"/>
  <c r="AA639" i="2"/>
  <c r="AA640" i="2"/>
  <c r="AA641" i="2"/>
  <c r="AA642" i="2"/>
  <c r="AA643" i="2"/>
  <c r="AA644" i="2"/>
  <c r="AA645" i="2"/>
  <c r="AA646" i="2"/>
  <c r="AA647" i="2"/>
  <c r="AA648" i="2"/>
  <c r="AA649" i="2"/>
  <c r="AA650" i="2"/>
  <c r="AA651" i="2"/>
  <c r="AA652" i="2"/>
  <c r="AA653" i="2"/>
  <c r="AA654" i="2"/>
  <c r="AA655" i="2"/>
  <c r="AA656" i="2"/>
  <c r="AA657" i="2"/>
  <c r="AA658" i="2"/>
  <c r="AA659" i="2"/>
  <c r="AA660" i="2"/>
  <c r="AA661" i="2"/>
  <c r="AA662" i="2"/>
  <c r="AA663" i="2"/>
  <c r="AA664" i="2"/>
  <c r="AA665" i="2"/>
  <c r="AA666" i="2"/>
  <c r="AA667" i="2"/>
  <c r="AA668" i="2"/>
  <c r="AA669" i="2"/>
  <c r="AA670" i="2"/>
  <c r="AA671" i="2"/>
  <c r="AA672" i="2"/>
  <c r="AA673" i="2"/>
  <c r="AA674" i="2"/>
  <c r="AA675" i="2"/>
  <c r="AA676" i="2"/>
  <c r="AA677" i="2"/>
  <c r="AA678" i="2"/>
  <c r="AA679" i="2"/>
  <c r="AA680" i="2"/>
  <c r="AA681" i="2"/>
  <c r="AA682" i="2"/>
  <c r="AA683" i="2"/>
  <c r="AA684" i="2"/>
  <c r="AA685" i="2"/>
  <c r="AA686" i="2"/>
  <c r="AA687" i="2"/>
  <c r="AA688" i="2"/>
  <c r="AA689" i="2"/>
  <c r="AA690" i="2"/>
  <c r="AA691" i="2"/>
  <c r="AA692" i="2"/>
  <c r="AA693" i="2"/>
  <c r="AA694" i="2"/>
  <c r="AA695" i="2"/>
  <c r="AA696" i="2"/>
  <c r="AA697" i="2"/>
  <c r="AA698" i="2"/>
  <c r="AA699" i="2"/>
  <c r="AA700" i="2"/>
  <c r="AA701" i="2"/>
  <c r="AA702" i="2"/>
  <c r="AA703" i="2"/>
  <c r="AA704" i="2"/>
  <c r="AA705" i="2"/>
  <c r="AA706" i="2"/>
  <c r="AA707" i="2"/>
  <c r="AA708" i="2"/>
  <c r="AA709" i="2"/>
  <c r="AA710" i="2"/>
  <c r="AA711" i="2"/>
  <c r="AA712" i="2"/>
  <c r="AA713" i="2"/>
  <c r="AA714" i="2"/>
  <c r="AA715" i="2"/>
  <c r="AA716" i="2"/>
  <c r="AA717" i="2"/>
  <c r="AA718" i="2"/>
  <c r="AA719" i="2"/>
  <c r="AA720" i="2"/>
  <c r="AA721" i="2"/>
  <c r="AA722" i="2"/>
  <c r="AA723" i="2"/>
  <c r="AA724" i="2"/>
  <c r="AA725" i="2"/>
  <c r="AA726" i="2"/>
  <c r="AA727" i="2"/>
  <c r="AA728" i="2"/>
  <c r="AA729" i="2"/>
  <c r="AA730" i="2"/>
  <c r="AA731" i="2"/>
  <c r="AA732" i="2"/>
  <c r="AA733" i="2"/>
  <c r="AA734" i="2"/>
  <c r="AA735" i="2"/>
  <c r="AA736" i="2"/>
  <c r="AA737" i="2"/>
  <c r="AA738" i="2"/>
  <c r="AA739" i="2"/>
  <c r="AA740" i="2"/>
  <c r="AA741" i="2"/>
  <c r="AA742" i="2"/>
  <c r="AA743" i="2"/>
  <c r="AA744" i="2"/>
  <c r="AA745" i="2"/>
  <c r="AA746" i="2"/>
  <c r="AA747" i="2"/>
  <c r="AA748" i="2"/>
  <c r="AA749" i="2"/>
  <c r="AA750" i="2"/>
  <c r="AA751" i="2"/>
  <c r="AA752" i="2"/>
  <c r="AA753" i="2"/>
  <c r="AA754" i="2"/>
  <c r="AA755" i="2"/>
  <c r="AA756" i="2"/>
  <c r="AA757" i="2"/>
  <c r="AA758" i="2"/>
  <c r="AA759" i="2"/>
  <c r="AA760" i="2"/>
  <c r="AA761" i="2"/>
  <c r="AA762" i="2"/>
  <c r="AA763" i="2"/>
  <c r="AA764" i="2"/>
  <c r="AA765" i="2"/>
  <c r="AA766" i="2"/>
  <c r="AA767" i="2"/>
  <c r="AA768" i="2"/>
  <c r="AA769" i="2"/>
  <c r="AA770" i="2"/>
  <c r="AA771" i="2"/>
  <c r="AA772" i="2"/>
  <c r="AA773" i="2"/>
  <c r="AA774" i="2"/>
  <c r="AA775" i="2"/>
  <c r="AA776" i="2"/>
  <c r="AA777" i="2"/>
  <c r="AA778" i="2"/>
  <c r="AA779" i="2"/>
  <c r="AA780" i="2"/>
  <c r="AA781" i="2"/>
  <c r="AA782" i="2"/>
  <c r="AA783" i="2"/>
  <c r="AA784" i="2"/>
  <c r="AA785" i="2"/>
  <c r="AA786" i="2"/>
  <c r="AA787" i="2"/>
  <c r="AA788" i="2"/>
  <c r="AA789" i="2"/>
  <c r="AA790" i="2"/>
  <c r="AA791" i="2"/>
  <c r="AA792" i="2"/>
  <c r="AA793" i="2"/>
  <c r="AA794" i="2"/>
  <c r="AA795" i="2"/>
  <c r="AA796" i="2"/>
  <c r="AA797" i="2"/>
  <c r="AA798" i="2"/>
  <c r="AA799" i="2"/>
  <c r="AA800" i="2"/>
  <c r="AA801" i="2"/>
  <c r="AA802" i="2"/>
  <c r="AA803" i="2"/>
  <c r="AA804" i="2"/>
  <c r="AA805" i="2"/>
  <c r="AA806" i="2"/>
  <c r="AA807" i="2"/>
  <c r="AA808" i="2"/>
  <c r="AA809" i="2"/>
  <c r="AA810" i="2"/>
  <c r="AA811" i="2"/>
  <c r="AA812" i="2"/>
  <c r="AA813" i="2"/>
  <c r="AA814" i="2"/>
  <c r="AA815" i="2"/>
  <c r="AA816" i="2"/>
  <c r="AA817" i="2"/>
  <c r="AA818" i="2"/>
  <c r="AA819" i="2"/>
  <c r="AA820" i="2"/>
  <c r="AA821" i="2"/>
  <c r="AA822" i="2"/>
  <c r="AA823" i="2"/>
  <c r="AA824" i="2"/>
  <c r="AA825" i="2"/>
  <c r="AA826" i="2"/>
  <c r="AA827" i="2"/>
  <c r="AA828" i="2"/>
  <c r="AA829" i="2"/>
  <c r="AA830" i="2"/>
  <c r="AA831" i="2"/>
  <c r="AA832" i="2"/>
  <c r="AA833" i="2"/>
  <c r="AA834" i="2"/>
  <c r="AA835" i="2"/>
  <c r="AA836" i="2"/>
  <c r="AA837" i="2"/>
  <c r="AA838" i="2"/>
  <c r="AA839" i="2"/>
  <c r="AA840" i="2"/>
  <c r="AA841" i="2"/>
  <c r="AA842" i="2"/>
  <c r="AA843" i="2"/>
  <c r="AA844" i="2"/>
  <c r="AA845" i="2"/>
  <c r="AA846" i="2"/>
  <c r="AA847" i="2"/>
  <c r="AA848" i="2"/>
  <c r="AA849" i="2"/>
  <c r="AA850" i="2"/>
  <c r="AA851" i="2"/>
  <c r="AA852" i="2"/>
  <c r="AA853" i="2"/>
  <c r="AA854" i="2"/>
  <c r="AA855" i="2"/>
  <c r="AA856" i="2"/>
  <c r="AA857" i="2"/>
  <c r="AA858" i="2"/>
  <c r="AA859" i="2"/>
  <c r="AA860" i="2"/>
  <c r="AA861" i="2"/>
  <c r="AA862" i="2"/>
  <c r="AA863" i="2"/>
  <c r="AA864" i="2"/>
  <c r="AA865" i="2"/>
  <c r="AA866" i="2"/>
  <c r="AA867" i="2"/>
  <c r="AA868" i="2"/>
  <c r="AA869" i="2"/>
  <c r="AA870" i="2"/>
  <c r="AA871" i="2"/>
  <c r="AA872" i="2"/>
  <c r="AA873" i="2"/>
  <c r="AA874" i="2"/>
  <c r="AA875" i="2"/>
  <c r="AA876" i="2"/>
  <c r="AA877" i="2"/>
  <c r="AA878" i="2"/>
  <c r="AA879" i="2"/>
  <c r="AA880" i="2"/>
  <c r="AA881" i="2"/>
  <c r="AA882" i="2"/>
  <c r="AA883" i="2"/>
  <c r="AA884" i="2"/>
  <c r="AA885" i="2"/>
  <c r="AA886" i="2"/>
  <c r="AA887" i="2"/>
  <c r="AA888" i="2"/>
  <c r="AA889" i="2"/>
  <c r="AA890" i="2"/>
  <c r="AA891" i="2"/>
  <c r="AA892" i="2"/>
  <c r="AA893" i="2"/>
  <c r="AA894" i="2"/>
  <c r="AA895" i="2"/>
  <c r="AA896" i="2"/>
  <c r="AA897" i="2"/>
  <c r="AA898" i="2"/>
  <c r="AA899" i="2"/>
  <c r="AA900" i="2"/>
  <c r="AA901" i="2"/>
  <c r="AA902" i="2"/>
  <c r="AA903" i="2"/>
  <c r="AA904" i="2"/>
  <c r="AA905" i="2"/>
  <c r="AA906" i="2"/>
  <c r="AA907" i="2"/>
  <c r="AA908" i="2"/>
  <c r="AA909" i="2"/>
  <c r="AA910" i="2"/>
  <c r="AA911" i="2"/>
  <c r="AA912" i="2"/>
  <c r="AA913" i="2"/>
  <c r="AA914" i="2"/>
  <c r="AA915" i="2"/>
  <c r="AA916" i="2"/>
  <c r="AA917" i="2"/>
  <c r="AA918" i="2"/>
  <c r="AA919" i="2"/>
  <c r="AA920" i="2"/>
  <c r="AA921" i="2"/>
  <c r="AA922" i="2"/>
  <c r="AA923" i="2"/>
  <c r="AA924" i="2"/>
  <c r="AA925" i="2"/>
  <c r="AA926" i="2"/>
  <c r="AA927" i="2"/>
  <c r="AA928" i="2"/>
  <c r="AA929" i="2"/>
  <c r="AA930" i="2"/>
  <c r="AA931" i="2"/>
  <c r="AA932" i="2"/>
  <c r="AA933" i="2"/>
  <c r="AA934" i="2"/>
  <c r="AA935" i="2"/>
  <c r="AA936" i="2"/>
  <c r="AA937" i="2"/>
  <c r="AA938" i="2"/>
  <c r="AA939" i="2"/>
  <c r="AA940" i="2"/>
  <c r="AA941" i="2"/>
  <c r="AA942" i="2"/>
  <c r="AA943" i="2"/>
  <c r="AA944" i="2"/>
  <c r="AA945" i="2"/>
  <c r="AA946" i="2"/>
  <c r="AA947" i="2"/>
  <c r="AA948" i="2"/>
  <c r="AA949" i="2"/>
  <c r="AA950" i="2"/>
  <c r="AA951" i="2"/>
  <c r="AA952" i="2"/>
  <c r="AA953" i="2"/>
  <c r="AA954" i="2"/>
  <c r="AA955" i="2"/>
  <c r="AA956" i="2"/>
  <c r="AA957" i="2"/>
  <c r="AA958" i="2"/>
  <c r="AA959" i="2"/>
  <c r="AA960" i="2"/>
  <c r="AA961" i="2"/>
  <c r="AA962" i="2"/>
  <c r="AA963" i="2"/>
  <c r="AA964" i="2"/>
  <c r="AA965" i="2"/>
  <c r="AA966" i="2"/>
  <c r="AA967" i="2"/>
  <c r="AA968" i="2"/>
  <c r="AA969" i="2"/>
  <c r="AA970" i="2"/>
  <c r="AA971" i="2"/>
  <c r="AA972" i="2"/>
  <c r="AA973" i="2"/>
  <c r="AA974" i="2"/>
  <c r="AA975" i="2"/>
  <c r="AA976" i="2"/>
  <c r="AA977" i="2"/>
  <c r="AA978" i="2"/>
  <c r="AA979" i="2"/>
  <c r="AA980" i="2"/>
  <c r="AA981" i="2"/>
  <c r="AA982" i="2"/>
  <c r="AA983" i="2"/>
  <c r="AA984" i="2"/>
  <c r="AA985" i="2"/>
  <c r="AA986" i="2"/>
  <c r="AA987" i="2"/>
  <c r="AA988" i="2"/>
  <c r="AA989" i="2"/>
  <c r="AA990" i="2"/>
  <c r="AA991" i="2"/>
  <c r="AA992" i="2"/>
  <c r="AA993" i="2"/>
  <c r="AA994" i="2"/>
  <c r="AA995" i="2"/>
  <c r="AA996" i="2"/>
  <c r="AA997" i="2"/>
  <c r="AA998" i="2"/>
  <c r="AA999" i="2"/>
  <c r="AA1000" i="2"/>
  <c r="AA1001" i="2"/>
  <c r="AA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2" i="2"/>
  <c r="Z153" i="2"/>
  <c r="Z154" i="2"/>
  <c r="Z155" i="2"/>
  <c r="Z156" i="2"/>
  <c r="Z157" i="2"/>
  <c r="Z158" i="2"/>
  <c r="Z159" i="2"/>
  <c r="Z160" i="2"/>
  <c r="Z161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Z201" i="2"/>
  <c r="Z202" i="2"/>
  <c r="Z203" i="2"/>
  <c r="Z204" i="2"/>
  <c r="Z205" i="2"/>
  <c r="Z206" i="2"/>
  <c r="Z207" i="2"/>
  <c r="Z208" i="2"/>
  <c r="Z209" i="2"/>
  <c r="Z210" i="2"/>
  <c r="Z211" i="2"/>
  <c r="Z212" i="2"/>
  <c r="Z213" i="2"/>
  <c r="Z214" i="2"/>
  <c r="Z215" i="2"/>
  <c r="Z216" i="2"/>
  <c r="Z217" i="2"/>
  <c r="Z218" i="2"/>
  <c r="Z219" i="2"/>
  <c r="Z220" i="2"/>
  <c r="Z221" i="2"/>
  <c r="Z222" i="2"/>
  <c r="Z223" i="2"/>
  <c r="Z224" i="2"/>
  <c r="Z225" i="2"/>
  <c r="Z226" i="2"/>
  <c r="Z227" i="2"/>
  <c r="Z228" i="2"/>
  <c r="Z229" i="2"/>
  <c r="Z230" i="2"/>
  <c r="Z231" i="2"/>
  <c r="Z232" i="2"/>
  <c r="Z233" i="2"/>
  <c r="Z234" i="2"/>
  <c r="Z235" i="2"/>
  <c r="Z236" i="2"/>
  <c r="Z237" i="2"/>
  <c r="Z238" i="2"/>
  <c r="Z239" i="2"/>
  <c r="Z240" i="2"/>
  <c r="Z241" i="2"/>
  <c r="Z242" i="2"/>
  <c r="Z243" i="2"/>
  <c r="Z244" i="2"/>
  <c r="Z245" i="2"/>
  <c r="Z246" i="2"/>
  <c r="Z247" i="2"/>
  <c r="Z248" i="2"/>
  <c r="Z249" i="2"/>
  <c r="Z250" i="2"/>
  <c r="Z251" i="2"/>
  <c r="Z252" i="2"/>
  <c r="Z253" i="2"/>
  <c r="Z254" i="2"/>
  <c r="Z255" i="2"/>
  <c r="Z256" i="2"/>
  <c r="Z257" i="2"/>
  <c r="Z258" i="2"/>
  <c r="Z259" i="2"/>
  <c r="Z260" i="2"/>
  <c r="Z261" i="2"/>
  <c r="Z262" i="2"/>
  <c r="Z263" i="2"/>
  <c r="Z264" i="2"/>
  <c r="Z265" i="2"/>
  <c r="Z266" i="2"/>
  <c r="Z267" i="2"/>
  <c r="Z268" i="2"/>
  <c r="Z269" i="2"/>
  <c r="Z270" i="2"/>
  <c r="Z271" i="2"/>
  <c r="Z272" i="2"/>
  <c r="Z273" i="2"/>
  <c r="Z274" i="2"/>
  <c r="Z275" i="2"/>
  <c r="Z276" i="2"/>
  <c r="Z277" i="2"/>
  <c r="Z278" i="2"/>
  <c r="Z279" i="2"/>
  <c r="Z280" i="2"/>
  <c r="Z281" i="2"/>
  <c r="Z282" i="2"/>
  <c r="Z283" i="2"/>
  <c r="Z284" i="2"/>
  <c r="Z285" i="2"/>
  <c r="Z286" i="2"/>
  <c r="Z287" i="2"/>
  <c r="Z288" i="2"/>
  <c r="Z289" i="2"/>
  <c r="Z290" i="2"/>
  <c r="Z291" i="2"/>
  <c r="Z292" i="2"/>
  <c r="Z293" i="2"/>
  <c r="Z294" i="2"/>
  <c r="Z295" i="2"/>
  <c r="Z296" i="2"/>
  <c r="Z297" i="2"/>
  <c r="Z298" i="2"/>
  <c r="Z299" i="2"/>
  <c r="Z300" i="2"/>
  <c r="Z301" i="2"/>
  <c r="Z302" i="2"/>
  <c r="Z303" i="2"/>
  <c r="Z304" i="2"/>
  <c r="Z305" i="2"/>
  <c r="Z306" i="2"/>
  <c r="Z307" i="2"/>
  <c r="Z308" i="2"/>
  <c r="Z309" i="2"/>
  <c r="Z310" i="2"/>
  <c r="Z311" i="2"/>
  <c r="Z312" i="2"/>
  <c r="Z313" i="2"/>
  <c r="Z314" i="2"/>
  <c r="Z315" i="2"/>
  <c r="Z316" i="2"/>
  <c r="Z317" i="2"/>
  <c r="Z318" i="2"/>
  <c r="Z319" i="2"/>
  <c r="Z320" i="2"/>
  <c r="Z321" i="2"/>
  <c r="Z322" i="2"/>
  <c r="Z323" i="2"/>
  <c r="Z324" i="2"/>
  <c r="Z325" i="2"/>
  <c r="Z326" i="2"/>
  <c r="Z327" i="2"/>
  <c r="Z328" i="2"/>
  <c r="Z329" i="2"/>
  <c r="Z330" i="2"/>
  <c r="Z331" i="2"/>
  <c r="Z332" i="2"/>
  <c r="Z333" i="2"/>
  <c r="Z334" i="2"/>
  <c r="Z335" i="2"/>
  <c r="Z336" i="2"/>
  <c r="Z337" i="2"/>
  <c r="Z338" i="2"/>
  <c r="Z339" i="2"/>
  <c r="Z340" i="2"/>
  <c r="Z341" i="2"/>
  <c r="Z342" i="2"/>
  <c r="Z343" i="2"/>
  <c r="Z344" i="2"/>
  <c r="Z345" i="2"/>
  <c r="Z346" i="2"/>
  <c r="Z347" i="2"/>
  <c r="Z348" i="2"/>
  <c r="Z349" i="2"/>
  <c r="Z350" i="2"/>
  <c r="Z351" i="2"/>
  <c r="Z352" i="2"/>
  <c r="Z353" i="2"/>
  <c r="Z354" i="2"/>
  <c r="Z355" i="2"/>
  <c r="Z356" i="2"/>
  <c r="Z357" i="2"/>
  <c r="Z358" i="2"/>
  <c r="Z359" i="2"/>
  <c r="Z360" i="2"/>
  <c r="Z361" i="2"/>
  <c r="Z362" i="2"/>
  <c r="Z363" i="2"/>
  <c r="Z364" i="2"/>
  <c r="Z365" i="2"/>
  <c r="Z366" i="2"/>
  <c r="Z367" i="2"/>
  <c r="Z368" i="2"/>
  <c r="Z369" i="2"/>
  <c r="Z370" i="2"/>
  <c r="Z371" i="2"/>
  <c r="Z372" i="2"/>
  <c r="Z373" i="2"/>
  <c r="Z374" i="2"/>
  <c r="Z375" i="2"/>
  <c r="Z376" i="2"/>
  <c r="Z377" i="2"/>
  <c r="Z378" i="2"/>
  <c r="Z379" i="2"/>
  <c r="Z380" i="2"/>
  <c r="Z381" i="2"/>
  <c r="Z382" i="2"/>
  <c r="Z383" i="2"/>
  <c r="Z384" i="2"/>
  <c r="Z385" i="2"/>
  <c r="Z386" i="2"/>
  <c r="Z387" i="2"/>
  <c r="Z388" i="2"/>
  <c r="Z389" i="2"/>
  <c r="Z390" i="2"/>
  <c r="Z391" i="2"/>
  <c r="Z392" i="2"/>
  <c r="Z393" i="2"/>
  <c r="Z394" i="2"/>
  <c r="Z395" i="2"/>
  <c r="Z396" i="2"/>
  <c r="Z397" i="2"/>
  <c r="Z398" i="2"/>
  <c r="Z399" i="2"/>
  <c r="Z400" i="2"/>
  <c r="Z401" i="2"/>
  <c r="Z402" i="2"/>
  <c r="Z403" i="2"/>
  <c r="Z404" i="2"/>
  <c r="Z405" i="2"/>
  <c r="Z406" i="2"/>
  <c r="Z407" i="2"/>
  <c r="Z408" i="2"/>
  <c r="Z409" i="2"/>
  <c r="Z410" i="2"/>
  <c r="Z411" i="2"/>
  <c r="Z412" i="2"/>
  <c r="Z413" i="2"/>
  <c r="Z414" i="2"/>
  <c r="Z415" i="2"/>
  <c r="Z416" i="2"/>
  <c r="Z417" i="2"/>
  <c r="Z418" i="2"/>
  <c r="Z419" i="2"/>
  <c r="Z420" i="2"/>
  <c r="Z421" i="2"/>
  <c r="Z422" i="2"/>
  <c r="Z423" i="2"/>
  <c r="Z424" i="2"/>
  <c r="Z425" i="2"/>
  <c r="Z426" i="2"/>
  <c r="Z427" i="2"/>
  <c r="Z428" i="2"/>
  <c r="Z429" i="2"/>
  <c r="Z430" i="2"/>
  <c r="Z431" i="2"/>
  <c r="Z432" i="2"/>
  <c r="Z433" i="2"/>
  <c r="Z434" i="2"/>
  <c r="Z435" i="2"/>
  <c r="Z436" i="2"/>
  <c r="Z437" i="2"/>
  <c r="Z438" i="2"/>
  <c r="Z439" i="2"/>
  <c r="Z440" i="2"/>
  <c r="Z441" i="2"/>
  <c r="Z442" i="2"/>
  <c r="Z443" i="2"/>
  <c r="Z444" i="2"/>
  <c r="Z445" i="2"/>
  <c r="Z446" i="2"/>
  <c r="Z447" i="2"/>
  <c r="Z448" i="2"/>
  <c r="Z449" i="2"/>
  <c r="Z450" i="2"/>
  <c r="Z451" i="2"/>
  <c r="Z452" i="2"/>
  <c r="Z453" i="2"/>
  <c r="Z454" i="2"/>
  <c r="Z455" i="2"/>
  <c r="Z456" i="2"/>
  <c r="Z457" i="2"/>
  <c r="Z458" i="2"/>
  <c r="Z459" i="2"/>
  <c r="Z460" i="2"/>
  <c r="Z461" i="2"/>
  <c r="Z462" i="2"/>
  <c r="Z463" i="2"/>
  <c r="Z464" i="2"/>
  <c r="Z465" i="2"/>
  <c r="Z466" i="2"/>
  <c r="Z467" i="2"/>
  <c r="Z468" i="2"/>
  <c r="Z469" i="2"/>
  <c r="Z470" i="2"/>
  <c r="Z471" i="2"/>
  <c r="Z472" i="2"/>
  <c r="Z473" i="2"/>
  <c r="Z474" i="2"/>
  <c r="Z475" i="2"/>
  <c r="Z476" i="2"/>
  <c r="Z477" i="2"/>
  <c r="Z478" i="2"/>
  <c r="Z479" i="2"/>
  <c r="Z480" i="2"/>
  <c r="Z481" i="2"/>
  <c r="Z482" i="2"/>
  <c r="Z483" i="2"/>
  <c r="Z484" i="2"/>
  <c r="Z485" i="2"/>
  <c r="Z486" i="2"/>
  <c r="Z487" i="2"/>
  <c r="Z488" i="2"/>
  <c r="Z489" i="2"/>
  <c r="Z490" i="2"/>
  <c r="Z491" i="2"/>
  <c r="Z492" i="2"/>
  <c r="Z493" i="2"/>
  <c r="Z494" i="2"/>
  <c r="Z495" i="2"/>
  <c r="Z496" i="2"/>
  <c r="Z497" i="2"/>
  <c r="Z498" i="2"/>
  <c r="Z499" i="2"/>
  <c r="Z500" i="2"/>
  <c r="Z501" i="2"/>
  <c r="Z502" i="2"/>
  <c r="Z503" i="2"/>
  <c r="Z504" i="2"/>
  <c r="Z505" i="2"/>
  <c r="Z506" i="2"/>
  <c r="Z507" i="2"/>
  <c r="Z508" i="2"/>
  <c r="Z509" i="2"/>
  <c r="Z510" i="2"/>
  <c r="Z511" i="2"/>
  <c r="Z512" i="2"/>
  <c r="Z513" i="2"/>
  <c r="Z514" i="2"/>
  <c r="Z515" i="2"/>
  <c r="Z516" i="2"/>
  <c r="Z517" i="2"/>
  <c r="Z518" i="2"/>
  <c r="Z519" i="2"/>
  <c r="Z520" i="2"/>
  <c r="Z521" i="2"/>
  <c r="Z522" i="2"/>
  <c r="Z523" i="2"/>
  <c r="Z524" i="2"/>
  <c r="Z525" i="2"/>
  <c r="Z526" i="2"/>
  <c r="Z527" i="2"/>
  <c r="Z528" i="2"/>
  <c r="Z529" i="2"/>
  <c r="Z530" i="2"/>
  <c r="Z531" i="2"/>
  <c r="Z532" i="2"/>
  <c r="Z533" i="2"/>
  <c r="Z534" i="2"/>
  <c r="Z535" i="2"/>
  <c r="Z536" i="2"/>
  <c r="Z537" i="2"/>
  <c r="Z538" i="2"/>
  <c r="Z539" i="2"/>
  <c r="Z540" i="2"/>
  <c r="Z541" i="2"/>
  <c r="Z542" i="2"/>
  <c r="Z543" i="2"/>
  <c r="Z544" i="2"/>
  <c r="Z545" i="2"/>
  <c r="Z546" i="2"/>
  <c r="Z547" i="2"/>
  <c r="Z548" i="2"/>
  <c r="Z549" i="2"/>
  <c r="Z550" i="2"/>
  <c r="Z551" i="2"/>
  <c r="Z552" i="2"/>
  <c r="Z553" i="2"/>
  <c r="Z554" i="2"/>
  <c r="Z555" i="2"/>
  <c r="Z556" i="2"/>
  <c r="Z557" i="2"/>
  <c r="Z558" i="2"/>
  <c r="Z559" i="2"/>
  <c r="Z560" i="2"/>
  <c r="Z561" i="2"/>
  <c r="Z562" i="2"/>
  <c r="Z563" i="2"/>
  <c r="Z564" i="2"/>
  <c r="Z565" i="2"/>
  <c r="Z566" i="2"/>
  <c r="Z567" i="2"/>
  <c r="Z568" i="2"/>
  <c r="Z569" i="2"/>
  <c r="Z570" i="2"/>
  <c r="Z571" i="2"/>
  <c r="Z572" i="2"/>
  <c r="Z573" i="2"/>
  <c r="Z574" i="2"/>
  <c r="Z575" i="2"/>
  <c r="Z576" i="2"/>
  <c r="Z577" i="2"/>
  <c r="Z578" i="2"/>
  <c r="Z579" i="2"/>
  <c r="Z580" i="2"/>
  <c r="Z581" i="2"/>
  <c r="Z582" i="2"/>
  <c r="Z583" i="2"/>
  <c r="Z584" i="2"/>
  <c r="Z585" i="2"/>
  <c r="Z586" i="2"/>
  <c r="Z587" i="2"/>
  <c r="Z588" i="2"/>
  <c r="Z589" i="2"/>
  <c r="Z590" i="2"/>
  <c r="Z591" i="2"/>
  <c r="Z592" i="2"/>
  <c r="Z593" i="2"/>
  <c r="Z594" i="2"/>
  <c r="Z595" i="2"/>
  <c r="Z596" i="2"/>
  <c r="Z597" i="2"/>
  <c r="Z598" i="2"/>
  <c r="Z599" i="2"/>
  <c r="Z600" i="2"/>
  <c r="Z601" i="2"/>
  <c r="Z602" i="2"/>
  <c r="Z603" i="2"/>
  <c r="Z604" i="2"/>
  <c r="Z605" i="2"/>
  <c r="Z606" i="2"/>
  <c r="Z607" i="2"/>
  <c r="Z608" i="2"/>
  <c r="Z609" i="2"/>
  <c r="Z610" i="2"/>
  <c r="Z611" i="2"/>
  <c r="Z612" i="2"/>
  <c r="Z613" i="2"/>
  <c r="Z614" i="2"/>
  <c r="Z615" i="2"/>
  <c r="Z616" i="2"/>
  <c r="Z617" i="2"/>
  <c r="Z618" i="2"/>
  <c r="Z619" i="2"/>
  <c r="Z620" i="2"/>
  <c r="Z621" i="2"/>
  <c r="Z622" i="2"/>
  <c r="Z623" i="2"/>
  <c r="Z624" i="2"/>
  <c r="Z625" i="2"/>
  <c r="Z626" i="2"/>
  <c r="Z627" i="2"/>
  <c r="Z628" i="2"/>
  <c r="Z629" i="2"/>
  <c r="Z630" i="2"/>
  <c r="Z631" i="2"/>
  <c r="Z632" i="2"/>
  <c r="Z633" i="2"/>
  <c r="Z634" i="2"/>
  <c r="Z635" i="2"/>
  <c r="Z636" i="2"/>
  <c r="Z637" i="2"/>
  <c r="Z638" i="2"/>
  <c r="Z639" i="2"/>
  <c r="Z640" i="2"/>
  <c r="Z641" i="2"/>
  <c r="Z642" i="2"/>
  <c r="Z643" i="2"/>
  <c r="Z644" i="2"/>
  <c r="Z645" i="2"/>
  <c r="Z646" i="2"/>
  <c r="Z647" i="2"/>
  <c r="Z648" i="2"/>
  <c r="Z649" i="2"/>
  <c r="Z650" i="2"/>
  <c r="Z651" i="2"/>
  <c r="Z652" i="2"/>
  <c r="Z653" i="2"/>
  <c r="Z654" i="2"/>
  <c r="Z655" i="2"/>
  <c r="Z656" i="2"/>
  <c r="Z657" i="2"/>
  <c r="Z658" i="2"/>
  <c r="Z659" i="2"/>
  <c r="Z660" i="2"/>
  <c r="Z661" i="2"/>
  <c r="Z662" i="2"/>
  <c r="Z663" i="2"/>
  <c r="Z664" i="2"/>
  <c r="Z665" i="2"/>
  <c r="Z666" i="2"/>
  <c r="Z667" i="2"/>
  <c r="Z668" i="2"/>
  <c r="Z669" i="2"/>
  <c r="Z670" i="2"/>
  <c r="Z671" i="2"/>
  <c r="Z672" i="2"/>
  <c r="Z673" i="2"/>
  <c r="Z674" i="2"/>
  <c r="Z675" i="2"/>
  <c r="Z676" i="2"/>
  <c r="Z677" i="2"/>
  <c r="Z678" i="2"/>
  <c r="Z679" i="2"/>
  <c r="Z680" i="2"/>
  <c r="Z681" i="2"/>
  <c r="Z682" i="2"/>
  <c r="Z683" i="2"/>
  <c r="Z684" i="2"/>
  <c r="Z685" i="2"/>
  <c r="Z686" i="2"/>
  <c r="Z687" i="2"/>
  <c r="Z688" i="2"/>
  <c r="Z689" i="2"/>
  <c r="Z690" i="2"/>
  <c r="Z691" i="2"/>
  <c r="Z692" i="2"/>
  <c r="Z693" i="2"/>
  <c r="Z694" i="2"/>
  <c r="Z695" i="2"/>
  <c r="Z696" i="2"/>
  <c r="Z697" i="2"/>
  <c r="Z698" i="2"/>
  <c r="Z699" i="2"/>
  <c r="Z700" i="2"/>
  <c r="Z701" i="2"/>
  <c r="Z702" i="2"/>
  <c r="Z703" i="2"/>
  <c r="Z704" i="2"/>
  <c r="Z705" i="2"/>
  <c r="Z706" i="2"/>
  <c r="Z707" i="2"/>
  <c r="Z708" i="2"/>
  <c r="Z709" i="2"/>
  <c r="Z710" i="2"/>
  <c r="Z711" i="2"/>
  <c r="Z712" i="2"/>
  <c r="Z713" i="2"/>
  <c r="Z714" i="2"/>
  <c r="Z715" i="2"/>
  <c r="Z716" i="2"/>
  <c r="Z717" i="2"/>
  <c r="Z718" i="2"/>
  <c r="Z719" i="2"/>
  <c r="Z720" i="2"/>
  <c r="Z721" i="2"/>
  <c r="Z722" i="2"/>
  <c r="Z723" i="2"/>
  <c r="Z724" i="2"/>
  <c r="Z725" i="2"/>
  <c r="Z726" i="2"/>
  <c r="Z727" i="2"/>
  <c r="Z728" i="2"/>
  <c r="Z729" i="2"/>
  <c r="Z730" i="2"/>
  <c r="Z731" i="2"/>
  <c r="Z732" i="2"/>
  <c r="Z733" i="2"/>
  <c r="Z734" i="2"/>
  <c r="Z735" i="2"/>
  <c r="Z736" i="2"/>
  <c r="Z737" i="2"/>
  <c r="Z738" i="2"/>
  <c r="Z739" i="2"/>
  <c r="Z740" i="2"/>
  <c r="Z741" i="2"/>
  <c r="Z742" i="2"/>
  <c r="Z743" i="2"/>
  <c r="Z744" i="2"/>
  <c r="Z745" i="2"/>
  <c r="Z746" i="2"/>
  <c r="Z747" i="2"/>
  <c r="Z748" i="2"/>
  <c r="Z749" i="2"/>
  <c r="Z750" i="2"/>
  <c r="Z751" i="2"/>
  <c r="Z752" i="2"/>
  <c r="Z753" i="2"/>
  <c r="Z754" i="2"/>
  <c r="Z755" i="2"/>
  <c r="Z756" i="2"/>
  <c r="Z757" i="2"/>
  <c r="Z758" i="2"/>
  <c r="Z759" i="2"/>
  <c r="Z760" i="2"/>
  <c r="Z761" i="2"/>
  <c r="Z762" i="2"/>
  <c r="Z763" i="2"/>
  <c r="Z764" i="2"/>
  <c r="Z765" i="2"/>
  <c r="Z766" i="2"/>
  <c r="Z767" i="2"/>
  <c r="Z768" i="2"/>
  <c r="Z769" i="2"/>
  <c r="Z770" i="2"/>
  <c r="Z771" i="2"/>
  <c r="Z772" i="2"/>
  <c r="Z773" i="2"/>
  <c r="Z774" i="2"/>
  <c r="Z775" i="2"/>
  <c r="Z776" i="2"/>
  <c r="Z777" i="2"/>
  <c r="Z778" i="2"/>
  <c r="Z779" i="2"/>
  <c r="Z780" i="2"/>
  <c r="Z781" i="2"/>
  <c r="Z782" i="2"/>
  <c r="Z783" i="2"/>
  <c r="Z784" i="2"/>
  <c r="Z785" i="2"/>
  <c r="Z786" i="2"/>
  <c r="Z787" i="2"/>
  <c r="Z788" i="2"/>
  <c r="Z789" i="2"/>
  <c r="Z790" i="2"/>
  <c r="Z791" i="2"/>
  <c r="Z792" i="2"/>
  <c r="Z793" i="2"/>
  <c r="Z794" i="2"/>
  <c r="Z795" i="2"/>
  <c r="Z796" i="2"/>
  <c r="Z797" i="2"/>
  <c r="Z798" i="2"/>
  <c r="Z799" i="2"/>
  <c r="Z800" i="2"/>
  <c r="Z801" i="2"/>
  <c r="Z802" i="2"/>
  <c r="Z803" i="2"/>
  <c r="Z804" i="2"/>
  <c r="Z805" i="2"/>
  <c r="Z806" i="2"/>
  <c r="Z807" i="2"/>
  <c r="Z808" i="2"/>
  <c r="Z809" i="2"/>
  <c r="Z810" i="2"/>
  <c r="Z811" i="2"/>
  <c r="Z812" i="2"/>
  <c r="Z813" i="2"/>
  <c r="Z814" i="2"/>
  <c r="Z815" i="2"/>
  <c r="Z816" i="2"/>
  <c r="Z817" i="2"/>
  <c r="Z818" i="2"/>
  <c r="Z819" i="2"/>
  <c r="Z820" i="2"/>
  <c r="Z821" i="2"/>
  <c r="Z822" i="2"/>
  <c r="Z823" i="2"/>
  <c r="Z824" i="2"/>
  <c r="Z825" i="2"/>
  <c r="Z826" i="2"/>
  <c r="Z827" i="2"/>
  <c r="Z828" i="2"/>
  <c r="Z829" i="2"/>
  <c r="Z830" i="2"/>
  <c r="Z831" i="2"/>
  <c r="Z832" i="2"/>
  <c r="Z833" i="2"/>
  <c r="Z834" i="2"/>
  <c r="Z835" i="2"/>
  <c r="Z836" i="2"/>
  <c r="Z837" i="2"/>
  <c r="Z838" i="2"/>
  <c r="Z839" i="2"/>
  <c r="Z840" i="2"/>
  <c r="Z841" i="2"/>
  <c r="Z842" i="2"/>
  <c r="Z843" i="2"/>
  <c r="Z844" i="2"/>
  <c r="Z845" i="2"/>
  <c r="Z846" i="2"/>
  <c r="Z847" i="2"/>
  <c r="Z848" i="2"/>
  <c r="Z849" i="2"/>
  <c r="Z850" i="2"/>
  <c r="Z851" i="2"/>
  <c r="Z852" i="2"/>
  <c r="Z853" i="2"/>
  <c r="Z854" i="2"/>
  <c r="Z855" i="2"/>
  <c r="Z856" i="2"/>
  <c r="Z857" i="2"/>
  <c r="Z858" i="2"/>
  <c r="Z859" i="2"/>
  <c r="Z860" i="2"/>
  <c r="Z861" i="2"/>
  <c r="Z862" i="2"/>
  <c r="Z863" i="2"/>
  <c r="Z864" i="2"/>
  <c r="Z865" i="2"/>
  <c r="Z866" i="2"/>
  <c r="Z867" i="2"/>
  <c r="Z868" i="2"/>
  <c r="Z869" i="2"/>
  <c r="Z870" i="2"/>
  <c r="Z871" i="2"/>
  <c r="Z872" i="2"/>
  <c r="Z873" i="2"/>
  <c r="Z874" i="2"/>
  <c r="Z875" i="2"/>
  <c r="Z876" i="2"/>
  <c r="Z877" i="2"/>
  <c r="Z878" i="2"/>
  <c r="Z879" i="2"/>
  <c r="Z880" i="2"/>
  <c r="Z881" i="2"/>
  <c r="Z882" i="2"/>
  <c r="Z883" i="2"/>
  <c r="Z884" i="2"/>
  <c r="Z885" i="2"/>
  <c r="Z886" i="2"/>
  <c r="Z887" i="2"/>
  <c r="Z888" i="2"/>
  <c r="Z889" i="2"/>
  <c r="Z890" i="2"/>
  <c r="Z891" i="2"/>
  <c r="Z892" i="2"/>
  <c r="Z893" i="2"/>
  <c r="Z894" i="2"/>
  <c r="Z895" i="2"/>
  <c r="Z896" i="2"/>
  <c r="Z897" i="2"/>
  <c r="Z898" i="2"/>
  <c r="Z899" i="2"/>
  <c r="Z900" i="2"/>
  <c r="Z901" i="2"/>
  <c r="Z902" i="2"/>
  <c r="Z903" i="2"/>
  <c r="Z904" i="2"/>
  <c r="Z905" i="2"/>
  <c r="Z906" i="2"/>
  <c r="Z907" i="2"/>
  <c r="Z908" i="2"/>
  <c r="Z909" i="2"/>
  <c r="Z910" i="2"/>
  <c r="Z911" i="2"/>
  <c r="Z912" i="2"/>
  <c r="Z913" i="2"/>
  <c r="Z914" i="2"/>
  <c r="Z915" i="2"/>
  <c r="Z916" i="2"/>
  <c r="Z917" i="2"/>
  <c r="Z918" i="2"/>
  <c r="Z919" i="2"/>
  <c r="Z920" i="2"/>
  <c r="Z921" i="2"/>
  <c r="Z922" i="2"/>
  <c r="Z923" i="2"/>
  <c r="Z924" i="2"/>
  <c r="Z925" i="2"/>
  <c r="Z926" i="2"/>
  <c r="Z927" i="2"/>
  <c r="Z928" i="2"/>
  <c r="Z929" i="2"/>
  <c r="Z930" i="2"/>
  <c r="Z931" i="2"/>
  <c r="Z932" i="2"/>
  <c r="Z933" i="2"/>
  <c r="Z934" i="2"/>
  <c r="Z935" i="2"/>
  <c r="Z936" i="2"/>
  <c r="Z937" i="2"/>
  <c r="Z938" i="2"/>
  <c r="Z939" i="2"/>
  <c r="Z940" i="2"/>
  <c r="Z941" i="2"/>
  <c r="Z942" i="2"/>
  <c r="Z943" i="2"/>
  <c r="Z944" i="2"/>
  <c r="Z945" i="2"/>
  <c r="Z946" i="2"/>
  <c r="Z947" i="2"/>
  <c r="Z948" i="2"/>
  <c r="Z949" i="2"/>
  <c r="Z950" i="2"/>
  <c r="Z951" i="2"/>
  <c r="Z952" i="2"/>
  <c r="Z953" i="2"/>
  <c r="Z954" i="2"/>
  <c r="Z955" i="2"/>
  <c r="Z956" i="2"/>
  <c r="Z957" i="2"/>
  <c r="Z958" i="2"/>
  <c r="Z959" i="2"/>
  <c r="Z960" i="2"/>
  <c r="Z961" i="2"/>
  <c r="Z962" i="2"/>
  <c r="Z963" i="2"/>
  <c r="Z964" i="2"/>
  <c r="Z965" i="2"/>
  <c r="Z966" i="2"/>
  <c r="Z967" i="2"/>
  <c r="Z968" i="2"/>
  <c r="Z969" i="2"/>
  <c r="Z970" i="2"/>
  <c r="Z971" i="2"/>
  <c r="Z972" i="2"/>
  <c r="Z973" i="2"/>
  <c r="Z974" i="2"/>
  <c r="Z975" i="2"/>
  <c r="Z976" i="2"/>
  <c r="Z977" i="2"/>
  <c r="Z978" i="2"/>
  <c r="Z979" i="2"/>
  <c r="Z980" i="2"/>
  <c r="Z981" i="2"/>
  <c r="Z982" i="2"/>
  <c r="Z983" i="2"/>
  <c r="Z984" i="2"/>
  <c r="Z985" i="2"/>
  <c r="Z986" i="2"/>
  <c r="Z987" i="2"/>
  <c r="Z988" i="2"/>
  <c r="Z989" i="2"/>
  <c r="Z990" i="2"/>
  <c r="Z991" i="2"/>
  <c r="Z992" i="2"/>
  <c r="Z993" i="2"/>
  <c r="Z994" i="2"/>
  <c r="Z995" i="2"/>
  <c r="Z996" i="2"/>
  <c r="Z997" i="2"/>
  <c r="Z998" i="2"/>
  <c r="Z999" i="2"/>
  <c r="Z1000" i="2"/>
  <c r="Z1001" i="2"/>
  <c r="Z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125" i="2"/>
  <c r="Y126" i="2"/>
  <c r="Y127" i="2"/>
  <c r="Y128" i="2"/>
  <c r="Y129" i="2"/>
  <c r="Y130" i="2"/>
  <c r="Y131" i="2"/>
  <c r="Y132" i="2"/>
  <c r="Y133" i="2"/>
  <c r="Y134" i="2"/>
  <c r="Y135" i="2"/>
  <c r="Y136" i="2"/>
  <c r="Y137" i="2"/>
  <c r="Y138" i="2"/>
  <c r="Y139" i="2"/>
  <c r="Y140" i="2"/>
  <c r="Y141" i="2"/>
  <c r="Y142" i="2"/>
  <c r="Y143" i="2"/>
  <c r="Y144" i="2"/>
  <c r="Y145" i="2"/>
  <c r="Y146" i="2"/>
  <c r="Y147" i="2"/>
  <c r="Y148" i="2"/>
  <c r="Y149" i="2"/>
  <c r="Y150" i="2"/>
  <c r="Y151" i="2"/>
  <c r="Y152" i="2"/>
  <c r="Y153" i="2"/>
  <c r="Y154" i="2"/>
  <c r="Y155" i="2"/>
  <c r="Y156" i="2"/>
  <c r="Y157" i="2"/>
  <c r="Y158" i="2"/>
  <c r="Y159" i="2"/>
  <c r="Y160" i="2"/>
  <c r="Y161" i="2"/>
  <c r="Y162" i="2"/>
  <c r="Y163" i="2"/>
  <c r="Y164" i="2"/>
  <c r="Y165" i="2"/>
  <c r="Y166" i="2"/>
  <c r="Y167" i="2"/>
  <c r="Y168" i="2"/>
  <c r="Y169" i="2"/>
  <c r="Y170" i="2"/>
  <c r="Y171" i="2"/>
  <c r="Y172" i="2"/>
  <c r="Y173" i="2"/>
  <c r="Y174" i="2"/>
  <c r="Y175" i="2"/>
  <c r="Y176" i="2"/>
  <c r="Y177" i="2"/>
  <c r="Y178" i="2"/>
  <c r="Y179" i="2"/>
  <c r="Y180" i="2"/>
  <c r="Y181" i="2"/>
  <c r="Y182" i="2"/>
  <c r="Y183" i="2"/>
  <c r="Y184" i="2"/>
  <c r="Y185" i="2"/>
  <c r="Y186" i="2"/>
  <c r="Y187" i="2"/>
  <c r="Y188" i="2"/>
  <c r="Y189" i="2"/>
  <c r="Y190" i="2"/>
  <c r="Y191" i="2"/>
  <c r="Y192" i="2"/>
  <c r="Y193" i="2"/>
  <c r="Y194" i="2"/>
  <c r="Y195" i="2"/>
  <c r="Y196" i="2"/>
  <c r="Y197" i="2"/>
  <c r="Y198" i="2"/>
  <c r="Y199" i="2"/>
  <c r="Y200" i="2"/>
  <c r="Y201" i="2"/>
  <c r="Y202" i="2"/>
  <c r="Y203" i="2"/>
  <c r="Y204" i="2"/>
  <c r="Y205" i="2"/>
  <c r="Y206" i="2"/>
  <c r="Y207" i="2"/>
  <c r="Y208" i="2"/>
  <c r="Y209" i="2"/>
  <c r="Y210" i="2"/>
  <c r="Y211" i="2"/>
  <c r="Y212" i="2"/>
  <c r="Y213" i="2"/>
  <c r="Y214" i="2"/>
  <c r="Y215" i="2"/>
  <c r="Y216" i="2"/>
  <c r="Y217" i="2"/>
  <c r="Y218" i="2"/>
  <c r="Y219" i="2"/>
  <c r="Y220" i="2"/>
  <c r="Y221" i="2"/>
  <c r="Y222" i="2"/>
  <c r="Y223" i="2"/>
  <c r="Y224" i="2"/>
  <c r="Y225" i="2"/>
  <c r="Y226" i="2"/>
  <c r="Y227" i="2"/>
  <c r="Y228" i="2"/>
  <c r="Y229" i="2"/>
  <c r="Y230" i="2"/>
  <c r="Y231" i="2"/>
  <c r="Y232" i="2"/>
  <c r="Y233" i="2"/>
  <c r="Y234" i="2"/>
  <c r="Y235" i="2"/>
  <c r="Y236" i="2"/>
  <c r="Y237" i="2"/>
  <c r="Y238" i="2"/>
  <c r="Y239" i="2"/>
  <c r="Y240" i="2"/>
  <c r="Y241" i="2"/>
  <c r="Y242" i="2"/>
  <c r="Y243" i="2"/>
  <c r="Y244" i="2"/>
  <c r="Y245" i="2"/>
  <c r="Y246" i="2"/>
  <c r="Y247" i="2"/>
  <c r="Y248" i="2"/>
  <c r="Y249" i="2"/>
  <c r="Y250" i="2"/>
  <c r="Y251" i="2"/>
  <c r="Y252" i="2"/>
  <c r="Y253" i="2"/>
  <c r="Y254" i="2"/>
  <c r="Y255" i="2"/>
  <c r="Y256" i="2"/>
  <c r="Y257" i="2"/>
  <c r="Y258" i="2"/>
  <c r="Y259" i="2"/>
  <c r="Y260" i="2"/>
  <c r="Y261" i="2"/>
  <c r="Y262" i="2"/>
  <c r="Y263" i="2"/>
  <c r="Y264" i="2"/>
  <c r="Y265" i="2"/>
  <c r="Y266" i="2"/>
  <c r="Y267" i="2"/>
  <c r="Y268" i="2"/>
  <c r="Y269" i="2"/>
  <c r="Y270" i="2"/>
  <c r="Y271" i="2"/>
  <c r="Y272" i="2"/>
  <c r="Y273" i="2"/>
  <c r="Y274" i="2"/>
  <c r="Y275" i="2"/>
  <c r="Y276" i="2"/>
  <c r="Y277" i="2"/>
  <c r="Y278" i="2"/>
  <c r="Y279" i="2"/>
  <c r="Y280" i="2"/>
  <c r="Y281" i="2"/>
  <c r="Y282" i="2"/>
  <c r="Y283" i="2"/>
  <c r="Y284" i="2"/>
  <c r="Y285" i="2"/>
  <c r="Y286" i="2"/>
  <c r="Y287" i="2"/>
  <c r="Y288" i="2"/>
  <c r="Y289" i="2"/>
  <c r="Y290" i="2"/>
  <c r="Y291" i="2"/>
  <c r="Y292" i="2"/>
  <c r="Y293" i="2"/>
  <c r="Y294" i="2"/>
  <c r="Y295" i="2"/>
  <c r="Y296" i="2"/>
  <c r="Y297" i="2"/>
  <c r="Y298" i="2"/>
  <c r="Y299" i="2"/>
  <c r="Y300" i="2"/>
  <c r="Y301" i="2"/>
  <c r="Y302" i="2"/>
  <c r="Y303" i="2"/>
  <c r="Y304" i="2"/>
  <c r="Y305" i="2"/>
  <c r="Y306" i="2"/>
  <c r="Y307" i="2"/>
  <c r="Y308" i="2"/>
  <c r="Y309" i="2"/>
  <c r="Y310" i="2"/>
  <c r="Y311" i="2"/>
  <c r="Y312" i="2"/>
  <c r="Y313" i="2"/>
  <c r="Y314" i="2"/>
  <c r="Y315" i="2"/>
  <c r="Y316" i="2"/>
  <c r="Y317" i="2"/>
  <c r="Y318" i="2"/>
  <c r="Y319" i="2"/>
  <c r="Y320" i="2"/>
  <c r="Y321" i="2"/>
  <c r="Y322" i="2"/>
  <c r="Y323" i="2"/>
  <c r="Y324" i="2"/>
  <c r="Y325" i="2"/>
  <c r="Y326" i="2"/>
  <c r="Y327" i="2"/>
  <c r="Y328" i="2"/>
  <c r="Y329" i="2"/>
  <c r="Y330" i="2"/>
  <c r="Y331" i="2"/>
  <c r="Y332" i="2"/>
  <c r="Y333" i="2"/>
  <c r="Y334" i="2"/>
  <c r="Y335" i="2"/>
  <c r="Y336" i="2"/>
  <c r="Y337" i="2"/>
  <c r="Y338" i="2"/>
  <c r="Y339" i="2"/>
  <c r="Y340" i="2"/>
  <c r="Y341" i="2"/>
  <c r="Y342" i="2"/>
  <c r="Y343" i="2"/>
  <c r="Y344" i="2"/>
  <c r="Y345" i="2"/>
  <c r="Y346" i="2"/>
  <c r="Y347" i="2"/>
  <c r="Y348" i="2"/>
  <c r="Y349" i="2"/>
  <c r="Y350" i="2"/>
  <c r="Y351" i="2"/>
  <c r="Y352" i="2"/>
  <c r="Y353" i="2"/>
  <c r="Y354" i="2"/>
  <c r="Y355" i="2"/>
  <c r="Y356" i="2"/>
  <c r="Y357" i="2"/>
  <c r="Y358" i="2"/>
  <c r="Y359" i="2"/>
  <c r="Y360" i="2"/>
  <c r="Y361" i="2"/>
  <c r="Y362" i="2"/>
  <c r="Y363" i="2"/>
  <c r="Y364" i="2"/>
  <c r="Y365" i="2"/>
  <c r="Y366" i="2"/>
  <c r="Y367" i="2"/>
  <c r="Y368" i="2"/>
  <c r="Y369" i="2"/>
  <c r="Y370" i="2"/>
  <c r="Y371" i="2"/>
  <c r="Y372" i="2"/>
  <c r="Y373" i="2"/>
  <c r="Y374" i="2"/>
  <c r="Y375" i="2"/>
  <c r="Y376" i="2"/>
  <c r="Y377" i="2"/>
  <c r="Y378" i="2"/>
  <c r="Y379" i="2"/>
  <c r="Y380" i="2"/>
  <c r="Y381" i="2"/>
  <c r="Y382" i="2"/>
  <c r="Y383" i="2"/>
  <c r="Y384" i="2"/>
  <c r="Y385" i="2"/>
  <c r="Y386" i="2"/>
  <c r="Y387" i="2"/>
  <c r="Y388" i="2"/>
  <c r="Y389" i="2"/>
  <c r="Y390" i="2"/>
  <c r="Y391" i="2"/>
  <c r="Y392" i="2"/>
  <c r="Y393" i="2"/>
  <c r="Y394" i="2"/>
  <c r="Y395" i="2"/>
  <c r="Y396" i="2"/>
  <c r="Y397" i="2"/>
  <c r="Y398" i="2"/>
  <c r="Y399" i="2"/>
  <c r="Y400" i="2"/>
  <c r="Y401" i="2"/>
  <c r="Y402" i="2"/>
  <c r="Y403" i="2"/>
  <c r="Y404" i="2"/>
  <c r="Y405" i="2"/>
  <c r="Y406" i="2"/>
  <c r="Y407" i="2"/>
  <c r="Y408" i="2"/>
  <c r="Y409" i="2"/>
  <c r="Y410" i="2"/>
  <c r="Y411" i="2"/>
  <c r="Y412" i="2"/>
  <c r="Y413" i="2"/>
  <c r="Y414" i="2"/>
  <c r="Y415" i="2"/>
  <c r="Y416" i="2"/>
  <c r="Y417" i="2"/>
  <c r="Y418" i="2"/>
  <c r="Y419" i="2"/>
  <c r="Y420" i="2"/>
  <c r="Y421" i="2"/>
  <c r="Y422" i="2"/>
  <c r="Y423" i="2"/>
  <c r="Y424" i="2"/>
  <c r="Y425" i="2"/>
  <c r="Y426" i="2"/>
  <c r="Y427" i="2"/>
  <c r="Y428" i="2"/>
  <c r="Y429" i="2"/>
  <c r="Y430" i="2"/>
  <c r="Y431" i="2"/>
  <c r="Y432" i="2"/>
  <c r="Y433" i="2"/>
  <c r="Y434" i="2"/>
  <c r="Y435" i="2"/>
  <c r="Y436" i="2"/>
  <c r="Y437" i="2"/>
  <c r="Y438" i="2"/>
  <c r="Y439" i="2"/>
  <c r="Y440" i="2"/>
  <c r="Y441" i="2"/>
  <c r="Y442" i="2"/>
  <c r="Y443" i="2"/>
  <c r="Y444" i="2"/>
  <c r="Y445" i="2"/>
  <c r="Y446" i="2"/>
  <c r="Y447" i="2"/>
  <c r="Y448" i="2"/>
  <c r="Y449" i="2"/>
  <c r="Y450" i="2"/>
  <c r="Y451" i="2"/>
  <c r="Y452" i="2"/>
  <c r="Y453" i="2"/>
  <c r="Y454" i="2"/>
  <c r="Y455" i="2"/>
  <c r="Y456" i="2"/>
  <c r="Y457" i="2"/>
  <c r="Y458" i="2"/>
  <c r="Y459" i="2"/>
  <c r="Y460" i="2"/>
  <c r="Y461" i="2"/>
  <c r="Y462" i="2"/>
  <c r="Y463" i="2"/>
  <c r="Y464" i="2"/>
  <c r="Y465" i="2"/>
  <c r="Y466" i="2"/>
  <c r="Y467" i="2"/>
  <c r="Y468" i="2"/>
  <c r="Y469" i="2"/>
  <c r="Y470" i="2"/>
  <c r="Y471" i="2"/>
  <c r="Y472" i="2"/>
  <c r="Y473" i="2"/>
  <c r="Y474" i="2"/>
  <c r="Y475" i="2"/>
  <c r="Y476" i="2"/>
  <c r="Y477" i="2"/>
  <c r="Y478" i="2"/>
  <c r="Y479" i="2"/>
  <c r="Y480" i="2"/>
  <c r="Y481" i="2"/>
  <c r="Y482" i="2"/>
  <c r="Y483" i="2"/>
  <c r="Y484" i="2"/>
  <c r="Y485" i="2"/>
  <c r="Y486" i="2"/>
  <c r="Y487" i="2"/>
  <c r="Y488" i="2"/>
  <c r="Y489" i="2"/>
  <c r="Y490" i="2"/>
  <c r="Y491" i="2"/>
  <c r="Y492" i="2"/>
  <c r="Y493" i="2"/>
  <c r="Y494" i="2"/>
  <c r="Y495" i="2"/>
  <c r="Y496" i="2"/>
  <c r="Y497" i="2"/>
  <c r="Y498" i="2"/>
  <c r="Y499" i="2"/>
  <c r="Y500" i="2"/>
  <c r="Y501" i="2"/>
  <c r="Y502" i="2"/>
  <c r="Y503" i="2"/>
  <c r="Y504" i="2"/>
  <c r="Y505" i="2"/>
  <c r="Y506" i="2"/>
  <c r="Y507" i="2"/>
  <c r="Y508" i="2"/>
  <c r="Y509" i="2"/>
  <c r="Y510" i="2"/>
  <c r="Y511" i="2"/>
  <c r="Y512" i="2"/>
  <c r="Y513" i="2"/>
  <c r="Y514" i="2"/>
  <c r="Y515" i="2"/>
  <c r="Y516" i="2"/>
  <c r="Y517" i="2"/>
  <c r="Y518" i="2"/>
  <c r="Y519" i="2"/>
  <c r="Y520" i="2"/>
  <c r="Y521" i="2"/>
  <c r="Y522" i="2"/>
  <c r="Y523" i="2"/>
  <c r="Y524" i="2"/>
  <c r="Y525" i="2"/>
  <c r="Y526" i="2"/>
  <c r="Y527" i="2"/>
  <c r="Y528" i="2"/>
  <c r="Y529" i="2"/>
  <c r="Y530" i="2"/>
  <c r="Y531" i="2"/>
  <c r="Y532" i="2"/>
  <c r="Y533" i="2"/>
  <c r="Y534" i="2"/>
  <c r="Y535" i="2"/>
  <c r="Y536" i="2"/>
  <c r="Y537" i="2"/>
  <c r="Y538" i="2"/>
  <c r="Y539" i="2"/>
  <c r="Y540" i="2"/>
  <c r="Y541" i="2"/>
  <c r="Y542" i="2"/>
  <c r="Y543" i="2"/>
  <c r="Y544" i="2"/>
  <c r="Y545" i="2"/>
  <c r="Y546" i="2"/>
  <c r="Y547" i="2"/>
  <c r="Y548" i="2"/>
  <c r="Y549" i="2"/>
  <c r="Y550" i="2"/>
  <c r="Y551" i="2"/>
  <c r="Y552" i="2"/>
  <c r="Y553" i="2"/>
  <c r="Y554" i="2"/>
  <c r="Y555" i="2"/>
  <c r="Y556" i="2"/>
  <c r="Y557" i="2"/>
  <c r="Y558" i="2"/>
  <c r="Y559" i="2"/>
  <c r="Y560" i="2"/>
  <c r="Y561" i="2"/>
  <c r="Y562" i="2"/>
  <c r="Y563" i="2"/>
  <c r="Y564" i="2"/>
  <c r="Y565" i="2"/>
  <c r="Y566" i="2"/>
  <c r="Y567" i="2"/>
  <c r="Y568" i="2"/>
  <c r="Y569" i="2"/>
  <c r="Y570" i="2"/>
  <c r="Y571" i="2"/>
  <c r="Y572" i="2"/>
  <c r="Y573" i="2"/>
  <c r="Y574" i="2"/>
  <c r="Y575" i="2"/>
  <c r="Y576" i="2"/>
  <c r="Y577" i="2"/>
  <c r="Y578" i="2"/>
  <c r="Y579" i="2"/>
  <c r="Y580" i="2"/>
  <c r="Y581" i="2"/>
  <c r="Y582" i="2"/>
  <c r="Y583" i="2"/>
  <c r="Y584" i="2"/>
  <c r="Y585" i="2"/>
  <c r="Y586" i="2"/>
  <c r="Y587" i="2"/>
  <c r="Y588" i="2"/>
  <c r="Y589" i="2"/>
  <c r="Y590" i="2"/>
  <c r="Y591" i="2"/>
  <c r="Y592" i="2"/>
  <c r="Y593" i="2"/>
  <c r="Y594" i="2"/>
  <c r="Y595" i="2"/>
  <c r="Y596" i="2"/>
  <c r="Y597" i="2"/>
  <c r="Y598" i="2"/>
  <c r="Y599" i="2"/>
  <c r="Y600" i="2"/>
  <c r="Y601" i="2"/>
  <c r="Y602" i="2"/>
  <c r="Y603" i="2"/>
  <c r="Y604" i="2"/>
  <c r="Y605" i="2"/>
  <c r="Y606" i="2"/>
  <c r="Y607" i="2"/>
  <c r="Y608" i="2"/>
  <c r="Y609" i="2"/>
  <c r="Y610" i="2"/>
  <c r="Y611" i="2"/>
  <c r="Y612" i="2"/>
  <c r="Y613" i="2"/>
  <c r="Y614" i="2"/>
  <c r="Y615" i="2"/>
  <c r="Y616" i="2"/>
  <c r="Y617" i="2"/>
  <c r="Y618" i="2"/>
  <c r="Y619" i="2"/>
  <c r="Y620" i="2"/>
  <c r="Y621" i="2"/>
  <c r="Y622" i="2"/>
  <c r="Y623" i="2"/>
  <c r="Y624" i="2"/>
  <c r="Y625" i="2"/>
  <c r="Y626" i="2"/>
  <c r="Y627" i="2"/>
  <c r="Y628" i="2"/>
  <c r="Y629" i="2"/>
  <c r="Y630" i="2"/>
  <c r="Y631" i="2"/>
  <c r="Y632" i="2"/>
  <c r="Y633" i="2"/>
  <c r="Y634" i="2"/>
  <c r="Y635" i="2"/>
  <c r="Y636" i="2"/>
  <c r="Y637" i="2"/>
  <c r="Y638" i="2"/>
  <c r="Y639" i="2"/>
  <c r="Y640" i="2"/>
  <c r="Y641" i="2"/>
  <c r="Y642" i="2"/>
  <c r="Y643" i="2"/>
  <c r="Y644" i="2"/>
  <c r="Y645" i="2"/>
  <c r="Y646" i="2"/>
  <c r="Y647" i="2"/>
  <c r="Y648" i="2"/>
  <c r="Y649" i="2"/>
  <c r="Y650" i="2"/>
  <c r="Y651" i="2"/>
  <c r="Y652" i="2"/>
  <c r="Y653" i="2"/>
  <c r="Y654" i="2"/>
  <c r="Y655" i="2"/>
  <c r="Y656" i="2"/>
  <c r="Y657" i="2"/>
  <c r="Y658" i="2"/>
  <c r="Y659" i="2"/>
  <c r="Y660" i="2"/>
  <c r="Y661" i="2"/>
  <c r="Y662" i="2"/>
  <c r="Y663" i="2"/>
  <c r="Y664" i="2"/>
  <c r="Y665" i="2"/>
  <c r="Y666" i="2"/>
  <c r="Y667" i="2"/>
  <c r="Y668" i="2"/>
  <c r="Y669" i="2"/>
  <c r="Y670" i="2"/>
  <c r="Y671" i="2"/>
  <c r="Y672" i="2"/>
  <c r="Y673" i="2"/>
  <c r="Y674" i="2"/>
  <c r="Y675" i="2"/>
  <c r="Y676" i="2"/>
  <c r="Y677" i="2"/>
  <c r="Y678" i="2"/>
  <c r="Y679" i="2"/>
  <c r="Y680" i="2"/>
  <c r="Y681" i="2"/>
  <c r="Y682" i="2"/>
  <c r="Y683" i="2"/>
  <c r="Y684" i="2"/>
  <c r="Y685" i="2"/>
  <c r="Y686" i="2"/>
  <c r="Y687" i="2"/>
  <c r="Y688" i="2"/>
  <c r="Y689" i="2"/>
  <c r="Y690" i="2"/>
  <c r="Y691" i="2"/>
  <c r="Y692" i="2"/>
  <c r="Y693" i="2"/>
  <c r="Y694" i="2"/>
  <c r="Y695" i="2"/>
  <c r="Y696" i="2"/>
  <c r="Y697" i="2"/>
  <c r="Y698" i="2"/>
  <c r="Y699" i="2"/>
  <c r="Y700" i="2"/>
  <c r="Y701" i="2"/>
  <c r="Y702" i="2"/>
  <c r="Y703" i="2"/>
  <c r="Y704" i="2"/>
  <c r="Y705" i="2"/>
  <c r="Y706" i="2"/>
  <c r="Y707" i="2"/>
  <c r="Y708" i="2"/>
  <c r="Y709" i="2"/>
  <c r="Y710" i="2"/>
  <c r="Y711" i="2"/>
  <c r="Y712" i="2"/>
  <c r="Y713" i="2"/>
  <c r="Y714" i="2"/>
  <c r="Y715" i="2"/>
  <c r="Y716" i="2"/>
  <c r="Y717" i="2"/>
  <c r="Y718" i="2"/>
  <c r="Y719" i="2"/>
  <c r="Y720" i="2"/>
  <c r="Y721" i="2"/>
  <c r="Y722" i="2"/>
  <c r="Y723" i="2"/>
  <c r="Y724" i="2"/>
  <c r="Y725" i="2"/>
  <c r="Y726" i="2"/>
  <c r="Y727" i="2"/>
  <c r="Y728" i="2"/>
  <c r="Y729" i="2"/>
  <c r="Y730" i="2"/>
  <c r="Y731" i="2"/>
  <c r="Y732" i="2"/>
  <c r="Y733" i="2"/>
  <c r="Y734" i="2"/>
  <c r="Y735" i="2"/>
  <c r="Y736" i="2"/>
  <c r="Y737" i="2"/>
  <c r="Y738" i="2"/>
  <c r="Y739" i="2"/>
  <c r="Y740" i="2"/>
  <c r="Y741" i="2"/>
  <c r="Y742" i="2"/>
  <c r="Y743" i="2"/>
  <c r="Y744" i="2"/>
  <c r="Y745" i="2"/>
  <c r="Y746" i="2"/>
  <c r="Y747" i="2"/>
  <c r="Y748" i="2"/>
  <c r="Y749" i="2"/>
  <c r="Y750" i="2"/>
  <c r="Y751" i="2"/>
  <c r="Y752" i="2"/>
  <c r="Y753" i="2"/>
  <c r="Y754" i="2"/>
  <c r="Y755" i="2"/>
  <c r="Y756" i="2"/>
  <c r="Y757" i="2"/>
  <c r="Y758" i="2"/>
  <c r="Y759" i="2"/>
  <c r="Y760" i="2"/>
  <c r="Y761" i="2"/>
  <c r="Y762" i="2"/>
  <c r="Y763" i="2"/>
  <c r="Y764" i="2"/>
  <c r="Y765" i="2"/>
  <c r="Y766" i="2"/>
  <c r="Y767" i="2"/>
  <c r="Y768" i="2"/>
  <c r="Y769" i="2"/>
  <c r="Y770" i="2"/>
  <c r="Y771" i="2"/>
  <c r="Y772" i="2"/>
  <c r="Y773" i="2"/>
  <c r="Y774" i="2"/>
  <c r="Y775" i="2"/>
  <c r="Y776" i="2"/>
  <c r="Y777" i="2"/>
  <c r="Y778" i="2"/>
  <c r="Y779" i="2"/>
  <c r="Y780" i="2"/>
  <c r="Y781" i="2"/>
  <c r="Y782" i="2"/>
  <c r="Y783" i="2"/>
  <c r="Y784" i="2"/>
  <c r="Y785" i="2"/>
  <c r="Y786" i="2"/>
  <c r="Y787" i="2"/>
  <c r="Y788" i="2"/>
  <c r="Y789" i="2"/>
  <c r="Y790" i="2"/>
  <c r="Y791" i="2"/>
  <c r="Y792" i="2"/>
  <c r="Y793" i="2"/>
  <c r="Y794" i="2"/>
  <c r="Y795" i="2"/>
  <c r="Y796" i="2"/>
  <c r="Y797" i="2"/>
  <c r="Y798" i="2"/>
  <c r="Y799" i="2"/>
  <c r="Y800" i="2"/>
  <c r="Y801" i="2"/>
  <c r="Y802" i="2"/>
  <c r="Y803" i="2"/>
  <c r="Y804" i="2"/>
  <c r="Y805" i="2"/>
  <c r="Y806" i="2"/>
  <c r="Y807" i="2"/>
  <c r="Y808" i="2"/>
  <c r="Y809" i="2"/>
  <c r="Y810" i="2"/>
  <c r="Y811" i="2"/>
  <c r="Y812" i="2"/>
  <c r="Y813" i="2"/>
  <c r="Y814" i="2"/>
  <c r="Y815" i="2"/>
  <c r="Y816" i="2"/>
  <c r="Y817" i="2"/>
  <c r="Y818" i="2"/>
  <c r="Y819" i="2"/>
  <c r="Y820" i="2"/>
  <c r="Y821" i="2"/>
  <c r="Y822" i="2"/>
  <c r="Y823" i="2"/>
  <c r="Y824" i="2"/>
  <c r="Y825" i="2"/>
  <c r="Y826" i="2"/>
  <c r="Y827" i="2"/>
  <c r="Y828" i="2"/>
  <c r="Y829" i="2"/>
  <c r="Y830" i="2"/>
  <c r="Y831" i="2"/>
  <c r="Y832" i="2"/>
  <c r="Y833" i="2"/>
  <c r="Y834" i="2"/>
  <c r="Y835" i="2"/>
  <c r="Y836" i="2"/>
  <c r="Y837" i="2"/>
  <c r="Y838" i="2"/>
  <c r="Y839" i="2"/>
  <c r="Y840" i="2"/>
  <c r="Y841" i="2"/>
  <c r="Y842" i="2"/>
  <c r="Y843" i="2"/>
  <c r="Y844" i="2"/>
  <c r="Y845" i="2"/>
  <c r="Y846" i="2"/>
  <c r="Y847" i="2"/>
  <c r="Y848" i="2"/>
  <c r="Y849" i="2"/>
  <c r="Y850" i="2"/>
  <c r="Y851" i="2"/>
  <c r="Y852" i="2"/>
  <c r="Y853" i="2"/>
  <c r="Y854" i="2"/>
  <c r="Y855" i="2"/>
  <c r="Y856" i="2"/>
  <c r="Y857" i="2"/>
  <c r="Y858" i="2"/>
  <c r="Y859" i="2"/>
  <c r="Y860" i="2"/>
  <c r="Y861" i="2"/>
  <c r="Y862" i="2"/>
  <c r="Y863" i="2"/>
  <c r="Y864" i="2"/>
  <c r="Y865" i="2"/>
  <c r="Y866" i="2"/>
  <c r="Y867" i="2"/>
  <c r="Y868" i="2"/>
  <c r="Y869" i="2"/>
  <c r="Y870" i="2"/>
  <c r="Y871" i="2"/>
  <c r="Y872" i="2"/>
  <c r="Y873" i="2"/>
  <c r="Y874" i="2"/>
  <c r="Y875" i="2"/>
  <c r="Y876" i="2"/>
  <c r="Y877" i="2"/>
  <c r="Y878" i="2"/>
  <c r="Y879" i="2"/>
  <c r="Y880" i="2"/>
  <c r="Y881" i="2"/>
  <c r="Y882" i="2"/>
  <c r="Y883" i="2"/>
  <c r="Y884" i="2"/>
  <c r="Y885" i="2"/>
  <c r="Y886" i="2"/>
  <c r="Y887" i="2"/>
  <c r="Y888" i="2"/>
  <c r="Y889" i="2"/>
  <c r="Y890" i="2"/>
  <c r="Y891" i="2"/>
  <c r="Y892" i="2"/>
  <c r="Y893" i="2"/>
  <c r="Y894" i="2"/>
  <c r="Y895" i="2"/>
  <c r="Y896" i="2"/>
  <c r="Y897" i="2"/>
  <c r="Y898" i="2"/>
  <c r="Y899" i="2"/>
  <c r="Y900" i="2"/>
  <c r="Y901" i="2"/>
  <c r="Y902" i="2"/>
  <c r="Y903" i="2"/>
  <c r="Y904" i="2"/>
  <c r="Y905" i="2"/>
  <c r="Y906" i="2"/>
  <c r="Y907" i="2"/>
  <c r="Y908" i="2"/>
  <c r="Y909" i="2"/>
  <c r="Y910" i="2"/>
  <c r="Y911" i="2"/>
  <c r="Y912" i="2"/>
  <c r="Y913" i="2"/>
  <c r="Y914" i="2"/>
  <c r="Y915" i="2"/>
  <c r="Y916" i="2"/>
  <c r="Y917" i="2"/>
  <c r="Y918" i="2"/>
  <c r="Y919" i="2"/>
  <c r="Y920" i="2"/>
  <c r="Y921" i="2"/>
  <c r="Y922" i="2"/>
  <c r="Y923" i="2"/>
  <c r="Y924" i="2"/>
  <c r="Y925" i="2"/>
  <c r="Y926" i="2"/>
  <c r="Y927" i="2"/>
  <c r="Y928" i="2"/>
  <c r="Y929" i="2"/>
  <c r="Y930" i="2"/>
  <c r="Y931" i="2"/>
  <c r="Y932" i="2"/>
  <c r="Y933" i="2"/>
  <c r="Y934" i="2"/>
  <c r="Y935" i="2"/>
  <c r="Y936" i="2"/>
  <c r="Y937" i="2"/>
  <c r="Y938" i="2"/>
  <c r="Y939" i="2"/>
  <c r="Y940" i="2"/>
  <c r="Y941" i="2"/>
  <c r="Y942" i="2"/>
  <c r="Y943" i="2"/>
  <c r="Y944" i="2"/>
  <c r="Y945" i="2"/>
  <c r="Y946" i="2"/>
  <c r="Y947" i="2"/>
  <c r="Y948" i="2"/>
  <c r="Y949" i="2"/>
  <c r="Y950" i="2"/>
  <c r="Y951" i="2"/>
  <c r="Y952" i="2"/>
  <c r="Y953" i="2"/>
  <c r="Y954" i="2"/>
  <c r="Y955" i="2"/>
  <c r="Y956" i="2"/>
  <c r="Y957" i="2"/>
  <c r="Y958" i="2"/>
  <c r="Y959" i="2"/>
  <c r="Y960" i="2"/>
  <c r="Y961" i="2"/>
  <c r="Y962" i="2"/>
  <c r="Y963" i="2"/>
  <c r="Y964" i="2"/>
  <c r="Y965" i="2"/>
  <c r="Y966" i="2"/>
  <c r="Y967" i="2"/>
  <c r="Y968" i="2"/>
  <c r="Y969" i="2"/>
  <c r="Y970" i="2"/>
  <c r="Y971" i="2"/>
  <c r="Y972" i="2"/>
  <c r="Y973" i="2"/>
  <c r="Y974" i="2"/>
  <c r="Y975" i="2"/>
  <c r="Y976" i="2"/>
  <c r="Y977" i="2"/>
  <c r="Y978" i="2"/>
  <c r="Y979" i="2"/>
  <c r="Y980" i="2"/>
  <c r="Y981" i="2"/>
  <c r="Y982" i="2"/>
  <c r="Y983" i="2"/>
  <c r="Y984" i="2"/>
  <c r="Y985" i="2"/>
  <c r="Y986" i="2"/>
  <c r="Y987" i="2"/>
  <c r="Y988" i="2"/>
  <c r="Y989" i="2"/>
  <c r="Y990" i="2"/>
  <c r="Y991" i="2"/>
  <c r="Y992" i="2"/>
  <c r="Y993" i="2"/>
  <c r="Y994" i="2"/>
  <c r="Y995" i="2"/>
  <c r="Y996" i="2"/>
  <c r="Y997" i="2"/>
  <c r="Y998" i="2"/>
  <c r="Y999" i="2"/>
  <c r="Y1000" i="2"/>
  <c r="Y1001" i="2"/>
  <c r="Y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42" i="2"/>
  <c r="X243" i="2"/>
  <c r="X244" i="2"/>
  <c r="X245" i="2"/>
  <c r="X246" i="2"/>
  <c r="X247" i="2"/>
  <c r="X248" i="2"/>
  <c r="X249" i="2"/>
  <c r="X250" i="2"/>
  <c r="X251" i="2"/>
  <c r="X252" i="2"/>
  <c r="X253" i="2"/>
  <c r="X254" i="2"/>
  <c r="X255" i="2"/>
  <c r="X256" i="2"/>
  <c r="X257" i="2"/>
  <c r="X258" i="2"/>
  <c r="X259" i="2"/>
  <c r="X260" i="2"/>
  <c r="X261" i="2"/>
  <c r="X262" i="2"/>
  <c r="X263" i="2"/>
  <c r="X264" i="2"/>
  <c r="X265" i="2"/>
  <c r="X266" i="2"/>
  <c r="X267" i="2"/>
  <c r="X268" i="2"/>
  <c r="X269" i="2"/>
  <c r="X270" i="2"/>
  <c r="X271" i="2"/>
  <c r="X272" i="2"/>
  <c r="X273" i="2"/>
  <c r="X274" i="2"/>
  <c r="X275" i="2"/>
  <c r="X276" i="2"/>
  <c r="X277" i="2"/>
  <c r="X278" i="2"/>
  <c r="X279" i="2"/>
  <c r="X280" i="2"/>
  <c r="X281" i="2"/>
  <c r="X282" i="2"/>
  <c r="X283" i="2"/>
  <c r="X284" i="2"/>
  <c r="X285" i="2"/>
  <c r="X286" i="2"/>
  <c r="X287" i="2"/>
  <c r="X288" i="2"/>
  <c r="X289" i="2"/>
  <c r="X290" i="2"/>
  <c r="X291" i="2"/>
  <c r="X292" i="2"/>
  <c r="X293" i="2"/>
  <c r="X294" i="2"/>
  <c r="X295" i="2"/>
  <c r="X296" i="2"/>
  <c r="X297" i="2"/>
  <c r="X298" i="2"/>
  <c r="X299" i="2"/>
  <c r="X300" i="2"/>
  <c r="X301" i="2"/>
  <c r="X302" i="2"/>
  <c r="X303" i="2"/>
  <c r="X304" i="2"/>
  <c r="X305" i="2"/>
  <c r="X306" i="2"/>
  <c r="X307" i="2"/>
  <c r="X308" i="2"/>
  <c r="X309" i="2"/>
  <c r="X310" i="2"/>
  <c r="X311" i="2"/>
  <c r="X312" i="2"/>
  <c r="X313" i="2"/>
  <c r="X314" i="2"/>
  <c r="X315" i="2"/>
  <c r="X316" i="2"/>
  <c r="X317" i="2"/>
  <c r="X318" i="2"/>
  <c r="X319" i="2"/>
  <c r="X320" i="2"/>
  <c r="X321" i="2"/>
  <c r="X322" i="2"/>
  <c r="X323" i="2"/>
  <c r="X324" i="2"/>
  <c r="X325" i="2"/>
  <c r="X326" i="2"/>
  <c r="X327" i="2"/>
  <c r="X328" i="2"/>
  <c r="X329" i="2"/>
  <c r="X330" i="2"/>
  <c r="X331" i="2"/>
  <c r="X332" i="2"/>
  <c r="X333" i="2"/>
  <c r="X334" i="2"/>
  <c r="X335" i="2"/>
  <c r="X336" i="2"/>
  <c r="X337" i="2"/>
  <c r="X338" i="2"/>
  <c r="X339" i="2"/>
  <c r="X340" i="2"/>
  <c r="X341" i="2"/>
  <c r="X342" i="2"/>
  <c r="X343" i="2"/>
  <c r="X344" i="2"/>
  <c r="X345" i="2"/>
  <c r="X346" i="2"/>
  <c r="X347" i="2"/>
  <c r="X348" i="2"/>
  <c r="X349" i="2"/>
  <c r="X350" i="2"/>
  <c r="X351" i="2"/>
  <c r="X352" i="2"/>
  <c r="X353" i="2"/>
  <c r="X354" i="2"/>
  <c r="X355" i="2"/>
  <c r="X356" i="2"/>
  <c r="X357" i="2"/>
  <c r="X358" i="2"/>
  <c r="X359" i="2"/>
  <c r="X360" i="2"/>
  <c r="X361" i="2"/>
  <c r="X362" i="2"/>
  <c r="X363" i="2"/>
  <c r="X364" i="2"/>
  <c r="X365" i="2"/>
  <c r="X366" i="2"/>
  <c r="X367" i="2"/>
  <c r="X368" i="2"/>
  <c r="X369" i="2"/>
  <c r="X370" i="2"/>
  <c r="X371" i="2"/>
  <c r="X372" i="2"/>
  <c r="X373" i="2"/>
  <c r="X374" i="2"/>
  <c r="X375" i="2"/>
  <c r="X376" i="2"/>
  <c r="X377" i="2"/>
  <c r="X378" i="2"/>
  <c r="X379" i="2"/>
  <c r="X380" i="2"/>
  <c r="X381" i="2"/>
  <c r="X382" i="2"/>
  <c r="X383" i="2"/>
  <c r="X384" i="2"/>
  <c r="X385" i="2"/>
  <c r="X386" i="2"/>
  <c r="X387" i="2"/>
  <c r="X388" i="2"/>
  <c r="X389" i="2"/>
  <c r="X390" i="2"/>
  <c r="X391" i="2"/>
  <c r="X392" i="2"/>
  <c r="X393" i="2"/>
  <c r="X394" i="2"/>
  <c r="X395" i="2"/>
  <c r="X396" i="2"/>
  <c r="X397" i="2"/>
  <c r="X398" i="2"/>
  <c r="X399" i="2"/>
  <c r="X400" i="2"/>
  <c r="X401" i="2"/>
  <c r="X402" i="2"/>
  <c r="X403" i="2"/>
  <c r="X404" i="2"/>
  <c r="X405" i="2"/>
  <c r="X406" i="2"/>
  <c r="X407" i="2"/>
  <c r="X408" i="2"/>
  <c r="X409" i="2"/>
  <c r="X410" i="2"/>
  <c r="X411" i="2"/>
  <c r="X412" i="2"/>
  <c r="X413" i="2"/>
  <c r="X414" i="2"/>
  <c r="X415" i="2"/>
  <c r="X416" i="2"/>
  <c r="X417" i="2"/>
  <c r="X418" i="2"/>
  <c r="X419" i="2"/>
  <c r="X420" i="2"/>
  <c r="X421" i="2"/>
  <c r="X422" i="2"/>
  <c r="X423" i="2"/>
  <c r="X424" i="2"/>
  <c r="X425" i="2"/>
  <c r="X426" i="2"/>
  <c r="X427" i="2"/>
  <c r="X428" i="2"/>
  <c r="X429" i="2"/>
  <c r="X430" i="2"/>
  <c r="X431" i="2"/>
  <c r="X432" i="2"/>
  <c r="X433" i="2"/>
  <c r="X434" i="2"/>
  <c r="X435" i="2"/>
  <c r="X436" i="2"/>
  <c r="X437" i="2"/>
  <c r="X438" i="2"/>
  <c r="X439" i="2"/>
  <c r="X440" i="2"/>
  <c r="X441" i="2"/>
  <c r="X442" i="2"/>
  <c r="X443" i="2"/>
  <c r="X444" i="2"/>
  <c r="X445" i="2"/>
  <c r="X446" i="2"/>
  <c r="X447" i="2"/>
  <c r="X448" i="2"/>
  <c r="X449" i="2"/>
  <c r="X450" i="2"/>
  <c r="X451" i="2"/>
  <c r="X452" i="2"/>
  <c r="X453" i="2"/>
  <c r="X454" i="2"/>
  <c r="X455" i="2"/>
  <c r="X456" i="2"/>
  <c r="X457" i="2"/>
  <c r="X458" i="2"/>
  <c r="X459" i="2"/>
  <c r="X460" i="2"/>
  <c r="X461" i="2"/>
  <c r="X462" i="2"/>
  <c r="X463" i="2"/>
  <c r="X464" i="2"/>
  <c r="X465" i="2"/>
  <c r="X466" i="2"/>
  <c r="X467" i="2"/>
  <c r="X468" i="2"/>
  <c r="X469" i="2"/>
  <c r="X470" i="2"/>
  <c r="X471" i="2"/>
  <c r="X472" i="2"/>
  <c r="X473" i="2"/>
  <c r="X474" i="2"/>
  <c r="X475" i="2"/>
  <c r="X476" i="2"/>
  <c r="X477" i="2"/>
  <c r="X478" i="2"/>
  <c r="X479" i="2"/>
  <c r="X480" i="2"/>
  <c r="X481" i="2"/>
  <c r="X482" i="2"/>
  <c r="X483" i="2"/>
  <c r="X484" i="2"/>
  <c r="X485" i="2"/>
  <c r="X486" i="2"/>
  <c r="X487" i="2"/>
  <c r="X488" i="2"/>
  <c r="X489" i="2"/>
  <c r="X490" i="2"/>
  <c r="X491" i="2"/>
  <c r="X492" i="2"/>
  <c r="X493" i="2"/>
  <c r="X494" i="2"/>
  <c r="X495" i="2"/>
  <c r="X496" i="2"/>
  <c r="X497" i="2"/>
  <c r="X498" i="2"/>
  <c r="X499" i="2"/>
  <c r="X500" i="2"/>
  <c r="X501" i="2"/>
  <c r="X502" i="2"/>
  <c r="X503" i="2"/>
  <c r="X504" i="2"/>
  <c r="X505" i="2"/>
  <c r="X506" i="2"/>
  <c r="X507" i="2"/>
  <c r="X508" i="2"/>
  <c r="X509" i="2"/>
  <c r="X510" i="2"/>
  <c r="X511" i="2"/>
  <c r="X512" i="2"/>
  <c r="X513" i="2"/>
  <c r="X514" i="2"/>
  <c r="X515" i="2"/>
  <c r="X516" i="2"/>
  <c r="X517" i="2"/>
  <c r="X518" i="2"/>
  <c r="X519" i="2"/>
  <c r="X520" i="2"/>
  <c r="X521" i="2"/>
  <c r="X522" i="2"/>
  <c r="X523" i="2"/>
  <c r="X524" i="2"/>
  <c r="X525" i="2"/>
  <c r="X526" i="2"/>
  <c r="X527" i="2"/>
  <c r="X528" i="2"/>
  <c r="X529" i="2"/>
  <c r="X530" i="2"/>
  <c r="X531" i="2"/>
  <c r="X532" i="2"/>
  <c r="X533" i="2"/>
  <c r="X534" i="2"/>
  <c r="X535" i="2"/>
  <c r="X536" i="2"/>
  <c r="X537" i="2"/>
  <c r="X538" i="2"/>
  <c r="X539" i="2"/>
  <c r="X540" i="2"/>
  <c r="X541" i="2"/>
  <c r="X542" i="2"/>
  <c r="X543" i="2"/>
  <c r="X544" i="2"/>
  <c r="X545" i="2"/>
  <c r="X546" i="2"/>
  <c r="X547" i="2"/>
  <c r="X548" i="2"/>
  <c r="X549" i="2"/>
  <c r="X550" i="2"/>
  <c r="X551" i="2"/>
  <c r="X552" i="2"/>
  <c r="X553" i="2"/>
  <c r="X554" i="2"/>
  <c r="X555" i="2"/>
  <c r="X556" i="2"/>
  <c r="X557" i="2"/>
  <c r="X558" i="2"/>
  <c r="X559" i="2"/>
  <c r="X560" i="2"/>
  <c r="X561" i="2"/>
  <c r="X562" i="2"/>
  <c r="X563" i="2"/>
  <c r="X564" i="2"/>
  <c r="X565" i="2"/>
  <c r="X566" i="2"/>
  <c r="X567" i="2"/>
  <c r="X568" i="2"/>
  <c r="X569" i="2"/>
  <c r="X570" i="2"/>
  <c r="X571" i="2"/>
  <c r="X572" i="2"/>
  <c r="X573" i="2"/>
  <c r="X574" i="2"/>
  <c r="X575" i="2"/>
  <c r="X576" i="2"/>
  <c r="X577" i="2"/>
  <c r="X578" i="2"/>
  <c r="X579" i="2"/>
  <c r="X580" i="2"/>
  <c r="X581" i="2"/>
  <c r="X582" i="2"/>
  <c r="X583" i="2"/>
  <c r="X584" i="2"/>
  <c r="X585" i="2"/>
  <c r="X586" i="2"/>
  <c r="X587" i="2"/>
  <c r="X588" i="2"/>
  <c r="X589" i="2"/>
  <c r="X590" i="2"/>
  <c r="X591" i="2"/>
  <c r="X592" i="2"/>
  <c r="X593" i="2"/>
  <c r="X594" i="2"/>
  <c r="X595" i="2"/>
  <c r="X596" i="2"/>
  <c r="X597" i="2"/>
  <c r="X598" i="2"/>
  <c r="X599" i="2"/>
  <c r="X600" i="2"/>
  <c r="X601" i="2"/>
  <c r="X602" i="2"/>
  <c r="X603" i="2"/>
  <c r="X604" i="2"/>
  <c r="X605" i="2"/>
  <c r="X606" i="2"/>
  <c r="X607" i="2"/>
  <c r="X608" i="2"/>
  <c r="X609" i="2"/>
  <c r="X610" i="2"/>
  <c r="X611" i="2"/>
  <c r="X612" i="2"/>
  <c r="X613" i="2"/>
  <c r="X614" i="2"/>
  <c r="X615" i="2"/>
  <c r="X616" i="2"/>
  <c r="X617" i="2"/>
  <c r="X618" i="2"/>
  <c r="X619" i="2"/>
  <c r="X620" i="2"/>
  <c r="X621" i="2"/>
  <c r="X622" i="2"/>
  <c r="X623" i="2"/>
  <c r="X624" i="2"/>
  <c r="X625" i="2"/>
  <c r="X626" i="2"/>
  <c r="X627" i="2"/>
  <c r="X628" i="2"/>
  <c r="X629" i="2"/>
  <c r="X630" i="2"/>
  <c r="X631" i="2"/>
  <c r="X632" i="2"/>
  <c r="X633" i="2"/>
  <c r="X634" i="2"/>
  <c r="X635" i="2"/>
  <c r="X636" i="2"/>
  <c r="X637" i="2"/>
  <c r="X638" i="2"/>
  <c r="X639" i="2"/>
  <c r="X640" i="2"/>
  <c r="X641" i="2"/>
  <c r="X642" i="2"/>
  <c r="X643" i="2"/>
  <c r="X644" i="2"/>
  <c r="X645" i="2"/>
  <c r="X646" i="2"/>
  <c r="X647" i="2"/>
  <c r="X648" i="2"/>
  <c r="X649" i="2"/>
  <c r="X650" i="2"/>
  <c r="X651" i="2"/>
  <c r="X652" i="2"/>
  <c r="X653" i="2"/>
  <c r="X654" i="2"/>
  <c r="X655" i="2"/>
  <c r="X656" i="2"/>
  <c r="X657" i="2"/>
  <c r="X658" i="2"/>
  <c r="X659" i="2"/>
  <c r="X660" i="2"/>
  <c r="X661" i="2"/>
  <c r="X662" i="2"/>
  <c r="X663" i="2"/>
  <c r="X664" i="2"/>
  <c r="X665" i="2"/>
  <c r="X666" i="2"/>
  <c r="X667" i="2"/>
  <c r="X668" i="2"/>
  <c r="X669" i="2"/>
  <c r="X670" i="2"/>
  <c r="X671" i="2"/>
  <c r="X672" i="2"/>
  <c r="X673" i="2"/>
  <c r="X674" i="2"/>
  <c r="X675" i="2"/>
  <c r="X676" i="2"/>
  <c r="X677" i="2"/>
  <c r="X678" i="2"/>
  <c r="X679" i="2"/>
  <c r="X680" i="2"/>
  <c r="X681" i="2"/>
  <c r="X682" i="2"/>
  <c r="X683" i="2"/>
  <c r="X684" i="2"/>
  <c r="X685" i="2"/>
  <c r="X686" i="2"/>
  <c r="X687" i="2"/>
  <c r="X688" i="2"/>
  <c r="X689" i="2"/>
  <c r="X690" i="2"/>
  <c r="X691" i="2"/>
  <c r="X692" i="2"/>
  <c r="X693" i="2"/>
  <c r="X694" i="2"/>
  <c r="X695" i="2"/>
  <c r="X696" i="2"/>
  <c r="X697" i="2"/>
  <c r="X698" i="2"/>
  <c r="X699" i="2"/>
  <c r="X700" i="2"/>
  <c r="X701" i="2"/>
  <c r="X702" i="2"/>
  <c r="X703" i="2"/>
  <c r="X704" i="2"/>
  <c r="X705" i="2"/>
  <c r="X706" i="2"/>
  <c r="X707" i="2"/>
  <c r="X708" i="2"/>
  <c r="X709" i="2"/>
  <c r="X710" i="2"/>
  <c r="X711" i="2"/>
  <c r="X712" i="2"/>
  <c r="X713" i="2"/>
  <c r="X714" i="2"/>
  <c r="X715" i="2"/>
  <c r="X716" i="2"/>
  <c r="X717" i="2"/>
  <c r="X718" i="2"/>
  <c r="X719" i="2"/>
  <c r="X720" i="2"/>
  <c r="X721" i="2"/>
  <c r="X722" i="2"/>
  <c r="X723" i="2"/>
  <c r="X724" i="2"/>
  <c r="X725" i="2"/>
  <c r="X726" i="2"/>
  <c r="X727" i="2"/>
  <c r="X728" i="2"/>
  <c r="X729" i="2"/>
  <c r="X730" i="2"/>
  <c r="X731" i="2"/>
  <c r="X732" i="2"/>
  <c r="X733" i="2"/>
  <c r="X734" i="2"/>
  <c r="X735" i="2"/>
  <c r="X736" i="2"/>
  <c r="X737" i="2"/>
  <c r="X738" i="2"/>
  <c r="X739" i="2"/>
  <c r="X740" i="2"/>
  <c r="X741" i="2"/>
  <c r="X742" i="2"/>
  <c r="X743" i="2"/>
  <c r="X744" i="2"/>
  <c r="X745" i="2"/>
  <c r="X746" i="2"/>
  <c r="X747" i="2"/>
  <c r="X748" i="2"/>
  <c r="X749" i="2"/>
  <c r="X750" i="2"/>
  <c r="X751" i="2"/>
  <c r="X752" i="2"/>
  <c r="X753" i="2"/>
  <c r="X754" i="2"/>
  <c r="X755" i="2"/>
  <c r="X756" i="2"/>
  <c r="X757" i="2"/>
  <c r="X758" i="2"/>
  <c r="X759" i="2"/>
  <c r="X760" i="2"/>
  <c r="X761" i="2"/>
  <c r="X762" i="2"/>
  <c r="X763" i="2"/>
  <c r="X764" i="2"/>
  <c r="X765" i="2"/>
  <c r="X766" i="2"/>
  <c r="X767" i="2"/>
  <c r="X768" i="2"/>
  <c r="X769" i="2"/>
  <c r="X770" i="2"/>
  <c r="X771" i="2"/>
  <c r="X772" i="2"/>
  <c r="X773" i="2"/>
  <c r="X774" i="2"/>
  <c r="X775" i="2"/>
  <c r="X776" i="2"/>
  <c r="X777" i="2"/>
  <c r="X778" i="2"/>
  <c r="X779" i="2"/>
  <c r="X780" i="2"/>
  <c r="X781" i="2"/>
  <c r="X782" i="2"/>
  <c r="X783" i="2"/>
  <c r="X784" i="2"/>
  <c r="X785" i="2"/>
  <c r="X786" i="2"/>
  <c r="X787" i="2"/>
  <c r="X788" i="2"/>
  <c r="X789" i="2"/>
  <c r="X790" i="2"/>
  <c r="X791" i="2"/>
  <c r="X792" i="2"/>
  <c r="X793" i="2"/>
  <c r="X794" i="2"/>
  <c r="X795" i="2"/>
  <c r="X796" i="2"/>
  <c r="X797" i="2"/>
  <c r="X798" i="2"/>
  <c r="X799" i="2"/>
  <c r="X800" i="2"/>
  <c r="X801" i="2"/>
  <c r="X802" i="2"/>
  <c r="X803" i="2"/>
  <c r="X804" i="2"/>
  <c r="X805" i="2"/>
  <c r="X806" i="2"/>
  <c r="X807" i="2"/>
  <c r="X808" i="2"/>
  <c r="X809" i="2"/>
  <c r="X810" i="2"/>
  <c r="X811" i="2"/>
  <c r="X812" i="2"/>
  <c r="X813" i="2"/>
  <c r="X814" i="2"/>
  <c r="X815" i="2"/>
  <c r="X816" i="2"/>
  <c r="X817" i="2"/>
  <c r="X818" i="2"/>
  <c r="X819" i="2"/>
  <c r="X820" i="2"/>
  <c r="X821" i="2"/>
  <c r="X822" i="2"/>
  <c r="X823" i="2"/>
  <c r="X824" i="2"/>
  <c r="X825" i="2"/>
  <c r="X826" i="2"/>
  <c r="X827" i="2"/>
  <c r="X828" i="2"/>
  <c r="X829" i="2"/>
  <c r="X830" i="2"/>
  <c r="X831" i="2"/>
  <c r="X832" i="2"/>
  <c r="X833" i="2"/>
  <c r="X834" i="2"/>
  <c r="X835" i="2"/>
  <c r="X836" i="2"/>
  <c r="X837" i="2"/>
  <c r="X838" i="2"/>
  <c r="X839" i="2"/>
  <c r="X840" i="2"/>
  <c r="X841" i="2"/>
  <c r="X842" i="2"/>
  <c r="X843" i="2"/>
  <c r="X844" i="2"/>
  <c r="X845" i="2"/>
  <c r="X846" i="2"/>
  <c r="X847" i="2"/>
  <c r="X848" i="2"/>
  <c r="X849" i="2"/>
  <c r="X850" i="2"/>
  <c r="X851" i="2"/>
  <c r="X852" i="2"/>
  <c r="X853" i="2"/>
  <c r="X854" i="2"/>
  <c r="X855" i="2"/>
  <c r="X856" i="2"/>
  <c r="X857" i="2"/>
  <c r="X858" i="2"/>
  <c r="X859" i="2"/>
  <c r="X860" i="2"/>
  <c r="X861" i="2"/>
  <c r="X862" i="2"/>
  <c r="X863" i="2"/>
  <c r="X864" i="2"/>
  <c r="X865" i="2"/>
  <c r="X866" i="2"/>
  <c r="X867" i="2"/>
  <c r="X868" i="2"/>
  <c r="X869" i="2"/>
  <c r="X870" i="2"/>
  <c r="X871" i="2"/>
  <c r="X872" i="2"/>
  <c r="X873" i="2"/>
  <c r="X874" i="2"/>
  <c r="X875" i="2"/>
  <c r="X876" i="2"/>
  <c r="X877" i="2"/>
  <c r="X878" i="2"/>
  <c r="X879" i="2"/>
  <c r="X880" i="2"/>
  <c r="X881" i="2"/>
  <c r="X882" i="2"/>
  <c r="X883" i="2"/>
  <c r="X884" i="2"/>
  <c r="X885" i="2"/>
  <c r="X886" i="2"/>
  <c r="X887" i="2"/>
  <c r="X888" i="2"/>
  <c r="X889" i="2"/>
  <c r="X890" i="2"/>
  <c r="X891" i="2"/>
  <c r="X892" i="2"/>
  <c r="X893" i="2"/>
  <c r="X894" i="2"/>
  <c r="X895" i="2"/>
  <c r="X896" i="2"/>
  <c r="X897" i="2"/>
  <c r="X898" i="2"/>
  <c r="X899" i="2"/>
  <c r="X900" i="2"/>
  <c r="X901" i="2"/>
  <c r="X902" i="2"/>
  <c r="X903" i="2"/>
  <c r="X904" i="2"/>
  <c r="X905" i="2"/>
  <c r="X906" i="2"/>
  <c r="X907" i="2"/>
  <c r="X908" i="2"/>
  <c r="X909" i="2"/>
  <c r="X910" i="2"/>
  <c r="X911" i="2"/>
  <c r="X912" i="2"/>
  <c r="X913" i="2"/>
  <c r="X914" i="2"/>
  <c r="X915" i="2"/>
  <c r="X916" i="2"/>
  <c r="X917" i="2"/>
  <c r="X918" i="2"/>
  <c r="X919" i="2"/>
  <c r="X920" i="2"/>
  <c r="X921" i="2"/>
  <c r="X922" i="2"/>
  <c r="X923" i="2"/>
  <c r="X924" i="2"/>
  <c r="X925" i="2"/>
  <c r="X926" i="2"/>
  <c r="X927" i="2"/>
  <c r="X928" i="2"/>
  <c r="X929" i="2"/>
  <c r="X930" i="2"/>
  <c r="X931" i="2"/>
  <c r="X932" i="2"/>
  <c r="X933" i="2"/>
  <c r="X934" i="2"/>
  <c r="X935" i="2"/>
  <c r="X936" i="2"/>
  <c r="X937" i="2"/>
  <c r="X938" i="2"/>
  <c r="X939" i="2"/>
  <c r="X940" i="2"/>
  <c r="X941" i="2"/>
  <c r="X942" i="2"/>
  <c r="X943" i="2"/>
  <c r="X944" i="2"/>
  <c r="X945" i="2"/>
  <c r="X946" i="2"/>
  <c r="X947" i="2"/>
  <c r="X948" i="2"/>
  <c r="X949" i="2"/>
  <c r="X950" i="2"/>
  <c r="X951" i="2"/>
  <c r="X952" i="2"/>
  <c r="X953" i="2"/>
  <c r="X954" i="2"/>
  <c r="X955" i="2"/>
  <c r="X956" i="2"/>
  <c r="X957" i="2"/>
  <c r="X958" i="2"/>
  <c r="X959" i="2"/>
  <c r="X960" i="2"/>
  <c r="X961" i="2"/>
  <c r="X962" i="2"/>
  <c r="X963" i="2"/>
  <c r="X964" i="2"/>
  <c r="X965" i="2"/>
  <c r="X966" i="2"/>
  <c r="X967" i="2"/>
  <c r="X968" i="2"/>
  <c r="X969" i="2"/>
  <c r="X970" i="2"/>
  <c r="X971" i="2"/>
  <c r="X972" i="2"/>
  <c r="X973" i="2"/>
  <c r="X974" i="2"/>
  <c r="X975" i="2"/>
  <c r="X976" i="2"/>
  <c r="X977" i="2"/>
  <c r="X978" i="2"/>
  <c r="X979" i="2"/>
  <c r="X980" i="2"/>
  <c r="X981" i="2"/>
  <c r="X982" i="2"/>
  <c r="X983" i="2"/>
  <c r="X984" i="2"/>
  <c r="X985" i="2"/>
  <c r="X986" i="2"/>
  <c r="X987" i="2"/>
  <c r="X988" i="2"/>
  <c r="X989" i="2"/>
  <c r="X990" i="2"/>
  <c r="X991" i="2"/>
  <c r="X992" i="2"/>
  <c r="X993" i="2"/>
  <c r="X994" i="2"/>
  <c r="X995" i="2"/>
  <c r="X996" i="2"/>
  <c r="X997" i="2"/>
  <c r="X998" i="2"/>
  <c r="X999" i="2"/>
  <c r="X1000" i="2"/>
  <c r="X1001" i="2"/>
  <c r="X2" i="2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W90" i="2" s="1"/>
  <c r="H108" i="1" s="1"/>
  <c r="V91" i="2"/>
  <c r="V92" i="2"/>
  <c r="V93" i="2"/>
  <c r="V94" i="2"/>
  <c r="W94" i="2" s="1"/>
  <c r="V95" i="2"/>
  <c r="V96" i="2"/>
  <c r="V97" i="2"/>
  <c r="V98" i="2"/>
  <c r="W98" i="2" s="1"/>
  <c r="V99" i="2"/>
  <c r="V100" i="2"/>
  <c r="V101" i="2"/>
  <c r="V102" i="2"/>
  <c r="W102" i="2" s="1"/>
  <c r="V103" i="2"/>
  <c r="V104" i="2"/>
  <c r="V105" i="2"/>
  <c r="V106" i="2"/>
  <c r="W106" i="2" s="1"/>
  <c r="V107" i="2"/>
  <c r="V108" i="2"/>
  <c r="V109" i="2"/>
  <c r="V110" i="2"/>
  <c r="W110" i="2" s="1"/>
  <c r="V111" i="2"/>
  <c r="V112" i="2"/>
  <c r="V113" i="2"/>
  <c r="V114" i="2"/>
  <c r="W114" i="2" s="1"/>
  <c r="V115" i="2"/>
  <c r="V116" i="2"/>
  <c r="V117" i="2"/>
  <c r="V118" i="2"/>
  <c r="W118" i="2" s="1"/>
  <c r="V119" i="2"/>
  <c r="V120" i="2"/>
  <c r="V121" i="2"/>
  <c r="V122" i="2"/>
  <c r="W122" i="2" s="1"/>
  <c r="V123" i="2"/>
  <c r="V124" i="2"/>
  <c r="V125" i="2"/>
  <c r="V126" i="2"/>
  <c r="W126" i="2" s="1"/>
  <c r="V127" i="2"/>
  <c r="V128" i="2"/>
  <c r="V129" i="2"/>
  <c r="V130" i="2"/>
  <c r="W130" i="2" s="1"/>
  <c r="V131" i="2"/>
  <c r="V132" i="2"/>
  <c r="V133" i="2"/>
  <c r="V134" i="2"/>
  <c r="W134" i="2" s="1"/>
  <c r="V135" i="2"/>
  <c r="V136" i="2"/>
  <c r="V137" i="2"/>
  <c r="V138" i="2"/>
  <c r="W138" i="2" s="1"/>
  <c r="V139" i="2"/>
  <c r="V140" i="2"/>
  <c r="V141" i="2"/>
  <c r="V142" i="2"/>
  <c r="W142" i="2" s="1"/>
  <c r="V143" i="2"/>
  <c r="V144" i="2"/>
  <c r="V145" i="2"/>
  <c r="V146" i="2"/>
  <c r="W146" i="2" s="1"/>
  <c r="V147" i="2"/>
  <c r="V148" i="2"/>
  <c r="V149" i="2"/>
  <c r="V150" i="2"/>
  <c r="W150" i="2" s="1"/>
  <c r="V151" i="2"/>
  <c r="V152" i="2"/>
  <c r="V153" i="2"/>
  <c r="V154" i="2"/>
  <c r="W154" i="2" s="1"/>
  <c r="V155" i="2"/>
  <c r="V156" i="2"/>
  <c r="V157" i="2"/>
  <c r="V158" i="2"/>
  <c r="W158" i="2" s="1"/>
  <c r="V159" i="2"/>
  <c r="V160" i="2"/>
  <c r="V161" i="2"/>
  <c r="V162" i="2"/>
  <c r="W162" i="2" s="1"/>
  <c r="V163" i="2"/>
  <c r="V164" i="2"/>
  <c r="V165" i="2"/>
  <c r="V166" i="2"/>
  <c r="W166" i="2" s="1"/>
  <c r="V167" i="2"/>
  <c r="V168" i="2"/>
  <c r="V169" i="2"/>
  <c r="V170" i="2"/>
  <c r="W170" i="2" s="1"/>
  <c r="V171" i="2"/>
  <c r="V172" i="2"/>
  <c r="V173" i="2"/>
  <c r="V174" i="2"/>
  <c r="W174" i="2" s="1"/>
  <c r="V175" i="2"/>
  <c r="V176" i="2"/>
  <c r="V177" i="2"/>
  <c r="V178" i="2"/>
  <c r="W178" i="2" s="1"/>
  <c r="V179" i="2"/>
  <c r="V180" i="2"/>
  <c r="V181" i="2"/>
  <c r="V182" i="2"/>
  <c r="W182" i="2" s="1"/>
  <c r="V183" i="2"/>
  <c r="V184" i="2"/>
  <c r="V185" i="2"/>
  <c r="V186" i="2"/>
  <c r="W186" i="2" s="1"/>
  <c r="V187" i="2"/>
  <c r="V188" i="2"/>
  <c r="V189" i="2"/>
  <c r="V190" i="2"/>
  <c r="W190" i="2" s="1"/>
  <c r="V191" i="2"/>
  <c r="V192" i="2"/>
  <c r="V193" i="2"/>
  <c r="V194" i="2"/>
  <c r="W194" i="2" s="1"/>
  <c r="V195" i="2"/>
  <c r="V196" i="2"/>
  <c r="V197" i="2"/>
  <c r="V198" i="2"/>
  <c r="W198" i="2" s="1"/>
  <c r="V199" i="2"/>
  <c r="V200" i="2"/>
  <c r="V201" i="2"/>
  <c r="V202" i="2"/>
  <c r="W202" i="2" s="1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V301" i="2"/>
  <c r="V302" i="2"/>
  <c r="V303" i="2"/>
  <c r="V304" i="2"/>
  <c r="V305" i="2"/>
  <c r="V306" i="2"/>
  <c r="V307" i="2"/>
  <c r="V308" i="2"/>
  <c r="V309" i="2"/>
  <c r="V310" i="2"/>
  <c r="V311" i="2"/>
  <c r="V312" i="2"/>
  <c r="V313" i="2"/>
  <c r="V314" i="2"/>
  <c r="V315" i="2"/>
  <c r="V316" i="2"/>
  <c r="V317" i="2"/>
  <c r="V318" i="2"/>
  <c r="V319" i="2"/>
  <c r="V320" i="2"/>
  <c r="V321" i="2"/>
  <c r="V322" i="2"/>
  <c r="V323" i="2"/>
  <c r="V324" i="2"/>
  <c r="V325" i="2"/>
  <c r="V326" i="2"/>
  <c r="V327" i="2"/>
  <c r="V328" i="2"/>
  <c r="V329" i="2"/>
  <c r="V330" i="2"/>
  <c r="V331" i="2"/>
  <c r="V332" i="2"/>
  <c r="V333" i="2"/>
  <c r="V334" i="2"/>
  <c r="V335" i="2"/>
  <c r="V336" i="2"/>
  <c r="V337" i="2"/>
  <c r="V338" i="2"/>
  <c r="V339" i="2"/>
  <c r="V340" i="2"/>
  <c r="V341" i="2"/>
  <c r="V342" i="2"/>
  <c r="V343" i="2"/>
  <c r="V344" i="2"/>
  <c r="V345" i="2"/>
  <c r="V346" i="2"/>
  <c r="V347" i="2"/>
  <c r="V348" i="2"/>
  <c r="V349" i="2"/>
  <c r="V350" i="2"/>
  <c r="V351" i="2"/>
  <c r="V352" i="2"/>
  <c r="V353" i="2"/>
  <c r="V354" i="2"/>
  <c r="V355" i="2"/>
  <c r="V356" i="2"/>
  <c r="V357" i="2"/>
  <c r="V358" i="2"/>
  <c r="V359" i="2"/>
  <c r="V360" i="2"/>
  <c r="V361" i="2"/>
  <c r="V362" i="2"/>
  <c r="V363" i="2"/>
  <c r="V364" i="2"/>
  <c r="V365" i="2"/>
  <c r="V366" i="2"/>
  <c r="V367" i="2"/>
  <c r="V368" i="2"/>
  <c r="V369" i="2"/>
  <c r="V370" i="2"/>
  <c r="V371" i="2"/>
  <c r="V372" i="2"/>
  <c r="V373" i="2"/>
  <c r="V374" i="2"/>
  <c r="V375" i="2"/>
  <c r="V376" i="2"/>
  <c r="V377" i="2"/>
  <c r="V378" i="2"/>
  <c r="V379" i="2"/>
  <c r="V380" i="2"/>
  <c r="V381" i="2"/>
  <c r="V382" i="2"/>
  <c r="V383" i="2"/>
  <c r="V384" i="2"/>
  <c r="V385" i="2"/>
  <c r="V386" i="2"/>
  <c r="V387" i="2"/>
  <c r="V388" i="2"/>
  <c r="V389" i="2"/>
  <c r="V390" i="2"/>
  <c r="V391" i="2"/>
  <c r="V392" i="2"/>
  <c r="V393" i="2"/>
  <c r="V394" i="2"/>
  <c r="V395" i="2"/>
  <c r="V396" i="2"/>
  <c r="V397" i="2"/>
  <c r="V398" i="2"/>
  <c r="V399" i="2"/>
  <c r="V400" i="2"/>
  <c r="V401" i="2"/>
  <c r="V402" i="2"/>
  <c r="V403" i="2"/>
  <c r="V404" i="2"/>
  <c r="V405" i="2"/>
  <c r="V406" i="2"/>
  <c r="V407" i="2"/>
  <c r="V408" i="2"/>
  <c r="V409" i="2"/>
  <c r="V410" i="2"/>
  <c r="V411" i="2"/>
  <c r="V412" i="2"/>
  <c r="V413" i="2"/>
  <c r="V414" i="2"/>
  <c r="V415" i="2"/>
  <c r="V416" i="2"/>
  <c r="V417" i="2"/>
  <c r="V418" i="2"/>
  <c r="V419" i="2"/>
  <c r="V420" i="2"/>
  <c r="V421" i="2"/>
  <c r="V422" i="2"/>
  <c r="V423" i="2"/>
  <c r="V424" i="2"/>
  <c r="V425" i="2"/>
  <c r="V426" i="2"/>
  <c r="V427" i="2"/>
  <c r="V428" i="2"/>
  <c r="V429" i="2"/>
  <c r="V430" i="2"/>
  <c r="V431" i="2"/>
  <c r="V432" i="2"/>
  <c r="V433" i="2"/>
  <c r="V434" i="2"/>
  <c r="V435" i="2"/>
  <c r="V436" i="2"/>
  <c r="V437" i="2"/>
  <c r="V438" i="2"/>
  <c r="V439" i="2"/>
  <c r="V440" i="2"/>
  <c r="V441" i="2"/>
  <c r="V442" i="2"/>
  <c r="V443" i="2"/>
  <c r="V444" i="2"/>
  <c r="V445" i="2"/>
  <c r="V446" i="2"/>
  <c r="V447" i="2"/>
  <c r="V448" i="2"/>
  <c r="V449" i="2"/>
  <c r="V450" i="2"/>
  <c r="V451" i="2"/>
  <c r="V452" i="2"/>
  <c r="V453" i="2"/>
  <c r="V454" i="2"/>
  <c r="V455" i="2"/>
  <c r="V456" i="2"/>
  <c r="V457" i="2"/>
  <c r="V458" i="2"/>
  <c r="V459" i="2"/>
  <c r="V460" i="2"/>
  <c r="V461" i="2"/>
  <c r="V462" i="2"/>
  <c r="V463" i="2"/>
  <c r="V464" i="2"/>
  <c r="V465" i="2"/>
  <c r="V466" i="2"/>
  <c r="V467" i="2"/>
  <c r="V468" i="2"/>
  <c r="V469" i="2"/>
  <c r="V470" i="2"/>
  <c r="V471" i="2"/>
  <c r="V472" i="2"/>
  <c r="V473" i="2"/>
  <c r="V474" i="2"/>
  <c r="V475" i="2"/>
  <c r="V476" i="2"/>
  <c r="V477" i="2"/>
  <c r="V478" i="2"/>
  <c r="V479" i="2"/>
  <c r="V480" i="2"/>
  <c r="V481" i="2"/>
  <c r="V482" i="2"/>
  <c r="V483" i="2"/>
  <c r="V484" i="2"/>
  <c r="V485" i="2"/>
  <c r="V486" i="2"/>
  <c r="V487" i="2"/>
  <c r="V488" i="2"/>
  <c r="V489" i="2"/>
  <c r="V490" i="2"/>
  <c r="V491" i="2"/>
  <c r="V492" i="2"/>
  <c r="V493" i="2"/>
  <c r="V494" i="2"/>
  <c r="V495" i="2"/>
  <c r="V496" i="2"/>
  <c r="V497" i="2"/>
  <c r="V498" i="2"/>
  <c r="V499" i="2"/>
  <c r="V500" i="2"/>
  <c r="V501" i="2"/>
  <c r="V502" i="2"/>
  <c r="V503" i="2"/>
  <c r="V504" i="2"/>
  <c r="V505" i="2"/>
  <c r="V506" i="2"/>
  <c r="V507" i="2"/>
  <c r="V508" i="2"/>
  <c r="V509" i="2"/>
  <c r="V510" i="2"/>
  <c r="V511" i="2"/>
  <c r="V512" i="2"/>
  <c r="V513" i="2"/>
  <c r="V514" i="2"/>
  <c r="V515" i="2"/>
  <c r="V516" i="2"/>
  <c r="V517" i="2"/>
  <c r="V518" i="2"/>
  <c r="V519" i="2"/>
  <c r="V520" i="2"/>
  <c r="V521" i="2"/>
  <c r="V522" i="2"/>
  <c r="V523" i="2"/>
  <c r="V524" i="2"/>
  <c r="V525" i="2"/>
  <c r="V526" i="2"/>
  <c r="V527" i="2"/>
  <c r="V528" i="2"/>
  <c r="V529" i="2"/>
  <c r="V530" i="2"/>
  <c r="V531" i="2"/>
  <c r="V532" i="2"/>
  <c r="V533" i="2"/>
  <c r="V534" i="2"/>
  <c r="V535" i="2"/>
  <c r="V536" i="2"/>
  <c r="V537" i="2"/>
  <c r="V538" i="2"/>
  <c r="V539" i="2"/>
  <c r="V540" i="2"/>
  <c r="V541" i="2"/>
  <c r="V542" i="2"/>
  <c r="V543" i="2"/>
  <c r="V544" i="2"/>
  <c r="V545" i="2"/>
  <c r="V546" i="2"/>
  <c r="V547" i="2"/>
  <c r="V548" i="2"/>
  <c r="V549" i="2"/>
  <c r="V550" i="2"/>
  <c r="V551" i="2"/>
  <c r="V552" i="2"/>
  <c r="V553" i="2"/>
  <c r="V554" i="2"/>
  <c r="V555" i="2"/>
  <c r="V556" i="2"/>
  <c r="V557" i="2"/>
  <c r="V558" i="2"/>
  <c r="V559" i="2"/>
  <c r="V560" i="2"/>
  <c r="V561" i="2"/>
  <c r="V562" i="2"/>
  <c r="V563" i="2"/>
  <c r="V564" i="2"/>
  <c r="V565" i="2"/>
  <c r="V566" i="2"/>
  <c r="V567" i="2"/>
  <c r="V568" i="2"/>
  <c r="V569" i="2"/>
  <c r="V570" i="2"/>
  <c r="V571" i="2"/>
  <c r="V572" i="2"/>
  <c r="V573" i="2"/>
  <c r="V574" i="2"/>
  <c r="V575" i="2"/>
  <c r="V576" i="2"/>
  <c r="V577" i="2"/>
  <c r="V578" i="2"/>
  <c r="V579" i="2"/>
  <c r="V580" i="2"/>
  <c r="V581" i="2"/>
  <c r="V582" i="2"/>
  <c r="V583" i="2"/>
  <c r="V584" i="2"/>
  <c r="V585" i="2"/>
  <c r="V586" i="2"/>
  <c r="V587" i="2"/>
  <c r="V588" i="2"/>
  <c r="V589" i="2"/>
  <c r="V590" i="2"/>
  <c r="V591" i="2"/>
  <c r="V592" i="2"/>
  <c r="V593" i="2"/>
  <c r="V594" i="2"/>
  <c r="V595" i="2"/>
  <c r="V596" i="2"/>
  <c r="V597" i="2"/>
  <c r="V598" i="2"/>
  <c r="V599" i="2"/>
  <c r="V600" i="2"/>
  <c r="V601" i="2"/>
  <c r="V602" i="2"/>
  <c r="V603" i="2"/>
  <c r="V604" i="2"/>
  <c r="V605" i="2"/>
  <c r="V606" i="2"/>
  <c r="V607" i="2"/>
  <c r="V608" i="2"/>
  <c r="V609" i="2"/>
  <c r="V610" i="2"/>
  <c r="V611" i="2"/>
  <c r="V612" i="2"/>
  <c r="V613" i="2"/>
  <c r="V614" i="2"/>
  <c r="V615" i="2"/>
  <c r="V616" i="2"/>
  <c r="V617" i="2"/>
  <c r="V618" i="2"/>
  <c r="V619" i="2"/>
  <c r="V620" i="2"/>
  <c r="V621" i="2"/>
  <c r="V622" i="2"/>
  <c r="V623" i="2"/>
  <c r="V624" i="2"/>
  <c r="V625" i="2"/>
  <c r="V626" i="2"/>
  <c r="V627" i="2"/>
  <c r="V628" i="2"/>
  <c r="V629" i="2"/>
  <c r="V630" i="2"/>
  <c r="V631" i="2"/>
  <c r="V632" i="2"/>
  <c r="V633" i="2"/>
  <c r="V634" i="2"/>
  <c r="V635" i="2"/>
  <c r="V636" i="2"/>
  <c r="V637" i="2"/>
  <c r="V638" i="2"/>
  <c r="V639" i="2"/>
  <c r="V640" i="2"/>
  <c r="V641" i="2"/>
  <c r="V642" i="2"/>
  <c r="V643" i="2"/>
  <c r="V644" i="2"/>
  <c r="V645" i="2"/>
  <c r="V646" i="2"/>
  <c r="V647" i="2"/>
  <c r="V648" i="2"/>
  <c r="V649" i="2"/>
  <c r="V650" i="2"/>
  <c r="V651" i="2"/>
  <c r="V652" i="2"/>
  <c r="V653" i="2"/>
  <c r="V654" i="2"/>
  <c r="V655" i="2"/>
  <c r="V656" i="2"/>
  <c r="V657" i="2"/>
  <c r="V658" i="2"/>
  <c r="V659" i="2"/>
  <c r="V660" i="2"/>
  <c r="V661" i="2"/>
  <c r="V662" i="2"/>
  <c r="V663" i="2"/>
  <c r="V664" i="2"/>
  <c r="V665" i="2"/>
  <c r="V666" i="2"/>
  <c r="V667" i="2"/>
  <c r="V668" i="2"/>
  <c r="V669" i="2"/>
  <c r="V670" i="2"/>
  <c r="V671" i="2"/>
  <c r="V672" i="2"/>
  <c r="V673" i="2"/>
  <c r="V674" i="2"/>
  <c r="V675" i="2"/>
  <c r="V676" i="2"/>
  <c r="V677" i="2"/>
  <c r="V678" i="2"/>
  <c r="V679" i="2"/>
  <c r="V680" i="2"/>
  <c r="V681" i="2"/>
  <c r="V682" i="2"/>
  <c r="V683" i="2"/>
  <c r="V684" i="2"/>
  <c r="V685" i="2"/>
  <c r="V686" i="2"/>
  <c r="V687" i="2"/>
  <c r="V688" i="2"/>
  <c r="V689" i="2"/>
  <c r="V690" i="2"/>
  <c r="V691" i="2"/>
  <c r="V692" i="2"/>
  <c r="V693" i="2"/>
  <c r="V694" i="2"/>
  <c r="V695" i="2"/>
  <c r="V696" i="2"/>
  <c r="V697" i="2"/>
  <c r="V698" i="2"/>
  <c r="V699" i="2"/>
  <c r="V700" i="2"/>
  <c r="V701" i="2"/>
  <c r="V702" i="2"/>
  <c r="V703" i="2"/>
  <c r="V704" i="2"/>
  <c r="V705" i="2"/>
  <c r="V706" i="2"/>
  <c r="V707" i="2"/>
  <c r="V708" i="2"/>
  <c r="V709" i="2"/>
  <c r="V710" i="2"/>
  <c r="V711" i="2"/>
  <c r="V712" i="2"/>
  <c r="V713" i="2"/>
  <c r="V714" i="2"/>
  <c r="V715" i="2"/>
  <c r="V716" i="2"/>
  <c r="V717" i="2"/>
  <c r="V718" i="2"/>
  <c r="V719" i="2"/>
  <c r="V720" i="2"/>
  <c r="V721" i="2"/>
  <c r="V722" i="2"/>
  <c r="V723" i="2"/>
  <c r="V724" i="2"/>
  <c r="V725" i="2"/>
  <c r="V726" i="2"/>
  <c r="V727" i="2"/>
  <c r="V728" i="2"/>
  <c r="V729" i="2"/>
  <c r="V730" i="2"/>
  <c r="V731" i="2"/>
  <c r="V732" i="2"/>
  <c r="V733" i="2"/>
  <c r="V734" i="2"/>
  <c r="V735" i="2"/>
  <c r="V736" i="2"/>
  <c r="V737" i="2"/>
  <c r="V738" i="2"/>
  <c r="V739" i="2"/>
  <c r="V740" i="2"/>
  <c r="V741" i="2"/>
  <c r="V742" i="2"/>
  <c r="V743" i="2"/>
  <c r="V744" i="2"/>
  <c r="V745" i="2"/>
  <c r="V746" i="2"/>
  <c r="V747" i="2"/>
  <c r="V748" i="2"/>
  <c r="V749" i="2"/>
  <c r="V750" i="2"/>
  <c r="V751" i="2"/>
  <c r="V752" i="2"/>
  <c r="V753" i="2"/>
  <c r="V754" i="2"/>
  <c r="V755" i="2"/>
  <c r="V756" i="2"/>
  <c r="V757" i="2"/>
  <c r="V758" i="2"/>
  <c r="V759" i="2"/>
  <c r="V760" i="2"/>
  <c r="V761" i="2"/>
  <c r="V762" i="2"/>
  <c r="V763" i="2"/>
  <c r="V764" i="2"/>
  <c r="V765" i="2"/>
  <c r="V766" i="2"/>
  <c r="V767" i="2"/>
  <c r="V768" i="2"/>
  <c r="V769" i="2"/>
  <c r="V770" i="2"/>
  <c r="V771" i="2"/>
  <c r="V772" i="2"/>
  <c r="V773" i="2"/>
  <c r="V774" i="2"/>
  <c r="V775" i="2"/>
  <c r="V776" i="2"/>
  <c r="V777" i="2"/>
  <c r="V778" i="2"/>
  <c r="V779" i="2"/>
  <c r="V780" i="2"/>
  <c r="V781" i="2"/>
  <c r="V782" i="2"/>
  <c r="V783" i="2"/>
  <c r="V784" i="2"/>
  <c r="V785" i="2"/>
  <c r="V786" i="2"/>
  <c r="V787" i="2"/>
  <c r="V788" i="2"/>
  <c r="V789" i="2"/>
  <c r="V790" i="2"/>
  <c r="V791" i="2"/>
  <c r="V792" i="2"/>
  <c r="V793" i="2"/>
  <c r="V794" i="2"/>
  <c r="V795" i="2"/>
  <c r="V796" i="2"/>
  <c r="V797" i="2"/>
  <c r="V798" i="2"/>
  <c r="V799" i="2"/>
  <c r="V800" i="2"/>
  <c r="V801" i="2"/>
  <c r="V802" i="2"/>
  <c r="V803" i="2"/>
  <c r="V804" i="2"/>
  <c r="V805" i="2"/>
  <c r="V806" i="2"/>
  <c r="V807" i="2"/>
  <c r="V808" i="2"/>
  <c r="V809" i="2"/>
  <c r="V810" i="2"/>
  <c r="V811" i="2"/>
  <c r="V812" i="2"/>
  <c r="V813" i="2"/>
  <c r="V814" i="2"/>
  <c r="V815" i="2"/>
  <c r="V816" i="2"/>
  <c r="V817" i="2"/>
  <c r="V818" i="2"/>
  <c r="V819" i="2"/>
  <c r="V820" i="2"/>
  <c r="V821" i="2"/>
  <c r="V822" i="2"/>
  <c r="V823" i="2"/>
  <c r="V824" i="2"/>
  <c r="V825" i="2"/>
  <c r="V826" i="2"/>
  <c r="V827" i="2"/>
  <c r="V828" i="2"/>
  <c r="V829" i="2"/>
  <c r="V830" i="2"/>
  <c r="V831" i="2"/>
  <c r="V832" i="2"/>
  <c r="V833" i="2"/>
  <c r="V834" i="2"/>
  <c r="V835" i="2"/>
  <c r="V836" i="2"/>
  <c r="V837" i="2"/>
  <c r="V838" i="2"/>
  <c r="V839" i="2"/>
  <c r="V840" i="2"/>
  <c r="V841" i="2"/>
  <c r="V842" i="2"/>
  <c r="V843" i="2"/>
  <c r="V844" i="2"/>
  <c r="V845" i="2"/>
  <c r="V846" i="2"/>
  <c r="V847" i="2"/>
  <c r="V848" i="2"/>
  <c r="V849" i="2"/>
  <c r="V850" i="2"/>
  <c r="V851" i="2"/>
  <c r="V852" i="2"/>
  <c r="V853" i="2"/>
  <c r="V854" i="2"/>
  <c r="V855" i="2"/>
  <c r="V856" i="2"/>
  <c r="V857" i="2"/>
  <c r="V858" i="2"/>
  <c r="V859" i="2"/>
  <c r="V860" i="2"/>
  <c r="V861" i="2"/>
  <c r="V862" i="2"/>
  <c r="V863" i="2"/>
  <c r="V864" i="2"/>
  <c r="V865" i="2"/>
  <c r="V866" i="2"/>
  <c r="V867" i="2"/>
  <c r="V868" i="2"/>
  <c r="V869" i="2"/>
  <c r="V870" i="2"/>
  <c r="V871" i="2"/>
  <c r="V872" i="2"/>
  <c r="V873" i="2"/>
  <c r="V874" i="2"/>
  <c r="V875" i="2"/>
  <c r="V876" i="2"/>
  <c r="V877" i="2"/>
  <c r="V878" i="2"/>
  <c r="V879" i="2"/>
  <c r="V880" i="2"/>
  <c r="V881" i="2"/>
  <c r="V882" i="2"/>
  <c r="V883" i="2"/>
  <c r="V884" i="2"/>
  <c r="V885" i="2"/>
  <c r="V886" i="2"/>
  <c r="V887" i="2"/>
  <c r="V888" i="2"/>
  <c r="V889" i="2"/>
  <c r="V890" i="2"/>
  <c r="V891" i="2"/>
  <c r="V892" i="2"/>
  <c r="V893" i="2"/>
  <c r="V894" i="2"/>
  <c r="V895" i="2"/>
  <c r="V896" i="2"/>
  <c r="V897" i="2"/>
  <c r="V898" i="2"/>
  <c r="V899" i="2"/>
  <c r="V900" i="2"/>
  <c r="V901" i="2"/>
  <c r="V902" i="2"/>
  <c r="V903" i="2"/>
  <c r="V904" i="2"/>
  <c r="V905" i="2"/>
  <c r="V906" i="2"/>
  <c r="V907" i="2"/>
  <c r="V908" i="2"/>
  <c r="V909" i="2"/>
  <c r="V910" i="2"/>
  <c r="V911" i="2"/>
  <c r="V912" i="2"/>
  <c r="V913" i="2"/>
  <c r="V914" i="2"/>
  <c r="V915" i="2"/>
  <c r="V916" i="2"/>
  <c r="V917" i="2"/>
  <c r="V918" i="2"/>
  <c r="V919" i="2"/>
  <c r="V920" i="2"/>
  <c r="V921" i="2"/>
  <c r="V922" i="2"/>
  <c r="V923" i="2"/>
  <c r="V924" i="2"/>
  <c r="V925" i="2"/>
  <c r="V926" i="2"/>
  <c r="V927" i="2"/>
  <c r="V928" i="2"/>
  <c r="V929" i="2"/>
  <c r="V930" i="2"/>
  <c r="V931" i="2"/>
  <c r="V932" i="2"/>
  <c r="V933" i="2"/>
  <c r="V934" i="2"/>
  <c r="V935" i="2"/>
  <c r="V936" i="2"/>
  <c r="V937" i="2"/>
  <c r="V938" i="2"/>
  <c r="V939" i="2"/>
  <c r="V940" i="2"/>
  <c r="V941" i="2"/>
  <c r="V942" i="2"/>
  <c r="V943" i="2"/>
  <c r="V944" i="2"/>
  <c r="V945" i="2"/>
  <c r="V946" i="2"/>
  <c r="V947" i="2"/>
  <c r="V948" i="2"/>
  <c r="V949" i="2"/>
  <c r="V950" i="2"/>
  <c r="V951" i="2"/>
  <c r="V952" i="2"/>
  <c r="V953" i="2"/>
  <c r="V954" i="2"/>
  <c r="V955" i="2"/>
  <c r="V956" i="2"/>
  <c r="V957" i="2"/>
  <c r="V958" i="2"/>
  <c r="V959" i="2"/>
  <c r="V960" i="2"/>
  <c r="V961" i="2"/>
  <c r="V962" i="2"/>
  <c r="V963" i="2"/>
  <c r="V964" i="2"/>
  <c r="V965" i="2"/>
  <c r="V966" i="2"/>
  <c r="V967" i="2"/>
  <c r="V968" i="2"/>
  <c r="V969" i="2"/>
  <c r="V970" i="2"/>
  <c r="V971" i="2"/>
  <c r="V972" i="2"/>
  <c r="V973" i="2"/>
  <c r="V974" i="2"/>
  <c r="V975" i="2"/>
  <c r="V2" i="2"/>
  <c r="W2" i="2" s="1"/>
  <c r="H20" i="1" s="1"/>
  <c r="W88" i="2"/>
  <c r="H106" i="1" s="1"/>
  <c r="H23" i="1"/>
  <c r="H27" i="1"/>
  <c r="H31" i="1"/>
  <c r="H35" i="1"/>
  <c r="H36" i="1"/>
  <c r="H39" i="1"/>
  <c r="H43" i="1"/>
  <c r="H47" i="1"/>
  <c r="H51" i="1"/>
  <c r="H52" i="1"/>
  <c r="H55" i="1"/>
  <c r="H59" i="1"/>
  <c r="H63" i="1"/>
  <c r="H67" i="1"/>
  <c r="H68" i="1"/>
  <c r="H71" i="1"/>
  <c r="H75" i="1"/>
  <c r="H79" i="1"/>
  <c r="H83" i="1"/>
  <c r="H84" i="1"/>
  <c r="H87" i="1"/>
  <c r="H91" i="1"/>
  <c r="H95" i="1"/>
  <c r="H96" i="1"/>
  <c r="H99" i="1"/>
  <c r="H100" i="1"/>
  <c r="H103" i="1"/>
  <c r="H110" i="1"/>
  <c r="H112" i="1"/>
  <c r="H114" i="1"/>
  <c r="H115" i="1"/>
  <c r="H116" i="1"/>
  <c r="H119" i="1"/>
  <c r="H120" i="1"/>
  <c r="H124" i="1"/>
  <c r="H126" i="1"/>
  <c r="H128" i="1"/>
  <c r="H130" i="1"/>
  <c r="H131" i="1"/>
  <c r="H132" i="1"/>
  <c r="H135" i="1"/>
  <c r="H136" i="1"/>
  <c r="H140" i="1"/>
  <c r="H142" i="1"/>
  <c r="H144" i="1"/>
  <c r="H146" i="1"/>
  <c r="H147" i="1"/>
  <c r="H148" i="1"/>
  <c r="W3" i="2"/>
  <c r="H21" i="1" s="1"/>
  <c r="W4" i="2"/>
  <c r="H22" i="1" s="1"/>
  <c r="W5" i="2"/>
  <c r="W6" i="2"/>
  <c r="H24" i="1" s="1"/>
  <c r="W7" i="2"/>
  <c r="H25" i="1" s="1"/>
  <c r="W8" i="2"/>
  <c r="H26" i="1" s="1"/>
  <c r="W9" i="2"/>
  <c r="W10" i="2"/>
  <c r="H28" i="1" s="1"/>
  <c r="W11" i="2"/>
  <c r="H29" i="1" s="1"/>
  <c r="W12" i="2"/>
  <c r="H30" i="1" s="1"/>
  <c r="W13" i="2"/>
  <c r="W14" i="2"/>
  <c r="H32" i="1" s="1"/>
  <c r="W15" i="2"/>
  <c r="H33" i="1" s="1"/>
  <c r="W16" i="2"/>
  <c r="H34" i="1" s="1"/>
  <c r="W17" i="2"/>
  <c r="W18" i="2"/>
  <c r="W19" i="2"/>
  <c r="H37" i="1" s="1"/>
  <c r="W20" i="2"/>
  <c r="H38" i="1" s="1"/>
  <c r="W21" i="2"/>
  <c r="W22" i="2"/>
  <c r="H40" i="1" s="1"/>
  <c r="W23" i="2"/>
  <c r="H41" i="1" s="1"/>
  <c r="W24" i="2"/>
  <c r="H42" i="1" s="1"/>
  <c r="W25" i="2"/>
  <c r="W26" i="2"/>
  <c r="H44" i="1" s="1"/>
  <c r="W27" i="2"/>
  <c r="H45" i="1" s="1"/>
  <c r="W28" i="2"/>
  <c r="H46" i="1" s="1"/>
  <c r="W29" i="2"/>
  <c r="W30" i="2"/>
  <c r="H48" i="1" s="1"/>
  <c r="W31" i="2"/>
  <c r="H49" i="1" s="1"/>
  <c r="W32" i="2"/>
  <c r="H50" i="1" s="1"/>
  <c r="W33" i="2"/>
  <c r="W34" i="2"/>
  <c r="W35" i="2"/>
  <c r="H53" i="1" s="1"/>
  <c r="W36" i="2"/>
  <c r="H54" i="1" s="1"/>
  <c r="W37" i="2"/>
  <c r="W38" i="2"/>
  <c r="H56" i="1" s="1"/>
  <c r="W39" i="2"/>
  <c r="H57" i="1" s="1"/>
  <c r="W40" i="2"/>
  <c r="H58" i="1" s="1"/>
  <c r="W41" i="2"/>
  <c r="W42" i="2"/>
  <c r="H60" i="1" s="1"/>
  <c r="W43" i="2"/>
  <c r="H61" i="1" s="1"/>
  <c r="W44" i="2"/>
  <c r="H62" i="1" s="1"/>
  <c r="W45" i="2"/>
  <c r="W46" i="2"/>
  <c r="H64" i="1" s="1"/>
  <c r="W47" i="2"/>
  <c r="H65" i="1" s="1"/>
  <c r="W48" i="2"/>
  <c r="H66" i="1" s="1"/>
  <c r="W49" i="2"/>
  <c r="W50" i="2"/>
  <c r="W51" i="2"/>
  <c r="H69" i="1" s="1"/>
  <c r="W52" i="2"/>
  <c r="H70" i="1" s="1"/>
  <c r="W53" i="2"/>
  <c r="W54" i="2"/>
  <c r="H72" i="1" s="1"/>
  <c r="W55" i="2"/>
  <c r="H73" i="1" s="1"/>
  <c r="W56" i="2"/>
  <c r="H74" i="1" s="1"/>
  <c r="W57" i="2"/>
  <c r="W58" i="2"/>
  <c r="H76" i="1" s="1"/>
  <c r="W59" i="2"/>
  <c r="H77" i="1" s="1"/>
  <c r="W60" i="2"/>
  <c r="H78" i="1" s="1"/>
  <c r="W61" i="2"/>
  <c r="W62" i="2"/>
  <c r="H80" i="1" s="1"/>
  <c r="W63" i="2"/>
  <c r="H81" i="1" s="1"/>
  <c r="W64" i="2"/>
  <c r="H82" i="1" s="1"/>
  <c r="W65" i="2"/>
  <c r="W66" i="2"/>
  <c r="W67" i="2"/>
  <c r="H85" i="1" s="1"/>
  <c r="W68" i="2"/>
  <c r="H86" i="1" s="1"/>
  <c r="W69" i="2"/>
  <c r="W70" i="2"/>
  <c r="H88" i="1" s="1"/>
  <c r="W71" i="2"/>
  <c r="H89" i="1" s="1"/>
  <c r="W72" i="2"/>
  <c r="H90" i="1" s="1"/>
  <c r="W73" i="2"/>
  <c r="W74" i="2"/>
  <c r="H92" i="1" s="1"/>
  <c r="W75" i="2"/>
  <c r="H93" i="1" s="1"/>
  <c r="W76" i="2"/>
  <c r="H94" i="1" s="1"/>
  <c r="W77" i="2"/>
  <c r="W78" i="2"/>
  <c r="W79" i="2"/>
  <c r="H97" i="1" s="1"/>
  <c r="W80" i="2"/>
  <c r="H98" i="1" s="1"/>
  <c r="W81" i="2"/>
  <c r="W82" i="2"/>
  <c r="W83" i="2"/>
  <c r="H101" i="1" s="1"/>
  <c r="W84" i="2"/>
  <c r="H102" i="1" s="1"/>
  <c r="W85" i="2"/>
  <c r="W86" i="2"/>
  <c r="H104" i="1" s="1"/>
  <c r="W87" i="2"/>
  <c r="H105" i="1" s="1"/>
  <c r="W89" i="2"/>
  <c r="H107" i="1" s="1"/>
  <c r="W91" i="2"/>
  <c r="H109" i="1" s="1"/>
  <c r="W92" i="2"/>
  <c r="W93" i="2"/>
  <c r="H111" i="1" s="1"/>
  <c r="W95" i="2"/>
  <c r="H113" i="1" s="1"/>
  <c r="W96" i="2"/>
  <c r="W97" i="2"/>
  <c r="W99" i="2"/>
  <c r="H117" i="1" s="1"/>
  <c r="W100" i="2"/>
  <c r="H118" i="1" s="1"/>
  <c r="W101" i="2"/>
  <c r="W103" i="2"/>
  <c r="H121" i="1" s="1"/>
  <c r="W104" i="2"/>
  <c r="H122" i="1" s="1"/>
  <c r="W105" i="2"/>
  <c r="H123" i="1" s="1"/>
  <c r="W107" i="2"/>
  <c r="H125" i="1" s="1"/>
  <c r="W108" i="2"/>
  <c r="W109" i="2"/>
  <c r="H127" i="1" s="1"/>
  <c r="W111" i="2"/>
  <c r="H129" i="1" s="1"/>
  <c r="W112" i="2"/>
  <c r="W113" i="2"/>
  <c r="W115" i="2"/>
  <c r="H133" i="1" s="1"/>
  <c r="W116" i="2"/>
  <c r="H134" i="1" s="1"/>
  <c r="W117" i="2"/>
  <c r="W119" i="2"/>
  <c r="H137" i="1" s="1"/>
  <c r="W120" i="2"/>
  <c r="H138" i="1" s="1"/>
  <c r="W121" i="2"/>
  <c r="H139" i="1" s="1"/>
  <c r="W123" i="2"/>
  <c r="H141" i="1" s="1"/>
  <c r="W124" i="2"/>
  <c r="W125" i="2"/>
  <c r="H143" i="1" s="1"/>
  <c r="W127" i="2"/>
  <c r="H145" i="1" s="1"/>
  <c r="W128" i="2"/>
  <c r="W129" i="2"/>
  <c r="W131" i="2"/>
  <c r="H149" i="1" s="1"/>
  <c r="W132" i="2"/>
  <c r="H150" i="1" s="1"/>
  <c r="W133" i="2"/>
  <c r="W135" i="2"/>
  <c r="W136" i="2"/>
  <c r="W137" i="2"/>
  <c r="W139" i="2"/>
  <c r="W140" i="2"/>
  <c r="W141" i="2"/>
  <c r="W143" i="2"/>
  <c r="W144" i="2"/>
  <c r="W145" i="2"/>
  <c r="W147" i="2"/>
  <c r="W148" i="2"/>
  <c r="W149" i="2"/>
  <c r="W151" i="2"/>
  <c r="W152" i="2"/>
  <c r="W153" i="2"/>
  <c r="W155" i="2"/>
  <c r="W156" i="2"/>
  <c r="W157" i="2"/>
  <c r="W159" i="2"/>
  <c r="W160" i="2"/>
  <c r="W161" i="2"/>
  <c r="W163" i="2"/>
  <c r="W164" i="2"/>
  <c r="W165" i="2"/>
  <c r="W167" i="2"/>
  <c r="W168" i="2"/>
  <c r="W169" i="2"/>
  <c r="W171" i="2"/>
  <c r="W172" i="2"/>
  <c r="W173" i="2"/>
  <c r="W175" i="2"/>
  <c r="W176" i="2"/>
  <c r="W177" i="2"/>
  <c r="W179" i="2"/>
  <c r="W180" i="2"/>
  <c r="W181" i="2"/>
  <c r="W183" i="2"/>
  <c r="W184" i="2"/>
  <c r="W185" i="2"/>
  <c r="W187" i="2"/>
  <c r="W188" i="2"/>
  <c r="W189" i="2"/>
  <c r="W191" i="2"/>
  <c r="W192" i="2"/>
  <c r="W193" i="2"/>
  <c r="W195" i="2"/>
  <c r="W196" i="2"/>
  <c r="W197" i="2"/>
  <c r="W199" i="2"/>
  <c r="W200" i="2"/>
  <c r="W201" i="2"/>
  <c r="W203" i="2"/>
  <c r="W204" i="2"/>
  <c r="W205" i="2"/>
  <c r="W206" i="2"/>
  <c r="W207" i="2"/>
  <c r="W208" i="2"/>
  <c r="W209" i="2"/>
  <c r="W210" i="2"/>
  <c r="W211" i="2"/>
  <c r="W212" i="2"/>
  <c r="W213" i="2"/>
  <c r="W214" i="2"/>
  <c r="W215" i="2"/>
  <c r="W216" i="2"/>
  <c r="W217" i="2"/>
  <c r="W218" i="2"/>
  <c r="W219" i="2"/>
  <c r="W220" i="2"/>
  <c r="W221" i="2"/>
  <c r="W222" i="2"/>
  <c r="W223" i="2"/>
  <c r="W224" i="2"/>
  <c r="W225" i="2"/>
  <c r="W226" i="2"/>
  <c r="W227" i="2"/>
  <c r="W228" i="2"/>
  <c r="W229" i="2"/>
  <c r="W230" i="2"/>
  <c r="W231" i="2"/>
  <c r="W232" i="2"/>
  <c r="W233" i="2"/>
  <c r="W234" i="2"/>
  <c r="W235" i="2"/>
  <c r="W236" i="2"/>
  <c r="W237" i="2"/>
  <c r="W238" i="2"/>
  <c r="W239" i="2"/>
  <c r="W240" i="2"/>
  <c r="W241" i="2"/>
  <c r="W242" i="2"/>
  <c r="W243" i="2"/>
  <c r="W244" i="2"/>
  <c r="W245" i="2"/>
  <c r="W246" i="2"/>
  <c r="W247" i="2"/>
  <c r="W248" i="2"/>
  <c r="W249" i="2"/>
  <c r="W250" i="2"/>
  <c r="W251" i="2"/>
  <c r="W252" i="2"/>
  <c r="W253" i="2"/>
  <c r="W254" i="2"/>
  <c r="W255" i="2"/>
  <c r="W256" i="2"/>
  <c r="W257" i="2"/>
  <c r="W258" i="2"/>
  <c r="W259" i="2"/>
  <c r="W260" i="2"/>
  <c r="W261" i="2"/>
  <c r="W262" i="2"/>
  <c r="W263" i="2"/>
  <c r="W264" i="2"/>
  <c r="W265" i="2"/>
  <c r="W266" i="2"/>
  <c r="W267" i="2"/>
  <c r="W268" i="2"/>
  <c r="W269" i="2"/>
  <c r="W270" i="2"/>
  <c r="W271" i="2"/>
  <c r="W272" i="2"/>
  <c r="W273" i="2"/>
  <c r="W274" i="2"/>
  <c r="W275" i="2"/>
  <c r="W276" i="2"/>
  <c r="W277" i="2"/>
  <c r="W278" i="2"/>
  <c r="W279" i="2"/>
  <c r="W280" i="2"/>
  <c r="W281" i="2"/>
  <c r="W282" i="2"/>
  <c r="W283" i="2"/>
  <c r="W284" i="2"/>
  <c r="W285" i="2"/>
  <c r="W286" i="2"/>
  <c r="W287" i="2"/>
  <c r="W288" i="2"/>
  <c r="W289" i="2"/>
  <c r="W290" i="2"/>
  <c r="W291" i="2"/>
  <c r="W292" i="2"/>
  <c r="W293" i="2"/>
  <c r="W294" i="2"/>
  <c r="W295" i="2"/>
  <c r="W296" i="2"/>
  <c r="W297" i="2"/>
  <c r="W298" i="2"/>
  <c r="W299" i="2"/>
  <c r="W300" i="2"/>
  <c r="W301" i="2"/>
  <c r="W302" i="2"/>
  <c r="W303" i="2"/>
  <c r="W304" i="2"/>
  <c r="W305" i="2"/>
  <c r="W306" i="2"/>
  <c r="W307" i="2"/>
  <c r="W308" i="2"/>
  <c r="W309" i="2"/>
  <c r="W310" i="2"/>
  <c r="W311" i="2"/>
  <c r="W312" i="2"/>
  <c r="W313" i="2"/>
  <c r="W314" i="2"/>
  <c r="W315" i="2"/>
  <c r="W316" i="2"/>
  <c r="W317" i="2"/>
  <c r="W318" i="2"/>
  <c r="W319" i="2"/>
  <c r="W320" i="2"/>
  <c r="W321" i="2"/>
  <c r="W322" i="2"/>
  <c r="W323" i="2"/>
  <c r="W324" i="2"/>
  <c r="W325" i="2"/>
  <c r="W326" i="2"/>
  <c r="W327" i="2"/>
  <c r="W328" i="2"/>
  <c r="W329" i="2"/>
  <c r="W330" i="2"/>
  <c r="W331" i="2"/>
  <c r="W332" i="2"/>
  <c r="W333" i="2"/>
  <c r="W334" i="2"/>
  <c r="W335" i="2"/>
  <c r="W336" i="2"/>
  <c r="W337" i="2"/>
  <c r="W338" i="2"/>
  <c r="W339" i="2"/>
  <c r="W340" i="2"/>
  <c r="W341" i="2"/>
  <c r="W342" i="2"/>
  <c r="W343" i="2"/>
  <c r="W344" i="2"/>
  <c r="W345" i="2"/>
  <c r="W346" i="2"/>
  <c r="W347" i="2"/>
  <c r="W348" i="2"/>
  <c r="W349" i="2"/>
  <c r="W350" i="2"/>
  <c r="W351" i="2"/>
  <c r="W352" i="2"/>
  <c r="W353" i="2"/>
  <c r="W354" i="2"/>
  <c r="W355" i="2"/>
  <c r="W356" i="2"/>
  <c r="W357" i="2"/>
  <c r="W358" i="2"/>
  <c r="W359" i="2"/>
  <c r="W360" i="2"/>
  <c r="W361" i="2"/>
  <c r="W362" i="2"/>
  <c r="W363" i="2"/>
  <c r="W364" i="2"/>
  <c r="W365" i="2"/>
  <c r="W366" i="2"/>
  <c r="W367" i="2"/>
  <c r="W368" i="2"/>
  <c r="W369" i="2"/>
  <c r="W370" i="2"/>
  <c r="W371" i="2"/>
  <c r="W372" i="2"/>
  <c r="W373" i="2"/>
  <c r="W374" i="2"/>
  <c r="W375" i="2"/>
  <c r="W376" i="2"/>
  <c r="W377" i="2"/>
  <c r="W378" i="2"/>
  <c r="W379" i="2"/>
  <c r="W380" i="2"/>
  <c r="W381" i="2"/>
  <c r="W382" i="2"/>
  <c r="W383" i="2"/>
  <c r="W384" i="2"/>
  <c r="W385" i="2"/>
  <c r="W386" i="2"/>
  <c r="W387" i="2"/>
  <c r="W388" i="2"/>
  <c r="W389" i="2"/>
  <c r="W390" i="2"/>
  <c r="W391" i="2"/>
  <c r="W392" i="2"/>
  <c r="W393" i="2"/>
  <c r="W394" i="2"/>
  <c r="W395" i="2"/>
  <c r="W396" i="2"/>
  <c r="W397" i="2"/>
  <c r="W398" i="2"/>
  <c r="W399" i="2"/>
  <c r="W400" i="2"/>
  <c r="W401" i="2"/>
  <c r="W402" i="2"/>
  <c r="W403" i="2"/>
  <c r="W404" i="2"/>
  <c r="W405" i="2"/>
  <c r="W406" i="2"/>
  <c r="W407" i="2"/>
  <c r="W408" i="2"/>
  <c r="W409" i="2"/>
  <c r="W410" i="2"/>
  <c r="W411" i="2"/>
  <c r="W412" i="2"/>
  <c r="W413" i="2"/>
  <c r="W414" i="2"/>
  <c r="W415" i="2"/>
  <c r="W416" i="2"/>
  <c r="W417" i="2"/>
  <c r="W418" i="2"/>
  <c r="W419" i="2"/>
  <c r="W420" i="2"/>
  <c r="W421" i="2"/>
  <c r="W422" i="2"/>
  <c r="W423" i="2"/>
  <c r="W424" i="2"/>
  <c r="W425" i="2"/>
  <c r="W426" i="2"/>
  <c r="W427" i="2"/>
  <c r="W428" i="2"/>
  <c r="W429" i="2"/>
  <c r="W430" i="2"/>
  <c r="W431" i="2"/>
  <c r="W432" i="2"/>
  <c r="W433" i="2"/>
  <c r="W434" i="2"/>
  <c r="W435" i="2"/>
  <c r="W436" i="2"/>
  <c r="W437" i="2"/>
  <c r="W438" i="2"/>
  <c r="W439" i="2"/>
  <c r="W440" i="2"/>
  <c r="W441" i="2"/>
  <c r="W442" i="2"/>
  <c r="W443" i="2"/>
  <c r="W444" i="2"/>
  <c r="W445" i="2"/>
  <c r="W446" i="2"/>
  <c r="W447" i="2"/>
  <c r="W448" i="2"/>
  <c r="W449" i="2"/>
  <c r="W450" i="2"/>
  <c r="W451" i="2"/>
  <c r="W452" i="2"/>
  <c r="W453" i="2"/>
  <c r="W454" i="2"/>
  <c r="W455" i="2"/>
  <c r="W456" i="2"/>
  <c r="W457" i="2"/>
  <c r="W458" i="2"/>
  <c r="W459" i="2"/>
  <c r="W460" i="2"/>
  <c r="W461" i="2"/>
  <c r="W462" i="2"/>
  <c r="W463" i="2"/>
  <c r="W464" i="2"/>
  <c r="W465" i="2"/>
  <c r="W466" i="2"/>
  <c r="W467" i="2"/>
  <c r="W468" i="2"/>
  <c r="W469" i="2"/>
  <c r="W470" i="2"/>
  <c r="W471" i="2"/>
  <c r="W472" i="2"/>
  <c r="W473" i="2"/>
  <c r="W474" i="2"/>
  <c r="W475" i="2"/>
  <c r="W476" i="2"/>
  <c r="W477" i="2"/>
  <c r="W478" i="2"/>
  <c r="W479" i="2"/>
  <c r="W480" i="2"/>
  <c r="W481" i="2"/>
  <c r="W482" i="2"/>
  <c r="W483" i="2"/>
  <c r="W484" i="2"/>
  <c r="W485" i="2"/>
  <c r="W486" i="2"/>
  <c r="W487" i="2"/>
  <c r="W488" i="2"/>
  <c r="W489" i="2"/>
  <c r="W490" i="2"/>
  <c r="W491" i="2"/>
  <c r="W492" i="2"/>
  <c r="W493" i="2"/>
  <c r="W494" i="2"/>
  <c r="W495" i="2"/>
  <c r="W496" i="2"/>
  <c r="W497" i="2"/>
  <c r="W498" i="2"/>
  <c r="W499" i="2"/>
  <c r="W500" i="2"/>
  <c r="W501" i="2"/>
  <c r="W502" i="2"/>
  <c r="W503" i="2"/>
  <c r="W504" i="2"/>
  <c r="W505" i="2"/>
  <c r="W506" i="2"/>
  <c r="W507" i="2"/>
  <c r="W508" i="2"/>
  <c r="W509" i="2"/>
  <c r="W510" i="2"/>
  <c r="W511" i="2"/>
  <c r="W512" i="2"/>
  <c r="W513" i="2"/>
  <c r="W514" i="2"/>
  <c r="W515" i="2"/>
  <c r="W516" i="2"/>
  <c r="W517" i="2"/>
  <c r="W518" i="2"/>
  <c r="W519" i="2"/>
  <c r="W520" i="2"/>
  <c r="W521" i="2"/>
  <c r="W522" i="2"/>
  <c r="W523" i="2"/>
  <c r="W524" i="2"/>
  <c r="W525" i="2"/>
  <c r="W526" i="2"/>
  <c r="W527" i="2"/>
  <c r="W528" i="2"/>
  <c r="W529" i="2"/>
  <c r="W530" i="2"/>
  <c r="W531" i="2"/>
  <c r="W532" i="2"/>
  <c r="W533" i="2"/>
  <c r="W534" i="2"/>
  <c r="W535" i="2"/>
  <c r="W536" i="2"/>
  <c r="W537" i="2"/>
  <c r="W538" i="2"/>
  <c r="W539" i="2"/>
  <c r="W540" i="2"/>
  <c r="W541" i="2"/>
  <c r="W542" i="2"/>
  <c r="W543" i="2"/>
  <c r="W544" i="2"/>
  <c r="W545" i="2"/>
  <c r="W546" i="2"/>
  <c r="W547" i="2"/>
  <c r="W548" i="2"/>
  <c r="W549" i="2"/>
  <c r="W550" i="2"/>
  <c r="W551" i="2"/>
  <c r="W552" i="2"/>
  <c r="W553" i="2"/>
  <c r="W554" i="2"/>
  <c r="W555" i="2"/>
  <c r="W556" i="2"/>
  <c r="W557" i="2"/>
  <c r="W558" i="2"/>
  <c r="W559" i="2"/>
  <c r="W560" i="2"/>
  <c r="W561" i="2"/>
  <c r="W562" i="2"/>
  <c r="W563" i="2"/>
  <c r="W564" i="2"/>
  <c r="W565" i="2"/>
  <c r="W566" i="2"/>
  <c r="W567" i="2"/>
  <c r="W568" i="2"/>
  <c r="W569" i="2"/>
  <c r="W570" i="2"/>
  <c r="W571" i="2"/>
  <c r="W572" i="2"/>
  <c r="W573" i="2"/>
  <c r="W574" i="2"/>
  <c r="W575" i="2"/>
  <c r="W576" i="2"/>
  <c r="W577" i="2"/>
  <c r="W578" i="2"/>
  <c r="W579" i="2"/>
  <c r="W580" i="2"/>
  <c r="W581" i="2"/>
  <c r="W582" i="2"/>
  <c r="W583" i="2"/>
  <c r="W584" i="2"/>
  <c r="W585" i="2"/>
  <c r="W586" i="2"/>
  <c r="W587" i="2"/>
  <c r="W588" i="2"/>
  <c r="W589" i="2"/>
  <c r="W590" i="2"/>
  <c r="W591" i="2"/>
  <c r="W592" i="2"/>
  <c r="W593" i="2"/>
  <c r="W594" i="2"/>
  <c r="W595" i="2"/>
  <c r="W596" i="2"/>
  <c r="W597" i="2"/>
  <c r="W598" i="2"/>
  <c r="W599" i="2"/>
  <c r="W600" i="2"/>
  <c r="W601" i="2"/>
  <c r="W602" i="2"/>
  <c r="W603" i="2"/>
  <c r="W604" i="2"/>
  <c r="W605" i="2"/>
  <c r="W606" i="2"/>
  <c r="W607" i="2"/>
  <c r="W608" i="2"/>
  <c r="W609" i="2"/>
  <c r="W610" i="2"/>
  <c r="W611" i="2"/>
  <c r="W612" i="2"/>
  <c r="W613" i="2"/>
  <c r="W614" i="2"/>
  <c r="W615" i="2"/>
  <c r="W616" i="2"/>
  <c r="W617" i="2"/>
  <c r="W618" i="2"/>
  <c r="W619" i="2"/>
  <c r="W620" i="2"/>
  <c r="W621" i="2"/>
  <c r="W622" i="2"/>
  <c r="W623" i="2"/>
  <c r="W624" i="2"/>
  <c r="W625" i="2"/>
  <c r="W626" i="2"/>
  <c r="W627" i="2"/>
  <c r="W628" i="2"/>
  <c r="W629" i="2"/>
  <c r="W630" i="2"/>
  <c r="W631" i="2"/>
  <c r="W632" i="2"/>
  <c r="W633" i="2"/>
  <c r="W634" i="2"/>
  <c r="W635" i="2"/>
  <c r="W636" i="2"/>
  <c r="W637" i="2"/>
  <c r="W638" i="2"/>
  <c r="W639" i="2"/>
  <c r="W640" i="2"/>
  <c r="W641" i="2"/>
  <c r="W642" i="2"/>
  <c r="W643" i="2"/>
  <c r="W644" i="2"/>
  <c r="W645" i="2"/>
  <c r="W646" i="2"/>
  <c r="W647" i="2"/>
  <c r="W648" i="2"/>
  <c r="W649" i="2"/>
  <c r="W650" i="2"/>
  <c r="W651" i="2"/>
  <c r="W652" i="2"/>
  <c r="W653" i="2"/>
  <c r="W654" i="2"/>
  <c r="W655" i="2"/>
  <c r="W656" i="2"/>
  <c r="W657" i="2"/>
  <c r="W658" i="2"/>
  <c r="W659" i="2"/>
  <c r="W660" i="2"/>
  <c r="W661" i="2"/>
  <c r="W662" i="2"/>
  <c r="W663" i="2"/>
  <c r="W664" i="2"/>
  <c r="W665" i="2"/>
  <c r="W666" i="2"/>
  <c r="W667" i="2"/>
  <c r="W668" i="2"/>
  <c r="W669" i="2"/>
  <c r="W670" i="2"/>
  <c r="W671" i="2"/>
  <c r="W672" i="2"/>
  <c r="W673" i="2"/>
  <c r="W674" i="2"/>
  <c r="W675" i="2"/>
  <c r="W676" i="2"/>
  <c r="W677" i="2"/>
  <c r="W678" i="2"/>
  <c r="W679" i="2"/>
  <c r="W680" i="2"/>
  <c r="W681" i="2"/>
  <c r="W682" i="2"/>
  <c r="W683" i="2"/>
  <c r="W684" i="2"/>
  <c r="W685" i="2"/>
  <c r="W686" i="2"/>
  <c r="W687" i="2"/>
  <c r="W688" i="2"/>
  <c r="W689" i="2"/>
  <c r="W690" i="2"/>
  <c r="W691" i="2"/>
  <c r="W692" i="2"/>
  <c r="W693" i="2"/>
  <c r="W694" i="2"/>
  <c r="W695" i="2"/>
  <c r="W696" i="2"/>
  <c r="W697" i="2"/>
  <c r="W698" i="2"/>
  <c r="W699" i="2"/>
  <c r="W700" i="2"/>
  <c r="W701" i="2"/>
  <c r="W702" i="2"/>
  <c r="W703" i="2"/>
  <c r="W704" i="2"/>
  <c r="W705" i="2"/>
  <c r="W706" i="2"/>
  <c r="W707" i="2"/>
  <c r="W708" i="2"/>
  <c r="W709" i="2"/>
  <c r="W710" i="2"/>
  <c r="W711" i="2"/>
  <c r="W712" i="2"/>
  <c r="W713" i="2"/>
  <c r="W714" i="2"/>
  <c r="W715" i="2"/>
  <c r="W716" i="2"/>
  <c r="W717" i="2"/>
  <c r="W718" i="2"/>
  <c r="W719" i="2"/>
  <c r="W720" i="2"/>
  <c r="W721" i="2"/>
  <c r="W722" i="2"/>
  <c r="W723" i="2"/>
  <c r="W724" i="2"/>
  <c r="W725" i="2"/>
  <c r="W726" i="2"/>
  <c r="W727" i="2"/>
  <c r="W728" i="2"/>
  <c r="W729" i="2"/>
  <c r="W730" i="2"/>
  <c r="W731" i="2"/>
  <c r="W732" i="2"/>
  <c r="W733" i="2"/>
  <c r="W734" i="2"/>
  <c r="W735" i="2"/>
  <c r="W736" i="2"/>
  <c r="W737" i="2"/>
  <c r="W738" i="2"/>
  <c r="W739" i="2"/>
  <c r="W740" i="2"/>
  <c r="W741" i="2"/>
  <c r="W742" i="2"/>
  <c r="W743" i="2"/>
  <c r="W744" i="2"/>
  <c r="W745" i="2"/>
  <c r="W746" i="2"/>
  <c r="W747" i="2"/>
  <c r="W748" i="2"/>
  <c r="W749" i="2"/>
  <c r="W750" i="2"/>
  <c r="W751" i="2"/>
  <c r="W752" i="2"/>
  <c r="W753" i="2"/>
  <c r="W754" i="2"/>
  <c r="W755" i="2"/>
  <c r="W756" i="2"/>
  <c r="W757" i="2"/>
  <c r="W758" i="2"/>
  <c r="W759" i="2"/>
  <c r="W760" i="2"/>
  <c r="W761" i="2"/>
  <c r="W762" i="2"/>
  <c r="W763" i="2"/>
  <c r="W764" i="2"/>
  <c r="W765" i="2"/>
  <c r="W766" i="2"/>
  <c r="W767" i="2"/>
  <c r="W768" i="2"/>
  <c r="W769" i="2"/>
  <c r="W770" i="2"/>
  <c r="W771" i="2"/>
  <c r="W772" i="2"/>
  <c r="W773" i="2"/>
  <c r="W774" i="2"/>
  <c r="W775" i="2"/>
  <c r="W776" i="2"/>
  <c r="W777" i="2"/>
  <c r="W778" i="2"/>
  <c r="W779" i="2"/>
  <c r="W780" i="2"/>
  <c r="W781" i="2"/>
  <c r="W782" i="2"/>
  <c r="W783" i="2"/>
  <c r="W784" i="2"/>
  <c r="W785" i="2"/>
  <c r="W786" i="2"/>
  <c r="W787" i="2"/>
  <c r="W788" i="2"/>
  <c r="W789" i="2"/>
  <c r="W790" i="2"/>
  <c r="W791" i="2"/>
  <c r="W792" i="2"/>
  <c r="W793" i="2"/>
  <c r="W794" i="2"/>
  <c r="W795" i="2"/>
  <c r="W796" i="2"/>
  <c r="W797" i="2"/>
  <c r="W798" i="2"/>
  <c r="W799" i="2"/>
  <c r="W800" i="2"/>
  <c r="W801" i="2"/>
  <c r="W802" i="2"/>
  <c r="W803" i="2"/>
  <c r="W804" i="2"/>
  <c r="W805" i="2"/>
  <c r="W806" i="2"/>
  <c r="W807" i="2"/>
  <c r="W808" i="2"/>
  <c r="W809" i="2"/>
  <c r="W810" i="2"/>
  <c r="W811" i="2"/>
  <c r="W812" i="2"/>
  <c r="W813" i="2"/>
  <c r="W814" i="2"/>
  <c r="W815" i="2"/>
  <c r="W816" i="2"/>
  <c r="W817" i="2"/>
  <c r="W818" i="2"/>
  <c r="W819" i="2"/>
  <c r="W820" i="2"/>
  <c r="W821" i="2"/>
  <c r="W822" i="2"/>
  <c r="W823" i="2"/>
  <c r="W824" i="2"/>
  <c r="W825" i="2"/>
  <c r="W826" i="2"/>
  <c r="W827" i="2"/>
  <c r="W828" i="2"/>
  <c r="W829" i="2"/>
  <c r="W830" i="2"/>
  <c r="W831" i="2"/>
  <c r="W832" i="2"/>
  <c r="W833" i="2"/>
  <c r="W834" i="2"/>
  <c r="W835" i="2"/>
  <c r="W836" i="2"/>
  <c r="W837" i="2"/>
  <c r="W838" i="2"/>
  <c r="W839" i="2"/>
  <c r="W840" i="2"/>
  <c r="W841" i="2"/>
  <c r="W842" i="2"/>
  <c r="W843" i="2"/>
  <c r="W844" i="2"/>
  <c r="W845" i="2"/>
  <c r="W846" i="2"/>
  <c r="W847" i="2"/>
  <c r="W848" i="2"/>
  <c r="W849" i="2"/>
  <c r="W850" i="2"/>
  <c r="W851" i="2"/>
  <c r="W852" i="2"/>
  <c r="W853" i="2"/>
  <c r="W854" i="2"/>
  <c r="W855" i="2"/>
  <c r="W856" i="2"/>
  <c r="W857" i="2"/>
  <c r="W858" i="2"/>
  <c r="W859" i="2"/>
  <c r="W860" i="2"/>
  <c r="W861" i="2"/>
  <c r="W862" i="2"/>
  <c r="W863" i="2"/>
  <c r="W864" i="2"/>
  <c r="W865" i="2"/>
  <c r="W866" i="2"/>
  <c r="W867" i="2"/>
  <c r="W868" i="2"/>
  <c r="W869" i="2"/>
  <c r="W870" i="2"/>
  <c r="W871" i="2"/>
  <c r="W872" i="2"/>
  <c r="W873" i="2"/>
  <c r="W874" i="2"/>
  <c r="W875" i="2"/>
  <c r="W876" i="2"/>
  <c r="W877" i="2"/>
  <c r="W878" i="2"/>
  <c r="W879" i="2"/>
  <c r="W880" i="2"/>
  <c r="W881" i="2"/>
  <c r="W882" i="2"/>
  <c r="W883" i="2"/>
  <c r="W884" i="2"/>
  <c r="W885" i="2"/>
  <c r="W886" i="2"/>
  <c r="W887" i="2"/>
  <c r="W888" i="2"/>
  <c r="W889" i="2"/>
  <c r="W890" i="2"/>
  <c r="W891" i="2"/>
  <c r="W892" i="2"/>
  <c r="W893" i="2"/>
  <c r="W894" i="2"/>
  <c r="W895" i="2"/>
  <c r="W896" i="2"/>
  <c r="W897" i="2"/>
  <c r="W898" i="2"/>
  <c r="W899" i="2"/>
  <c r="W900" i="2"/>
  <c r="W901" i="2"/>
  <c r="W902" i="2"/>
  <c r="W903" i="2"/>
  <c r="W904" i="2"/>
  <c r="W905" i="2"/>
  <c r="W906" i="2"/>
  <c r="W907" i="2"/>
  <c r="W908" i="2"/>
  <c r="W909" i="2"/>
  <c r="W910" i="2"/>
  <c r="W911" i="2"/>
  <c r="W912" i="2"/>
  <c r="W913" i="2"/>
  <c r="W914" i="2"/>
  <c r="W915" i="2"/>
  <c r="W916" i="2"/>
  <c r="W917" i="2"/>
  <c r="W918" i="2"/>
  <c r="W919" i="2"/>
  <c r="W920" i="2"/>
  <c r="W921" i="2"/>
  <c r="W922" i="2"/>
  <c r="W923" i="2"/>
  <c r="W924" i="2"/>
  <c r="W925" i="2"/>
  <c r="W926" i="2"/>
  <c r="W927" i="2"/>
  <c r="W928" i="2"/>
  <c r="W929" i="2"/>
  <c r="W930" i="2"/>
  <c r="W931" i="2"/>
  <c r="W932" i="2"/>
  <c r="W933" i="2"/>
  <c r="W934" i="2"/>
  <c r="W935" i="2"/>
  <c r="W936" i="2"/>
  <c r="W937" i="2"/>
  <c r="W938" i="2"/>
  <c r="W939" i="2"/>
  <c r="W940" i="2"/>
  <c r="W941" i="2"/>
  <c r="W942" i="2"/>
  <c r="W943" i="2"/>
  <c r="W944" i="2"/>
  <c r="W945" i="2"/>
  <c r="W946" i="2"/>
  <c r="W947" i="2"/>
  <c r="W948" i="2"/>
  <c r="W949" i="2"/>
  <c r="W950" i="2"/>
  <c r="W951" i="2"/>
  <c r="W952" i="2"/>
  <c r="W953" i="2"/>
  <c r="W954" i="2"/>
  <c r="W955" i="2"/>
  <c r="W956" i="2"/>
  <c r="W957" i="2"/>
  <c r="W958" i="2"/>
  <c r="W959" i="2"/>
  <c r="W960" i="2"/>
  <c r="W961" i="2"/>
  <c r="W962" i="2"/>
  <c r="W963" i="2"/>
  <c r="W964" i="2"/>
  <c r="W965" i="2"/>
  <c r="W966" i="2"/>
  <c r="W967" i="2"/>
  <c r="W968" i="2"/>
  <c r="W969" i="2"/>
  <c r="W970" i="2"/>
  <c r="W971" i="2"/>
  <c r="W972" i="2"/>
  <c r="W973" i="2"/>
  <c r="W974" i="2"/>
  <c r="W975" i="2"/>
  <c r="W976" i="2"/>
  <c r="W977" i="2"/>
  <c r="W978" i="2"/>
  <c r="W979" i="2"/>
  <c r="W980" i="2"/>
  <c r="W981" i="2"/>
  <c r="W982" i="2"/>
  <c r="W983" i="2"/>
  <c r="W984" i="2"/>
  <c r="W985" i="2"/>
  <c r="W986" i="2"/>
  <c r="W987" i="2"/>
  <c r="W988" i="2"/>
  <c r="W989" i="2"/>
  <c r="W990" i="2"/>
  <c r="W991" i="2"/>
  <c r="W992" i="2"/>
  <c r="W993" i="2"/>
  <c r="W994" i="2"/>
  <c r="W995" i="2"/>
  <c r="W996" i="2"/>
  <c r="W997" i="2"/>
  <c r="W998" i="2"/>
  <c r="W999" i="2"/>
  <c r="W1000" i="2"/>
  <c r="W1001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U513" i="2" s="1"/>
  <c r="T514" i="2"/>
  <c r="T515" i="2"/>
  <c r="T516" i="2"/>
  <c r="T517" i="2"/>
  <c r="U517" i="2" s="1"/>
  <c r="T518" i="2"/>
  <c r="T519" i="2"/>
  <c r="T520" i="2"/>
  <c r="T521" i="2"/>
  <c r="U521" i="2" s="1"/>
  <c r="T522" i="2"/>
  <c r="T523" i="2"/>
  <c r="T524" i="2"/>
  <c r="T525" i="2"/>
  <c r="U525" i="2" s="1"/>
  <c r="T526" i="2"/>
  <c r="T527" i="2"/>
  <c r="T528" i="2"/>
  <c r="T529" i="2"/>
  <c r="U529" i="2" s="1"/>
  <c r="T530" i="2"/>
  <c r="T531" i="2"/>
  <c r="T532" i="2"/>
  <c r="T533" i="2"/>
  <c r="U533" i="2" s="1"/>
  <c r="T534" i="2"/>
  <c r="T535" i="2"/>
  <c r="T536" i="2"/>
  <c r="T537" i="2"/>
  <c r="U537" i="2" s="1"/>
  <c r="T538" i="2"/>
  <c r="T539" i="2"/>
  <c r="T540" i="2"/>
  <c r="T541" i="2"/>
  <c r="U541" i="2" s="1"/>
  <c r="T542" i="2"/>
  <c r="T543" i="2"/>
  <c r="T544" i="2"/>
  <c r="T545" i="2"/>
  <c r="U545" i="2" s="1"/>
  <c r="T546" i="2"/>
  <c r="T547" i="2"/>
  <c r="T548" i="2"/>
  <c r="T549" i="2"/>
  <c r="U549" i="2" s="1"/>
  <c r="T550" i="2"/>
  <c r="T551" i="2"/>
  <c r="T552" i="2"/>
  <c r="T553" i="2"/>
  <c r="U553" i="2" s="1"/>
  <c r="T554" i="2"/>
  <c r="T555" i="2"/>
  <c r="T556" i="2"/>
  <c r="T557" i="2"/>
  <c r="U557" i="2" s="1"/>
  <c r="T558" i="2"/>
  <c r="T559" i="2"/>
  <c r="T560" i="2"/>
  <c r="T561" i="2"/>
  <c r="U561" i="2" s="1"/>
  <c r="T562" i="2"/>
  <c r="T563" i="2"/>
  <c r="T564" i="2"/>
  <c r="T565" i="2"/>
  <c r="U565" i="2" s="1"/>
  <c r="T566" i="2"/>
  <c r="T567" i="2"/>
  <c r="T568" i="2"/>
  <c r="T569" i="2"/>
  <c r="U569" i="2" s="1"/>
  <c r="T570" i="2"/>
  <c r="T571" i="2"/>
  <c r="T572" i="2"/>
  <c r="T573" i="2"/>
  <c r="U573" i="2" s="1"/>
  <c r="T574" i="2"/>
  <c r="T575" i="2"/>
  <c r="T576" i="2"/>
  <c r="T577" i="2"/>
  <c r="U577" i="2" s="1"/>
  <c r="T578" i="2"/>
  <c r="T579" i="2"/>
  <c r="T580" i="2"/>
  <c r="T581" i="2"/>
  <c r="U581" i="2" s="1"/>
  <c r="T582" i="2"/>
  <c r="T583" i="2"/>
  <c r="T584" i="2"/>
  <c r="T585" i="2"/>
  <c r="U585" i="2" s="1"/>
  <c r="T586" i="2"/>
  <c r="T587" i="2"/>
  <c r="T588" i="2"/>
  <c r="T589" i="2"/>
  <c r="U589" i="2" s="1"/>
  <c r="T590" i="2"/>
  <c r="T591" i="2"/>
  <c r="T592" i="2"/>
  <c r="T593" i="2"/>
  <c r="U593" i="2" s="1"/>
  <c r="T594" i="2"/>
  <c r="T595" i="2"/>
  <c r="T596" i="2"/>
  <c r="T597" i="2"/>
  <c r="U597" i="2" s="1"/>
  <c r="T598" i="2"/>
  <c r="T599" i="2"/>
  <c r="T600" i="2"/>
  <c r="T601" i="2"/>
  <c r="U601" i="2" s="1"/>
  <c r="T602" i="2"/>
  <c r="T603" i="2"/>
  <c r="T604" i="2"/>
  <c r="T605" i="2"/>
  <c r="U605" i="2" s="1"/>
  <c r="T606" i="2"/>
  <c r="T607" i="2"/>
  <c r="T608" i="2"/>
  <c r="T609" i="2"/>
  <c r="U609" i="2" s="1"/>
  <c r="T610" i="2"/>
  <c r="T611" i="2"/>
  <c r="T612" i="2"/>
  <c r="T613" i="2"/>
  <c r="U613" i="2" s="1"/>
  <c r="T614" i="2"/>
  <c r="T615" i="2"/>
  <c r="T616" i="2"/>
  <c r="T617" i="2"/>
  <c r="U617" i="2" s="1"/>
  <c r="T618" i="2"/>
  <c r="T619" i="2"/>
  <c r="T620" i="2"/>
  <c r="T621" i="2"/>
  <c r="U621" i="2" s="1"/>
  <c r="T622" i="2"/>
  <c r="T623" i="2"/>
  <c r="T624" i="2"/>
  <c r="T625" i="2"/>
  <c r="U625" i="2" s="1"/>
  <c r="T626" i="2"/>
  <c r="T627" i="2"/>
  <c r="T628" i="2"/>
  <c r="T629" i="2"/>
  <c r="U629" i="2" s="1"/>
  <c r="T630" i="2"/>
  <c r="T631" i="2"/>
  <c r="T632" i="2"/>
  <c r="T633" i="2"/>
  <c r="U633" i="2" s="1"/>
  <c r="T634" i="2"/>
  <c r="T635" i="2"/>
  <c r="T636" i="2"/>
  <c r="T637" i="2"/>
  <c r="U637" i="2" s="1"/>
  <c r="T638" i="2"/>
  <c r="T639" i="2"/>
  <c r="T640" i="2"/>
  <c r="T641" i="2"/>
  <c r="U641" i="2" s="1"/>
  <c r="T642" i="2"/>
  <c r="T643" i="2"/>
  <c r="T644" i="2"/>
  <c r="T645" i="2"/>
  <c r="U645" i="2" s="1"/>
  <c r="T646" i="2"/>
  <c r="T647" i="2"/>
  <c r="T648" i="2"/>
  <c r="T649" i="2"/>
  <c r="U649" i="2" s="1"/>
  <c r="T650" i="2"/>
  <c r="T651" i="2"/>
  <c r="T652" i="2"/>
  <c r="T653" i="2"/>
  <c r="U653" i="2" s="1"/>
  <c r="T654" i="2"/>
  <c r="T655" i="2"/>
  <c r="T656" i="2"/>
  <c r="T657" i="2"/>
  <c r="U657" i="2" s="1"/>
  <c r="T658" i="2"/>
  <c r="T659" i="2"/>
  <c r="T660" i="2"/>
  <c r="T661" i="2"/>
  <c r="U661" i="2" s="1"/>
  <c r="T662" i="2"/>
  <c r="T663" i="2"/>
  <c r="T664" i="2"/>
  <c r="T665" i="2"/>
  <c r="U665" i="2" s="1"/>
  <c r="T666" i="2"/>
  <c r="T667" i="2"/>
  <c r="T668" i="2"/>
  <c r="T669" i="2"/>
  <c r="U669" i="2" s="1"/>
  <c r="T670" i="2"/>
  <c r="T671" i="2"/>
  <c r="T672" i="2"/>
  <c r="T673" i="2"/>
  <c r="U673" i="2" s="1"/>
  <c r="T674" i="2"/>
  <c r="T675" i="2"/>
  <c r="T676" i="2"/>
  <c r="T677" i="2"/>
  <c r="U677" i="2" s="1"/>
  <c r="T678" i="2"/>
  <c r="T679" i="2"/>
  <c r="T680" i="2"/>
  <c r="T681" i="2"/>
  <c r="U681" i="2" s="1"/>
  <c r="T682" i="2"/>
  <c r="T683" i="2"/>
  <c r="T684" i="2"/>
  <c r="T685" i="2"/>
  <c r="U685" i="2" s="1"/>
  <c r="T686" i="2"/>
  <c r="T687" i="2"/>
  <c r="T688" i="2"/>
  <c r="T689" i="2"/>
  <c r="U689" i="2" s="1"/>
  <c r="T690" i="2"/>
  <c r="T691" i="2"/>
  <c r="T692" i="2"/>
  <c r="T693" i="2"/>
  <c r="U693" i="2" s="1"/>
  <c r="T694" i="2"/>
  <c r="T695" i="2"/>
  <c r="T696" i="2"/>
  <c r="T697" i="2"/>
  <c r="U697" i="2" s="1"/>
  <c r="T698" i="2"/>
  <c r="T699" i="2"/>
  <c r="T700" i="2"/>
  <c r="T701" i="2"/>
  <c r="U701" i="2" s="1"/>
  <c r="T702" i="2"/>
  <c r="T703" i="2"/>
  <c r="T704" i="2"/>
  <c r="T705" i="2"/>
  <c r="U705" i="2" s="1"/>
  <c r="T706" i="2"/>
  <c r="T707" i="2"/>
  <c r="T708" i="2"/>
  <c r="T709" i="2"/>
  <c r="U709" i="2" s="1"/>
  <c r="T710" i="2"/>
  <c r="T711" i="2"/>
  <c r="T712" i="2"/>
  <c r="T713" i="2"/>
  <c r="U713" i="2" s="1"/>
  <c r="T714" i="2"/>
  <c r="T715" i="2"/>
  <c r="T716" i="2"/>
  <c r="T717" i="2"/>
  <c r="U717" i="2" s="1"/>
  <c r="T718" i="2"/>
  <c r="T719" i="2"/>
  <c r="T720" i="2"/>
  <c r="T721" i="2"/>
  <c r="U721" i="2" s="1"/>
  <c r="T722" i="2"/>
  <c r="T723" i="2"/>
  <c r="T724" i="2"/>
  <c r="T725" i="2"/>
  <c r="U725" i="2" s="1"/>
  <c r="T726" i="2"/>
  <c r="T727" i="2"/>
  <c r="T728" i="2"/>
  <c r="T729" i="2"/>
  <c r="U729" i="2" s="1"/>
  <c r="T730" i="2"/>
  <c r="T731" i="2"/>
  <c r="T732" i="2"/>
  <c r="T733" i="2"/>
  <c r="U733" i="2" s="1"/>
  <c r="T734" i="2"/>
  <c r="T735" i="2"/>
  <c r="T736" i="2"/>
  <c r="T737" i="2"/>
  <c r="U737" i="2" s="1"/>
  <c r="T738" i="2"/>
  <c r="T739" i="2"/>
  <c r="T740" i="2"/>
  <c r="T741" i="2"/>
  <c r="U741" i="2" s="1"/>
  <c r="T742" i="2"/>
  <c r="T743" i="2"/>
  <c r="T744" i="2"/>
  <c r="T745" i="2"/>
  <c r="U745" i="2" s="1"/>
  <c r="T746" i="2"/>
  <c r="T747" i="2"/>
  <c r="T748" i="2"/>
  <c r="T749" i="2"/>
  <c r="U749" i="2" s="1"/>
  <c r="T750" i="2"/>
  <c r="T751" i="2"/>
  <c r="T752" i="2"/>
  <c r="T753" i="2"/>
  <c r="U753" i="2" s="1"/>
  <c r="T754" i="2"/>
  <c r="T755" i="2"/>
  <c r="T756" i="2"/>
  <c r="T757" i="2"/>
  <c r="U757" i="2" s="1"/>
  <c r="T758" i="2"/>
  <c r="U758" i="2" s="1"/>
  <c r="T759" i="2"/>
  <c r="T760" i="2"/>
  <c r="T761" i="2"/>
  <c r="U761" i="2" s="1"/>
  <c r="T762" i="2"/>
  <c r="U762" i="2" s="1"/>
  <c r="T763" i="2"/>
  <c r="T764" i="2"/>
  <c r="T765" i="2"/>
  <c r="U765" i="2" s="1"/>
  <c r="T766" i="2"/>
  <c r="U766" i="2" s="1"/>
  <c r="T767" i="2"/>
  <c r="T768" i="2"/>
  <c r="T769" i="2"/>
  <c r="U769" i="2" s="1"/>
  <c r="T770" i="2"/>
  <c r="U770" i="2" s="1"/>
  <c r="T771" i="2"/>
  <c r="T772" i="2"/>
  <c r="T773" i="2"/>
  <c r="U773" i="2" s="1"/>
  <c r="T774" i="2"/>
  <c r="U774" i="2" s="1"/>
  <c r="T775" i="2"/>
  <c r="T776" i="2"/>
  <c r="T777" i="2"/>
  <c r="U777" i="2" s="1"/>
  <c r="T778" i="2"/>
  <c r="U778" i="2" s="1"/>
  <c r="T779" i="2"/>
  <c r="T780" i="2"/>
  <c r="T781" i="2"/>
  <c r="U781" i="2" s="1"/>
  <c r="T782" i="2"/>
  <c r="U782" i="2" s="1"/>
  <c r="T783" i="2"/>
  <c r="T784" i="2"/>
  <c r="T785" i="2"/>
  <c r="U785" i="2" s="1"/>
  <c r="T786" i="2"/>
  <c r="U786" i="2" s="1"/>
  <c r="T787" i="2"/>
  <c r="T788" i="2"/>
  <c r="T789" i="2"/>
  <c r="U789" i="2" s="1"/>
  <c r="T790" i="2"/>
  <c r="U790" i="2" s="1"/>
  <c r="T791" i="2"/>
  <c r="T792" i="2"/>
  <c r="T793" i="2"/>
  <c r="U793" i="2" s="1"/>
  <c r="T794" i="2"/>
  <c r="U794" i="2" s="1"/>
  <c r="T795" i="2"/>
  <c r="T796" i="2"/>
  <c r="T797" i="2"/>
  <c r="U797" i="2" s="1"/>
  <c r="T798" i="2"/>
  <c r="U798" i="2" s="1"/>
  <c r="T799" i="2"/>
  <c r="T800" i="2"/>
  <c r="T801" i="2"/>
  <c r="U801" i="2" s="1"/>
  <c r="T802" i="2"/>
  <c r="U802" i="2" s="1"/>
  <c r="T803" i="2"/>
  <c r="T804" i="2"/>
  <c r="T805" i="2"/>
  <c r="U805" i="2" s="1"/>
  <c r="T806" i="2"/>
  <c r="U806" i="2" s="1"/>
  <c r="T807" i="2"/>
  <c r="T808" i="2"/>
  <c r="T809" i="2"/>
  <c r="U809" i="2" s="1"/>
  <c r="T810" i="2"/>
  <c r="U810" i="2" s="1"/>
  <c r="T811" i="2"/>
  <c r="T812" i="2"/>
  <c r="T813" i="2"/>
  <c r="U813" i="2" s="1"/>
  <c r="T814" i="2"/>
  <c r="U814" i="2" s="1"/>
  <c r="T815" i="2"/>
  <c r="T816" i="2"/>
  <c r="T817" i="2"/>
  <c r="U817" i="2" s="1"/>
  <c r="T818" i="2"/>
  <c r="U818" i="2" s="1"/>
  <c r="T819" i="2"/>
  <c r="T820" i="2"/>
  <c r="T821" i="2"/>
  <c r="U821" i="2" s="1"/>
  <c r="T822" i="2"/>
  <c r="U822" i="2" s="1"/>
  <c r="T823" i="2"/>
  <c r="T824" i="2"/>
  <c r="T825" i="2"/>
  <c r="U825" i="2" s="1"/>
  <c r="T826" i="2"/>
  <c r="U826" i="2" s="1"/>
  <c r="T827" i="2"/>
  <c r="T828" i="2"/>
  <c r="T829" i="2"/>
  <c r="U829" i="2" s="1"/>
  <c r="T830" i="2"/>
  <c r="U830" i="2" s="1"/>
  <c r="T831" i="2"/>
  <c r="T832" i="2"/>
  <c r="T833" i="2"/>
  <c r="U833" i="2" s="1"/>
  <c r="T834" i="2"/>
  <c r="U834" i="2" s="1"/>
  <c r="T835" i="2"/>
  <c r="T836" i="2"/>
  <c r="T837" i="2"/>
  <c r="U837" i="2" s="1"/>
  <c r="T838" i="2"/>
  <c r="U838" i="2" s="1"/>
  <c r="T839" i="2"/>
  <c r="T840" i="2"/>
  <c r="T841" i="2"/>
  <c r="U841" i="2" s="1"/>
  <c r="T842" i="2"/>
  <c r="U842" i="2" s="1"/>
  <c r="T843" i="2"/>
  <c r="T844" i="2"/>
  <c r="T845" i="2"/>
  <c r="U845" i="2" s="1"/>
  <c r="T846" i="2"/>
  <c r="U846" i="2" s="1"/>
  <c r="T847" i="2"/>
  <c r="T848" i="2"/>
  <c r="T849" i="2"/>
  <c r="U849" i="2" s="1"/>
  <c r="T850" i="2"/>
  <c r="U850" i="2" s="1"/>
  <c r="T851" i="2"/>
  <c r="T852" i="2"/>
  <c r="T853" i="2"/>
  <c r="U853" i="2" s="1"/>
  <c r="T854" i="2"/>
  <c r="U854" i="2" s="1"/>
  <c r="T855" i="2"/>
  <c r="T856" i="2"/>
  <c r="T857" i="2"/>
  <c r="U857" i="2" s="1"/>
  <c r="T858" i="2"/>
  <c r="U858" i="2" s="1"/>
  <c r="T859" i="2"/>
  <c r="T860" i="2"/>
  <c r="T861" i="2"/>
  <c r="U861" i="2" s="1"/>
  <c r="T862" i="2"/>
  <c r="U862" i="2" s="1"/>
  <c r="T863" i="2"/>
  <c r="T864" i="2"/>
  <c r="T865" i="2"/>
  <c r="U865" i="2" s="1"/>
  <c r="T866" i="2"/>
  <c r="U866" i="2" s="1"/>
  <c r="T867" i="2"/>
  <c r="T868" i="2"/>
  <c r="T869" i="2"/>
  <c r="U869" i="2" s="1"/>
  <c r="T870" i="2"/>
  <c r="U870" i="2" s="1"/>
  <c r="T871" i="2"/>
  <c r="T872" i="2"/>
  <c r="T873" i="2"/>
  <c r="U873" i="2" s="1"/>
  <c r="T874" i="2"/>
  <c r="U874" i="2" s="1"/>
  <c r="T875" i="2"/>
  <c r="T876" i="2"/>
  <c r="T877" i="2"/>
  <c r="U877" i="2" s="1"/>
  <c r="T878" i="2"/>
  <c r="U878" i="2" s="1"/>
  <c r="T879" i="2"/>
  <c r="T880" i="2"/>
  <c r="T881" i="2"/>
  <c r="U881" i="2" s="1"/>
  <c r="T882" i="2"/>
  <c r="U882" i="2" s="1"/>
  <c r="T883" i="2"/>
  <c r="T884" i="2"/>
  <c r="T885" i="2"/>
  <c r="U885" i="2" s="1"/>
  <c r="T886" i="2"/>
  <c r="U886" i="2" s="1"/>
  <c r="T887" i="2"/>
  <c r="T888" i="2"/>
  <c r="T889" i="2"/>
  <c r="U889" i="2" s="1"/>
  <c r="T890" i="2"/>
  <c r="U890" i="2" s="1"/>
  <c r="T891" i="2"/>
  <c r="T892" i="2"/>
  <c r="T893" i="2"/>
  <c r="U893" i="2" s="1"/>
  <c r="T894" i="2"/>
  <c r="U894" i="2" s="1"/>
  <c r="T895" i="2"/>
  <c r="T896" i="2"/>
  <c r="T897" i="2"/>
  <c r="U897" i="2" s="1"/>
  <c r="T898" i="2"/>
  <c r="U898" i="2" s="1"/>
  <c r="T899" i="2"/>
  <c r="T900" i="2"/>
  <c r="T901" i="2"/>
  <c r="U901" i="2" s="1"/>
  <c r="T902" i="2"/>
  <c r="U902" i="2" s="1"/>
  <c r="T903" i="2"/>
  <c r="T904" i="2"/>
  <c r="T905" i="2"/>
  <c r="U905" i="2" s="1"/>
  <c r="T906" i="2"/>
  <c r="U906" i="2" s="1"/>
  <c r="T907" i="2"/>
  <c r="T908" i="2"/>
  <c r="T909" i="2"/>
  <c r="U909" i="2" s="1"/>
  <c r="T910" i="2"/>
  <c r="U910" i="2" s="1"/>
  <c r="T911" i="2"/>
  <c r="T912" i="2"/>
  <c r="T913" i="2"/>
  <c r="U913" i="2" s="1"/>
  <c r="T914" i="2"/>
  <c r="U914" i="2" s="1"/>
  <c r="T915" i="2"/>
  <c r="T916" i="2"/>
  <c r="T917" i="2"/>
  <c r="U917" i="2" s="1"/>
  <c r="T918" i="2"/>
  <c r="U918" i="2" s="1"/>
  <c r="T919" i="2"/>
  <c r="T920" i="2"/>
  <c r="T921" i="2"/>
  <c r="U921" i="2" s="1"/>
  <c r="T922" i="2"/>
  <c r="U922" i="2" s="1"/>
  <c r="T923" i="2"/>
  <c r="T924" i="2"/>
  <c r="T925" i="2"/>
  <c r="U925" i="2" s="1"/>
  <c r="T926" i="2"/>
  <c r="U926" i="2" s="1"/>
  <c r="T927" i="2"/>
  <c r="T928" i="2"/>
  <c r="T929" i="2"/>
  <c r="U929" i="2" s="1"/>
  <c r="T930" i="2"/>
  <c r="U930" i="2" s="1"/>
  <c r="T931" i="2"/>
  <c r="T932" i="2"/>
  <c r="T933" i="2"/>
  <c r="U933" i="2" s="1"/>
  <c r="T934" i="2"/>
  <c r="U934" i="2" s="1"/>
  <c r="T935" i="2"/>
  <c r="T936" i="2"/>
  <c r="T937" i="2"/>
  <c r="U937" i="2" s="1"/>
  <c r="T938" i="2"/>
  <c r="U938" i="2" s="1"/>
  <c r="T939" i="2"/>
  <c r="T940" i="2"/>
  <c r="T941" i="2"/>
  <c r="U941" i="2" s="1"/>
  <c r="T942" i="2"/>
  <c r="T943" i="2"/>
  <c r="T944" i="2"/>
  <c r="T945" i="2"/>
  <c r="U945" i="2" s="1"/>
  <c r="T946" i="2"/>
  <c r="U946" i="2" s="1"/>
  <c r="T947" i="2"/>
  <c r="T948" i="2"/>
  <c r="T949" i="2"/>
  <c r="U949" i="2" s="1"/>
  <c r="T950" i="2"/>
  <c r="U950" i="2" s="1"/>
  <c r="T951" i="2"/>
  <c r="T952" i="2"/>
  <c r="T953" i="2"/>
  <c r="U953" i="2" s="1"/>
  <c r="T954" i="2"/>
  <c r="U954" i="2" s="1"/>
  <c r="T955" i="2"/>
  <c r="T956" i="2"/>
  <c r="T957" i="2"/>
  <c r="U957" i="2" s="1"/>
  <c r="T958" i="2"/>
  <c r="T959" i="2"/>
  <c r="T960" i="2"/>
  <c r="T961" i="2"/>
  <c r="U961" i="2" s="1"/>
  <c r="T962" i="2"/>
  <c r="U962" i="2" s="1"/>
  <c r="T963" i="2"/>
  <c r="T964" i="2"/>
  <c r="T965" i="2"/>
  <c r="U965" i="2" s="1"/>
  <c r="T966" i="2"/>
  <c r="U966" i="2" s="1"/>
  <c r="T967" i="2"/>
  <c r="T968" i="2"/>
  <c r="T969" i="2"/>
  <c r="U969" i="2" s="1"/>
  <c r="T970" i="2"/>
  <c r="U970" i="2" s="1"/>
  <c r="T971" i="2"/>
  <c r="T972" i="2"/>
  <c r="T973" i="2"/>
  <c r="U973" i="2" s="1"/>
  <c r="T974" i="2"/>
  <c r="T975" i="2"/>
  <c r="T976" i="2"/>
  <c r="T977" i="2"/>
  <c r="U977" i="2" s="1"/>
  <c r="T978" i="2"/>
  <c r="U978" i="2" s="1"/>
  <c r="T979" i="2"/>
  <c r="T980" i="2"/>
  <c r="T981" i="2"/>
  <c r="U981" i="2" s="1"/>
  <c r="T982" i="2"/>
  <c r="U982" i="2" s="1"/>
  <c r="T983" i="2"/>
  <c r="T984" i="2"/>
  <c r="T985" i="2"/>
  <c r="U985" i="2" s="1"/>
  <c r="T986" i="2"/>
  <c r="U986" i="2" s="1"/>
  <c r="T987" i="2"/>
  <c r="T988" i="2"/>
  <c r="T989" i="2"/>
  <c r="U989" i="2" s="1"/>
  <c r="T990" i="2"/>
  <c r="T991" i="2"/>
  <c r="T992" i="2"/>
  <c r="T993" i="2"/>
  <c r="U993" i="2" s="1"/>
  <c r="T994" i="2"/>
  <c r="U994" i="2" s="1"/>
  <c r="T995" i="2"/>
  <c r="T996" i="2"/>
  <c r="T997" i="2"/>
  <c r="U997" i="2" s="1"/>
  <c r="T998" i="2"/>
  <c r="U998" i="2" s="1"/>
  <c r="T999" i="2"/>
  <c r="T1000" i="2"/>
  <c r="U1000" i="2" s="1"/>
  <c r="T1001" i="2"/>
  <c r="U1001" i="2" s="1"/>
  <c r="T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400" i="2"/>
  <c r="U401" i="2"/>
  <c r="U402" i="2"/>
  <c r="U403" i="2"/>
  <c r="U404" i="2"/>
  <c r="U405" i="2"/>
  <c r="U406" i="2"/>
  <c r="U407" i="2"/>
  <c r="U408" i="2"/>
  <c r="U409" i="2"/>
  <c r="U410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3" i="2"/>
  <c r="U434" i="2"/>
  <c r="U435" i="2"/>
  <c r="U436" i="2"/>
  <c r="U437" i="2"/>
  <c r="U438" i="2"/>
  <c r="U439" i="2"/>
  <c r="U440" i="2"/>
  <c r="U441" i="2"/>
  <c r="U442" i="2"/>
  <c r="U443" i="2"/>
  <c r="U444" i="2"/>
  <c r="U445" i="2"/>
  <c r="U446" i="2"/>
  <c r="U447" i="2"/>
  <c r="U448" i="2"/>
  <c r="U449" i="2"/>
  <c r="U450" i="2"/>
  <c r="U451" i="2"/>
  <c r="U452" i="2"/>
  <c r="U453" i="2"/>
  <c r="U454" i="2"/>
  <c r="U455" i="2"/>
  <c r="U456" i="2"/>
  <c r="U457" i="2"/>
  <c r="U458" i="2"/>
  <c r="U459" i="2"/>
  <c r="U460" i="2"/>
  <c r="U461" i="2"/>
  <c r="U462" i="2"/>
  <c r="U463" i="2"/>
  <c r="U464" i="2"/>
  <c r="U465" i="2"/>
  <c r="U466" i="2"/>
  <c r="U467" i="2"/>
  <c r="U468" i="2"/>
  <c r="U469" i="2"/>
  <c r="U470" i="2"/>
  <c r="U471" i="2"/>
  <c r="U472" i="2"/>
  <c r="U473" i="2"/>
  <c r="U474" i="2"/>
  <c r="U475" i="2"/>
  <c r="U476" i="2"/>
  <c r="U477" i="2"/>
  <c r="U478" i="2"/>
  <c r="U479" i="2"/>
  <c r="U480" i="2"/>
  <c r="U481" i="2"/>
  <c r="U482" i="2"/>
  <c r="U483" i="2"/>
  <c r="U484" i="2"/>
  <c r="U485" i="2"/>
  <c r="U486" i="2"/>
  <c r="U487" i="2"/>
  <c r="U488" i="2"/>
  <c r="U489" i="2"/>
  <c r="U490" i="2"/>
  <c r="U491" i="2"/>
  <c r="U492" i="2"/>
  <c r="U493" i="2"/>
  <c r="U494" i="2"/>
  <c r="U495" i="2"/>
  <c r="U496" i="2"/>
  <c r="U497" i="2"/>
  <c r="U498" i="2"/>
  <c r="U499" i="2"/>
  <c r="U500" i="2"/>
  <c r="U501" i="2"/>
  <c r="U502" i="2"/>
  <c r="U503" i="2"/>
  <c r="U504" i="2"/>
  <c r="U505" i="2"/>
  <c r="U506" i="2"/>
  <c r="U507" i="2"/>
  <c r="U508" i="2"/>
  <c r="U509" i="2"/>
  <c r="U510" i="2"/>
  <c r="U511" i="2"/>
  <c r="U512" i="2"/>
  <c r="U514" i="2"/>
  <c r="U515" i="2"/>
  <c r="U516" i="2"/>
  <c r="U518" i="2"/>
  <c r="U519" i="2"/>
  <c r="U520" i="2"/>
  <c r="U522" i="2"/>
  <c r="U523" i="2"/>
  <c r="U524" i="2"/>
  <c r="U526" i="2"/>
  <c r="U527" i="2"/>
  <c r="U528" i="2"/>
  <c r="U530" i="2"/>
  <c r="U531" i="2"/>
  <c r="U532" i="2"/>
  <c r="U534" i="2"/>
  <c r="U535" i="2"/>
  <c r="U536" i="2"/>
  <c r="U538" i="2"/>
  <c r="U539" i="2"/>
  <c r="U540" i="2"/>
  <c r="U542" i="2"/>
  <c r="U543" i="2"/>
  <c r="U544" i="2"/>
  <c r="U546" i="2"/>
  <c r="U547" i="2"/>
  <c r="U548" i="2"/>
  <c r="U550" i="2"/>
  <c r="U551" i="2"/>
  <c r="U552" i="2"/>
  <c r="U554" i="2"/>
  <c r="U555" i="2"/>
  <c r="U556" i="2"/>
  <c r="U558" i="2"/>
  <c r="U559" i="2"/>
  <c r="U560" i="2"/>
  <c r="U562" i="2"/>
  <c r="U563" i="2"/>
  <c r="U564" i="2"/>
  <c r="U566" i="2"/>
  <c r="U567" i="2"/>
  <c r="U568" i="2"/>
  <c r="U570" i="2"/>
  <c r="U571" i="2"/>
  <c r="U572" i="2"/>
  <c r="U574" i="2"/>
  <c r="U575" i="2"/>
  <c r="U576" i="2"/>
  <c r="U578" i="2"/>
  <c r="U579" i="2"/>
  <c r="U580" i="2"/>
  <c r="U582" i="2"/>
  <c r="U583" i="2"/>
  <c r="U584" i="2"/>
  <c r="U586" i="2"/>
  <c r="U587" i="2"/>
  <c r="U588" i="2"/>
  <c r="U590" i="2"/>
  <c r="U591" i="2"/>
  <c r="U592" i="2"/>
  <c r="U594" i="2"/>
  <c r="U595" i="2"/>
  <c r="U596" i="2"/>
  <c r="U598" i="2"/>
  <c r="U599" i="2"/>
  <c r="U600" i="2"/>
  <c r="U602" i="2"/>
  <c r="U603" i="2"/>
  <c r="U604" i="2"/>
  <c r="U606" i="2"/>
  <c r="U607" i="2"/>
  <c r="U608" i="2"/>
  <c r="U610" i="2"/>
  <c r="U611" i="2"/>
  <c r="U612" i="2"/>
  <c r="U614" i="2"/>
  <c r="U615" i="2"/>
  <c r="U616" i="2"/>
  <c r="U618" i="2"/>
  <c r="U619" i="2"/>
  <c r="U620" i="2"/>
  <c r="U622" i="2"/>
  <c r="U623" i="2"/>
  <c r="U624" i="2"/>
  <c r="U626" i="2"/>
  <c r="U627" i="2"/>
  <c r="U628" i="2"/>
  <c r="U630" i="2"/>
  <c r="U631" i="2"/>
  <c r="U632" i="2"/>
  <c r="U634" i="2"/>
  <c r="U635" i="2"/>
  <c r="U636" i="2"/>
  <c r="U638" i="2"/>
  <c r="U639" i="2"/>
  <c r="U640" i="2"/>
  <c r="U642" i="2"/>
  <c r="U643" i="2"/>
  <c r="U644" i="2"/>
  <c r="U646" i="2"/>
  <c r="U647" i="2"/>
  <c r="U648" i="2"/>
  <c r="U650" i="2"/>
  <c r="U651" i="2"/>
  <c r="U652" i="2"/>
  <c r="U654" i="2"/>
  <c r="U655" i="2"/>
  <c r="U656" i="2"/>
  <c r="U658" i="2"/>
  <c r="U659" i="2"/>
  <c r="U660" i="2"/>
  <c r="U662" i="2"/>
  <c r="U663" i="2"/>
  <c r="U664" i="2"/>
  <c r="U666" i="2"/>
  <c r="U667" i="2"/>
  <c r="U668" i="2"/>
  <c r="U670" i="2"/>
  <c r="U671" i="2"/>
  <c r="U672" i="2"/>
  <c r="U674" i="2"/>
  <c r="U675" i="2"/>
  <c r="U676" i="2"/>
  <c r="U678" i="2"/>
  <c r="U679" i="2"/>
  <c r="U680" i="2"/>
  <c r="U682" i="2"/>
  <c r="U683" i="2"/>
  <c r="U684" i="2"/>
  <c r="U686" i="2"/>
  <c r="U687" i="2"/>
  <c r="U688" i="2"/>
  <c r="U690" i="2"/>
  <c r="U691" i="2"/>
  <c r="U692" i="2"/>
  <c r="U694" i="2"/>
  <c r="U695" i="2"/>
  <c r="U696" i="2"/>
  <c r="U698" i="2"/>
  <c r="U699" i="2"/>
  <c r="U700" i="2"/>
  <c r="U702" i="2"/>
  <c r="U703" i="2"/>
  <c r="U704" i="2"/>
  <c r="U706" i="2"/>
  <c r="U707" i="2"/>
  <c r="U708" i="2"/>
  <c r="U710" i="2"/>
  <c r="U711" i="2"/>
  <c r="U712" i="2"/>
  <c r="U714" i="2"/>
  <c r="U715" i="2"/>
  <c r="U716" i="2"/>
  <c r="U718" i="2"/>
  <c r="U719" i="2"/>
  <c r="U720" i="2"/>
  <c r="U722" i="2"/>
  <c r="U723" i="2"/>
  <c r="U724" i="2"/>
  <c r="U726" i="2"/>
  <c r="U727" i="2"/>
  <c r="U728" i="2"/>
  <c r="U730" i="2"/>
  <c r="U731" i="2"/>
  <c r="U732" i="2"/>
  <c r="U734" i="2"/>
  <c r="U735" i="2"/>
  <c r="U736" i="2"/>
  <c r="U738" i="2"/>
  <c r="U739" i="2"/>
  <c r="U740" i="2"/>
  <c r="U742" i="2"/>
  <c r="U743" i="2"/>
  <c r="U744" i="2"/>
  <c r="U746" i="2"/>
  <c r="U747" i="2"/>
  <c r="U748" i="2"/>
  <c r="U750" i="2"/>
  <c r="U751" i="2"/>
  <c r="U752" i="2"/>
  <c r="U754" i="2"/>
  <c r="U755" i="2"/>
  <c r="U756" i="2"/>
  <c r="U759" i="2"/>
  <c r="U760" i="2"/>
  <c r="U763" i="2"/>
  <c r="U764" i="2"/>
  <c r="U767" i="2"/>
  <c r="U768" i="2"/>
  <c r="U771" i="2"/>
  <c r="U772" i="2"/>
  <c r="U775" i="2"/>
  <c r="U776" i="2"/>
  <c r="U779" i="2"/>
  <c r="U780" i="2"/>
  <c r="U783" i="2"/>
  <c r="U784" i="2"/>
  <c r="U787" i="2"/>
  <c r="U788" i="2"/>
  <c r="U791" i="2"/>
  <c r="U792" i="2"/>
  <c r="U795" i="2"/>
  <c r="U796" i="2"/>
  <c r="U799" i="2"/>
  <c r="U800" i="2"/>
  <c r="U803" i="2"/>
  <c r="U804" i="2"/>
  <c r="U807" i="2"/>
  <c r="U808" i="2"/>
  <c r="U811" i="2"/>
  <c r="U812" i="2"/>
  <c r="U815" i="2"/>
  <c r="U816" i="2"/>
  <c r="U819" i="2"/>
  <c r="U820" i="2"/>
  <c r="U823" i="2"/>
  <c r="U824" i="2"/>
  <c r="U827" i="2"/>
  <c r="U828" i="2"/>
  <c r="U831" i="2"/>
  <c r="U832" i="2"/>
  <c r="U835" i="2"/>
  <c r="U836" i="2"/>
  <c r="U839" i="2"/>
  <c r="U840" i="2"/>
  <c r="U843" i="2"/>
  <c r="U844" i="2"/>
  <c r="U847" i="2"/>
  <c r="U848" i="2"/>
  <c r="U851" i="2"/>
  <c r="U852" i="2"/>
  <c r="U855" i="2"/>
  <c r="U856" i="2"/>
  <c r="U859" i="2"/>
  <c r="U860" i="2"/>
  <c r="U863" i="2"/>
  <c r="U864" i="2"/>
  <c r="U867" i="2"/>
  <c r="U868" i="2"/>
  <c r="U871" i="2"/>
  <c r="U872" i="2"/>
  <c r="U875" i="2"/>
  <c r="U876" i="2"/>
  <c r="U879" i="2"/>
  <c r="U880" i="2"/>
  <c r="U883" i="2"/>
  <c r="U884" i="2"/>
  <c r="U887" i="2"/>
  <c r="U888" i="2"/>
  <c r="U891" i="2"/>
  <c r="U892" i="2"/>
  <c r="U895" i="2"/>
  <c r="U896" i="2"/>
  <c r="U899" i="2"/>
  <c r="U900" i="2"/>
  <c r="U903" i="2"/>
  <c r="U904" i="2"/>
  <c r="U907" i="2"/>
  <c r="U908" i="2"/>
  <c r="U911" i="2"/>
  <c r="U912" i="2"/>
  <c r="U915" i="2"/>
  <c r="U916" i="2"/>
  <c r="U919" i="2"/>
  <c r="U920" i="2"/>
  <c r="U923" i="2"/>
  <c r="U924" i="2"/>
  <c r="U927" i="2"/>
  <c r="U928" i="2"/>
  <c r="U931" i="2"/>
  <c r="U932" i="2"/>
  <c r="U935" i="2"/>
  <c r="U936" i="2"/>
  <c r="U939" i="2"/>
  <c r="U940" i="2"/>
  <c r="U942" i="2"/>
  <c r="U943" i="2"/>
  <c r="U944" i="2"/>
  <c r="U947" i="2"/>
  <c r="U948" i="2"/>
  <c r="U951" i="2"/>
  <c r="U952" i="2"/>
  <c r="U955" i="2"/>
  <c r="U956" i="2"/>
  <c r="U958" i="2"/>
  <c r="U959" i="2"/>
  <c r="U960" i="2"/>
  <c r="U963" i="2"/>
  <c r="U964" i="2"/>
  <c r="U967" i="2"/>
  <c r="U968" i="2"/>
  <c r="U971" i="2"/>
  <c r="U972" i="2"/>
  <c r="U974" i="2"/>
  <c r="U975" i="2"/>
  <c r="U976" i="2"/>
  <c r="U979" i="2"/>
  <c r="U980" i="2"/>
  <c r="U983" i="2"/>
  <c r="U984" i="2"/>
  <c r="U987" i="2"/>
  <c r="U988" i="2"/>
  <c r="U990" i="2"/>
  <c r="U991" i="2"/>
  <c r="U992" i="2"/>
  <c r="U995" i="2"/>
  <c r="U996" i="2"/>
  <c r="U999" i="2"/>
  <c r="U2" i="2"/>
  <c r="D22" i="1" l="1"/>
  <c r="D23" i="1"/>
  <c r="D24" i="1"/>
  <c r="D25" i="1"/>
  <c r="D26" i="1"/>
  <c r="D27" i="1"/>
  <c r="D28" i="1"/>
  <c r="D29" i="1"/>
  <c r="D30" i="1"/>
  <c r="D31" i="1"/>
  <c r="D32" i="1"/>
  <c r="D33" i="1"/>
  <c r="D34" i="1"/>
  <c r="D21" i="1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A19" i="1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C56" i="1" l="1" a="1"/>
  <c r="C56" i="1" s="1"/>
  <c r="C60" i="1" a="1"/>
  <c r="C60" i="1" s="1"/>
  <c r="C64" i="1" a="1"/>
  <c r="C64" i="1" s="1"/>
  <c r="C55" i="1" a="1"/>
  <c r="C55" i="1" s="1"/>
  <c r="C62" i="1" a="1"/>
  <c r="C62" i="1" s="1"/>
  <c r="C59" i="1" a="1"/>
  <c r="C59" i="1" s="1"/>
  <c r="C57" i="1" a="1"/>
  <c r="C57" i="1" s="1"/>
  <c r="C61" i="1" a="1"/>
  <c r="C61" i="1" s="1"/>
  <c r="C65" i="1" a="1"/>
  <c r="C65" i="1" s="1"/>
  <c r="C58" i="1" a="1"/>
  <c r="C58" i="1" s="1"/>
  <c r="C66" i="1" a="1"/>
  <c r="C66" i="1" s="1"/>
  <c r="C63" i="1" a="1"/>
  <c r="C63" i="1" s="1"/>
  <c r="B56" i="1" a="1"/>
  <c r="B56" i="1" s="1"/>
  <c r="B60" i="1" a="1"/>
  <c r="B60" i="1" s="1"/>
  <c r="B64" i="1" a="1"/>
  <c r="B64" i="1" s="1"/>
  <c r="B58" i="1" a="1"/>
  <c r="B58" i="1" s="1"/>
  <c r="B66" i="1" a="1"/>
  <c r="B66" i="1" s="1"/>
  <c r="B63" i="1" a="1"/>
  <c r="B63" i="1" s="1"/>
  <c r="B55" i="1" a="1"/>
  <c r="B55" i="1" s="1"/>
  <c r="B57" i="1" a="1"/>
  <c r="B57" i="1" s="1"/>
  <c r="B61" i="1" a="1"/>
  <c r="B61" i="1" s="1"/>
  <c r="B65" i="1" a="1"/>
  <c r="B65" i="1" s="1"/>
  <c r="B62" i="1" a="1"/>
  <c r="B62" i="1" s="1"/>
  <c r="B59" i="1" a="1"/>
  <c r="B59" i="1" s="1"/>
  <c r="I107" i="1" a="1"/>
  <c r="I107" i="1" s="1"/>
  <c r="I111" i="1" a="1"/>
  <c r="I111" i="1" s="1"/>
  <c r="I115" i="1" a="1"/>
  <c r="I115" i="1" s="1"/>
  <c r="I119" i="1" a="1"/>
  <c r="I119" i="1" s="1"/>
  <c r="I123" i="1" a="1"/>
  <c r="I123" i="1" s="1"/>
  <c r="I127" i="1" a="1"/>
  <c r="I127" i="1" s="1"/>
  <c r="I25" i="1" a="1"/>
  <c r="I25" i="1" s="1"/>
  <c r="I28" i="1" a="1"/>
  <c r="I28" i="1" s="1"/>
  <c r="I33" i="1" a="1"/>
  <c r="I33" i="1" s="1"/>
  <c r="I36" i="1" a="1"/>
  <c r="I36" i="1" s="1"/>
  <c r="I41" i="1" a="1"/>
  <c r="I41" i="1" s="1"/>
  <c r="I44" i="1" a="1"/>
  <c r="I44" i="1" s="1"/>
  <c r="I47" i="1" a="1"/>
  <c r="I47" i="1" s="1"/>
  <c r="I51" i="1" a="1"/>
  <c r="I51" i="1" s="1"/>
  <c r="I55" i="1" a="1"/>
  <c r="I55" i="1" s="1"/>
  <c r="I59" i="1" a="1"/>
  <c r="I59" i="1" s="1"/>
  <c r="I63" i="1" a="1"/>
  <c r="I63" i="1" s="1"/>
  <c r="I67" i="1" a="1"/>
  <c r="I67" i="1" s="1"/>
  <c r="I71" i="1" a="1"/>
  <c r="I71" i="1" s="1"/>
  <c r="I75" i="1" a="1"/>
  <c r="I75" i="1" s="1"/>
  <c r="I79" i="1" a="1"/>
  <c r="I79" i="1" s="1"/>
  <c r="I83" i="1" a="1"/>
  <c r="I83" i="1" s="1"/>
  <c r="I87" i="1" a="1"/>
  <c r="I87" i="1" s="1"/>
  <c r="I91" i="1" a="1"/>
  <c r="I91" i="1" s="1"/>
  <c r="I95" i="1" a="1"/>
  <c r="I95" i="1" s="1"/>
  <c r="I99" i="1" a="1"/>
  <c r="I99" i="1" s="1"/>
  <c r="I103" i="1" a="1"/>
  <c r="I103" i="1" s="1"/>
  <c r="I96" i="1" a="1"/>
  <c r="I96" i="1" s="1"/>
  <c r="I29" i="1" a="1"/>
  <c r="I29" i="1" s="1"/>
  <c r="I37" i="1" a="1"/>
  <c r="I37" i="1" s="1"/>
  <c r="I46" i="1" a="1"/>
  <c r="I46" i="1" s="1"/>
  <c r="I53" i="1" a="1"/>
  <c r="I53" i="1" s="1"/>
  <c r="I61" i="1" a="1"/>
  <c r="I61" i="1" s="1"/>
  <c r="I65" i="1" a="1"/>
  <c r="I65" i="1" s="1"/>
  <c r="I73" i="1" a="1"/>
  <c r="I73" i="1" s="1"/>
  <c r="I81" i="1" a="1"/>
  <c r="I81" i="1" s="1"/>
  <c r="I89" i="1" a="1"/>
  <c r="I89" i="1" s="1"/>
  <c r="I97" i="1" a="1"/>
  <c r="I97" i="1" s="1"/>
  <c r="I105" i="1" a="1"/>
  <c r="I105" i="1" s="1"/>
  <c r="I108" i="1" a="1"/>
  <c r="I108" i="1" s="1"/>
  <c r="I112" i="1" a="1"/>
  <c r="I112" i="1" s="1"/>
  <c r="I116" i="1" a="1"/>
  <c r="I116" i="1" s="1"/>
  <c r="I120" i="1" a="1"/>
  <c r="I120" i="1" s="1"/>
  <c r="I124" i="1" a="1"/>
  <c r="I124" i="1" s="1"/>
  <c r="I128" i="1" a="1"/>
  <c r="I128" i="1" s="1"/>
  <c r="I23" i="1" a="1"/>
  <c r="I23" i="1" s="1"/>
  <c r="I26" i="1" a="1"/>
  <c r="I26" i="1" s="1"/>
  <c r="I31" i="1" a="1"/>
  <c r="I31" i="1" s="1"/>
  <c r="I34" i="1" a="1"/>
  <c r="I34" i="1" s="1"/>
  <c r="I39" i="1" a="1"/>
  <c r="I39" i="1" s="1"/>
  <c r="I42" i="1" a="1"/>
  <c r="I42" i="1" s="1"/>
  <c r="I45" i="1" a="1"/>
  <c r="I45" i="1" s="1"/>
  <c r="I48" i="1" a="1"/>
  <c r="I48" i="1" s="1"/>
  <c r="I52" i="1" a="1"/>
  <c r="I52" i="1" s="1"/>
  <c r="I56" i="1" a="1"/>
  <c r="I56" i="1" s="1"/>
  <c r="I60" i="1" a="1"/>
  <c r="I60" i="1" s="1"/>
  <c r="I64" i="1" a="1"/>
  <c r="I64" i="1" s="1"/>
  <c r="I68" i="1" a="1"/>
  <c r="I68" i="1" s="1"/>
  <c r="I72" i="1" a="1"/>
  <c r="I72" i="1" s="1"/>
  <c r="I76" i="1" a="1"/>
  <c r="I76" i="1" s="1"/>
  <c r="I80" i="1" a="1"/>
  <c r="I80" i="1" s="1"/>
  <c r="I84" i="1" a="1"/>
  <c r="I84" i="1" s="1"/>
  <c r="I88" i="1" a="1"/>
  <c r="I88" i="1" s="1"/>
  <c r="I92" i="1" a="1"/>
  <c r="I92" i="1" s="1"/>
  <c r="I100" i="1" a="1"/>
  <c r="I100" i="1" s="1"/>
  <c r="I104" i="1" a="1"/>
  <c r="I104" i="1" s="1"/>
  <c r="I32" i="1" a="1"/>
  <c r="I32" i="1" s="1"/>
  <c r="I40" i="1" a="1"/>
  <c r="I40" i="1" s="1"/>
  <c r="I49" i="1" a="1"/>
  <c r="I49" i="1" s="1"/>
  <c r="I57" i="1" a="1"/>
  <c r="I57" i="1" s="1"/>
  <c r="I69" i="1" a="1"/>
  <c r="I69" i="1" s="1"/>
  <c r="I77" i="1" a="1"/>
  <c r="I77" i="1" s="1"/>
  <c r="I85" i="1" a="1"/>
  <c r="I85" i="1" s="1"/>
  <c r="I93" i="1" a="1"/>
  <c r="I93" i="1" s="1"/>
  <c r="I101" i="1" a="1"/>
  <c r="I101" i="1" s="1"/>
  <c r="I109" i="1" a="1"/>
  <c r="I109" i="1" s="1"/>
  <c r="I113" i="1" a="1"/>
  <c r="I113" i="1" s="1"/>
  <c r="I117" i="1" a="1"/>
  <c r="I117" i="1" s="1"/>
  <c r="I121" i="1" a="1"/>
  <c r="I121" i="1" s="1"/>
  <c r="I125" i="1" a="1"/>
  <c r="I125" i="1" s="1"/>
  <c r="I21" i="1" a="1"/>
  <c r="I21" i="1" s="1"/>
  <c r="I24" i="1" a="1"/>
  <c r="I24" i="1" s="1"/>
  <c r="I106" i="1" a="1"/>
  <c r="I106" i="1" s="1"/>
  <c r="I110" i="1" a="1"/>
  <c r="I110" i="1" s="1"/>
  <c r="I114" i="1" a="1"/>
  <c r="I114" i="1" s="1"/>
  <c r="I118" i="1" a="1"/>
  <c r="I118" i="1" s="1"/>
  <c r="I122" i="1" a="1"/>
  <c r="I122" i="1" s="1"/>
  <c r="I126" i="1" a="1"/>
  <c r="I126" i="1" s="1"/>
  <c r="I22" i="1" a="1"/>
  <c r="I22" i="1" s="1"/>
  <c r="I27" i="1" a="1"/>
  <c r="I27" i="1" s="1"/>
  <c r="I30" i="1" a="1"/>
  <c r="I30" i="1" s="1"/>
  <c r="I35" i="1" a="1"/>
  <c r="I35" i="1" s="1"/>
  <c r="I38" i="1" a="1"/>
  <c r="I38" i="1" s="1"/>
  <c r="I43" i="1" a="1"/>
  <c r="I43" i="1" s="1"/>
  <c r="I50" i="1" a="1"/>
  <c r="I50" i="1" s="1"/>
  <c r="I54" i="1" a="1"/>
  <c r="I54" i="1" s="1"/>
  <c r="I58" i="1" a="1"/>
  <c r="I58" i="1" s="1"/>
  <c r="I62" i="1" a="1"/>
  <c r="I62" i="1" s="1"/>
  <c r="I66" i="1" a="1"/>
  <c r="I66" i="1" s="1"/>
  <c r="I70" i="1" a="1"/>
  <c r="I70" i="1" s="1"/>
  <c r="I74" i="1" a="1"/>
  <c r="I74" i="1" s="1"/>
  <c r="I78" i="1" a="1"/>
  <c r="I78" i="1" s="1"/>
  <c r="I82" i="1" a="1"/>
  <c r="I82" i="1" s="1"/>
  <c r="I86" i="1" a="1"/>
  <c r="I86" i="1" s="1"/>
  <c r="I90" i="1" a="1"/>
  <c r="I90" i="1" s="1"/>
  <c r="I94" i="1" a="1"/>
  <c r="I94" i="1" s="1"/>
  <c r="I98" i="1" a="1"/>
  <c r="I98" i="1" s="1"/>
  <c r="I102" i="1" a="1"/>
  <c r="I102" i="1" s="1"/>
  <c r="E22" i="1" a="1"/>
  <c r="E22" i="1" s="1"/>
  <c r="E26" i="1" a="1"/>
  <c r="E26" i="1" s="1"/>
  <c r="E30" i="1" a="1"/>
  <c r="E30" i="1" s="1"/>
  <c r="E34" i="1" a="1"/>
  <c r="E34" i="1" s="1"/>
  <c r="B23" i="1" a="1"/>
  <c r="B23" i="1" s="1"/>
  <c r="B27" i="1" a="1"/>
  <c r="B27" i="1" s="1"/>
  <c r="B31" i="1" a="1"/>
  <c r="B31" i="1" s="1"/>
  <c r="B21" i="1" a="1"/>
  <c r="B21" i="1" s="1"/>
  <c r="B33" i="1" a="1"/>
  <c r="B33" i="1" s="1"/>
  <c r="E33" i="1" a="1"/>
  <c r="E33" i="1" s="1"/>
  <c r="B30" i="1" a="1"/>
  <c r="B30" i="1" s="1"/>
  <c r="E23" i="1" a="1"/>
  <c r="E23" i="1" s="1"/>
  <c r="E27" i="1" a="1"/>
  <c r="E27" i="1" s="1"/>
  <c r="E31" i="1" a="1"/>
  <c r="E31" i="1" s="1"/>
  <c r="E21" i="1" a="1"/>
  <c r="E21" i="1" s="1"/>
  <c r="B24" i="1" a="1"/>
  <c r="B24" i="1" s="1"/>
  <c r="B28" i="1" a="1"/>
  <c r="B28" i="1" s="1"/>
  <c r="B32" i="1" a="1"/>
  <c r="B32" i="1" s="1"/>
  <c r="B25" i="1" a="1"/>
  <c r="B25" i="1" s="1"/>
  <c r="E25" i="1" a="1"/>
  <c r="E25" i="1" s="1"/>
  <c r="B22" i="1" a="1"/>
  <c r="B22" i="1" s="1"/>
  <c r="B34" i="1" a="1"/>
  <c r="B34" i="1" s="1"/>
  <c r="E24" i="1" a="1"/>
  <c r="E24" i="1" s="1"/>
  <c r="E28" i="1" a="1"/>
  <c r="E28" i="1" s="1"/>
  <c r="E32" i="1" a="1"/>
  <c r="E32" i="1" s="1"/>
  <c r="B29" i="1" a="1"/>
  <c r="B29" i="1" s="1"/>
  <c r="E29" i="1" a="1"/>
  <c r="E29" i="1" s="1"/>
  <c r="B26" i="1" a="1"/>
  <c r="B26" i="1" s="1"/>
  <c r="C23" i="1" a="1"/>
  <c r="C23" i="1" s="1"/>
  <c r="B38" i="1" s="1"/>
  <c r="C27" i="1" a="1"/>
  <c r="C27" i="1" s="1"/>
  <c r="B42" i="1" s="1"/>
  <c r="C31" i="1" a="1"/>
  <c r="C31" i="1" s="1"/>
  <c r="B46" i="1" s="1"/>
  <c r="C21" i="1" a="1"/>
  <c r="C21" i="1" s="1"/>
  <c r="B36" i="1" s="1"/>
  <c r="C24" i="1" a="1"/>
  <c r="C24" i="1" s="1"/>
  <c r="B39" i="1" s="1"/>
  <c r="C28" i="1" a="1"/>
  <c r="C28" i="1" s="1"/>
  <c r="B43" i="1" s="1"/>
  <c r="C32" i="1" a="1"/>
  <c r="C32" i="1" s="1"/>
  <c r="B47" i="1" s="1"/>
  <c r="C25" i="1" a="1"/>
  <c r="C25" i="1" s="1"/>
  <c r="B40" i="1" s="1"/>
  <c r="C29" i="1" a="1"/>
  <c r="C29" i="1" s="1"/>
  <c r="B44" i="1" s="1"/>
  <c r="C33" i="1" a="1"/>
  <c r="C33" i="1" s="1"/>
  <c r="B48" i="1" s="1"/>
  <c r="C22" i="1" a="1"/>
  <c r="C22" i="1" s="1"/>
  <c r="B37" i="1" s="1"/>
  <c r="C26" i="1" a="1"/>
  <c r="C26" i="1" s="1"/>
  <c r="B41" i="1" s="1"/>
  <c r="C30" i="1" a="1"/>
  <c r="C30" i="1" s="1"/>
  <c r="B45" i="1" s="1"/>
  <c r="C34" i="1" a="1"/>
  <c r="C34" i="1" s="1"/>
  <c r="B49" i="1" s="1"/>
  <c r="D35" i="1"/>
  <c r="C39" i="1" l="1"/>
  <c r="D39" i="1" s="1"/>
  <c r="C43" i="1"/>
  <c r="D43" i="1" s="1"/>
  <c r="C47" i="1"/>
  <c r="D47" i="1" s="1"/>
  <c r="C45" i="1"/>
  <c r="D45" i="1" s="1"/>
  <c r="C38" i="1"/>
  <c r="D38" i="1" s="1"/>
  <c r="C46" i="1"/>
  <c r="D46" i="1" s="1"/>
  <c r="C40" i="1"/>
  <c r="D40" i="1" s="1"/>
  <c r="C44" i="1"/>
  <c r="D44" i="1" s="1"/>
  <c r="C48" i="1"/>
  <c r="D48" i="1" s="1"/>
  <c r="C41" i="1"/>
  <c r="D41" i="1" s="1"/>
  <c r="C42" i="1"/>
  <c r="D42" i="1" s="1"/>
  <c r="C36" i="1"/>
  <c r="D36" i="1" s="1"/>
  <c r="C37" i="1"/>
  <c r="D37" i="1" s="1"/>
  <c r="C49" i="1"/>
  <c r="D49" i="1" s="1"/>
  <c r="D59" i="1"/>
  <c r="E59" i="1" s="1"/>
  <c r="D63" i="1"/>
  <c r="E63" i="1" s="1"/>
  <c r="D55" i="1"/>
  <c r="E55" i="1" s="1"/>
  <c r="D58" i="1"/>
  <c r="E58" i="1" s="1"/>
  <c r="D62" i="1"/>
  <c r="E62" i="1" s="1"/>
  <c r="D66" i="1"/>
  <c r="E66" i="1" s="1"/>
  <c r="D56" i="1"/>
  <c r="E56" i="1" s="1"/>
  <c r="D60" i="1"/>
  <c r="E60" i="1" s="1"/>
  <c r="D64" i="1"/>
  <c r="E64" i="1" s="1"/>
  <c r="D57" i="1"/>
  <c r="E57" i="1" s="1"/>
  <c r="D61" i="1"/>
  <c r="E61" i="1" s="1"/>
  <c r="D65" i="1"/>
  <c r="E65" i="1" s="1"/>
  <c r="J20" i="1"/>
  <c r="K20" i="1" s="1"/>
  <c r="J94" i="1"/>
  <c r="K94" i="1" s="1"/>
  <c r="J78" i="1"/>
  <c r="K78" i="1" s="1"/>
  <c r="J62" i="1"/>
  <c r="K62" i="1" s="1"/>
  <c r="J43" i="1"/>
  <c r="K43" i="1" s="1"/>
  <c r="L43" i="1" s="1"/>
  <c r="J27" i="1"/>
  <c r="K27" i="1" s="1"/>
  <c r="L27" i="1" s="1"/>
  <c r="J118" i="1"/>
  <c r="K118" i="1" s="1"/>
  <c r="J24" i="1"/>
  <c r="K24" i="1" s="1"/>
  <c r="L24" i="1" s="1"/>
  <c r="J117" i="1"/>
  <c r="K117" i="1" s="1"/>
  <c r="L117" i="1" s="1"/>
  <c r="J93" i="1"/>
  <c r="K93" i="1" s="1"/>
  <c r="J57" i="1"/>
  <c r="K57" i="1" s="1"/>
  <c r="J104" i="1"/>
  <c r="K104" i="1" s="1"/>
  <c r="J84" i="1"/>
  <c r="K84" i="1" s="1"/>
  <c r="J68" i="1"/>
  <c r="K68" i="1" s="1"/>
  <c r="J52" i="1"/>
  <c r="K52" i="1" s="1"/>
  <c r="J39" i="1"/>
  <c r="K39" i="1" s="1"/>
  <c r="L39" i="1" s="1"/>
  <c r="J23" i="1"/>
  <c r="K23" i="1" s="1"/>
  <c r="L23" i="1" s="1"/>
  <c r="J116" i="1"/>
  <c r="K116" i="1" s="1"/>
  <c r="L116" i="1" s="1"/>
  <c r="J97" i="1"/>
  <c r="K97" i="1" s="1"/>
  <c r="J65" i="1"/>
  <c r="K65" i="1" s="1"/>
  <c r="J37" i="1"/>
  <c r="K37" i="1" s="1"/>
  <c r="L37" i="1" s="1"/>
  <c r="J99" i="1"/>
  <c r="K99" i="1" s="1"/>
  <c r="J83" i="1"/>
  <c r="K83" i="1" s="1"/>
  <c r="J67" i="1"/>
  <c r="K67" i="1" s="1"/>
  <c r="J51" i="1"/>
  <c r="K51" i="1" s="1"/>
  <c r="J36" i="1"/>
  <c r="K36" i="1" s="1"/>
  <c r="L36" i="1" s="1"/>
  <c r="J127" i="1"/>
  <c r="K127" i="1" s="1"/>
  <c r="J111" i="1"/>
  <c r="K111" i="1" s="1"/>
  <c r="J90" i="1"/>
  <c r="K90" i="1" s="1"/>
  <c r="J74" i="1"/>
  <c r="K74" i="1" s="1"/>
  <c r="J58" i="1"/>
  <c r="K58" i="1" s="1"/>
  <c r="J38" i="1"/>
  <c r="K38" i="1" s="1"/>
  <c r="L38" i="1" s="1"/>
  <c r="J22" i="1"/>
  <c r="K22" i="1" s="1"/>
  <c r="L22" i="1" s="1"/>
  <c r="J114" i="1"/>
  <c r="K114" i="1" s="1"/>
  <c r="L114" i="1" s="1"/>
  <c r="J21" i="1"/>
  <c r="K21" i="1" s="1"/>
  <c r="L21" i="1" s="1"/>
  <c r="J113" i="1"/>
  <c r="K113" i="1" s="1"/>
  <c r="L113" i="1" s="1"/>
  <c r="J85" i="1"/>
  <c r="K85" i="1" s="1"/>
  <c r="J49" i="1"/>
  <c r="K49" i="1" s="1"/>
  <c r="L49" i="1" s="1"/>
  <c r="J100" i="1"/>
  <c r="K100" i="1" s="1"/>
  <c r="J80" i="1"/>
  <c r="K80" i="1" s="1"/>
  <c r="J64" i="1"/>
  <c r="K64" i="1" s="1"/>
  <c r="J48" i="1"/>
  <c r="K48" i="1" s="1"/>
  <c r="L48" i="1" s="1"/>
  <c r="J34" i="1"/>
  <c r="K34" i="1" s="1"/>
  <c r="L34" i="1" s="1"/>
  <c r="J128" i="1"/>
  <c r="K128" i="1" s="1"/>
  <c r="J112" i="1"/>
  <c r="K112" i="1" s="1"/>
  <c r="J89" i="1"/>
  <c r="K89" i="1" s="1"/>
  <c r="J61" i="1"/>
  <c r="K61" i="1" s="1"/>
  <c r="J29" i="1"/>
  <c r="K29" i="1" s="1"/>
  <c r="L29" i="1" s="1"/>
  <c r="J95" i="1"/>
  <c r="K95" i="1" s="1"/>
  <c r="J79" i="1"/>
  <c r="K79" i="1" s="1"/>
  <c r="J63" i="1"/>
  <c r="K63" i="1" s="1"/>
  <c r="J47" i="1"/>
  <c r="K47" i="1" s="1"/>
  <c r="L47" i="1" s="1"/>
  <c r="J33" i="1"/>
  <c r="K33" i="1" s="1"/>
  <c r="L33" i="1" s="1"/>
  <c r="J123" i="1"/>
  <c r="K123" i="1" s="1"/>
  <c r="J107" i="1"/>
  <c r="K107" i="1" s="1"/>
  <c r="J102" i="1"/>
  <c r="K102" i="1" s="1"/>
  <c r="J86" i="1"/>
  <c r="K86" i="1" s="1"/>
  <c r="J70" i="1"/>
  <c r="K70" i="1" s="1"/>
  <c r="J54" i="1"/>
  <c r="K54" i="1" s="1"/>
  <c r="M20" i="4" s="1"/>
  <c r="J35" i="1"/>
  <c r="K35" i="1" s="1"/>
  <c r="L35" i="1" s="1"/>
  <c r="J126" i="1"/>
  <c r="K126" i="1" s="1"/>
  <c r="J110" i="1"/>
  <c r="K110" i="1" s="1"/>
  <c r="J125" i="1"/>
  <c r="K125" i="1" s="1"/>
  <c r="J109" i="1"/>
  <c r="K109" i="1" s="1"/>
  <c r="J77" i="1"/>
  <c r="K77" i="1" s="1"/>
  <c r="J40" i="1"/>
  <c r="K40" i="1" s="1"/>
  <c r="L40" i="1" s="1"/>
  <c r="J92" i="1"/>
  <c r="K92" i="1" s="1"/>
  <c r="J76" i="1"/>
  <c r="K76" i="1" s="1"/>
  <c r="J60" i="1"/>
  <c r="K60" i="1" s="1"/>
  <c r="J45" i="1"/>
  <c r="K45" i="1" s="1"/>
  <c r="L45" i="1" s="1"/>
  <c r="J31" i="1"/>
  <c r="K31" i="1" s="1"/>
  <c r="L31" i="1" s="1"/>
  <c r="J124" i="1"/>
  <c r="K124" i="1" s="1"/>
  <c r="J108" i="1"/>
  <c r="K108" i="1" s="1"/>
  <c r="J81" i="1"/>
  <c r="K81" i="1" s="1"/>
  <c r="J53" i="1"/>
  <c r="K53" i="1" s="1"/>
  <c r="M19" i="4" s="1"/>
  <c r="J96" i="1"/>
  <c r="K96" i="1" s="1"/>
  <c r="J91" i="1"/>
  <c r="K91" i="1" s="1"/>
  <c r="J75" i="1"/>
  <c r="K75" i="1" s="1"/>
  <c r="J59" i="1"/>
  <c r="K59" i="1" s="1"/>
  <c r="M25" i="4" s="1"/>
  <c r="J44" i="1"/>
  <c r="K44" i="1" s="1"/>
  <c r="L44" i="1" s="1"/>
  <c r="J28" i="1"/>
  <c r="K28" i="1" s="1"/>
  <c r="L28" i="1" s="1"/>
  <c r="J119" i="1"/>
  <c r="K119" i="1" s="1"/>
  <c r="J98" i="1"/>
  <c r="K98" i="1" s="1"/>
  <c r="J82" i="1"/>
  <c r="K82" i="1" s="1"/>
  <c r="J66" i="1"/>
  <c r="K66" i="1" s="1"/>
  <c r="J50" i="1"/>
  <c r="K50" i="1" s="1"/>
  <c r="L50" i="1" s="1"/>
  <c r="J30" i="1"/>
  <c r="K30" i="1" s="1"/>
  <c r="L30" i="1" s="1"/>
  <c r="J122" i="1"/>
  <c r="K122" i="1" s="1"/>
  <c r="J106" i="1"/>
  <c r="K106" i="1" s="1"/>
  <c r="J121" i="1"/>
  <c r="K121" i="1" s="1"/>
  <c r="J101" i="1"/>
  <c r="K101" i="1" s="1"/>
  <c r="J69" i="1"/>
  <c r="K69" i="1" s="1"/>
  <c r="J32" i="1"/>
  <c r="K32" i="1" s="1"/>
  <c r="L32" i="1" s="1"/>
  <c r="J88" i="1"/>
  <c r="K88" i="1" s="1"/>
  <c r="J72" i="1"/>
  <c r="K72" i="1" s="1"/>
  <c r="J56" i="1"/>
  <c r="K56" i="1" s="1"/>
  <c r="J42" i="1"/>
  <c r="K42" i="1" s="1"/>
  <c r="L42" i="1" s="1"/>
  <c r="J26" i="1"/>
  <c r="K26" i="1" s="1"/>
  <c r="L26" i="1" s="1"/>
  <c r="J120" i="1"/>
  <c r="K120" i="1" s="1"/>
  <c r="J105" i="1"/>
  <c r="K105" i="1" s="1"/>
  <c r="J73" i="1"/>
  <c r="K73" i="1" s="1"/>
  <c r="J46" i="1"/>
  <c r="K46" i="1" s="1"/>
  <c r="L46" i="1" s="1"/>
  <c r="J103" i="1"/>
  <c r="K103" i="1" s="1"/>
  <c r="J87" i="1"/>
  <c r="K87" i="1" s="1"/>
  <c r="J71" i="1"/>
  <c r="K71" i="1" s="1"/>
  <c r="J55" i="1"/>
  <c r="K55" i="1" s="1"/>
  <c r="M21" i="4" s="1"/>
  <c r="J41" i="1"/>
  <c r="K41" i="1" s="1"/>
  <c r="L41" i="1" s="1"/>
  <c r="J25" i="1"/>
  <c r="K25" i="1" s="1"/>
  <c r="L25" i="1" s="1"/>
  <c r="J115" i="1"/>
  <c r="K115" i="1" s="1"/>
  <c r="L115" i="1" s="1"/>
  <c r="B35" i="1"/>
  <c r="E35" i="1"/>
  <c r="C35" i="1"/>
  <c r="M22" i="4" l="1"/>
  <c r="F36" i="1"/>
  <c r="E36" i="1"/>
  <c r="F44" i="1"/>
  <c r="E44" i="1"/>
  <c r="F45" i="1"/>
  <c r="E45" i="1"/>
  <c r="F42" i="1"/>
  <c r="E42" i="1"/>
  <c r="E40" i="1"/>
  <c r="F40" i="1"/>
  <c r="E47" i="1"/>
  <c r="F47" i="1"/>
  <c r="F49" i="1"/>
  <c r="E49" i="1"/>
  <c r="F41" i="1"/>
  <c r="E41" i="1"/>
  <c r="F46" i="1"/>
  <c r="E46" i="1"/>
  <c r="E43" i="1"/>
  <c r="F43" i="1"/>
  <c r="F37" i="1"/>
  <c r="E37" i="1"/>
  <c r="E48" i="1"/>
  <c r="F48" i="1"/>
  <c r="F38" i="1"/>
  <c r="E38" i="1"/>
  <c r="E39" i="1"/>
  <c r="F39" i="1"/>
  <c r="M24" i="4"/>
  <c r="M23" i="4"/>
  <c r="L52" i="1"/>
  <c r="N18" i="4" s="1"/>
  <c r="M18" i="4"/>
  <c r="L51" i="1"/>
  <c r="N17" i="4" s="1"/>
  <c r="M17" i="4"/>
  <c r="L87" i="1"/>
  <c r="L105" i="1"/>
  <c r="L56" i="1"/>
  <c r="N22" i="4" s="1"/>
  <c r="L69" i="1"/>
  <c r="L122" i="1"/>
  <c r="N10" i="4" s="1"/>
  <c r="M10" i="4"/>
  <c r="L82" i="1"/>
  <c r="L96" i="1"/>
  <c r="L124" i="1"/>
  <c r="N12" i="4" s="1"/>
  <c r="M12" i="4"/>
  <c r="L76" i="1"/>
  <c r="L109" i="1"/>
  <c r="L102" i="1"/>
  <c r="L128" i="1"/>
  <c r="N16" i="4" s="1"/>
  <c r="M16" i="4"/>
  <c r="L80" i="1"/>
  <c r="L111" i="1"/>
  <c r="L67" i="1"/>
  <c r="L65" i="1"/>
  <c r="L104" i="1"/>
  <c r="L62" i="1"/>
  <c r="L103" i="1"/>
  <c r="L120" i="1"/>
  <c r="N8" i="4" s="1"/>
  <c r="M8" i="4"/>
  <c r="L72" i="1"/>
  <c r="L101" i="1"/>
  <c r="L98" i="1"/>
  <c r="L59" i="1"/>
  <c r="N25" i="4" s="1"/>
  <c r="L53" i="1"/>
  <c r="N19" i="4" s="1"/>
  <c r="L92" i="1"/>
  <c r="L125" i="1"/>
  <c r="N13" i="4" s="1"/>
  <c r="M13" i="4"/>
  <c r="L54" i="1"/>
  <c r="N20" i="4" s="1"/>
  <c r="L107" i="1"/>
  <c r="L63" i="1"/>
  <c r="L61" i="1"/>
  <c r="L100" i="1"/>
  <c r="L58" i="1"/>
  <c r="N24" i="4" s="1"/>
  <c r="L127" i="1"/>
  <c r="N15" i="4" s="1"/>
  <c r="M15" i="4"/>
  <c r="L83" i="1"/>
  <c r="L97" i="1"/>
  <c r="L57" i="1"/>
  <c r="N23" i="4" s="1"/>
  <c r="L118" i="1"/>
  <c r="M6" i="4"/>
  <c r="L78" i="1"/>
  <c r="L55" i="1"/>
  <c r="N21" i="4" s="1"/>
  <c r="L88" i="1"/>
  <c r="L121" i="1"/>
  <c r="N9" i="4" s="1"/>
  <c r="M9" i="4"/>
  <c r="L119" i="1"/>
  <c r="N7" i="4" s="1"/>
  <c r="M7" i="4"/>
  <c r="L75" i="1"/>
  <c r="L81" i="1"/>
  <c r="L110" i="1"/>
  <c r="L70" i="1"/>
  <c r="L123" i="1"/>
  <c r="N11" i="4" s="1"/>
  <c r="M11" i="4"/>
  <c r="L79" i="1"/>
  <c r="L89" i="1"/>
  <c r="L74" i="1"/>
  <c r="L99" i="1"/>
  <c r="L68" i="1"/>
  <c r="L93" i="1"/>
  <c r="L94" i="1"/>
  <c r="L71" i="1"/>
  <c r="L73" i="1"/>
  <c r="L106" i="1"/>
  <c r="L66" i="1"/>
  <c r="L91" i="1"/>
  <c r="L108" i="1"/>
  <c r="L60" i="1"/>
  <c r="L77" i="1"/>
  <c r="L126" i="1"/>
  <c r="N14" i="4" s="1"/>
  <c r="M14" i="4"/>
  <c r="L86" i="1"/>
  <c r="L95" i="1"/>
  <c r="L112" i="1"/>
  <c r="L64" i="1"/>
  <c r="L85" i="1"/>
  <c r="L90" i="1"/>
  <c r="L84" i="1"/>
  <c r="L20" i="1"/>
  <c r="G65" i="1"/>
  <c r="K22" i="4" s="1"/>
  <c r="I22" i="4"/>
  <c r="G60" i="1"/>
  <c r="K17" i="4" s="1"/>
  <c r="I17" i="4"/>
  <c r="G58" i="1"/>
  <c r="K15" i="4" s="1"/>
  <c r="I15" i="4"/>
  <c r="G61" i="1"/>
  <c r="K18" i="4" s="1"/>
  <c r="I18" i="4"/>
  <c r="G56" i="1"/>
  <c r="K13" i="4" s="1"/>
  <c r="I13" i="4"/>
  <c r="G55" i="1"/>
  <c r="K12" i="4" s="1"/>
  <c r="I12" i="4"/>
  <c r="G57" i="1"/>
  <c r="K14" i="4" s="1"/>
  <c r="I14" i="4"/>
  <c r="G66" i="1"/>
  <c r="K23" i="4" s="1"/>
  <c r="I23" i="4"/>
  <c r="G63" i="1"/>
  <c r="K20" i="4" s="1"/>
  <c r="I20" i="4"/>
  <c r="G64" i="1"/>
  <c r="K21" i="4" s="1"/>
  <c r="I21" i="4"/>
  <c r="G62" i="1"/>
  <c r="K19" i="4" s="1"/>
  <c r="I19" i="4"/>
  <c r="G59" i="1"/>
  <c r="K16" i="4" s="1"/>
  <c r="I16" i="4"/>
  <c r="F65" i="1"/>
  <c r="J22" i="4" s="1"/>
  <c r="F60" i="1"/>
  <c r="J17" i="4" s="1"/>
  <c r="F58" i="1"/>
  <c r="J15" i="4" s="1"/>
  <c r="F61" i="1"/>
  <c r="J18" i="4" s="1"/>
  <c r="F56" i="1"/>
  <c r="J13" i="4" s="1"/>
  <c r="F55" i="1"/>
  <c r="J12" i="4" s="1"/>
  <c r="F57" i="1"/>
  <c r="J14" i="4" s="1"/>
  <c r="F66" i="1"/>
  <c r="J23" i="4" s="1"/>
  <c r="F63" i="1"/>
  <c r="J20" i="4" s="1"/>
  <c r="F64" i="1"/>
  <c r="J21" i="4" s="1"/>
  <c r="F62" i="1"/>
  <c r="J19" i="4" s="1"/>
  <c r="F59" i="1"/>
  <c r="J16" i="4" s="1"/>
  <c r="N6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8E9422-75EE-446A-9321-1FBFC605954E}" keepAlive="1" name="Query - Customer_infromation" description="Connection to the 'Customer_infromation' query in the workbook." type="5" refreshedVersion="0" background="1">
    <dbPr connection="Provider=Microsoft.Mashup.OleDb.1;Data Source=$Workbook$;Location=Customer_infromation;Extended Properties=&quot;&quot;" command="SELECT * FROM [Customer_infromation]"/>
  </connection>
  <connection id="2" xr16:uid="{2C99C90C-E8D6-46B9-B4F2-5B07C8A61EF5}" keepAlive="1" name="Query - Data_sales" description="Connection to the 'Data_sales' query in the workbook." type="5" refreshedVersion="8" background="1" saveData="1">
    <dbPr connection="Provider=Microsoft.Mashup.OleDb.1;Data Source=$Workbook$;Location=Data_sales;Extended Properties=&quot;&quot;" command="SELECT * FROM [Data_sales]"/>
  </connection>
  <connection id="3" xr16:uid="{6EE2719C-752D-41BD-B587-2FA80A8F559D}" keepAlive="1" name="Query - sales_information" description="Connection to the 'sales_information' query in the workbook." type="5" refreshedVersion="0" background="1">
    <dbPr connection="Provider=Microsoft.Mashup.OleDb.1;Data Source=$Workbook$;Location=sales_information;Extended Properties=&quot;&quot;" command="SELECT * FROM [sales_information]"/>
  </connection>
</connections>
</file>

<file path=xl/sharedStrings.xml><?xml version="1.0" encoding="utf-8"?>
<sst xmlns="http://schemas.openxmlformats.org/spreadsheetml/2006/main" count="11060" uniqueCount="345">
  <si>
    <t>Column1</t>
  </si>
  <si>
    <t>customerNumber</t>
  </si>
  <si>
    <t>quantityOrdered</t>
  </si>
  <si>
    <t>priceEach</t>
  </si>
  <si>
    <t>status</t>
  </si>
  <si>
    <t>comments</t>
  </si>
  <si>
    <t>productName</t>
  </si>
  <si>
    <t>orderDate</t>
  </si>
  <si>
    <t>shippedDate</t>
  </si>
  <si>
    <t>comments_1</t>
  </si>
  <si>
    <t>customerName</t>
  </si>
  <si>
    <t>phone</t>
  </si>
  <si>
    <t>city</t>
  </si>
  <si>
    <t>country</t>
  </si>
  <si>
    <t>creditLimit</t>
  </si>
  <si>
    <t>RepfullName</t>
  </si>
  <si>
    <t>RepLocation</t>
  </si>
  <si>
    <t>Shipped</t>
  </si>
  <si>
    <t>NULL</t>
  </si>
  <si>
    <t>1917 Grand Touring Sedan</t>
  </si>
  <si>
    <t>2003-01-10</t>
  </si>
  <si>
    <t>Online Diecast Creations Co.</t>
  </si>
  <si>
    <t>6035558647</t>
  </si>
  <si>
    <t>Nashua</t>
  </si>
  <si>
    <t>USA</t>
  </si>
  <si>
    <t>Steve Patterson</t>
  </si>
  <si>
    <t>2003-11-25</t>
  </si>
  <si>
    <t>2004-11-10</t>
  </si>
  <si>
    <t>Customer has worked with some of our vendors in the past and is aware of their MSRP</t>
  </si>
  <si>
    <t>1911 Ford Town Car</t>
  </si>
  <si>
    <t>1932 Alfa Romeo 8C2300 Spider Sport</t>
  </si>
  <si>
    <t>1936 Mercedes Benz 500k Roadster</t>
  </si>
  <si>
    <t>Check on availability.</t>
  </si>
  <si>
    <t>1932 Model A Ford J-Coupe</t>
  </si>
  <si>
    <t>2003-01-11</t>
  </si>
  <si>
    <t>Blauer See Auto, Co.</t>
  </si>
  <si>
    <t>+49 69 66 90 2555</t>
  </si>
  <si>
    <t>Frankfurt</t>
  </si>
  <si>
    <t>Germany</t>
  </si>
  <si>
    <t>Barry Jones</t>
  </si>
  <si>
    <t>UK</t>
  </si>
  <si>
    <t>2004-03-20</t>
  </si>
  <si>
    <t>Customer very concerned about the exact color of the models. There is high risk that he may dispute the order because there is a slight color mismatch</t>
  </si>
  <si>
    <t>2003-10-09</t>
  </si>
  <si>
    <t>2004-11-09</t>
  </si>
  <si>
    <t>1928 Mercedes-Benz SSK</t>
  </si>
  <si>
    <t>1939 Chevrolet Deluxe Coupe</t>
  </si>
  <si>
    <t>1938 Cadillac V-16 Presidential Limousine</t>
  </si>
  <si>
    <t>1937 Lincoln Berline</t>
  </si>
  <si>
    <t>2003-01-14</t>
  </si>
  <si>
    <t>Vitachrome Inc.</t>
  </si>
  <si>
    <t>2125551500</t>
  </si>
  <si>
    <t>NYC</t>
  </si>
  <si>
    <t>Foon Yue Tseng</t>
  </si>
  <si>
    <t>2004-04-10</t>
  </si>
  <si>
    <t>2004-11-08</t>
  </si>
  <si>
    <t>1936 Mercedes-Benz 500K Special Roadster</t>
  </si>
  <si>
    <t>1952 Alpine Renault 1300</t>
  </si>
  <si>
    <t>2003-02-02</t>
  </si>
  <si>
    <t>Baane Mini Imports</t>
  </si>
  <si>
    <t>07-98 9555</t>
  </si>
  <si>
    <t>Stavern</t>
  </si>
  <si>
    <t>Norway</t>
  </si>
  <si>
    <t>2003-10-15</t>
  </si>
  <si>
    <t>2004-10-18</t>
  </si>
  <si>
    <t>1962 LanciaA Delta 16V</t>
  </si>
  <si>
    <t>1958 Setra Bus</t>
  </si>
  <si>
    <t>1940 Ford Pickup Truck</t>
  </si>
  <si>
    <t>1926 Ford Fire Engine</t>
  </si>
  <si>
    <t>1913 Ford Model T Speedster</t>
  </si>
  <si>
    <t>1934 Ford V8 Coupe</t>
  </si>
  <si>
    <t>18th Century Vintage Horse Carriage</t>
  </si>
  <si>
    <t>1917 Maxwell Touring Car</t>
  </si>
  <si>
    <t>1940s Ford truck</t>
  </si>
  <si>
    <t>1939 Cadillac Limousine</t>
  </si>
  <si>
    <t>1962 Volkswagen Microbus</t>
  </si>
  <si>
    <t>1936 Chrysler Airflow</t>
  </si>
  <si>
    <t>1980’s GM Manhattan Express</t>
  </si>
  <si>
    <t>1996 Peterbilt 379 Stake Bed with Outrigger</t>
  </si>
  <si>
    <t>1982 Camaro Z28</t>
  </si>
  <si>
    <t>1969 Corvair Monza</t>
  </si>
  <si>
    <t>2003-02-01</t>
  </si>
  <si>
    <t>Euro+ Shopping Channel</t>
  </si>
  <si>
    <t>(91) 555 94 44</t>
  </si>
  <si>
    <t>Madrid</t>
  </si>
  <si>
    <t>Spain</t>
  </si>
  <si>
    <t>Gerard Hernandez</t>
  </si>
  <si>
    <t>France</t>
  </si>
  <si>
    <t>2003-06-11</t>
  </si>
  <si>
    <t>2003-07-03</t>
  </si>
  <si>
    <t>2003-10-03</t>
  </si>
  <si>
    <t>2003-10-11</t>
  </si>
  <si>
    <t>2003-11-20</t>
  </si>
  <si>
    <t>2003-12-07</t>
  </si>
  <si>
    <t xml:space="preserve"> I need all the information I can get on our competitors.</t>
  </si>
  <si>
    <t>2004-01-18</t>
  </si>
  <si>
    <t>2004-05-04</t>
  </si>
  <si>
    <t>2004-05-06</t>
  </si>
  <si>
    <t>This customer found a better offer from one of our competitors. Will call back to renegotiate.</t>
  </si>
  <si>
    <t>2004-08-15</t>
  </si>
  <si>
    <t>Cautious optimism. We have happy customers here, if we can keep them well stocked.  I need all the information I can get on the planned shippments of Porches</t>
  </si>
  <si>
    <t>2004-10-20</t>
  </si>
  <si>
    <t>Difficult to negotiate with customer. We need more marketing materials</t>
  </si>
  <si>
    <t>2004-12-05</t>
  </si>
  <si>
    <t>2004-12-13</t>
  </si>
  <si>
    <t>2004-12-16</t>
  </si>
  <si>
    <t>Customer requested that DHL is used for this shipping</t>
  </si>
  <si>
    <t>2005-02-11</t>
  </si>
  <si>
    <t>2005-02-18</t>
  </si>
  <si>
    <t>2005-02-25</t>
  </si>
  <si>
    <t>2005-03-06</t>
  </si>
  <si>
    <t>Disputed then Resolved on 3/15/2005. Customer doesn't like the craftsmaship of the models.</t>
  </si>
  <si>
    <t>2005-03-19</t>
  </si>
  <si>
    <t>2005-05-05</t>
  </si>
  <si>
    <t>2005-05-19</t>
  </si>
  <si>
    <t>Customer doesn't like the colors and precision of the models.</t>
  </si>
  <si>
    <t>1957 Chevy Pickup</t>
  </si>
  <si>
    <t>1998 Chrysler Plymouth Prowler</t>
  </si>
  <si>
    <t>1964 Mercedes Tour Bus</t>
  </si>
  <si>
    <t>1992 Ferrari 360 Spider red</t>
  </si>
  <si>
    <t>1970 Triumph Spitfire</t>
  </si>
  <si>
    <t>1970 Dodge Coronet</t>
  </si>
  <si>
    <t>1958 Chevy Corvette Limited Edition</t>
  </si>
  <si>
    <t>1992 Porsche Cayenne Turbo Silver</t>
  </si>
  <si>
    <t>1954 Greyhound Scenicruiser</t>
  </si>
  <si>
    <t>1950's Chicago Surface Lines Streetcar</t>
  </si>
  <si>
    <t>Diamond T620 Semi-Skirted Tanker</t>
  </si>
  <si>
    <t>1962 City of Detroit Streetcar</t>
  </si>
  <si>
    <t>1972 Alfa Romeo GTA</t>
  </si>
  <si>
    <t>2003-02-12</t>
  </si>
  <si>
    <t>Danish Wholesale Imports</t>
  </si>
  <si>
    <t>31 12 3555</t>
  </si>
  <si>
    <t>Kobenhavn</t>
  </si>
  <si>
    <t>Denmark</t>
  </si>
  <si>
    <t>Pamela Castillo</t>
  </si>
  <si>
    <t>2004-06-10</t>
  </si>
  <si>
    <t>2004-11-13</t>
  </si>
  <si>
    <t>Order was disputed and resolved on 12/1/04. The Sales Manager was involved. Customer claims the scales of the models don't match what was discussed.</t>
  </si>
  <si>
    <t>2005-04-21</t>
  </si>
  <si>
    <t>Customer claims container with shipment was damaged during shipping and some items were missing. I am talking to FedEx about this.</t>
  </si>
  <si>
    <t>2001 Ferrari Enzo</t>
  </si>
  <si>
    <t>1969 Ford Falcon</t>
  </si>
  <si>
    <t>1903 Ford Model A</t>
  </si>
  <si>
    <t>Collectable Wooden Train</t>
  </si>
  <si>
    <t>1904 Buick Runabout</t>
  </si>
  <si>
    <t>18th century schooner</t>
  </si>
  <si>
    <t>1912 Ford Model T Delivery Wagon</t>
  </si>
  <si>
    <t>1940 Ford Delivery Sedan</t>
  </si>
  <si>
    <t>The Schooner Bluenose</t>
  </si>
  <si>
    <t>The Mayflower</t>
  </si>
  <si>
    <t>The USS Constitution Ship</t>
  </si>
  <si>
    <t>The Titanic</t>
  </si>
  <si>
    <t>The Queen Mary</t>
  </si>
  <si>
    <t>Pont Yacht</t>
  </si>
  <si>
    <t>1980s Black Hawk Helicopter</t>
  </si>
  <si>
    <t>2003-02-21</t>
  </si>
  <si>
    <t>Rovelli Gifts</t>
  </si>
  <si>
    <t>035-640555</t>
  </si>
  <si>
    <t>Bergamo</t>
  </si>
  <si>
    <t>Italy</t>
  </si>
  <si>
    <t>2003-11-09</t>
  </si>
  <si>
    <t>2004-11-18</t>
  </si>
  <si>
    <t>P-51-D Mustang</t>
  </si>
  <si>
    <t>1999 Yamaha Speed Boat</t>
  </si>
  <si>
    <t>1941 Chevrolet Special Deluxe Cabriolet</t>
  </si>
  <si>
    <t>1928 British Royal Navy Airplane</t>
  </si>
  <si>
    <t>1900s Vintage Bi-Plane</t>
  </si>
  <si>
    <t>1937 Horch 930V Limousine</t>
  </si>
  <si>
    <t>Corsair F4U ( Bird Cage)</t>
  </si>
  <si>
    <t>1900s Vintage Tri-Plane</t>
  </si>
  <si>
    <t>1928 Ford Phaeton Deluxe</t>
  </si>
  <si>
    <t>1930 Buick Marquette Phaeton</t>
  </si>
  <si>
    <t>American Airlines: B767-300</t>
  </si>
  <si>
    <t>HMS Bounty</t>
  </si>
  <si>
    <t>America West Airlines B757-200</t>
  </si>
  <si>
    <t>ATA: B757-300</t>
  </si>
  <si>
    <t>F/A 18 Hornet 1/72</t>
  </si>
  <si>
    <t>American Airlines: MD-11S</t>
  </si>
  <si>
    <t>Boeing X-32A JSF</t>
  </si>
  <si>
    <t>1969 Harley Davidson Ultimate Chopper</t>
  </si>
  <si>
    <t>2003-02-26</t>
  </si>
  <si>
    <t>Land of Toys Inc.</t>
  </si>
  <si>
    <t>2125557818</t>
  </si>
  <si>
    <t>George Vanauf</t>
  </si>
  <si>
    <t>Order was mistakenly placed. The warehouse noticed the lack of documentation.</t>
  </si>
  <si>
    <t>2004-09-11</t>
  </si>
  <si>
    <t>They want to reevaluate their terms agreement with Finance.</t>
  </si>
  <si>
    <t>2004-11-16</t>
  </si>
  <si>
    <t>1996 Moto Guzzi 1100i</t>
  </si>
  <si>
    <t>2003 Harley-Davidson Eagle Drag Bike</t>
  </si>
  <si>
    <t>2002 Suzuki XREO</t>
  </si>
  <si>
    <t>1936 Harley Davidson El Knucklehead</t>
  </si>
  <si>
    <t>1997 BMW R 1100 S</t>
  </si>
  <si>
    <t>1960 BSA Gold Star DBD34</t>
  </si>
  <si>
    <t>1997 BMW F650 ST</t>
  </si>
  <si>
    <t>1968 Ford Mustang</t>
  </si>
  <si>
    <t>2003-03-08</t>
  </si>
  <si>
    <t>Cruz &amp; Sons Co.</t>
  </si>
  <si>
    <t>+63 2 555 3587</t>
  </si>
  <si>
    <t>Makati City</t>
  </si>
  <si>
    <t>Philippines</t>
  </si>
  <si>
    <t>Mami Nishi</t>
  </si>
  <si>
    <t>Japan</t>
  </si>
  <si>
    <t>2003-12-03</t>
  </si>
  <si>
    <t>2004-11-21</t>
  </si>
  <si>
    <t>1968 Dodge Charger</t>
  </si>
  <si>
    <t>1970 Plymouth Hemi Cuda</t>
  </si>
  <si>
    <t>1969 Dodge Charger</t>
  </si>
  <si>
    <t>1948 Porsche 356-A Roadster</t>
  </si>
  <si>
    <t>1969 Dodge Super Bee</t>
  </si>
  <si>
    <t>1976 Ford Gran Torino</t>
  </si>
  <si>
    <t>1957 Vespa GS150</t>
  </si>
  <si>
    <t>1957 Corvette Convertible</t>
  </si>
  <si>
    <t>1982 Ducati 900 Monster</t>
  </si>
  <si>
    <t>1971 Alpine Renault 1600s</t>
  </si>
  <si>
    <t>1956 Porsche 356A Coupe</t>
  </si>
  <si>
    <t>1961 Chevrolet Impala</t>
  </si>
  <si>
    <t>1982 Ducati 996 R</t>
  </si>
  <si>
    <t>1974 Ducati 350 Mk3 Desmo</t>
  </si>
  <si>
    <t>2002 Yamaha YZR M1</t>
  </si>
  <si>
    <t>Customer requested that FedEx Ground is used for this shipping</t>
  </si>
  <si>
    <t>1993 Mazda RX-7</t>
  </si>
  <si>
    <t>2003-03-11</t>
  </si>
  <si>
    <t>Motor Mint Distributors Inc.</t>
  </si>
  <si>
    <t>2155559857</t>
  </si>
  <si>
    <t>Philadelphia</t>
  </si>
  <si>
    <t>2004-04-08</t>
  </si>
  <si>
    <t>2004-11-23</t>
  </si>
  <si>
    <t>Customer requested special shippment. The instructions were passed along to the warehouse</t>
  </si>
  <si>
    <t>1995 Honda Civic</t>
  </si>
  <si>
    <t>1999 Indy 500 Monte Carlo SS</t>
  </si>
  <si>
    <t>1948 Porsche Type 356 Roadster</t>
  </si>
  <si>
    <t>1982 Lamborghini Diablo</t>
  </si>
  <si>
    <t>1965 Aston Martin DB5</t>
  </si>
  <si>
    <t>2003-03-20</t>
  </si>
  <si>
    <t>AV Stores, Co.</t>
  </si>
  <si>
    <t>(171) 555-1555</t>
  </si>
  <si>
    <t>Manchester</t>
  </si>
  <si>
    <t>Larry Bott</t>
  </si>
  <si>
    <t>2004-10-17</t>
  </si>
  <si>
    <t>1957 Ford Thunderbird</t>
  </si>
  <si>
    <t>1970 Chevy Chevelle SS 454</t>
  </si>
  <si>
    <t>1966 Shelby Cobra 427 S/C</t>
  </si>
  <si>
    <t>1949 Jaguar XK 120</t>
  </si>
  <si>
    <t>1952 Citroen-15CV</t>
  </si>
  <si>
    <t>1969 Chevrolet Camaro Z28</t>
  </si>
  <si>
    <t>2002 Chevy Corvette</t>
  </si>
  <si>
    <t>2003-03-30</t>
  </si>
  <si>
    <t>Mini Wheels Co.</t>
  </si>
  <si>
    <t>6505555787</t>
  </si>
  <si>
    <t>San Francisco</t>
  </si>
  <si>
    <t>Leslie Jennings</t>
  </si>
  <si>
    <t>2003-12-02</t>
  </si>
  <si>
    <t>2004-11-20</t>
  </si>
  <si>
    <t>Customer requested that ad materials (such as posters, pamphlets) be included in the shippment</t>
  </si>
  <si>
    <t>2003-03-29</t>
  </si>
  <si>
    <t>Volvo Model Replicas, Co</t>
  </si>
  <si>
    <t>0921-12 3555</t>
  </si>
  <si>
    <t>Luleå</t>
  </si>
  <si>
    <t>Sweden</t>
  </si>
  <si>
    <t>2004-11-07</t>
  </si>
  <si>
    <t>The outstaniding balance for this customer exceeds their credit limit. Order will be shipped when a payment is received.</t>
  </si>
  <si>
    <t>2003-03-27</t>
  </si>
  <si>
    <t>Mini Gifts Distributors Ltd.</t>
  </si>
  <si>
    <t>4155551450</t>
  </si>
  <si>
    <t>San Rafael</t>
  </si>
  <si>
    <t>2003-08-13</t>
  </si>
  <si>
    <t>2003-11-18</t>
  </si>
  <si>
    <t>2004-03-12</t>
  </si>
  <si>
    <t>2004-07-23</t>
  </si>
  <si>
    <t>2004-08-22</t>
  </si>
  <si>
    <t>2004-10-23</t>
  </si>
  <si>
    <t>2004-12-14</t>
  </si>
  <si>
    <t>2005-01-24</t>
  </si>
  <si>
    <t>Can we renegotiate this one?</t>
  </si>
  <si>
    <t>2005-01-25</t>
  </si>
  <si>
    <t>Custom shipping instructions sent to warehouse</t>
  </si>
  <si>
    <t>2005-03-01</t>
  </si>
  <si>
    <t>2005-03-07</t>
  </si>
  <si>
    <t>2005-03-28</t>
  </si>
  <si>
    <t>Custom shipping instructions were sent to warehouse</t>
  </si>
  <si>
    <t>2003-04-02</t>
  </si>
  <si>
    <t>La Corne D'abondance, Co.</t>
  </si>
  <si>
    <t>(1) 42.34.2555</t>
  </si>
  <si>
    <t>Paris</t>
  </si>
  <si>
    <t>Loui Bondur</t>
  </si>
  <si>
    <t>2004-09-01</t>
  </si>
  <si>
    <t>2004-11-24</t>
  </si>
  <si>
    <t>2003-04-07</t>
  </si>
  <si>
    <t>Classic Legends Inc.</t>
  </si>
  <si>
    <t>2125558493</t>
  </si>
  <si>
    <t>2003-10-24</t>
  </si>
  <si>
    <t>2004-11-26</t>
  </si>
  <si>
    <t>2003-04-13</t>
  </si>
  <si>
    <t>Royale Belge</t>
  </si>
  <si>
    <t>(071) 23 67 2555</t>
  </si>
  <si>
    <t>Charleroi</t>
  </si>
  <si>
    <t>Belgium</t>
  </si>
  <si>
    <t>2003-08-14</t>
  </si>
  <si>
    <t>2004-11-27</t>
  </si>
  <si>
    <t>2005-01-12</t>
  </si>
  <si>
    <t>2003-04-17</t>
  </si>
  <si>
    <t>Dragon Souveniers, Ltd.</t>
  </si>
  <si>
    <t>+65 221 7555</t>
  </si>
  <si>
    <t>Singapore</t>
  </si>
  <si>
    <t>2003-09-21</t>
  </si>
  <si>
    <t>2003-12-26</t>
  </si>
  <si>
    <t>This order was on hold because customers's credit limit had been exceeded. Order will ship when payment is received</t>
  </si>
  <si>
    <t>2004-08-05</t>
  </si>
  <si>
    <t>We need to keep in close contact with their Marketing VP. He is the decision maker for all their purchases.</t>
  </si>
  <si>
    <t>2003-04-26</t>
  </si>
  <si>
    <t>Enaco Distributors</t>
  </si>
  <si>
    <t>(93) 203 4555</t>
  </si>
  <si>
    <t>Barcelona</t>
  </si>
  <si>
    <t>Martin Gerard</t>
  </si>
  <si>
    <t>2003-12-01</t>
  </si>
  <si>
    <t>Customer inquired about remote controlled models and gold models.</t>
  </si>
  <si>
    <t>2004-11-25</t>
  </si>
  <si>
    <t>Customer is interested in buying more Ferrari models</t>
  </si>
  <si>
    <t>2003-05-02</t>
  </si>
  <si>
    <t>Salzburg Collectables</t>
  </si>
  <si>
    <t>6562-9555</t>
  </si>
  <si>
    <t>Salzburg</t>
  </si>
  <si>
    <t>Austria</t>
  </si>
  <si>
    <t>2004-07-18</t>
  </si>
  <si>
    <t>2004-11-29</t>
  </si>
  <si>
    <t>2003-05-01</t>
  </si>
  <si>
    <t>Australian Collectors, Co.</t>
  </si>
  <si>
    <t>03 9520 4555</t>
  </si>
  <si>
    <t>Melbourne</t>
  </si>
  <si>
    <t>Australia</t>
  </si>
  <si>
    <t>Andy Fixter</t>
  </si>
  <si>
    <t>2003-05-24</t>
  </si>
  <si>
    <t>2004-02-24</t>
  </si>
  <si>
    <t>2004-11-30</t>
  </si>
  <si>
    <t>Can we deliver the new Ford Mustang models by end-of-quarter?</t>
  </si>
  <si>
    <t>sales</t>
  </si>
  <si>
    <t>Orders</t>
  </si>
  <si>
    <t>CreditLimit</t>
  </si>
  <si>
    <t>No of customers</t>
  </si>
  <si>
    <t>Sales</t>
  </si>
  <si>
    <t>Sales Reps</t>
  </si>
  <si>
    <t>Name</t>
  </si>
  <si>
    <t>Products</t>
  </si>
  <si>
    <t>Countries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</si>
</sst>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43" fontId="0" fillId="0" borderId="0" xfId="1" applyFont="1"/>
    <xf numFmtId="0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right"/>
    </xf>
    <xf numFmtId="164" fontId="5" fillId="0" borderId="0" xfId="1" applyNumberFormat="1" applyFont="1"/>
    <xf numFmtId="43" fontId="5" fillId="0" borderId="0" xfId="1" applyFont="1"/>
    <xf numFmtId="0" fontId="6" fillId="0" borderId="0" xfId="0" applyFont="1"/>
    <xf numFmtId="0" fontId="3" fillId="0" borderId="0" xfId="0" applyFont="1"/>
    <xf numFmtId="43" fontId="5" fillId="0" borderId="0" xfId="0" applyNumberFormat="1" applyFont="1"/>
    <xf numFmtId="3" fontId="5" fillId="0" borderId="0" xfId="1" applyNumberFormat="1" applyFont="1"/>
    <xf numFmtId="0" fontId="7" fillId="0" borderId="1" xfId="0" applyFont="1" applyBorder="1"/>
    <xf numFmtId="3" fontId="5" fillId="0" borderId="0" xfId="0" applyNumberFormat="1" applyFont="1"/>
    <xf numFmtId="0" fontId="2" fillId="2" borderId="1" xfId="0" applyFont="1" applyFill="1" applyBorder="1"/>
    <xf numFmtId="164" fontId="5" fillId="0" borderId="0" xfId="0" applyNumberFormat="1" applyFont="1"/>
    <xf numFmtId="0" fontId="8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/>
        <horizontal/>
      </border>
    </dxf>
    <dxf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Calculations!$D$36:$D$49</c:f>
              <c:strCache>
                <c:ptCount val="14"/>
                <c:pt idx="0">
                  <c:v>Spain</c:v>
                </c:pt>
                <c:pt idx="1">
                  <c:v>USA</c:v>
                </c:pt>
                <c:pt idx="2">
                  <c:v>Denmark</c:v>
                </c:pt>
                <c:pt idx="3">
                  <c:v>Singapore</c:v>
                </c:pt>
                <c:pt idx="4">
                  <c:v>Norway</c:v>
                </c:pt>
                <c:pt idx="5">
                  <c:v>Italy</c:v>
                </c:pt>
                <c:pt idx="6">
                  <c:v>Philippines</c:v>
                </c:pt>
                <c:pt idx="7">
                  <c:v>UK</c:v>
                </c:pt>
                <c:pt idx="8">
                  <c:v>Austria</c:v>
                </c:pt>
                <c:pt idx="9">
                  <c:v>Australia</c:v>
                </c:pt>
                <c:pt idx="10">
                  <c:v>France</c:v>
                </c:pt>
                <c:pt idx="11">
                  <c:v>Germany</c:v>
                </c:pt>
                <c:pt idx="12">
                  <c:v>Sweden</c:v>
                </c:pt>
                <c:pt idx="13">
                  <c:v>Belgium</c:v>
                </c:pt>
              </c:strCache>
            </c:strRef>
          </c:cat>
          <c:val>
            <c:numRef>
              <c:f>Calculations!$F$36:$F$49</c:f>
              <c:numCache>
                <c:formatCode>General</c:formatCode>
                <c:ptCount val="14"/>
                <c:pt idx="0">
                  <c:v>341</c:v>
                </c:pt>
                <c:pt idx="1">
                  <c:v>169</c:v>
                </c:pt>
                <c:pt idx="2">
                  <c:v>75</c:v>
                </c:pt>
                <c:pt idx="3">
                  <c:v>60</c:v>
                </c:pt>
                <c:pt idx="4">
                  <c:v>64</c:v>
                </c:pt>
                <c:pt idx="5">
                  <c:v>54</c:v>
                </c:pt>
                <c:pt idx="6">
                  <c:v>48</c:v>
                </c:pt>
                <c:pt idx="7">
                  <c:v>48</c:v>
                </c:pt>
                <c:pt idx="8">
                  <c:v>56</c:v>
                </c:pt>
                <c:pt idx="9">
                  <c:v>27</c:v>
                </c:pt>
                <c:pt idx="10">
                  <c:v>30</c:v>
                </c:pt>
                <c:pt idx="11">
                  <c:v>16</c:v>
                </c:pt>
                <c:pt idx="12">
                  <c:v>8</c:v>
                </c:pt>
                <c:pt idx="1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28-4F40-AC68-0F534D151ED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7040656"/>
        <c:axId val="207040240"/>
      </c:barChart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rgbClr val="0070C0"/>
              </a:solidFill>
            </a:ln>
            <a:effectLst/>
          </c:spPr>
          <c:invertIfNegative val="0"/>
          <c:dLbls>
            <c:dLbl>
              <c:idx val="1"/>
              <c:layout>
                <c:manualLayout>
                  <c:x val="-3.5396951527848008E-5"/>
                  <c:y val="-0.2223022122234720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A44-4939-967F-F37861A89411}"/>
                </c:ext>
              </c:extLst>
            </c:dLbl>
            <c:dLbl>
              <c:idx val="2"/>
              <c:layout>
                <c:manualLayout>
                  <c:x val="-3.0935808197989174E-3"/>
                  <c:y val="-0.3255813953488372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A44-4939-967F-F37861A89411}"/>
                </c:ext>
              </c:extLst>
            </c:dLbl>
            <c:dLbl>
              <c:idx val="3"/>
              <c:layout>
                <c:manualLayout>
                  <c:x val="0"/>
                  <c:y val="-0.2997416020671834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A44-4939-967F-F37861A89411}"/>
                </c:ext>
              </c:extLst>
            </c:dLbl>
            <c:dLbl>
              <c:idx val="4"/>
              <c:layout>
                <c:manualLayout>
                  <c:x val="3.0935808197989174E-3"/>
                  <c:y val="-0.2428940568475452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A44-4939-967F-F37861A89411}"/>
                </c:ext>
              </c:extLst>
            </c:dLbl>
            <c:dLbl>
              <c:idx val="5"/>
              <c:layout>
                <c:manualLayout>
                  <c:x val="0"/>
                  <c:y val="-0.2118863049095607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A44-4939-967F-F37861A89411}"/>
                </c:ext>
              </c:extLst>
            </c:dLbl>
            <c:dLbl>
              <c:idx val="6"/>
              <c:layout>
                <c:manualLayout>
                  <c:x val="0"/>
                  <c:y val="-0.1498708010335917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A44-4939-967F-F37861A89411}"/>
                </c:ext>
              </c:extLst>
            </c:dLbl>
            <c:dLbl>
              <c:idx val="7"/>
              <c:layout>
                <c:manualLayout>
                  <c:x val="0"/>
                  <c:y val="-0.1033591731266149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A44-4939-967F-F37861A89411}"/>
                </c:ext>
              </c:extLst>
            </c:dLbl>
            <c:dLbl>
              <c:idx val="8"/>
              <c:layout>
                <c:manualLayout>
                  <c:x val="-1.1342998637307835E-16"/>
                  <c:y val="-5.68475452196383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6A44-4939-967F-F37861A89411}"/>
                </c:ext>
              </c:extLst>
            </c:dLbl>
            <c:dLbl>
              <c:idx val="9"/>
              <c:layout>
                <c:manualLayout>
                  <c:x val="0"/>
                  <c:y val="-3.100775193798449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A44-4939-967F-F37861A89411}"/>
                </c:ext>
              </c:extLst>
            </c:dLbl>
            <c:dLbl>
              <c:idx val="10"/>
              <c:layout>
                <c:manualLayout>
                  <c:x val="0"/>
                  <c:y val="1.03359173126614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A44-4939-967F-F37861A89411}"/>
                </c:ext>
              </c:extLst>
            </c:dLbl>
            <c:dLbl>
              <c:idx val="11"/>
              <c:layout>
                <c:manualLayout>
                  <c:x val="0"/>
                  <c:y val="1.55038759689922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6A44-4939-967F-F37861A89411}"/>
                </c:ext>
              </c:extLst>
            </c:dLbl>
            <c:dLbl>
              <c:idx val="12"/>
              <c:layout>
                <c:manualLayout>
                  <c:x val="-3.0581039755352801E-3"/>
                  <c:y val="-4.625219144904184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A44-4939-967F-F37861A89411}"/>
                </c:ext>
              </c:extLst>
            </c:dLbl>
            <c:dLbl>
              <c:idx val="13"/>
              <c:layout>
                <c:manualLayout>
                  <c:x val="1.8561484918793392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A44-4939-967F-F37861A8941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K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Calculations!$D$36:$D$49</c:f>
              <c:strCache>
                <c:ptCount val="14"/>
                <c:pt idx="0">
                  <c:v>Spain</c:v>
                </c:pt>
                <c:pt idx="1">
                  <c:v>USA</c:v>
                </c:pt>
                <c:pt idx="2">
                  <c:v>Denmark</c:v>
                </c:pt>
                <c:pt idx="3">
                  <c:v>Singapore</c:v>
                </c:pt>
                <c:pt idx="4">
                  <c:v>Norway</c:v>
                </c:pt>
                <c:pt idx="5">
                  <c:v>Italy</c:v>
                </c:pt>
                <c:pt idx="6">
                  <c:v>Philippines</c:v>
                </c:pt>
                <c:pt idx="7">
                  <c:v>UK</c:v>
                </c:pt>
                <c:pt idx="8">
                  <c:v>Austria</c:v>
                </c:pt>
                <c:pt idx="9">
                  <c:v>Australia</c:v>
                </c:pt>
                <c:pt idx="10">
                  <c:v>France</c:v>
                </c:pt>
                <c:pt idx="11">
                  <c:v>Germany</c:v>
                </c:pt>
                <c:pt idx="12">
                  <c:v>Sweden</c:v>
                </c:pt>
                <c:pt idx="13">
                  <c:v>Belgium</c:v>
                </c:pt>
              </c:strCache>
            </c:strRef>
          </c:cat>
          <c:val>
            <c:numRef>
              <c:f>Calculations!$E$36:$E$49</c:f>
              <c:numCache>
                <c:formatCode>_-* #,##0_-;\-* #,##0_-;_-* "-"??_-;_-@_-</c:formatCode>
                <c:ptCount val="14"/>
                <c:pt idx="0">
                  <c:v>1054665.3999999955</c:v>
                </c:pt>
                <c:pt idx="1">
                  <c:v>516190.31999999989</c:v>
                </c:pt>
                <c:pt idx="2">
                  <c:v>269796.04999999993</c:v>
                </c:pt>
                <c:pt idx="3">
                  <c:v>221900.75000000006</c:v>
                </c:pt>
                <c:pt idx="4">
                  <c:v>200875.8</c:v>
                </c:pt>
                <c:pt idx="5">
                  <c:v>156455.43</c:v>
                </c:pt>
                <c:pt idx="6">
                  <c:v>153003.66000000003</c:v>
                </c:pt>
                <c:pt idx="7">
                  <c:v>145277.07000000004</c:v>
                </c:pt>
                <c:pt idx="8">
                  <c:v>143305.32000000004</c:v>
                </c:pt>
                <c:pt idx="9">
                  <c:v>105592.58</c:v>
                </c:pt>
                <c:pt idx="10">
                  <c:v>100149.42000000001</c:v>
                </c:pt>
                <c:pt idx="11">
                  <c:v>42196.039999999994</c:v>
                </c:pt>
                <c:pt idx="12">
                  <c:v>30699.759999999998</c:v>
                </c:pt>
                <c:pt idx="13">
                  <c:v>6510.24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28-4F40-AC68-0F534D151ED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9"/>
        <c:overlap val="-27"/>
        <c:axId val="826127568"/>
        <c:axId val="826127152"/>
      </c:barChart>
      <c:catAx>
        <c:axId val="207040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207040240"/>
        <c:crosses val="autoZero"/>
        <c:auto val="1"/>
        <c:lblAlgn val="ctr"/>
        <c:lblOffset val="100"/>
        <c:noMultiLvlLbl val="0"/>
      </c:catAx>
      <c:valAx>
        <c:axId val="2070402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7040656"/>
        <c:crosses val="autoZero"/>
        <c:crossBetween val="between"/>
      </c:valAx>
      <c:valAx>
        <c:axId val="826127152"/>
        <c:scaling>
          <c:orientation val="minMax"/>
        </c:scaling>
        <c:delete val="1"/>
        <c:axPos val="r"/>
        <c:numFmt formatCode="_-* #,##0_-;\-* #,##0_-;_-* &quot;-&quot;??_-;_-@_-" sourceLinked="1"/>
        <c:majorTickMark val="out"/>
        <c:minorTickMark val="none"/>
        <c:tickLblPos val="nextTo"/>
        <c:crossAx val="826127568"/>
        <c:crosses val="max"/>
        <c:crossBetween val="between"/>
      </c:valAx>
      <c:catAx>
        <c:axId val="8261275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261271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20" dropStyle="combo" dx="22" fmlaLink="Calculations!$A$17" fmlaRange="Calculations!$A$1:$A$15" noThreeD="1" sel="1" val="0"/>
</file>

<file path=xl/ctrlProps/ctrlProp2.xml><?xml version="1.0" encoding="utf-8"?>
<formControlPr xmlns="http://schemas.microsoft.com/office/spreadsheetml/2009/9/main" objectType="CheckBox" checked="Checked" fmlaLink="Calculations!$J$2" lockText="1" noThreeD="1"/>
</file>

<file path=xl/ctrlProps/ctrlProp3.xml><?xml version="1.0" encoding="utf-8"?>
<formControlPr xmlns="http://schemas.microsoft.com/office/spreadsheetml/2009/9/main" objectType="CheckBox" checked="Checked" fmlaLink="Calculations!$J$4" lockText="1" noThreeD="1"/>
</file>

<file path=xl/ctrlProps/ctrlProp4.xml><?xml version="1.0" encoding="utf-8"?>
<formControlPr xmlns="http://schemas.microsoft.com/office/spreadsheetml/2009/9/main" objectType="CheckBox" checked="Checked" fmlaLink="Calculations!$J$3" lockText="1" noThreeD="1"/>
</file>

<file path=xl/ctrlProps/ctrlProp5.xml><?xml version="1.0" encoding="utf-8"?>
<formControlPr xmlns="http://schemas.microsoft.com/office/spreadsheetml/2009/9/main" objectType="Scroll" dx="22" fmlaLink="Calculations!$K$18" max="90" min="1" noThreeD="1" page="2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chart" Target="../charts/chart1.xml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5" Type="http://schemas.openxmlformats.org/officeDocument/2006/relationships/image" Target="../media/image3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21</xdr:col>
      <xdr:colOff>9525</xdr:colOff>
      <xdr:row>2</xdr:row>
      <xdr:rowOff>180975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9050" y="19050"/>
          <a:ext cx="1279207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KE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504825</xdr:colOff>
          <xdr:row>1</xdr:row>
          <xdr:rowOff>66675</xdr:rowOff>
        </xdr:from>
        <xdr:to>
          <xdr:col>3</xdr:col>
          <xdr:colOff>57150</xdr:colOff>
          <xdr:row>2</xdr:row>
          <xdr:rowOff>123825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10</xdr:col>
          <xdr:colOff>552450</xdr:colOff>
          <xdr:row>0</xdr:row>
          <xdr:rowOff>85725</xdr:rowOff>
        </xdr:from>
        <xdr:to>
          <xdr:col>10</xdr:col>
          <xdr:colOff>952500</xdr:colOff>
          <xdr:row>1</xdr:row>
          <xdr:rowOff>47625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K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2003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10</xdr:col>
          <xdr:colOff>552450</xdr:colOff>
          <xdr:row>2</xdr:row>
          <xdr:rowOff>38100</xdr:rowOff>
        </xdr:from>
        <xdr:to>
          <xdr:col>10</xdr:col>
          <xdr:colOff>952500</xdr:colOff>
          <xdr:row>3</xdr:row>
          <xdr:rowOff>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0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K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2005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10</xdr:col>
          <xdr:colOff>552450</xdr:colOff>
          <xdr:row>1</xdr:row>
          <xdr:rowOff>57150</xdr:rowOff>
        </xdr:from>
        <xdr:to>
          <xdr:col>10</xdr:col>
          <xdr:colOff>952500</xdr:colOff>
          <xdr:row>2</xdr:row>
          <xdr:rowOff>19050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0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K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2004</a:t>
              </a:r>
            </a:p>
          </xdr:txBody>
        </xdr:sp>
        <xdr:clientData/>
      </xdr:twoCellAnchor>
    </mc:Choice>
    <mc:Fallback/>
  </mc:AlternateContent>
  <xdr:twoCellAnchor editAs="absolute">
    <xdr:from>
      <xdr:col>0</xdr:col>
      <xdr:colOff>28575</xdr:colOff>
      <xdr:row>3</xdr:row>
      <xdr:rowOff>47625</xdr:rowOff>
    </xdr:from>
    <xdr:to>
      <xdr:col>3</xdr:col>
      <xdr:colOff>66675</xdr:colOff>
      <xdr:row>7</xdr:row>
      <xdr:rowOff>47625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8575" y="619125"/>
          <a:ext cx="1381125" cy="6286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400" b="1">
              <a:solidFill>
                <a:srgbClr val="0070C0"/>
              </a:solidFill>
              <a:latin typeface="+mn-lt"/>
              <a:ea typeface="+mn-ea"/>
              <a:cs typeface="+mn-cs"/>
            </a:rPr>
            <a:t>        Orders</a:t>
          </a:r>
          <a:endParaRPr lang="en-KE" sz="1400" b="1">
            <a:solidFill>
              <a:srgbClr val="0070C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4</xdr:col>
      <xdr:colOff>95250</xdr:colOff>
      <xdr:row>3</xdr:row>
      <xdr:rowOff>38100</xdr:rowOff>
    </xdr:from>
    <xdr:to>
      <xdr:col>6</xdr:col>
      <xdr:colOff>447675</xdr:colOff>
      <xdr:row>7</xdr:row>
      <xdr:rowOff>57150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047875" y="609600"/>
          <a:ext cx="1571625" cy="647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400" b="1">
              <a:solidFill>
                <a:srgbClr val="0070C0"/>
              </a:solidFill>
              <a:latin typeface="+mn-lt"/>
              <a:ea typeface="+mn-ea"/>
              <a:cs typeface="+mn-cs"/>
            </a:rPr>
            <a:t>Sales</a:t>
          </a:r>
          <a:endParaRPr lang="en-KE" sz="1400" b="1">
            <a:solidFill>
              <a:srgbClr val="0070C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8</xdr:col>
      <xdr:colOff>0</xdr:colOff>
      <xdr:row>4</xdr:row>
      <xdr:rowOff>47625</xdr:rowOff>
    </xdr:from>
    <xdr:to>
      <xdr:col>9</xdr:col>
      <xdr:colOff>514350</xdr:colOff>
      <xdr:row>7</xdr:row>
      <xdr:rowOff>47625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229100" y="676275"/>
          <a:ext cx="1666875" cy="5715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400" b="1">
              <a:solidFill>
                <a:srgbClr val="0070C0"/>
              </a:solidFill>
              <a:latin typeface="+mn-lt"/>
              <a:ea typeface="+mn-ea"/>
              <a:cs typeface="+mn-cs"/>
            </a:rPr>
            <a:t>Customers</a:t>
          </a:r>
          <a:endParaRPr lang="en-KE" sz="1400" b="1">
            <a:solidFill>
              <a:srgbClr val="0070C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1</xdr:col>
      <xdr:colOff>276225</xdr:colOff>
      <xdr:row>5</xdr:row>
      <xdr:rowOff>171450</xdr:rowOff>
    </xdr:from>
    <xdr:to>
      <xdr:col>3</xdr:col>
      <xdr:colOff>28575</xdr:colOff>
      <xdr:row>7</xdr:row>
      <xdr:rowOff>66675</xdr:rowOff>
    </xdr:to>
    <xdr:sp macro="" textlink="Calculations!B35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342900" y="990600"/>
          <a:ext cx="10287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ED3FC79D-5BA1-4B33-A7F5-7764272A6620}" type="TxLink">
            <a:rPr lang="en-US" sz="1600" b="1" i="0" u="none" strike="noStrike">
              <a:ln>
                <a:noFill/>
              </a:ln>
              <a:solidFill>
                <a:srgbClr val="0070C0"/>
              </a:solidFill>
              <a:latin typeface="Calibri"/>
              <a:ea typeface="+mn-ea"/>
              <a:cs typeface="Calibri"/>
            </a:rPr>
            <a:pPr marL="0" indent="0" algn="ctr"/>
            <a:t> 1,000 </a:t>
          </a:fld>
          <a:endParaRPr lang="en-KE" sz="1600" b="1" i="0" u="none" strike="noStrike">
            <a:ln>
              <a:noFill/>
            </a:ln>
            <a:solidFill>
              <a:srgbClr val="0070C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 editAs="absolute">
    <xdr:from>
      <xdr:col>4</xdr:col>
      <xdr:colOff>266700</xdr:colOff>
      <xdr:row>5</xdr:row>
      <xdr:rowOff>66675</xdr:rowOff>
    </xdr:from>
    <xdr:to>
      <xdr:col>6</xdr:col>
      <xdr:colOff>285750</xdr:colOff>
      <xdr:row>7</xdr:row>
      <xdr:rowOff>38100</xdr:rowOff>
    </xdr:to>
    <xdr:sp macro="" textlink="Calculations!C35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2219325" y="885825"/>
          <a:ext cx="123825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F4215608-6DF6-47F6-A663-F39EF2D7CF54}" type="TxLink">
            <a:rPr lang="en-US" sz="1600" b="1" i="0" u="none" strike="noStrike">
              <a:ln>
                <a:noFill/>
              </a:ln>
              <a:solidFill>
                <a:srgbClr val="0070C0"/>
              </a:solidFill>
              <a:latin typeface="Calibri"/>
              <a:cs typeface="Calibri"/>
            </a:rPr>
            <a:pPr algn="ctr"/>
            <a:t> 3,146,618 </a:t>
          </a:fld>
          <a:endParaRPr lang="en-KE" sz="2000" b="1">
            <a:ln>
              <a:noFill/>
            </a:ln>
            <a:solidFill>
              <a:srgbClr val="0070C0"/>
            </a:solidFill>
          </a:endParaRPr>
        </a:p>
      </xdr:txBody>
    </xdr:sp>
    <xdr:clientData/>
  </xdr:twoCellAnchor>
  <xdr:twoCellAnchor editAs="absolute">
    <xdr:from>
      <xdr:col>8</xdr:col>
      <xdr:colOff>609600</xdr:colOff>
      <xdr:row>5</xdr:row>
      <xdr:rowOff>123825</xdr:rowOff>
    </xdr:from>
    <xdr:to>
      <xdr:col>8</xdr:col>
      <xdr:colOff>1085850</xdr:colOff>
      <xdr:row>6</xdr:row>
      <xdr:rowOff>142875</xdr:rowOff>
    </xdr:to>
    <xdr:sp macro="" textlink="Calculations!E35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838700" y="942975"/>
          <a:ext cx="47625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BA35606D-96E9-4215-BAEE-FE036CB6E410}" type="TxLink">
            <a:rPr lang="en-US" sz="1600" b="1" i="0" u="none" strike="noStrike">
              <a:ln>
                <a:noFill/>
              </a:ln>
              <a:solidFill>
                <a:srgbClr val="0070C0"/>
              </a:solidFill>
              <a:latin typeface="Calibri"/>
              <a:ea typeface="+mn-ea"/>
              <a:cs typeface="Calibri"/>
            </a:rPr>
            <a:pPr marL="0" indent="0" algn="ctr"/>
            <a:t> 21 </a:t>
          </a:fld>
          <a:endParaRPr lang="en-KE" sz="1600" b="1" i="0" u="none" strike="noStrike">
            <a:ln>
              <a:noFill/>
            </a:ln>
            <a:solidFill>
              <a:srgbClr val="0070C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 editAs="absolute">
    <xdr:from>
      <xdr:col>1</xdr:col>
      <xdr:colOff>9525</xdr:colOff>
      <xdr:row>4</xdr:row>
      <xdr:rowOff>104776</xdr:rowOff>
    </xdr:from>
    <xdr:to>
      <xdr:col>1</xdr:col>
      <xdr:colOff>476249</xdr:colOff>
      <xdr:row>7</xdr:row>
      <xdr:rowOff>0</xdr:rowOff>
    </xdr:to>
    <xdr:pic>
      <xdr:nvPicPr>
        <xdr:cNvPr id="21" name="Picture 20" descr="Download Icon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111" b="96222" l="3000" r="96556">
                      <a14:foregroundMark x1="49111" y1="13556" x2="49111" y2="13556"/>
                      <a14:foregroundMark x1="96556" y1="23778" x2="96556" y2="23778"/>
                      <a14:foregroundMark x1="56778" y1="34333" x2="56778" y2="34333"/>
                      <a14:foregroundMark x1="20778" y1="5111" x2="20778" y2="5111"/>
                      <a14:foregroundMark x1="5111" y1="11444" x2="5111" y2="11444"/>
                      <a14:foregroundMark x1="3000" y1="3778" x2="3000" y2="3778"/>
                      <a14:foregroundMark x1="15667" y1="1222" x2="15667" y2="1222"/>
                      <a14:foregroundMark x1="40222" y1="80556" x2="40222" y2="80556"/>
                      <a14:foregroundMark x1="36444" y1="96222" x2="36444" y2="96222"/>
                      <a14:foregroundMark x1="78444" y1="94889" x2="78444" y2="9488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33426"/>
          <a:ext cx="466724" cy="466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3</xdr:col>
      <xdr:colOff>600074</xdr:colOff>
      <xdr:row>4</xdr:row>
      <xdr:rowOff>19049</xdr:rowOff>
    </xdr:from>
    <xdr:to>
      <xdr:col>5</xdr:col>
      <xdr:colOff>9525</xdr:colOff>
      <xdr:row>7</xdr:row>
      <xdr:rowOff>76200</xdr:rowOff>
    </xdr:to>
    <xdr:pic>
      <xdr:nvPicPr>
        <xdr:cNvPr id="22" name="Picture 21" descr="Sales Icon Vector Isolated on White Background, Sales Sign Stock Vector -  Illustration of store, white: 134058298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10000" r="90000">
                      <a14:foregroundMark x1="43000" y1="28875" x2="43000" y2="28875"/>
                      <a14:foregroundMark x1="52625" y1="31125" x2="52625" y2="31125"/>
                      <a14:foregroundMark x1="48875" y1="45125" x2="48875" y2="45125"/>
                      <a14:foregroundMark x1="53375" y1="38500" x2="53375" y2="38500"/>
                      <a14:foregroundMark x1="55500" y1="41500" x2="55500" y2="41500"/>
                      <a14:foregroundMark x1="66625" y1="37750" x2="66625" y2="37750"/>
                      <a14:foregroundMark x1="49625" y1="61500" x2="49625" y2="6150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099" y="647699"/>
          <a:ext cx="628651" cy="6286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7</xdr:col>
      <xdr:colOff>313990</xdr:colOff>
      <xdr:row>4</xdr:row>
      <xdr:rowOff>95807</xdr:rowOff>
    </xdr:from>
    <xdr:to>
      <xdr:col>8</xdr:col>
      <xdr:colOff>447675</xdr:colOff>
      <xdr:row>6</xdr:row>
      <xdr:rowOff>38100</xdr:rowOff>
    </xdr:to>
    <xdr:pic>
      <xdr:nvPicPr>
        <xdr:cNvPr id="23" name="Picture 22" descr="Customer - Customer Icon Transparent Transparent PNG - 376x376 - Free  Download on Nice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>
                      <a14:foregroundMark x1="51707" y1="14254" x2="51707" y2="14254"/>
                      <a14:foregroundMark x1="67073" y1="83333" x2="67073" y2="83333"/>
                      <a14:foregroundMark x1="52317" y1="81140" x2="52317" y2="81140"/>
                      <a14:foregroundMark x1="33902" y1="76316" x2="33902" y2="76316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415" y="724457"/>
          <a:ext cx="581360" cy="323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11</xdr:col>
          <xdr:colOff>47625</xdr:colOff>
          <xdr:row>4</xdr:row>
          <xdr:rowOff>0</xdr:rowOff>
        </xdr:from>
        <xdr:to>
          <xdr:col>11</xdr:col>
          <xdr:colOff>228600</xdr:colOff>
          <xdr:row>25</xdr:row>
          <xdr:rowOff>0</xdr:rowOff>
        </xdr:to>
        <xdr:sp macro="" textlink="">
          <xdr:nvSpPr>
            <xdr:cNvPr id="3088" name="Scroll Bar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0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19050</xdr:colOff>
      <xdr:row>10</xdr:row>
      <xdr:rowOff>19049</xdr:rowOff>
    </xdr:from>
    <xdr:to>
      <xdr:col>7</xdr:col>
      <xdr:colOff>333375</xdr:colOff>
      <xdr:row>22</xdr:row>
      <xdr:rowOff>9524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133349</xdr:colOff>
      <xdr:row>8</xdr:row>
      <xdr:rowOff>123825</xdr:rowOff>
    </xdr:from>
    <xdr:to>
      <xdr:col>16</xdr:col>
      <xdr:colOff>295274</xdr:colOff>
      <xdr:row>12</xdr:row>
      <xdr:rowOff>9526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1010899" y="1495425"/>
          <a:ext cx="1381125" cy="666751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50" b="1">
              <a:solidFill>
                <a:schemeClr val="tx1"/>
              </a:solidFill>
            </a:rPr>
            <a:t>Top</a:t>
          </a:r>
          <a:r>
            <a:rPr lang="en-US" sz="1050" b="1" baseline="0">
              <a:solidFill>
                <a:schemeClr val="tx1"/>
              </a:solidFill>
            </a:rPr>
            <a:t> selling products</a:t>
          </a:r>
          <a:endParaRPr lang="en-KE" sz="105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19050</xdr:colOff>
      <xdr:row>6</xdr:row>
      <xdr:rowOff>114300</xdr:rowOff>
    </xdr:from>
    <xdr:to>
      <xdr:col>15</xdr:col>
      <xdr:colOff>76200</xdr:colOff>
      <xdr:row>8</xdr:row>
      <xdr:rowOff>114300</xdr:rowOff>
    </xdr:to>
    <xdr:cxnSp macro="">
      <xdr:nvCxnSpPr>
        <xdr:cNvPr id="8" name="Connector: Curved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10896600" y="1123950"/>
          <a:ext cx="666750" cy="361950"/>
        </a:xfrm>
        <a:prstGeom prst="curvedConnector3">
          <a:avLst>
            <a:gd name="adj1" fmla="val 985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23</xdr:row>
      <xdr:rowOff>76200</xdr:rowOff>
    </xdr:from>
    <xdr:to>
      <xdr:col>10</xdr:col>
      <xdr:colOff>1019175</xdr:colOff>
      <xdr:row>27</xdr:row>
      <xdr:rowOff>142875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28575" y="4324350"/>
          <a:ext cx="720090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1"/>
            <a:t>The dashboard is on dummy</a:t>
          </a:r>
          <a:r>
            <a:rPr lang="en-US" sz="1100" b="1" i="1" baseline="0"/>
            <a:t> sales from mysql tutorial website, focus was to use SQL in combining the tables, power query to merge tables that are seperate</a:t>
          </a:r>
        </a:p>
        <a:p>
          <a:r>
            <a:rPr lang="en-US" sz="1100" b="1" i="1" baseline="0"/>
            <a:t>The dashboard allows drill down into each country where sales reps and products for the respective countries</a:t>
          </a:r>
        </a:p>
        <a:p>
          <a:r>
            <a:rPr lang="en-US" sz="1100" b="1" i="1" baseline="0"/>
            <a:t>The same is for between 2003 and 2005, on formulas choose and match were taken into account</a:t>
          </a:r>
          <a:endParaRPr lang="en-KE" sz="1100" b="1" i="1"/>
        </a:p>
      </xdr:txBody>
    </xdr:sp>
    <xdr:clientData/>
  </xdr:twoCellAnchor>
  <xdr:twoCellAnchor>
    <xdr:from>
      <xdr:col>11</xdr:col>
      <xdr:colOff>38100</xdr:colOff>
      <xdr:row>25</xdr:row>
      <xdr:rowOff>47625</xdr:rowOff>
    </xdr:from>
    <xdr:to>
      <xdr:col>14</xdr:col>
      <xdr:colOff>19050</xdr:colOff>
      <xdr:row>27</xdr:row>
      <xdr:rowOff>114300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7324725" y="4676775"/>
          <a:ext cx="357187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Data source</a:t>
          </a:r>
        </a:p>
        <a:p>
          <a:pPr algn="ctr"/>
          <a:r>
            <a:rPr lang="en-US" sz="1100" b="1"/>
            <a:t>https://www.mysqltutorial.org</a:t>
          </a:r>
          <a:endParaRPr lang="en-KE" sz="1100" b="1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898AEF3-5355-4C58-B35B-27F934DE8727}" autoFormatId="16" applyNumberFormats="0" applyBorderFormats="0" applyFontFormats="0" applyPatternFormats="0" applyAlignmentFormats="0" applyWidthHeightFormats="0">
  <queryTableRefresh nextId="19" unboundColumnsRight="2">
    <queryTableFields count="18">
      <queryTableField id="1" name="customerNumber" tableColumnId="17"/>
      <queryTableField id="2" name="quantityOrdered" tableColumnId="2"/>
      <queryTableField id="3" name="priceEach" tableColumnId="3"/>
      <queryTableField id="4" name="status" tableColumnId="4"/>
      <queryTableField id="5" name="comments" tableColumnId="5"/>
      <queryTableField id="6" name="productName" tableColumnId="6"/>
      <queryTableField id="7" name="orderDate" tableColumnId="7"/>
      <queryTableField id="8" name="shippedDate" tableColumnId="8"/>
      <queryTableField id="9" name="comments_1" tableColumnId="9"/>
      <queryTableField id="10" name="customerName" tableColumnId="10"/>
      <queryTableField id="11" name="phone" tableColumnId="11"/>
      <queryTableField id="12" name="city" tableColumnId="12"/>
      <queryTableField id="13" name="country" tableColumnId="13"/>
      <queryTableField id="14" name="creditLimit" tableColumnId="14"/>
      <queryTableField id="15" name="RepfullName" tableColumnId="15"/>
      <queryTableField id="16" name="RepLocation" tableColumnId="16"/>
      <queryTableField id="17" dataBound="0" tableColumnId="18"/>
      <queryTableField id="18" dataBound="0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0B6A5A-160B-43A0-9176-F5F36672CDB4}" name="Data_sales" displayName="Data_sales" ref="A1:R1001" tableType="queryTable" totalsRowShown="0">
  <autoFilter ref="A1:R1001" xr:uid="{E40B6A5A-160B-43A0-9176-F5F36672CDB4}"/>
  <tableColumns count="18">
    <tableColumn id="17" xr3:uid="{D192DFFC-C8B8-4274-A195-F6FB42D8C11D}" uniqueName="17" name="customerNumber" queryTableFieldId="1"/>
    <tableColumn id="2" xr3:uid="{6CB16686-03AB-471F-A852-FB6FC68CA0A3}" uniqueName="2" name="quantityOrdered" queryTableFieldId="2"/>
    <tableColumn id="3" xr3:uid="{213D5B98-68F1-4083-A923-EC5DA60B487B}" uniqueName="3" name="priceEach" queryTableFieldId="3"/>
    <tableColumn id="4" xr3:uid="{FA58495A-C51F-4C80-A403-1E05748F10CA}" uniqueName="4" name="status" queryTableFieldId="4" dataDxfId="13"/>
    <tableColumn id="5" xr3:uid="{E5F4AAA4-D1BB-4B0D-9291-BA56F2CFDE8A}" uniqueName="5" name="comments" queryTableFieldId="5" dataDxfId="12"/>
    <tableColumn id="6" xr3:uid="{BD6BA75A-82D9-4BA2-A3E8-3D9E0CF4576D}" uniqueName="6" name="productName" queryTableFieldId="6" dataDxfId="11"/>
    <tableColumn id="7" xr3:uid="{33FC6C78-AB8B-4E20-BBFE-A9E394E1EAFC}" uniqueName="7" name="orderDate" queryTableFieldId="7" dataDxfId="10"/>
    <tableColumn id="8" xr3:uid="{7CF9DF46-18CA-4A52-9338-50D8B4941448}" uniqueName="8" name="shippedDate" queryTableFieldId="8" dataDxfId="9"/>
    <tableColumn id="9" xr3:uid="{598341AA-35DD-469C-8DE1-279886783034}" uniqueName="9" name="comments_1" queryTableFieldId="9" dataDxfId="8"/>
    <tableColumn id="10" xr3:uid="{FC4F3CAD-6741-454B-A5C5-33DF97D31379}" uniqueName="10" name="customerName" queryTableFieldId="10" dataDxfId="7"/>
    <tableColumn id="11" xr3:uid="{2FE81BD4-2E32-4FE1-9436-14DD4405D3C3}" uniqueName="11" name="phone" queryTableFieldId="11" dataDxfId="6"/>
    <tableColumn id="12" xr3:uid="{C054805D-70A3-488F-93EF-9544886841F4}" uniqueName="12" name="city" queryTableFieldId="12" dataDxfId="5"/>
    <tableColumn id="13" xr3:uid="{34645894-AC54-4144-9DB2-878C3A440373}" uniqueName="13" name="country" queryTableFieldId="13" dataDxfId="4"/>
    <tableColumn id="14" xr3:uid="{B17B6825-4957-44F4-850F-2508D92A9E68}" uniqueName="14" name="creditLimit" queryTableFieldId="14"/>
    <tableColumn id="15" xr3:uid="{4A156C89-BD7F-4AB5-9B74-9185B4735C8D}" uniqueName="15" name="RepfullName" queryTableFieldId="15" dataDxfId="3"/>
    <tableColumn id="16" xr3:uid="{1B595E47-3E80-4E38-9105-D85D33D8CDF2}" uniqueName="16" name="RepLocation" queryTableFieldId="16" dataDxfId="2"/>
    <tableColumn id="18" xr3:uid="{C1A9A11A-ADC4-4808-8BA6-7C866161BC1C}" uniqueName="18" name="sales" queryTableFieldId="17" dataDxfId="1">
      <calculatedColumnFormula>Data_sales[[#This Row],[priceEach]]*Data_sales[[#This Row],[quantityOrdered]]</calculatedColumnFormula>
    </tableColumn>
    <tableColumn id="19" xr3:uid="{CD2FF6A8-9850-4244-ACEB-0383589B0BE5}" uniqueName="19" name="Column1" queryTableFieldId="18" dataDxfId="0">
      <calculatedColumnFormula>YEAR(Data_sales[[#This Row],[orderDate]])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36411-B550-4D4A-B102-F8D188F6D6C6}">
  <sheetPr codeName="Sheet1"/>
  <dimension ref="B2:N25"/>
  <sheetViews>
    <sheetView showGridLines="0" tabSelected="1" workbookViewId="0">
      <selection activeCell="I18" sqref="I18"/>
    </sheetView>
  </sheetViews>
  <sheetFormatPr defaultRowHeight="15" x14ac:dyDescent="0.25"/>
  <cols>
    <col min="1" max="1" width="1" customWidth="1"/>
    <col min="2" max="2" width="10" bestFit="1" customWidth="1"/>
    <col min="8" max="8" width="6.7109375" customWidth="1"/>
    <col min="9" max="9" width="17.28515625" bestFit="1" customWidth="1"/>
    <col min="10" max="10" width="12.42578125" bestFit="1" customWidth="1"/>
    <col min="11" max="11" width="16.140625" customWidth="1"/>
    <col min="12" max="12" width="3.7109375" customWidth="1"/>
    <col min="13" max="13" width="40.140625" bestFit="1" customWidth="1"/>
    <col min="14" max="14" width="11" bestFit="1" customWidth="1"/>
  </cols>
  <sheetData>
    <row r="2" spans="2:14" x14ac:dyDescent="0.25">
      <c r="J2" t="b">
        <v>1</v>
      </c>
    </row>
    <row r="3" spans="2:14" x14ac:dyDescent="0.25">
      <c r="J3" t="b">
        <v>1</v>
      </c>
    </row>
    <row r="4" spans="2:14" ht="4.5" customHeight="1" x14ac:dyDescent="0.25">
      <c r="J4" s="10" t="b">
        <v>1</v>
      </c>
    </row>
    <row r="5" spans="2:14" x14ac:dyDescent="0.25">
      <c r="M5" s="15" t="s">
        <v>343</v>
      </c>
      <c r="N5" s="15" t="s">
        <v>340</v>
      </c>
    </row>
    <row r="6" spans="2:14" x14ac:dyDescent="0.25">
      <c r="M6" s="5" t="str">
        <f>INDEX(Calculations!$K$20:$L$128,Calculations!$K$18+ROWS($L$6:L6)-1,COLUMNS($L$6:L6))</f>
        <v>1969 Corvair Monza</v>
      </c>
      <c r="N6" s="7">
        <f>INDEX(Calculations!$K$20:$L$128,Calculations!$K$18+ROWS($L$6:M6)-1,COLUMNS($L$6:M6))</f>
        <v>148025.86000000004</v>
      </c>
    </row>
    <row r="7" spans="2:14" x14ac:dyDescent="0.25">
      <c r="M7" s="5" t="str">
        <f>INDEX(Calculations!$K$20:$L$128,Calculations!$K$18+ROWS($L$6:L7)-1,COLUMNS($L$6:L7))</f>
        <v>1992 Ferrari 360 Spider red</v>
      </c>
      <c r="N7" s="7">
        <f>INDEX(Calculations!$K$20:$L$128,Calculations!$K$18+ROWS($L$6:M7)-1,COLUMNS($L$6:M7))</f>
        <v>145823.12000000005</v>
      </c>
    </row>
    <row r="8" spans="2:14" ht="13.5" customHeight="1" x14ac:dyDescent="0.25">
      <c r="B8" s="13"/>
      <c r="C8" s="13"/>
      <c r="D8" s="13"/>
      <c r="E8" s="13"/>
      <c r="F8" s="13"/>
      <c r="G8" s="13"/>
      <c r="H8" s="13"/>
      <c r="I8" s="13"/>
      <c r="J8" s="13"/>
      <c r="K8" s="13"/>
      <c r="M8" s="5" t="str">
        <f>INDEX(Calculations!$K$20:$L$128,Calculations!$K$18+ROWS($L$6:L8)-1,COLUMNS($L$6:L8))</f>
        <v>1957 Chevy Pickup</v>
      </c>
      <c r="N8" s="7">
        <f>INDEX(Calculations!$K$20:$L$128,Calculations!$K$18+ROWS($L$6:M8)-1,COLUMNS($L$6:M8))</f>
        <v>134113.56000000003</v>
      </c>
    </row>
    <row r="9" spans="2:14" ht="15.75" x14ac:dyDescent="0.25">
      <c r="B9" s="18" t="s">
        <v>344</v>
      </c>
      <c r="C9" s="18"/>
      <c r="D9" s="18"/>
      <c r="E9" s="18"/>
      <c r="F9" s="18"/>
      <c r="G9" s="18"/>
      <c r="I9" s="18" t="s">
        <v>341</v>
      </c>
      <c r="J9" s="18"/>
      <c r="K9" s="18"/>
      <c r="M9" s="5" t="str">
        <f>INDEX(Calculations!$K$20:$L$128,Calculations!$K$18+ROWS($L$6:L9)-1,COLUMNS($L$6:L9))</f>
        <v>1970 Triumph Spitfire</v>
      </c>
      <c r="N9" s="7">
        <f>INDEX(Calculations!$K$20:$L$128,Calculations!$K$18+ROWS($L$6:M9)-1,COLUMNS($L$6:M9))</f>
        <v>131198.40000000002</v>
      </c>
    </row>
    <row r="10" spans="2:14" ht="15.75" x14ac:dyDescent="0.25">
      <c r="B10" s="5"/>
      <c r="C10" s="5"/>
      <c r="D10" s="5"/>
      <c r="E10" s="5"/>
      <c r="I10" s="17"/>
      <c r="J10" s="17"/>
      <c r="K10" s="17"/>
      <c r="M10" s="5" t="str">
        <f>INDEX(Calculations!$K$20:$L$128,Calculations!$K$18+ROWS($L$6:L10)-1,COLUMNS($L$6:L10))</f>
        <v>Diamond T620 Semi-Skirted Tanker</v>
      </c>
      <c r="N10" s="7">
        <f>INDEX(Calculations!$K$20:$L$128,Calculations!$K$18+ROWS($L$6:M10)-1,COLUMNS($L$6:M10))</f>
        <v>106474.92</v>
      </c>
    </row>
    <row r="11" spans="2:14" x14ac:dyDescent="0.25">
      <c r="B11" s="5"/>
      <c r="C11" s="5"/>
      <c r="D11" s="5"/>
      <c r="E11" s="5"/>
      <c r="I11" s="9" t="s">
        <v>342</v>
      </c>
      <c r="J11" s="9" t="s">
        <v>340</v>
      </c>
      <c r="K11" s="9" t="s">
        <v>337</v>
      </c>
      <c r="M11" s="5" t="str">
        <f>INDEX(Calculations!$K$20:$L$128,Calculations!$K$18+ROWS($L$6:L11)-1,COLUMNS($L$6:L11))</f>
        <v>1964 Mercedes Tour Bus</v>
      </c>
      <c r="N11" s="7">
        <f>INDEX(Calculations!$K$20:$L$128,Calculations!$K$18+ROWS($L$6:M11)-1,COLUMNS($L$6:M11))</f>
        <v>105031.67999999996</v>
      </c>
    </row>
    <row r="12" spans="2:14" x14ac:dyDescent="0.25">
      <c r="B12" s="5"/>
      <c r="C12" s="5"/>
      <c r="D12" s="5"/>
      <c r="E12" s="5"/>
      <c r="I12" s="5" t="str">
        <f>Calculations!E55</f>
        <v>Gerard Hernandez</v>
      </c>
      <c r="J12" s="7">
        <f>Calculations!F55</f>
        <v>1045361.1999999956</v>
      </c>
      <c r="K12" s="5">
        <f>Calculations!G55</f>
        <v>338</v>
      </c>
      <c r="M12" s="5" t="str">
        <f>INDEX(Calculations!$K$20:$L$128,Calculations!$K$18+ROWS($L$6:L12)-1,COLUMNS($L$6:L12))</f>
        <v>1998 Chrysler Plymouth Prowler</v>
      </c>
      <c r="N12" s="7">
        <f>INDEX(Calculations!$K$20:$L$128,Calculations!$K$18+ROWS($L$6:M12)-1,COLUMNS($L$6:M12))</f>
        <v>104233.38</v>
      </c>
    </row>
    <row r="13" spans="2:14" x14ac:dyDescent="0.25">
      <c r="B13" s="5"/>
      <c r="C13" s="5"/>
      <c r="D13" s="5"/>
      <c r="E13" s="5"/>
      <c r="I13" s="5" t="str">
        <f>Calculations!E56</f>
        <v>Pamela Castillo</v>
      </c>
      <c r="J13" s="7">
        <f>Calculations!F56</f>
        <v>576067.04000000085</v>
      </c>
      <c r="K13" s="5">
        <f>Calculations!G56</f>
        <v>189</v>
      </c>
      <c r="M13" s="5" t="str">
        <f>INDEX(Calculations!$K$20:$L$128,Calculations!$K$18+ROWS($L$6:L13)-1,COLUMNS($L$6:L13))</f>
        <v>1940 Ford Pickup Truck</v>
      </c>
      <c r="N13" s="7">
        <f>INDEX(Calculations!$K$20:$L$128,Calculations!$K$18+ROWS($L$6:M13)-1,COLUMNS($L$6:M13))</f>
        <v>97779.5</v>
      </c>
    </row>
    <row r="14" spans="2:14" x14ac:dyDescent="0.25">
      <c r="B14" s="5"/>
      <c r="C14" s="5"/>
      <c r="D14" s="5"/>
      <c r="E14" s="5"/>
      <c r="I14" s="5" t="str">
        <f>Calculations!E57</f>
        <v>Mami Nishi</v>
      </c>
      <c r="J14" s="7">
        <f>Calculations!F57</f>
        <v>374904.41000000015</v>
      </c>
      <c r="K14" s="5">
        <f>Calculations!G57</f>
        <v>108</v>
      </c>
      <c r="M14" s="5" t="str">
        <f>INDEX(Calculations!$K$20:$L$128,Calculations!$K$18+ROWS($L$6:L14)-1,COLUMNS($L$6:L14))</f>
        <v>1992 Porsche Cayenne Turbo Silver</v>
      </c>
      <c r="N14" s="7">
        <f>INDEX(Calculations!$K$20:$L$128,Calculations!$K$18+ROWS($L$6:M14)-1,COLUMNS($L$6:M14))</f>
        <v>86011.599999999977</v>
      </c>
    </row>
    <row r="15" spans="2:14" x14ac:dyDescent="0.25">
      <c r="B15" s="5"/>
      <c r="C15" s="5"/>
      <c r="D15" s="5"/>
      <c r="E15" s="5"/>
      <c r="I15" s="5" t="str">
        <f>Calculations!E58</f>
        <v>Barry Jones</v>
      </c>
      <c r="J15" s="7">
        <f>Calculations!F58</f>
        <v>273771.59999999998</v>
      </c>
      <c r="K15" s="5">
        <f>Calculations!G58</f>
        <v>88</v>
      </c>
      <c r="M15" s="5" t="str">
        <f>INDEX(Calculations!$K$20:$L$128,Calculations!$K$18+ROWS($L$6:L15)-1,COLUMNS($L$6:L15))</f>
        <v>1950's Chicago Surface Lines Streetcar</v>
      </c>
      <c r="N15" s="7">
        <f>INDEX(Calculations!$K$20:$L$128,Calculations!$K$18+ROWS($L$6:M15)-1,COLUMNS($L$6:M15))</f>
        <v>78554.939999999959</v>
      </c>
    </row>
    <row r="16" spans="2:14" x14ac:dyDescent="0.25">
      <c r="B16" s="5"/>
      <c r="C16" s="5"/>
      <c r="D16" s="5"/>
      <c r="E16" s="5"/>
      <c r="I16" s="5" t="str">
        <f>Calculations!E59</f>
        <v>Leslie Jennings</v>
      </c>
      <c r="J16" s="7">
        <f>Calculations!F59</f>
        <v>237366.64999999979</v>
      </c>
      <c r="K16" s="5">
        <f>Calculations!G59</f>
        <v>86</v>
      </c>
      <c r="M16" s="5" t="str">
        <f>INDEX(Calculations!$K$20:$L$128,Calculations!$K$18+ROWS($L$6:L16)-1,COLUMNS($L$6:L16))</f>
        <v>2001 Ferrari Enzo</v>
      </c>
      <c r="N16" s="7">
        <f>INDEX(Calculations!$K$20:$L$128,Calculations!$K$18+ROWS($L$6:M16)-1,COLUMNS($L$6:M16))</f>
        <v>74402.05</v>
      </c>
    </row>
    <row r="17" spans="2:14" x14ac:dyDescent="0.25">
      <c r="B17" s="5"/>
      <c r="C17" s="5"/>
      <c r="D17" s="5"/>
      <c r="E17" s="5"/>
      <c r="I17" s="5" t="str">
        <f>Calculations!E60</f>
        <v>George Vanauf</v>
      </c>
      <c r="J17" s="7">
        <f>Calculations!F60</f>
        <v>166669.89999999997</v>
      </c>
      <c r="K17" s="5">
        <f>Calculations!G60</f>
        <v>50</v>
      </c>
      <c r="M17" s="5" t="str">
        <f>INDEX(Calculations!$K$20:$L$128,Calculations!$K$18+ROWS($L$6:L17)-1,COLUMNS($L$6:L17))</f>
        <v>1958 Setra Bus</v>
      </c>
      <c r="N17" s="7">
        <f>INDEX(Calculations!$K$20:$L$128,Calculations!$K$18+ROWS($L$6:M17)-1,COLUMNS($L$6:M17))</f>
        <v>56562.600000000013</v>
      </c>
    </row>
    <row r="18" spans="2:14" x14ac:dyDescent="0.25">
      <c r="B18" s="5"/>
      <c r="C18" s="5"/>
      <c r="D18" s="5"/>
      <c r="E18" s="5"/>
      <c r="I18" s="5" t="str">
        <f>Calculations!E61</f>
        <v>Larry Bott</v>
      </c>
      <c r="J18" s="7">
        <f>Calculations!F61</f>
        <v>145277.07000000004</v>
      </c>
      <c r="K18" s="5">
        <f>Calculations!G61</f>
        <v>48</v>
      </c>
      <c r="M18" s="5" t="str">
        <f>INDEX(Calculations!$K$20:$L$128,Calculations!$K$18+ROWS($L$6:L18)-1,COLUMNS($L$6:L18))</f>
        <v>1970 Dodge Coronet</v>
      </c>
      <c r="N18" s="7">
        <f>INDEX(Calculations!$K$20:$L$128,Calculations!$K$18+ROWS($L$6:M18)-1,COLUMNS($L$6:M18))</f>
        <v>55324.439999999988</v>
      </c>
    </row>
    <row r="19" spans="2:14" x14ac:dyDescent="0.25">
      <c r="B19" s="5"/>
      <c r="C19" s="5"/>
      <c r="D19" s="5"/>
      <c r="E19" s="5"/>
      <c r="I19" s="5" t="str">
        <f>Calculations!E62</f>
        <v>Loui Bondur</v>
      </c>
      <c r="J19" s="7">
        <f>Calculations!F62</f>
        <v>100149.42000000001</v>
      </c>
      <c r="K19" s="5">
        <f>Calculations!G62</f>
        <v>30</v>
      </c>
      <c r="M19" s="5" t="str">
        <f>INDEX(Calculations!$K$20:$L$128,Calculations!$K$18+ROWS($L$6:L19)-1,COLUMNS($L$6:L19))</f>
        <v>2003 Harley-Davidson Eagle Drag Bike</v>
      </c>
      <c r="N19" s="7">
        <f>INDEX(Calculations!$K$20:$L$128,Calculations!$K$18+ROWS($L$6:M19)-1,COLUMNS($L$6:M19))</f>
        <v>55138.880000000012</v>
      </c>
    </row>
    <row r="20" spans="2:14" x14ac:dyDescent="0.25">
      <c r="B20" s="5"/>
      <c r="C20" s="5"/>
      <c r="D20" s="5"/>
      <c r="E20" s="5"/>
      <c r="I20" s="5" t="str">
        <f>Calculations!E63</f>
        <v>Andy Fixter</v>
      </c>
      <c r="J20" s="7">
        <f>Calculations!F63</f>
        <v>105592.58</v>
      </c>
      <c r="K20" s="5">
        <f>Calculations!G63</f>
        <v>27</v>
      </c>
      <c r="M20" s="5" t="str">
        <f>INDEX(Calculations!$K$20:$L$128,Calculations!$K$18+ROWS($L$6:L20)-1,COLUMNS($L$6:L20))</f>
        <v>1969 Ford Falcon</v>
      </c>
      <c r="N20" s="7">
        <f>INDEX(Calculations!$K$20:$L$128,Calculations!$K$18+ROWS($L$6:M20)-1,COLUMNS($L$6:M20))</f>
        <v>54311.499999999993</v>
      </c>
    </row>
    <row r="21" spans="2:14" x14ac:dyDescent="0.25">
      <c r="B21" s="5"/>
      <c r="C21" s="5"/>
      <c r="D21" s="5"/>
      <c r="E21" s="5"/>
      <c r="I21" s="5" t="str">
        <f>Calculations!E64</f>
        <v>Foon Yue Tseng</v>
      </c>
      <c r="J21" s="7">
        <f>Calculations!F64</f>
        <v>81482.28</v>
      </c>
      <c r="K21" s="5">
        <f>Calculations!G64</f>
        <v>21</v>
      </c>
      <c r="M21" s="5" t="str">
        <f>INDEX(Calculations!$K$20:$L$128,Calculations!$K$18+ROWS($L$6:L21)-1,COLUMNS($L$6:L21))</f>
        <v>1972 Alfa Romeo GTA</v>
      </c>
      <c r="N21" s="7">
        <f>INDEX(Calculations!$K$20:$L$128,Calculations!$K$18+ROWS($L$6:M21)-1,COLUMNS($L$6:M21))</f>
        <v>52729.919999999984</v>
      </c>
    </row>
    <row r="22" spans="2:14" x14ac:dyDescent="0.25">
      <c r="B22" s="5"/>
      <c r="C22" s="5"/>
      <c r="D22" s="5"/>
      <c r="E22" s="5"/>
      <c r="I22" s="5" t="str">
        <f>Calculations!E65</f>
        <v>Steve Patterson</v>
      </c>
      <c r="J22" s="7">
        <f>Calculations!F65</f>
        <v>30671.489999999994</v>
      </c>
      <c r="K22" s="5">
        <f>Calculations!G65</f>
        <v>12</v>
      </c>
      <c r="M22" s="5" t="str">
        <f>INDEX(Calculations!$K$20:$L$128,Calculations!$K$18+ROWS($L$6:L22)-1,COLUMNS($L$6:L22))</f>
        <v>1954 Greyhound Scenicruiser</v>
      </c>
      <c r="N22" s="7">
        <f>INDEX(Calculations!$K$20:$L$128,Calculations!$K$18+ROWS($L$6:M22)-1,COLUMNS($L$6:M22))</f>
        <v>50956.219999999994</v>
      </c>
    </row>
    <row r="23" spans="2:14" x14ac:dyDescent="0.25">
      <c r="I23" s="5" t="str">
        <f>Calculations!E66</f>
        <v>Martin Gerard</v>
      </c>
      <c r="J23" s="7">
        <f>Calculations!F66</f>
        <v>9304.2000000000007</v>
      </c>
      <c r="K23" s="5">
        <f>Calculations!G66</f>
        <v>3</v>
      </c>
      <c r="M23" s="5" t="str">
        <f>INDEX(Calculations!$K$20:$L$128,Calculations!$K$18+ROWS($L$6:L23)-1,COLUMNS($L$6:L23))</f>
        <v>1962 City of Detroit Streetcar</v>
      </c>
      <c r="N23" s="7">
        <f>INDEX(Calculations!$K$20:$L$128,Calculations!$K$18+ROWS($L$6:M23)-1,COLUMNS($L$6:M23))</f>
        <v>50197.169999999984</v>
      </c>
    </row>
    <row r="24" spans="2:14" x14ac:dyDescent="0.25">
      <c r="M24" s="5" t="str">
        <f>INDEX(Calculations!$K$20:$L$128,Calculations!$K$18+ROWS($L$6:L24)-1,COLUMNS($L$6:L24))</f>
        <v>18th century schooner</v>
      </c>
      <c r="N24" s="7">
        <f>INDEX(Calculations!$K$20:$L$128,Calculations!$K$18+ROWS($L$6:M24)-1,COLUMNS($L$6:M24))</f>
        <v>49799.549999999988</v>
      </c>
    </row>
    <row r="25" spans="2:14" x14ac:dyDescent="0.25">
      <c r="M25" s="5" t="str">
        <f>INDEX(Calculations!$K$20:$L$128,Calculations!$K$18+ROWS($L$6:L25)-1,COLUMNS($L$6:L25))</f>
        <v>1952 Alpine Renault 1300</v>
      </c>
      <c r="N25" s="7">
        <f>INDEX(Calculations!$K$20:$L$128,Calculations!$K$18+ROWS($L$6:M25)-1,COLUMNS($L$6:M25))</f>
        <v>45157.760000000002</v>
      </c>
    </row>
  </sheetData>
  <mergeCells count="2">
    <mergeCell ref="I9:K9"/>
    <mergeCell ref="B9:G9"/>
  </mergeCells>
  <conditionalFormatting sqref="I11:K23">
    <cfRule type="notContainsBlanks" dxfId="15" priority="4">
      <formula>LEN(TRIM(I11))&gt;0</formula>
    </cfRule>
  </conditionalFormatting>
  <conditionalFormatting sqref="J12:J23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{72E503B8-ACE8-4A9B-9A95-7B8E4EC13965}</x14:id>
        </ext>
      </extLst>
    </cfRule>
  </conditionalFormatting>
  <conditionalFormatting sqref="K12:K23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{D0527DAA-424A-41E8-9343-18D077735C93}</x14:id>
        </ext>
      </extLst>
    </cfRule>
  </conditionalFormatting>
  <conditionalFormatting sqref="M6:N25">
    <cfRule type="notContainsBlanks" dxfId="14" priority="1">
      <formula>LEN(TRIM(M6))&gt;0</formula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>
                  <from>
                    <xdr:col>1</xdr:col>
                    <xdr:colOff>504825</xdr:colOff>
                    <xdr:row>1</xdr:row>
                    <xdr:rowOff>66675</xdr:rowOff>
                  </from>
                  <to>
                    <xdr:col>3</xdr:col>
                    <xdr:colOff>57150</xdr:colOff>
                    <xdr:row>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5" name="Check Box 6">
              <controlPr defaultSize="0" autoFill="0" autoLine="0" autoPict="0">
                <anchor>
                  <from>
                    <xdr:col>10</xdr:col>
                    <xdr:colOff>552450</xdr:colOff>
                    <xdr:row>0</xdr:row>
                    <xdr:rowOff>85725</xdr:rowOff>
                  </from>
                  <to>
                    <xdr:col>10</xdr:col>
                    <xdr:colOff>952500</xdr:colOff>
                    <xdr:row>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6" name="Check Box 7">
              <controlPr defaultSize="0" autoFill="0" autoLine="0" autoPict="0">
                <anchor>
                  <from>
                    <xdr:col>10</xdr:col>
                    <xdr:colOff>552450</xdr:colOff>
                    <xdr:row>2</xdr:row>
                    <xdr:rowOff>38100</xdr:rowOff>
                  </from>
                  <to>
                    <xdr:col>10</xdr:col>
                    <xdr:colOff>952500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7" name="Check Box 8">
              <controlPr defaultSize="0" autoFill="0" autoLine="0" autoPict="0">
                <anchor>
                  <from>
                    <xdr:col>10</xdr:col>
                    <xdr:colOff>552450</xdr:colOff>
                    <xdr:row>1</xdr:row>
                    <xdr:rowOff>57150</xdr:rowOff>
                  </from>
                  <to>
                    <xdr:col>10</xdr:col>
                    <xdr:colOff>952500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8" name="Scroll Bar 16">
              <controlPr defaultSize="0" autoPict="0">
                <anchor>
                  <from>
                    <xdr:col>11</xdr:col>
                    <xdr:colOff>47625</xdr:colOff>
                    <xdr:row>4</xdr:row>
                    <xdr:rowOff>0</xdr:rowOff>
                  </from>
                  <to>
                    <xdr:col>11</xdr:col>
                    <xdr:colOff>228600</xdr:colOff>
                    <xdr:row>25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2E503B8-ACE8-4A9B-9A95-7B8E4EC1396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J12:J23</xm:sqref>
        </x14:conditionalFormatting>
        <x14:conditionalFormatting xmlns:xm="http://schemas.microsoft.com/office/excel/2006/main">
          <x14:cfRule type="dataBar" id="{D0527DAA-424A-41E8-9343-18D077735C9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K12:K23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D801D-322A-4FBE-A9AA-656559DFAD30}">
  <sheetPr codeName="Sheet2"/>
  <dimension ref="A1:L150"/>
  <sheetViews>
    <sheetView topLeftCell="A31" workbookViewId="0">
      <selection activeCell="F41" sqref="F41"/>
    </sheetView>
  </sheetViews>
  <sheetFormatPr defaultRowHeight="12.75" x14ac:dyDescent="0.2"/>
  <cols>
    <col min="1" max="1" width="15.28515625" style="5" bestFit="1" customWidth="1"/>
    <col min="2" max="2" width="12.42578125" style="5" bestFit="1" customWidth="1"/>
    <col min="3" max="3" width="14.42578125" style="5" bestFit="1" customWidth="1"/>
    <col min="4" max="4" width="12.42578125" style="5" bestFit="1" customWidth="1"/>
    <col min="5" max="5" width="15.5703125" style="5" bestFit="1" customWidth="1"/>
    <col min="6" max="6" width="15.28515625" style="5" bestFit="1" customWidth="1"/>
    <col min="7" max="7" width="13.28515625" style="5" bestFit="1" customWidth="1"/>
    <col min="8" max="8" width="36" style="5" bestFit="1" customWidth="1"/>
    <col min="9" max="9" width="11" style="8" bestFit="1" customWidth="1"/>
    <col min="10" max="10" width="11" style="5" bestFit="1" customWidth="1"/>
    <col min="11" max="11" width="36" style="5" bestFit="1" customWidth="1"/>
    <col min="12" max="12" width="11" style="8" bestFit="1" customWidth="1"/>
    <col min="13" max="16384" width="9.140625" style="5"/>
  </cols>
  <sheetData>
    <row r="1" spans="1:10" x14ac:dyDescent="0.2">
      <c r="A1" s="4" t="s">
        <v>13</v>
      </c>
    </row>
    <row r="2" spans="1:10" x14ac:dyDescent="0.2">
      <c r="A2" s="4" t="s">
        <v>24</v>
      </c>
      <c r="C2" s="6"/>
      <c r="I2" s="7">
        <v>2003</v>
      </c>
      <c r="J2" s="5" t="b">
        <v>1</v>
      </c>
    </row>
    <row r="3" spans="1:10" x14ac:dyDescent="0.2">
      <c r="A3" s="4" t="s">
        <v>38</v>
      </c>
      <c r="C3" s="6"/>
      <c r="I3" s="7">
        <v>2004</v>
      </c>
      <c r="J3" s="5" t="b">
        <v>1</v>
      </c>
    </row>
    <row r="4" spans="1:10" x14ac:dyDescent="0.2">
      <c r="A4" s="4" t="s">
        <v>62</v>
      </c>
      <c r="C4" s="6"/>
      <c r="I4" s="7">
        <v>2005</v>
      </c>
      <c r="J4" s="5" t="b">
        <v>1</v>
      </c>
    </row>
    <row r="5" spans="1:10" x14ac:dyDescent="0.2">
      <c r="A5" s="4" t="s">
        <v>85</v>
      </c>
      <c r="C5" s="6"/>
    </row>
    <row r="6" spans="1:10" x14ac:dyDescent="0.2">
      <c r="A6" s="4" t="s">
        <v>133</v>
      </c>
    </row>
    <row r="7" spans="1:10" x14ac:dyDescent="0.2">
      <c r="A7" s="4" t="s">
        <v>159</v>
      </c>
    </row>
    <row r="8" spans="1:10" x14ac:dyDescent="0.2">
      <c r="A8" s="4" t="s">
        <v>200</v>
      </c>
    </row>
    <row r="9" spans="1:10" x14ac:dyDescent="0.2">
      <c r="A9" s="4" t="s">
        <v>40</v>
      </c>
    </row>
    <row r="10" spans="1:10" x14ac:dyDescent="0.2">
      <c r="A10" s="4" t="s">
        <v>259</v>
      </c>
    </row>
    <row r="11" spans="1:10" x14ac:dyDescent="0.2">
      <c r="A11" s="4" t="s">
        <v>87</v>
      </c>
    </row>
    <row r="12" spans="1:10" x14ac:dyDescent="0.2">
      <c r="A12" s="4" t="s">
        <v>297</v>
      </c>
    </row>
    <row r="13" spans="1:10" x14ac:dyDescent="0.2">
      <c r="A13" s="4" t="s">
        <v>304</v>
      </c>
    </row>
    <row r="14" spans="1:10" x14ac:dyDescent="0.2">
      <c r="A14" s="4" t="s">
        <v>323</v>
      </c>
    </row>
    <row r="15" spans="1:10" x14ac:dyDescent="0.2">
      <c r="A15" s="4" t="s">
        <v>330</v>
      </c>
    </row>
    <row r="16" spans="1:10" x14ac:dyDescent="0.2">
      <c r="J16" s="11"/>
    </row>
    <row r="17" spans="1:12" x14ac:dyDescent="0.2">
      <c r="A17" s="5">
        <v>1</v>
      </c>
    </row>
    <row r="18" spans="1:12" x14ac:dyDescent="0.2">
      <c r="K18" s="5">
        <v>1</v>
      </c>
    </row>
    <row r="19" spans="1:12" x14ac:dyDescent="0.2">
      <c r="A19" s="5" t="str">
        <f>INDEX($A$1:$A$15,A17)</f>
        <v>country</v>
      </c>
      <c r="E19" s="9"/>
    </row>
    <row r="20" spans="1:12" x14ac:dyDescent="0.2">
      <c r="B20" s="9" t="s">
        <v>337</v>
      </c>
      <c r="C20" s="9" t="s">
        <v>336</v>
      </c>
      <c r="D20" s="9" t="s">
        <v>338</v>
      </c>
      <c r="E20" s="9" t="s">
        <v>339</v>
      </c>
      <c r="H20" s="5" t="str">
        <f>Database!W2</f>
        <v>1917 Grand Touring Sedan</v>
      </c>
      <c r="I20" s="12">
        <f>SUMPRODUCT((Data_sales[productName]=$H20)*(IF($A$19="country",TRUE,Data_sales[country]=$A$19)*(CHOOSE(MATCH(YEAR(Data_sales[orderDate]),$I$2:$I$4,0),$J$2,$J$3,$J$4)*(Data_sales[sales]))))</f>
        <v>31518</v>
      </c>
      <c r="J20" s="12">
        <f>IF(I20&lt;&gt;"",LARGE($I$20:$I$128,ROWS($I$20:I20)),"")</f>
        <v>148025.86000000004</v>
      </c>
      <c r="K20" s="5" t="str">
        <f t="shared" ref="K20:K51" si="0">IF(J20&lt;&gt;0,INDEX($H$20:$H$128,MATCH(J20,$I$20:$I$128,0)),"")</f>
        <v>1969 Corvair Monza</v>
      </c>
      <c r="L20" s="12">
        <f>IF(K20&lt;&gt;"",VLOOKUP(K20,$H$20:$J$150,2,0),"")</f>
        <v>148025.86000000004</v>
      </c>
    </row>
    <row r="21" spans="1:12" x14ac:dyDescent="0.2">
      <c r="A21" s="4" t="s">
        <v>24</v>
      </c>
      <c r="B21" s="5">
        <f t="array" ref="B21">SUMPRODUCT((Data_sales[country]=$A21)*(IF($A$19="country",TRUE,Data_sales[country]=$A$19)*(CHOOSE(MATCH(YEAR(Data_sales[orderDate]),$I$2:$I$4,0),$J$2,$J$3,$J$4))))</f>
        <v>169</v>
      </c>
      <c r="C21" s="7">
        <f t="array" ref="C21">SUMPRODUCT((Data_sales[country]=$A21)*(IF($A$19="country",TRUE,Data_sales[country]=$A$19)*(CHOOSE(MATCH(YEAR(Data_sales[orderDate]),$I$2:$I$4,0),$J$2,$J$3,$J$4)*(Data_sales[sales]))))</f>
        <v>516190.31999999989</v>
      </c>
      <c r="D21" s="7">
        <f>VLOOKUP($A21,Data_sales[[country]:[creditLimit]],2,0)</f>
        <v>114200</v>
      </c>
      <c r="E21" s="7">
        <f t="array" ref="E21">SUMPRODUCT((Data_sales[country]=$A21)*(IF($A$19="country",TRUE,Data_sales[country]=$A$19)*(CHOOSE(MATCH(YEAR(Data_sales[orderDate]),$I$2:$I$4,0),$J$2,$J$3,$J$4)*((1/COUNTIFS(Data_sales[customerName],Data_sales[customerName]))))))</f>
        <v>6.9999999999999867</v>
      </c>
      <c r="G21" s="8"/>
      <c r="H21" s="5" t="str">
        <f>Database!W3</f>
        <v>1911 Ford Town Car</v>
      </c>
      <c r="I21" s="12">
        <f t="array" ref="I21">SUMPRODUCT((Data_sales[productName]=$H21)*(IF($A$19="country",TRUE,Data_sales[country]=$A$19)*(CHOOSE(MATCH(YEAR(Data_sales[orderDate]),$I$2:$I$4,0),$J$2,$J$3,$J$4)*(Data_sales[sales]))))</f>
        <v>13203.659999999998</v>
      </c>
      <c r="J21" s="12">
        <f>IF(I21&lt;&gt;"",LARGE($I$20:$I$128,ROWS($I$20:I21)),"")</f>
        <v>145823.12000000005</v>
      </c>
      <c r="K21" s="5" t="str">
        <f t="shared" si="0"/>
        <v>1992 Ferrari 360 Spider red</v>
      </c>
      <c r="L21" s="12">
        <f t="shared" ref="L21:L84" si="1">IF(K21&lt;&gt;"",VLOOKUP(K21,$H$20:$J$150,2,0),"")</f>
        <v>145823.12000000005</v>
      </c>
    </row>
    <row r="22" spans="1:12" x14ac:dyDescent="0.2">
      <c r="A22" s="4" t="s">
        <v>38</v>
      </c>
      <c r="B22" s="5">
        <f t="array" ref="B22">SUMPRODUCT((Data_sales[country]=$A22)*(IF($A$19="country",TRUE,Data_sales[country]=$A$19)*(CHOOSE(MATCH(YEAR(Data_sales[orderDate]),$I$2:$I$4,0),$J$2,$J$3,$J$4))))</f>
        <v>16</v>
      </c>
      <c r="C22" s="7">
        <f t="array" ref="C22">SUMPRODUCT((Data_sales[country]=$A22)*(IF($A$19="country",TRUE,Data_sales[country]=$A$19)*(CHOOSE(MATCH(YEAR(Data_sales[orderDate]),$I$2:$I$4,0),$J$2,$J$3,$J$4)*(Data_sales[sales]))))</f>
        <v>42196.039999999994</v>
      </c>
      <c r="D22" s="7">
        <f>VLOOKUP($A22,Data_sales[[country]:[creditLimit]],2,0)</f>
        <v>59700</v>
      </c>
      <c r="E22" s="7">
        <f t="array" ref="E22">SUMPRODUCT((Data_sales[country]=$A22)*(IF($A$19="country",TRUE,Data_sales[country]=$A$19)*(CHOOSE(MATCH(YEAR(Data_sales[orderDate]),$I$2:$I$4,0),$J$2,$J$3,$J$4)*((1/COUNTIFS(Data_sales[customerName],Data_sales[customerName]))))))</f>
        <v>1</v>
      </c>
      <c r="G22" s="8"/>
      <c r="H22" s="5" t="str">
        <f>Database!W4</f>
        <v>1932 Alfa Romeo 8C2300 Spider Sport</v>
      </c>
      <c r="I22" s="12">
        <f t="array" ref="I22">SUMPRODUCT((Data_sales[productName]=$H22)*(IF($A$19="country",TRUE,Data_sales[country]=$A$19)*(CHOOSE(MATCH(YEAR(Data_sales[orderDate]),$I$2:$I$4,0),$J$2,$J$3,$J$4)*(Data_sales[sales]))))</f>
        <v>11860.8</v>
      </c>
      <c r="J22" s="12">
        <f>IF(I22&lt;&gt;"",LARGE($I$20:$I$128,ROWS($I$20:I22)),"")</f>
        <v>134113.56000000003</v>
      </c>
      <c r="K22" s="5" t="str">
        <f t="shared" si="0"/>
        <v>1957 Chevy Pickup</v>
      </c>
      <c r="L22" s="12">
        <f t="shared" si="1"/>
        <v>134113.56000000003</v>
      </c>
    </row>
    <row r="23" spans="1:12" x14ac:dyDescent="0.2">
      <c r="A23" s="4" t="s">
        <v>62</v>
      </c>
      <c r="B23" s="5">
        <f t="array" ref="B23">SUMPRODUCT((Data_sales[country]=$A23)*(IF($A$19="country",TRUE,Data_sales[country]=$A$19)*(CHOOSE(MATCH(YEAR(Data_sales[orderDate]),$I$2:$I$4,0),$J$2,$J$3,$J$4))))</f>
        <v>64</v>
      </c>
      <c r="C23" s="7">
        <f t="array" ref="C23">SUMPRODUCT((Data_sales[country]=$A23)*(IF($A$19="country",TRUE,Data_sales[country]=$A$19)*(CHOOSE(MATCH(YEAR(Data_sales[orderDate]),$I$2:$I$4,0),$J$2,$J$3,$J$4)*(Data_sales[sales]))))</f>
        <v>200875.8</v>
      </c>
      <c r="D23" s="7">
        <f>VLOOKUP($A23,Data_sales[[country]:[creditLimit]],2,0)</f>
        <v>81700</v>
      </c>
      <c r="E23" s="7">
        <f t="array" ref="E23">SUMPRODUCT((Data_sales[country]=$A23)*(IF($A$19="country",TRUE,Data_sales[country]=$A$19)*(CHOOSE(MATCH(YEAR(Data_sales[orderDate]),$I$2:$I$4,0),$J$2,$J$3,$J$4)*((1/COUNTIFS(Data_sales[customerName],Data_sales[customerName]))))))</f>
        <v>1</v>
      </c>
      <c r="G23" s="8"/>
      <c r="H23" s="5" t="str">
        <f>Database!W5</f>
        <v>1936 Mercedes Benz 500k Roadster</v>
      </c>
      <c r="I23" s="12">
        <f t="array" ref="I23">SUMPRODUCT((Data_sales[productName]=$H23)*(IF($A$19="country",TRUE,Data_sales[country]=$A$19)*(CHOOSE(MATCH(YEAR(Data_sales[orderDate]),$I$2:$I$4,0),$J$2,$J$3,$J$4)*(Data_sales[sales]))))</f>
        <v>10269.390000000001</v>
      </c>
      <c r="J23" s="12">
        <f>IF(I23&lt;&gt;"",LARGE($I$20:$I$128,ROWS($I$20:I23)),"")</f>
        <v>131198.40000000002</v>
      </c>
      <c r="K23" s="5" t="str">
        <f t="shared" si="0"/>
        <v>1970 Triumph Spitfire</v>
      </c>
      <c r="L23" s="12">
        <f t="shared" si="1"/>
        <v>131198.40000000002</v>
      </c>
    </row>
    <row r="24" spans="1:12" x14ac:dyDescent="0.2">
      <c r="A24" s="4" t="s">
        <v>85</v>
      </c>
      <c r="B24" s="5">
        <f t="array" ref="B24">SUMPRODUCT((Data_sales[country]=$A24)*(IF($A$19="country",TRUE,Data_sales[country]=$A$19)*(CHOOSE(MATCH(YEAR(Data_sales[orderDate]),$I$2:$I$4,0),$J$2,$J$3,$J$4))))</f>
        <v>341</v>
      </c>
      <c r="C24" s="7">
        <f t="array" ref="C24">SUMPRODUCT((Data_sales[country]=$A24)*(IF($A$19="country",TRUE,Data_sales[country]=$A$19)*(CHOOSE(MATCH(YEAR(Data_sales[orderDate]),$I$2:$I$4,0),$J$2,$J$3,$J$4)*(Data_sales[sales]))))</f>
        <v>1054665.3999999955</v>
      </c>
      <c r="D24" s="7">
        <f>VLOOKUP($A24,Data_sales[[country]:[creditLimit]],2,0)</f>
        <v>227600</v>
      </c>
      <c r="E24" s="7">
        <f t="array" ref="E24">SUMPRODUCT((Data_sales[country]=$A24)*(IF($A$19="country",TRUE,Data_sales[country]=$A$19)*(CHOOSE(MATCH(YEAR(Data_sales[orderDate]),$I$2:$I$4,0),$J$2,$J$3,$J$4)*((1/COUNTIFS(Data_sales[customerName],Data_sales[customerName]))))))</f>
        <v>2.0000000000000031</v>
      </c>
      <c r="G24" s="8"/>
      <c r="H24" s="5" t="str">
        <f>Database!W6</f>
        <v>1932 Model A Ford J-Coupe</v>
      </c>
      <c r="I24" s="12">
        <f t="array" ref="I24">SUMPRODUCT((Data_sales[productName]=$H24)*(IF($A$19="country",TRUE,Data_sales[country]=$A$19)*(CHOOSE(MATCH(YEAR(Data_sales[orderDate]),$I$2:$I$4,0),$J$2,$J$3,$J$4)*(Data_sales[sales]))))</f>
        <v>22259.31</v>
      </c>
      <c r="J24" s="12">
        <f>IF(I24&lt;&gt;"",LARGE($I$20:$I$128,ROWS($I$20:I24)),"")</f>
        <v>106474.92</v>
      </c>
      <c r="K24" s="5" t="str">
        <f t="shared" si="0"/>
        <v>Diamond T620 Semi-Skirted Tanker</v>
      </c>
      <c r="L24" s="12">
        <f t="shared" si="1"/>
        <v>106474.92</v>
      </c>
    </row>
    <row r="25" spans="1:12" x14ac:dyDescent="0.2">
      <c r="A25" s="4" t="s">
        <v>133</v>
      </c>
      <c r="B25" s="5">
        <f t="array" ref="B25">SUMPRODUCT((Data_sales[country]=$A25)*(IF($A$19="country",TRUE,Data_sales[country]=$A$19)*(CHOOSE(MATCH(YEAR(Data_sales[orderDate]),$I$2:$I$4,0),$J$2,$J$3,$J$4))))</f>
        <v>75</v>
      </c>
      <c r="C25" s="7">
        <f t="array" ref="C25">SUMPRODUCT((Data_sales[country]=$A25)*(IF($A$19="country",TRUE,Data_sales[country]=$A$19)*(CHOOSE(MATCH(YEAR(Data_sales[orderDate]),$I$2:$I$4,0),$J$2,$J$3,$J$4)*(Data_sales[sales]))))</f>
        <v>269796.04999999993</v>
      </c>
      <c r="D25" s="7">
        <f>VLOOKUP($A25,Data_sales[[country]:[creditLimit]],2,0)</f>
        <v>83400</v>
      </c>
      <c r="E25" s="7">
        <f t="array" ref="E25">SUMPRODUCT((Data_sales[country]=$A25)*(IF($A$19="country",TRUE,Data_sales[country]=$A$19)*(CHOOSE(MATCH(YEAR(Data_sales[orderDate]),$I$2:$I$4,0),$J$2,$J$3,$J$4)*((1/COUNTIFS(Data_sales[customerName],Data_sales[customerName]))))))</f>
        <v>0.99999999999999867</v>
      </c>
      <c r="G25" s="8"/>
      <c r="H25" s="5" t="str">
        <f>Database!W7</f>
        <v>1928 Mercedes-Benz SSK</v>
      </c>
      <c r="I25" s="12">
        <f t="array" ref="I25">SUMPRODUCT((Data_sales[productName]=$H25)*(IF($A$19="country",TRUE,Data_sales[country]=$A$19)*(CHOOSE(MATCH(YEAR(Data_sales[orderDate]),$I$2:$I$4,0),$J$2,$J$3,$J$4)*(Data_sales[sales]))))</f>
        <v>32597.41</v>
      </c>
      <c r="J25" s="12">
        <f>IF(I25&lt;&gt;"",LARGE($I$20:$I$128,ROWS($I$20:I25)),"")</f>
        <v>105031.67999999996</v>
      </c>
      <c r="K25" s="5" t="str">
        <f t="shared" si="0"/>
        <v>1964 Mercedes Tour Bus</v>
      </c>
      <c r="L25" s="12">
        <f t="shared" si="1"/>
        <v>105031.67999999996</v>
      </c>
    </row>
    <row r="26" spans="1:12" x14ac:dyDescent="0.2">
      <c r="A26" s="4" t="s">
        <v>159</v>
      </c>
      <c r="B26" s="5">
        <f t="array" ref="B26">SUMPRODUCT((Data_sales[country]=$A26)*(IF($A$19="country",TRUE,Data_sales[country]=$A$19)*(CHOOSE(MATCH(YEAR(Data_sales[orderDate]),$I$2:$I$4,0),$J$2,$J$3,$J$4))))</f>
        <v>54</v>
      </c>
      <c r="C26" s="7">
        <f t="array" ref="C26">SUMPRODUCT((Data_sales[country]=$A26)*(IF($A$19="country",TRUE,Data_sales[country]=$A$19)*(CHOOSE(MATCH(YEAR(Data_sales[orderDate]),$I$2:$I$4,0),$J$2,$J$3,$J$4)*(Data_sales[sales]))))</f>
        <v>156455.43</v>
      </c>
      <c r="D26" s="7">
        <f>VLOOKUP($A26,Data_sales[[country]:[creditLimit]],2,0)</f>
        <v>119600</v>
      </c>
      <c r="E26" s="7">
        <f t="array" ref="E26">SUMPRODUCT((Data_sales[country]=$A26)*(IF($A$19="country",TRUE,Data_sales[country]=$A$19)*(CHOOSE(MATCH(YEAR(Data_sales[orderDate]),$I$2:$I$4,0),$J$2,$J$3,$J$4)*((1/COUNTIFS(Data_sales[customerName],Data_sales[customerName]))))))</f>
        <v>0.99999999999999889</v>
      </c>
      <c r="G26" s="8"/>
      <c r="H26" s="5" t="str">
        <f>Database!W8</f>
        <v>1939 Chevrolet Deluxe Coupe</v>
      </c>
      <c r="I26" s="12">
        <f t="array" ref="I26">SUMPRODUCT((Data_sales[productName]=$H26)*(IF($A$19="country",TRUE,Data_sales[country]=$A$19)*(CHOOSE(MATCH(YEAR(Data_sales[orderDate]),$I$2:$I$4,0),$J$2,$J$3,$J$4)*(Data_sales[sales]))))</f>
        <v>7588.2000000000016</v>
      </c>
      <c r="J26" s="12">
        <f>IF(I26&lt;&gt;"",LARGE($I$20:$I$128,ROWS($I$20:I26)),"")</f>
        <v>104233.38</v>
      </c>
      <c r="K26" s="5" t="str">
        <f t="shared" si="0"/>
        <v>1998 Chrysler Plymouth Prowler</v>
      </c>
      <c r="L26" s="12">
        <f t="shared" si="1"/>
        <v>104233.38</v>
      </c>
    </row>
    <row r="27" spans="1:12" x14ac:dyDescent="0.2">
      <c r="A27" s="4" t="s">
        <v>200</v>
      </c>
      <c r="B27" s="5">
        <f t="array" ref="B27">SUMPRODUCT((Data_sales[country]=$A27)*(IF($A$19="country",TRUE,Data_sales[country]=$A$19)*(CHOOSE(MATCH(YEAR(Data_sales[orderDate]),$I$2:$I$4,0),$J$2,$J$3,$J$4))))</f>
        <v>48</v>
      </c>
      <c r="C27" s="7">
        <f t="array" ref="C27">SUMPRODUCT((Data_sales[country]=$A27)*(IF($A$19="country",TRUE,Data_sales[country]=$A$19)*(CHOOSE(MATCH(YEAR(Data_sales[orderDate]),$I$2:$I$4,0),$J$2,$J$3,$J$4)*(Data_sales[sales]))))</f>
        <v>153003.66000000003</v>
      </c>
      <c r="D27" s="7">
        <f>VLOOKUP($A27,Data_sales[[country]:[creditLimit]],2,0)</f>
        <v>81500</v>
      </c>
      <c r="E27" s="7">
        <f t="array" ref="E27">SUMPRODUCT((Data_sales[country]=$A27)*(IF($A$19="country",TRUE,Data_sales[country]=$A$19)*(CHOOSE(MATCH(YEAR(Data_sales[orderDate]),$I$2:$I$4,0),$J$2,$J$3,$J$4)*((1/COUNTIFS(Data_sales[customerName],Data_sales[customerName]))))))</f>
        <v>1.0000000000000007</v>
      </c>
      <c r="G27" s="8"/>
      <c r="H27" s="5" t="str">
        <f>Database!W9</f>
        <v>1938 Cadillac V-16 Presidential Limousine</v>
      </c>
      <c r="I27" s="12">
        <f t="array" ref="I27">SUMPRODUCT((Data_sales[productName]=$H27)*(IF($A$19="country",TRUE,Data_sales[country]=$A$19)*(CHOOSE(MATCH(YEAR(Data_sales[orderDate]),$I$2:$I$4,0),$J$2,$J$3,$J$4)*(Data_sales[sales]))))</f>
        <v>12930.490000000002</v>
      </c>
      <c r="J27" s="12">
        <f>IF(I27&lt;&gt;"",LARGE($I$20:$I$128,ROWS($I$20:I27)),"")</f>
        <v>97779.5</v>
      </c>
      <c r="K27" s="5" t="str">
        <f t="shared" si="0"/>
        <v>1940 Ford Pickup Truck</v>
      </c>
      <c r="L27" s="12">
        <f t="shared" si="1"/>
        <v>97779.5</v>
      </c>
    </row>
    <row r="28" spans="1:12" x14ac:dyDescent="0.2">
      <c r="A28" s="4" t="s">
        <v>40</v>
      </c>
      <c r="B28" s="5">
        <f t="array" ref="B28">SUMPRODUCT((Data_sales[country]=$A28)*(IF($A$19="country",TRUE,Data_sales[country]=$A$19)*(CHOOSE(MATCH(YEAR(Data_sales[orderDate]),$I$2:$I$4,0),$J$2,$J$3,$J$4))))</f>
        <v>48</v>
      </c>
      <c r="C28" s="7">
        <f t="array" ref="C28">SUMPRODUCT((Data_sales[country]=$A28)*(IF($A$19="country",TRUE,Data_sales[country]=$A$19)*(CHOOSE(MATCH(YEAR(Data_sales[orderDate]),$I$2:$I$4,0),$J$2,$J$3,$J$4)*(Data_sales[sales]))))</f>
        <v>145277.07000000004</v>
      </c>
      <c r="D28" s="7">
        <f>VLOOKUP($A28,Data_sales[[country]:[creditLimit]],2,0)</f>
        <v>136800</v>
      </c>
      <c r="E28" s="7">
        <f t="array" ref="E28">SUMPRODUCT((Data_sales[country]=$A28)*(IF($A$19="country",TRUE,Data_sales[country]=$A$19)*(CHOOSE(MATCH(YEAR(Data_sales[orderDate]),$I$2:$I$4,0),$J$2,$J$3,$J$4)*((1/COUNTIFS(Data_sales[customerName],Data_sales[customerName]))))))</f>
        <v>1.0000000000000007</v>
      </c>
      <c r="G28" s="8"/>
      <c r="H28" s="5" t="str">
        <f>Database!W10</f>
        <v>1937 Lincoln Berline</v>
      </c>
      <c r="I28" s="12">
        <f t="array" ref="I28">SUMPRODUCT((Data_sales[productName]=$H28)*(IF($A$19="country",TRUE,Data_sales[country]=$A$19)*(CHOOSE(MATCH(YEAR(Data_sales[orderDate]),$I$2:$I$4,0),$J$2,$J$3,$J$4)*(Data_sales[sales]))))</f>
        <v>19825.019999999997</v>
      </c>
      <c r="J28" s="12">
        <f>IF(I28&lt;&gt;"",LARGE($I$20:$I$128,ROWS($I$20:I28)),"")</f>
        <v>86011.599999999977</v>
      </c>
      <c r="K28" s="5" t="str">
        <f t="shared" si="0"/>
        <v>1992 Porsche Cayenne Turbo Silver</v>
      </c>
      <c r="L28" s="12">
        <f t="shared" si="1"/>
        <v>86011.599999999977</v>
      </c>
    </row>
    <row r="29" spans="1:12" x14ac:dyDescent="0.2">
      <c r="A29" s="4" t="s">
        <v>259</v>
      </c>
      <c r="B29" s="5">
        <f t="array" ref="B29">SUMPRODUCT((Data_sales[country]=$A29)*(IF($A$19="country",TRUE,Data_sales[country]=$A$19)*(CHOOSE(MATCH(YEAR(Data_sales[orderDate]),$I$2:$I$4,0),$J$2,$J$3,$J$4))))</f>
        <v>8</v>
      </c>
      <c r="C29" s="7">
        <f t="array" ref="C29">SUMPRODUCT((Data_sales[country]=$A29)*(IF($A$19="country",TRUE,Data_sales[country]=$A$19)*(CHOOSE(MATCH(YEAR(Data_sales[orderDate]),$I$2:$I$4,0),$J$2,$J$3,$J$4)*(Data_sales[sales]))))</f>
        <v>30699.759999999998</v>
      </c>
      <c r="D29" s="7">
        <f>VLOOKUP($A29,Data_sales[[country]:[creditLimit]],2,0)</f>
        <v>53100</v>
      </c>
      <c r="E29" s="7">
        <f t="array" ref="E29">SUMPRODUCT((Data_sales[country]=$A29)*(IF($A$19="country",TRUE,Data_sales[country]=$A$19)*(CHOOSE(MATCH(YEAR(Data_sales[orderDate]),$I$2:$I$4,0),$J$2,$J$3,$J$4)*((1/COUNTIFS(Data_sales[customerName],Data_sales[customerName]))))))</f>
        <v>1</v>
      </c>
      <c r="G29" s="8"/>
      <c r="H29" s="5" t="str">
        <f>Database!W11</f>
        <v>1936 Mercedes-Benz 500K Special Roadster</v>
      </c>
      <c r="I29" s="12">
        <f t="array" ref="I29">SUMPRODUCT((Data_sales[productName]=$H29)*(IF($A$19="country",TRUE,Data_sales[country]=$A$19)*(CHOOSE(MATCH(YEAR(Data_sales[orderDate]),$I$2:$I$4,0),$J$2,$J$3,$J$4)*(Data_sales[sales]))))</f>
        <v>12291.869999999999</v>
      </c>
      <c r="J29" s="12">
        <f>IF(I29&lt;&gt;"",LARGE($I$20:$I$128,ROWS($I$20:I29)),"")</f>
        <v>78554.939999999959</v>
      </c>
      <c r="K29" s="5" t="str">
        <f t="shared" si="0"/>
        <v>1950's Chicago Surface Lines Streetcar</v>
      </c>
      <c r="L29" s="12">
        <f t="shared" si="1"/>
        <v>78554.939999999959</v>
      </c>
    </row>
    <row r="30" spans="1:12" x14ac:dyDescent="0.2">
      <c r="A30" s="4" t="s">
        <v>87</v>
      </c>
      <c r="B30" s="5">
        <f t="array" ref="B30">SUMPRODUCT((Data_sales[country]=$A30)*(IF($A$19="country",TRUE,Data_sales[country]=$A$19)*(CHOOSE(MATCH(YEAR(Data_sales[orderDate]),$I$2:$I$4,0),$J$2,$J$3,$J$4))))</f>
        <v>30</v>
      </c>
      <c r="C30" s="7">
        <f t="array" ref="C30">SUMPRODUCT((Data_sales[country]=$A30)*(IF($A$19="country",TRUE,Data_sales[country]=$A$19)*(CHOOSE(MATCH(YEAR(Data_sales[orderDate]),$I$2:$I$4,0),$J$2,$J$3,$J$4)*(Data_sales[sales]))))</f>
        <v>100149.42000000001</v>
      </c>
      <c r="D30" s="7">
        <f>VLOOKUP($A30,Data_sales[[country]:[creditLimit]],2,0)</f>
        <v>84300</v>
      </c>
      <c r="E30" s="7">
        <f t="array" ref="E30">SUMPRODUCT((Data_sales[country]=$A30)*(IF($A$19="country",TRUE,Data_sales[country]=$A$19)*(CHOOSE(MATCH(YEAR(Data_sales[orderDate]),$I$2:$I$4,0),$J$2,$J$3,$J$4)*((1/COUNTIFS(Data_sales[customerName],Data_sales[customerName]))))))</f>
        <v>0.99999999999999989</v>
      </c>
      <c r="G30" s="8"/>
      <c r="H30" s="5" t="str">
        <f>Database!W12</f>
        <v>1952 Alpine Renault 1300</v>
      </c>
      <c r="I30" s="12">
        <f t="array" ref="I30">SUMPRODUCT((Data_sales[productName]=$H30)*(IF($A$19="country",TRUE,Data_sales[country]=$A$19)*(CHOOSE(MATCH(YEAR(Data_sales[orderDate]),$I$2:$I$4,0),$J$2,$J$3,$J$4)*(Data_sales[sales]))))</f>
        <v>45157.760000000002</v>
      </c>
      <c r="J30" s="12">
        <f>IF(I30&lt;&gt;"",LARGE($I$20:$I$128,ROWS($I$20:I30)),"")</f>
        <v>74402.05</v>
      </c>
      <c r="K30" s="5" t="str">
        <f t="shared" si="0"/>
        <v>2001 Ferrari Enzo</v>
      </c>
      <c r="L30" s="12">
        <f t="shared" si="1"/>
        <v>74402.05</v>
      </c>
    </row>
    <row r="31" spans="1:12" x14ac:dyDescent="0.2">
      <c r="A31" s="4" t="s">
        <v>297</v>
      </c>
      <c r="B31" s="5">
        <f t="array" ref="B31">SUMPRODUCT((Data_sales[country]=$A31)*(IF($A$19="country",TRUE,Data_sales[country]=$A$19)*(CHOOSE(MATCH(YEAR(Data_sales[orderDate]),$I$2:$I$4,0),$J$2,$J$3,$J$4))))</f>
        <v>4</v>
      </c>
      <c r="C31" s="7">
        <f t="array" ref="C31">SUMPRODUCT((Data_sales[country]=$A31)*(IF($A$19="country",TRUE,Data_sales[country]=$A$19)*(CHOOSE(MATCH(YEAR(Data_sales[orderDate]),$I$2:$I$4,0),$J$2,$J$3,$J$4)*(Data_sales[sales]))))</f>
        <v>6510.24</v>
      </c>
      <c r="D31" s="7">
        <f>VLOOKUP($A31,Data_sales[[country]:[creditLimit]],2,0)</f>
        <v>23500</v>
      </c>
      <c r="E31" s="7">
        <f t="array" ref="E31">SUMPRODUCT((Data_sales[country]=$A31)*(IF($A$19="country",TRUE,Data_sales[country]=$A$19)*(CHOOSE(MATCH(YEAR(Data_sales[orderDate]),$I$2:$I$4,0),$J$2,$J$3,$J$4)*((1/COUNTIFS(Data_sales[customerName],Data_sales[customerName]))))))</f>
        <v>1</v>
      </c>
      <c r="G31" s="8"/>
      <c r="H31" s="5" t="str">
        <f>Database!W13</f>
        <v>1962 LanciaA Delta 16V</v>
      </c>
      <c r="I31" s="12">
        <f t="array" ref="I31">SUMPRODUCT((Data_sales[productName]=$H31)*(IF($A$19="country",TRUE,Data_sales[country]=$A$19)*(CHOOSE(MATCH(YEAR(Data_sales[orderDate]),$I$2:$I$4,0),$J$2,$J$3,$J$4)*(Data_sales[sales]))))</f>
        <v>32057.850000000002</v>
      </c>
      <c r="J31" s="12">
        <f>IF(I31&lt;&gt;"",LARGE($I$20:$I$128,ROWS($I$20:I31)),"")</f>
        <v>56562.600000000013</v>
      </c>
      <c r="K31" s="5" t="str">
        <f t="shared" si="0"/>
        <v>1958 Setra Bus</v>
      </c>
      <c r="L31" s="12">
        <f t="shared" si="1"/>
        <v>56562.600000000013</v>
      </c>
    </row>
    <row r="32" spans="1:12" x14ac:dyDescent="0.2">
      <c r="A32" s="4" t="s">
        <v>304</v>
      </c>
      <c r="B32" s="5">
        <f t="array" ref="B32">SUMPRODUCT((Data_sales[country]=$A32)*(IF($A$19="country",TRUE,Data_sales[country]=$A$19)*(CHOOSE(MATCH(YEAR(Data_sales[orderDate]),$I$2:$I$4,0),$J$2,$J$3,$J$4))))</f>
        <v>60</v>
      </c>
      <c r="C32" s="7">
        <f t="array" ref="C32">SUMPRODUCT((Data_sales[country]=$A32)*(IF($A$19="country",TRUE,Data_sales[country]=$A$19)*(CHOOSE(MATCH(YEAR(Data_sales[orderDate]),$I$2:$I$4,0),$J$2,$J$3,$J$4)*(Data_sales[sales]))))</f>
        <v>221900.75000000006</v>
      </c>
      <c r="D32" s="7">
        <f>VLOOKUP($A32,Data_sales[[country]:[creditLimit]],2,0)</f>
        <v>103800</v>
      </c>
      <c r="E32" s="7">
        <f t="array" ref="E32">SUMPRODUCT((Data_sales[country]=$A32)*(IF($A$19="country",TRUE,Data_sales[country]=$A$19)*(CHOOSE(MATCH(YEAR(Data_sales[orderDate]),$I$2:$I$4,0),$J$2,$J$3,$J$4)*((1/COUNTIFS(Data_sales[customerName],Data_sales[customerName]))))))</f>
        <v>1.0000000000000013</v>
      </c>
      <c r="G32" s="8"/>
      <c r="H32" s="5" t="str">
        <f>Database!W14</f>
        <v>1958 Setra Bus</v>
      </c>
      <c r="I32" s="12">
        <f t="array" ref="I32">SUMPRODUCT((Data_sales[productName]=$H32)*(IF($A$19="country",TRUE,Data_sales[country]=$A$19)*(CHOOSE(MATCH(YEAR(Data_sales[orderDate]),$I$2:$I$4,0),$J$2,$J$3,$J$4)*(Data_sales[sales]))))</f>
        <v>56562.600000000013</v>
      </c>
      <c r="J32" s="12">
        <f>IF(I32&lt;&gt;"",LARGE($I$20:$I$128,ROWS($I$20:I32)),"")</f>
        <v>55324.439999999988</v>
      </c>
      <c r="K32" s="5" t="str">
        <f t="shared" si="0"/>
        <v>1970 Dodge Coronet</v>
      </c>
      <c r="L32" s="12">
        <f t="shared" si="1"/>
        <v>55324.439999999988</v>
      </c>
    </row>
    <row r="33" spans="1:12" x14ac:dyDescent="0.2">
      <c r="A33" s="4" t="s">
        <v>323</v>
      </c>
      <c r="B33" s="5">
        <f t="array" ref="B33">SUMPRODUCT((Data_sales[country]=$A33)*(IF($A$19="country",TRUE,Data_sales[country]=$A$19)*(CHOOSE(MATCH(YEAR(Data_sales[orderDate]),$I$2:$I$4,0),$J$2,$J$3,$J$4))))</f>
        <v>56</v>
      </c>
      <c r="C33" s="7">
        <f t="array" ref="C33">SUMPRODUCT((Data_sales[country]=$A33)*(IF($A$19="country",TRUE,Data_sales[country]=$A$19)*(CHOOSE(MATCH(YEAR(Data_sales[orderDate]),$I$2:$I$4,0),$J$2,$J$3,$J$4)*(Data_sales[sales]))))</f>
        <v>143305.32000000004</v>
      </c>
      <c r="D33" s="7">
        <f>VLOOKUP($A33,Data_sales[[country]:[creditLimit]],2,0)</f>
        <v>71700</v>
      </c>
      <c r="E33" s="7">
        <f t="array" ref="E33">SUMPRODUCT((Data_sales[country]=$A33)*(IF($A$19="country",TRUE,Data_sales[country]=$A$19)*(CHOOSE(MATCH(YEAR(Data_sales[orderDate]),$I$2:$I$4,0),$J$2,$J$3,$J$4)*((1/COUNTIFS(Data_sales[customerName],Data_sales[customerName]))))))</f>
        <v>1.0000000000000011</v>
      </c>
      <c r="G33" s="8"/>
      <c r="H33" s="5" t="str">
        <f>Database!W15</f>
        <v>1940 Ford Pickup Truck</v>
      </c>
      <c r="I33" s="12">
        <f t="array" ref="I33">SUMPRODUCT((Data_sales[productName]=$H33)*(IF($A$19="country",TRUE,Data_sales[country]=$A$19)*(CHOOSE(MATCH(YEAR(Data_sales[orderDate]),$I$2:$I$4,0),$J$2,$J$3,$J$4)*(Data_sales[sales]))))</f>
        <v>97779.5</v>
      </c>
      <c r="J33" s="12">
        <f>IF(I33&lt;&gt;"",LARGE($I$20:$I$128,ROWS($I$20:I33)),"")</f>
        <v>55138.880000000012</v>
      </c>
      <c r="K33" s="5" t="str">
        <f t="shared" si="0"/>
        <v>2003 Harley-Davidson Eagle Drag Bike</v>
      </c>
      <c r="L33" s="12">
        <f t="shared" si="1"/>
        <v>55138.880000000012</v>
      </c>
    </row>
    <row r="34" spans="1:12" x14ac:dyDescent="0.2">
      <c r="A34" s="4" t="s">
        <v>330</v>
      </c>
      <c r="B34" s="5">
        <f t="array" ref="B34">SUMPRODUCT((Data_sales[country]=$A34)*(IF($A$19="country",TRUE,Data_sales[country]=$A$19)*(CHOOSE(MATCH(YEAR(Data_sales[orderDate]),$I$2:$I$4,0),$J$2,$J$3,$J$4))))</f>
        <v>27</v>
      </c>
      <c r="C34" s="7">
        <f t="array" ref="C34">SUMPRODUCT((Data_sales[country]=$A34)*(IF($A$19="country",TRUE,Data_sales[country]=$A$19)*(CHOOSE(MATCH(YEAR(Data_sales[orderDate]),$I$2:$I$4,0),$J$2,$J$3,$J$4)*(Data_sales[sales]))))</f>
        <v>105592.58</v>
      </c>
      <c r="D34" s="7">
        <f>VLOOKUP($A34,Data_sales[[country]:[creditLimit]],2,0)</f>
        <v>117300</v>
      </c>
      <c r="E34" s="7">
        <f t="array" ref="E34">SUMPRODUCT((Data_sales[country]=$A34)*(IF($A$19="country",TRUE,Data_sales[country]=$A$19)*(CHOOSE(MATCH(YEAR(Data_sales[orderDate]),$I$2:$I$4,0),$J$2,$J$3,$J$4)*((1/COUNTIFS(Data_sales[customerName],Data_sales[customerName]))))))</f>
        <v>0.99999999999999933</v>
      </c>
      <c r="G34" s="8"/>
      <c r="H34" s="5" t="str">
        <f>Database!W16</f>
        <v>1926 Ford Fire Engine</v>
      </c>
      <c r="I34" s="12">
        <f t="array" ref="I34">SUMPRODUCT((Data_sales[productName]=$H34)*(IF($A$19="country",TRUE,Data_sales[country]=$A$19)*(CHOOSE(MATCH(YEAR(Data_sales[orderDate]),$I$2:$I$4,0),$J$2,$J$3,$J$4)*(Data_sales[sales]))))</f>
        <v>12353.720000000001</v>
      </c>
      <c r="J34" s="12">
        <f>IF(I34&lt;&gt;"",LARGE($I$20:$I$128,ROWS($I$20:I34)),"")</f>
        <v>54311.499999999993</v>
      </c>
      <c r="K34" s="5" t="str">
        <f t="shared" si="0"/>
        <v>1969 Ford Falcon</v>
      </c>
      <c r="L34" s="12">
        <f t="shared" si="1"/>
        <v>54311.499999999993</v>
      </c>
    </row>
    <row r="35" spans="1:12" x14ac:dyDescent="0.2">
      <c r="B35" s="7">
        <f>SUBTOTAL(9,B21:B34)</f>
        <v>1000</v>
      </c>
      <c r="C35" s="7">
        <f t="shared" ref="C35:E35" si="2">SUBTOTAL(9,C21:C34)</f>
        <v>3146617.8399999952</v>
      </c>
      <c r="D35" s="7">
        <f t="shared" si="2"/>
        <v>1358200</v>
      </c>
      <c r="E35" s="7">
        <f t="shared" si="2"/>
        <v>20.999999999999986</v>
      </c>
      <c r="G35" s="8"/>
      <c r="H35" s="5" t="str">
        <f>Database!W17</f>
        <v>1913 Ford Model T Speedster</v>
      </c>
      <c r="I35" s="12">
        <f t="array" ref="I35">SUMPRODUCT((Data_sales[productName]=$H35)*(IF($A$19="country",TRUE,Data_sales[country]=$A$19)*(CHOOSE(MATCH(YEAR(Data_sales[orderDate]),$I$2:$I$4,0),$J$2,$J$3,$J$4)*(Data_sales[sales]))))</f>
        <v>17785.719999999998</v>
      </c>
      <c r="J35" s="12">
        <f>IF(I35&lt;&gt;"",LARGE($I$20:$I$128,ROWS($I$20:I35)),"")</f>
        <v>52729.919999999984</v>
      </c>
      <c r="K35" s="5" t="str">
        <f t="shared" si="0"/>
        <v>1972 Alfa Romeo GTA</v>
      </c>
      <c r="L35" s="12">
        <f t="shared" si="1"/>
        <v>52729.919999999984</v>
      </c>
    </row>
    <row r="36" spans="1:12" x14ac:dyDescent="0.2">
      <c r="A36" s="5" t="str">
        <f>A21</f>
        <v>USA</v>
      </c>
      <c r="B36" s="16">
        <f>C21</f>
        <v>516190.31999999989</v>
      </c>
      <c r="C36" s="5">
        <f>LARGE($B$36:$B$49,ROWS($B$36:B36))</f>
        <v>1054665.3999999955</v>
      </c>
      <c r="D36" s="5" t="str">
        <f>IF(C36&lt;&gt;0,INDEX($A$36:$A$49,MATCH(C36,$B$36:$B$49,0)),"")</f>
        <v>Spain</v>
      </c>
      <c r="E36" s="7">
        <f>IFERROR(INDEX($B$36:$B$49,MATCH(D36,$A$36:$A$49,0)),"")</f>
        <v>1054665.3999999955</v>
      </c>
      <c r="F36" s="5">
        <f>IFERROR(INDEX($B$21:$B$34,MATCH(D36,$A$21:$A$34,0)),"")</f>
        <v>341</v>
      </c>
      <c r="H36" s="5" t="str">
        <f>Database!W18</f>
        <v>1934 Ford V8 Coupe</v>
      </c>
      <c r="I36" s="12">
        <f t="array" ref="I36">SUMPRODUCT((Data_sales[productName]=$H36)*(IF($A$19="country",TRUE,Data_sales[country]=$A$19)*(CHOOSE(MATCH(YEAR(Data_sales[orderDate]),$I$2:$I$4,0),$J$2,$J$3,$J$4)*(Data_sales[sales]))))</f>
        <v>13117.160000000002</v>
      </c>
      <c r="J36" s="12">
        <f>IF(I36&lt;&gt;"",LARGE($I$20:$I$128,ROWS($I$20:I36)),"")</f>
        <v>50956.219999999994</v>
      </c>
      <c r="K36" s="5" t="str">
        <f t="shared" si="0"/>
        <v>1954 Greyhound Scenicruiser</v>
      </c>
      <c r="L36" s="12">
        <f t="shared" si="1"/>
        <v>50956.219999999994</v>
      </c>
    </row>
    <row r="37" spans="1:12" x14ac:dyDescent="0.2">
      <c r="A37" s="5" t="str">
        <f t="shared" ref="A37:A49" si="3">A22</f>
        <v>Germany</v>
      </c>
      <c r="B37" s="16">
        <f t="shared" ref="B37:B49" si="4">C22</f>
        <v>42196.039999999994</v>
      </c>
      <c r="C37" s="5">
        <f>LARGE($B$36:$B$49,ROWS($B$36:B37))</f>
        <v>516190.31999999989</v>
      </c>
      <c r="D37" s="5" t="str">
        <f t="shared" ref="D37:D49" si="5">IF(C37&lt;&gt;0,INDEX($A$36:$A$49,MATCH(C37,$B$36:$B$49,0)),"")</f>
        <v>USA</v>
      </c>
      <c r="E37" s="7">
        <f t="shared" ref="E37:E49" si="6">IFERROR(INDEX($B$36:$B$49,MATCH(D37,$A$36:$A$49,0)),"")</f>
        <v>516190.31999999989</v>
      </c>
      <c r="F37" s="5">
        <f t="shared" ref="F37:F49" si="7">IFERROR(INDEX($B$21:$B$34,MATCH(D37,$A$21:$A$34,0)),"")</f>
        <v>169</v>
      </c>
      <c r="H37" s="5" t="str">
        <f>Database!W19</f>
        <v>18th Century Vintage Horse Carriage</v>
      </c>
      <c r="I37" s="12">
        <f t="array" ref="I37">SUMPRODUCT((Data_sales[productName]=$H37)*(IF($A$19="country",TRUE,Data_sales[country]=$A$19)*(CHOOSE(MATCH(YEAR(Data_sales[orderDate]),$I$2:$I$4,0),$J$2,$J$3,$J$4)*(Data_sales[sales]))))</f>
        <v>20850.25</v>
      </c>
      <c r="J37" s="12">
        <f>IF(I37&lt;&gt;"",LARGE($I$20:$I$128,ROWS($I$20:I37)),"")</f>
        <v>50197.169999999984</v>
      </c>
      <c r="K37" s="5" t="str">
        <f t="shared" si="0"/>
        <v>1962 City of Detroit Streetcar</v>
      </c>
      <c r="L37" s="12">
        <f t="shared" si="1"/>
        <v>50197.169999999984</v>
      </c>
    </row>
    <row r="38" spans="1:12" x14ac:dyDescent="0.2">
      <c r="A38" s="5" t="str">
        <f t="shared" si="3"/>
        <v>Norway</v>
      </c>
      <c r="B38" s="16">
        <f t="shared" si="4"/>
        <v>200875.8</v>
      </c>
      <c r="C38" s="5">
        <f>LARGE($B$36:$B$49,ROWS($B$36:B38))</f>
        <v>269796.04999999993</v>
      </c>
      <c r="D38" s="5" t="str">
        <f t="shared" si="5"/>
        <v>Denmark</v>
      </c>
      <c r="E38" s="7">
        <f t="shared" si="6"/>
        <v>269796.04999999993</v>
      </c>
      <c r="F38" s="5">
        <f t="shared" si="7"/>
        <v>75</v>
      </c>
      <c r="H38" s="5" t="str">
        <f>Database!W20</f>
        <v>1917 Maxwell Touring Car</v>
      </c>
      <c r="I38" s="12">
        <f t="array" ref="I38">SUMPRODUCT((Data_sales[productName]=$H38)*(IF($A$19="country",TRUE,Data_sales[country]=$A$19)*(CHOOSE(MATCH(YEAR(Data_sales[orderDate]),$I$2:$I$4,0),$J$2,$J$3,$J$4)*(Data_sales[sales]))))</f>
        <v>26559.629999999997</v>
      </c>
      <c r="J38" s="12">
        <f>IF(I38&lt;&gt;"",LARGE($I$20:$I$128,ROWS($I$20:I38)),"")</f>
        <v>49799.549999999988</v>
      </c>
      <c r="K38" s="5" t="str">
        <f t="shared" si="0"/>
        <v>18th century schooner</v>
      </c>
      <c r="L38" s="12">
        <f t="shared" si="1"/>
        <v>49799.549999999988</v>
      </c>
    </row>
    <row r="39" spans="1:12" x14ac:dyDescent="0.2">
      <c r="A39" s="5" t="str">
        <f t="shared" si="3"/>
        <v>Spain</v>
      </c>
      <c r="B39" s="16">
        <f t="shared" si="4"/>
        <v>1054665.3999999955</v>
      </c>
      <c r="C39" s="5">
        <f>LARGE($B$36:$B$49,ROWS($B$36:B39))</f>
        <v>221900.75000000006</v>
      </c>
      <c r="D39" s="5" t="str">
        <f t="shared" si="5"/>
        <v>Singapore</v>
      </c>
      <c r="E39" s="7">
        <f t="shared" si="6"/>
        <v>221900.75000000006</v>
      </c>
      <c r="F39" s="5">
        <f t="shared" si="7"/>
        <v>60</v>
      </c>
      <c r="H39" s="5" t="str">
        <f>Database!W21</f>
        <v>1940s Ford truck</v>
      </c>
      <c r="I39" s="12">
        <f t="array" ref="I39">SUMPRODUCT((Data_sales[productName]=$H39)*(IF($A$19="country",TRUE,Data_sales[country]=$A$19)*(CHOOSE(MATCH(YEAR(Data_sales[orderDate]),$I$2:$I$4,0),$J$2,$J$3,$J$4)*(Data_sales[sales]))))</f>
        <v>27078.9</v>
      </c>
      <c r="J39" s="12">
        <f>IF(I39&lt;&gt;"",LARGE($I$20:$I$128,ROWS($I$20:I39)),"")</f>
        <v>45157.760000000002</v>
      </c>
      <c r="K39" s="5" t="str">
        <f t="shared" si="0"/>
        <v>1952 Alpine Renault 1300</v>
      </c>
      <c r="L39" s="12">
        <f t="shared" si="1"/>
        <v>45157.760000000002</v>
      </c>
    </row>
    <row r="40" spans="1:12" x14ac:dyDescent="0.2">
      <c r="A40" s="5" t="str">
        <f t="shared" si="3"/>
        <v>Denmark</v>
      </c>
      <c r="B40" s="16">
        <f t="shared" si="4"/>
        <v>269796.04999999993</v>
      </c>
      <c r="C40" s="5">
        <f>LARGE($B$36:$B$49,ROWS($B$36:B40))</f>
        <v>200875.8</v>
      </c>
      <c r="D40" s="5" t="str">
        <f t="shared" si="5"/>
        <v>Norway</v>
      </c>
      <c r="E40" s="7">
        <f t="shared" si="6"/>
        <v>200875.8</v>
      </c>
      <c r="F40" s="5">
        <f t="shared" si="7"/>
        <v>64</v>
      </c>
      <c r="H40" s="5" t="str">
        <f>Database!W22</f>
        <v>1939 Cadillac Limousine</v>
      </c>
      <c r="I40" s="12">
        <f t="array" ref="I40">SUMPRODUCT((Data_sales[productName]=$H40)*(IF($A$19="country",TRUE,Data_sales[country]=$A$19)*(CHOOSE(MATCH(YEAR(Data_sales[orderDate]),$I$2:$I$4,0),$J$2,$J$3,$J$4)*(Data_sales[sales]))))</f>
        <v>43462.5</v>
      </c>
      <c r="J40" s="12">
        <f>IF(I40&lt;&gt;"",LARGE($I$20:$I$128,ROWS($I$20:I40)),"")</f>
        <v>43462.5</v>
      </c>
      <c r="K40" s="5" t="str">
        <f t="shared" si="0"/>
        <v>1939 Cadillac Limousine</v>
      </c>
      <c r="L40" s="12">
        <f t="shared" si="1"/>
        <v>43462.5</v>
      </c>
    </row>
    <row r="41" spans="1:12" x14ac:dyDescent="0.2">
      <c r="A41" s="5" t="str">
        <f t="shared" si="3"/>
        <v>Italy</v>
      </c>
      <c r="B41" s="16">
        <f t="shared" si="4"/>
        <v>156455.43</v>
      </c>
      <c r="C41" s="5">
        <f>LARGE($B$36:$B$49,ROWS($B$36:B41))</f>
        <v>156455.43</v>
      </c>
      <c r="D41" s="5" t="str">
        <f t="shared" si="5"/>
        <v>Italy</v>
      </c>
      <c r="E41" s="7">
        <f t="shared" si="6"/>
        <v>156455.43</v>
      </c>
      <c r="F41" s="5">
        <f t="shared" si="7"/>
        <v>54</v>
      </c>
      <c r="H41" s="5" t="str">
        <f>Database!W23</f>
        <v>1962 Volkswagen Microbus</v>
      </c>
      <c r="I41" s="12">
        <f t="array" ref="I41">SUMPRODUCT((Data_sales[productName]=$H41)*(IF($A$19="country",TRUE,Data_sales[country]=$A$19)*(CHOOSE(MATCH(YEAR(Data_sales[orderDate]),$I$2:$I$4,0),$J$2,$J$3,$J$4)*(Data_sales[sales]))))</f>
        <v>21897.450000000004</v>
      </c>
      <c r="J41" s="12">
        <f>IF(I41&lt;&gt;"",LARGE($I$20:$I$128,ROWS($I$20:I41)),"")</f>
        <v>40513.679999999993</v>
      </c>
      <c r="K41" s="5" t="str">
        <f t="shared" si="0"/>
        <v>1980s Black Hawk Helicopter</v>
      </c>
      <c r="L41" s="12">
        <f t="shared" si="1"/>
        <v>40513.679999999993</v>
      </c>
    </row>
    <row r="42" spans="1:12" x14ac:dyDescent="0.2">
      <c r="A42" s="5" t="str">
        <f t="shared" si="3"/>
        <v>Philippines</v>
      </c>
      <c r="B42" s="16">
        <f t="shared" si="4"/>
        <v>153003.66000000003</v>
      </c>
      <c r="C42" s="5">
        <f>LARGE($B$36:$B$49,ROWS($B$36:B42))</f>
        <v>153003.66000000003</v>
      </c>
      <c r="D42" s="5" t="str">
        <f t="shared" si="5"/>
        <v>Philippines</v>
      </c>
      <c r="E42" s="7">
        <f t="shared" si="6"/>
        <v>153003.66000000003</v>
      </c>
      <c r="F42" s="5">
        <f t="shared" si="7"/>
        <v>48</v>
      </c>
      <c r="H42" s="5" t="str">
        <f>Database!W24</f>
        <v>1936 Chrysler Airflow</v>
      </c>
      <c r="I42" s="12">
        <f t="array" ref="I42">SUMPRODUCT((Data_sales[productName]=$H42)*(IF($A$19="country",TRUE,Data_sales[country]=$A$19)*(CHOOSE(MATCH(YEAR(Data_sales[orderDate]),$I$2:$I$4,0),$J$2,$J$3,$J$4)*(Data_sales[sales]))))</f>
        <v>15546.600000000002</v>
      </c>
      <c r="J42" s="12">
        <f>IF(I42&lt;&gt;"",LARGE($I$20:$I$128,ROWS($I$20:I42)),"")</f>
        <v>36851.120000000017</v>
      </c>
      <c r="K42" s="5" t="str">
        <f t="shared" si="0"/>
        <v>1958 Chevy Corvette Limited Edition</v>
      </c>
      <c r="L42" s="12">
        <f t="shared" si="1"/>
        <v>36851.120000000017</v>
      </c>
    </row>
    <row r="43" spans="1:12" x14ac:dyDescent="0.2">
      <c r="A43" s="5" t="str">
        <f t="shared" si="3"/>
        <v>UK</v>
      </c>
      <c r="B43" s="16">
        <f t="shared" si="4"/>
        <v>145277.07000000004</v>
      </c>
      <c r="C43" s="5">
        <f>LARGE($B$36:$B$49,ROWS($B$36:B43))</f>
        <v>145277.07000000004</v>
      </c>
      <c r="D43" s="5" t="str">
        <f t="shared" si="5"/>
        <v>UK</v>
      </c>
      <c r="E43" s="7">
        <f t="shared" si="6"/>
        <v>145277.07000000004</v>
      </c>
      <c r="F43" s="5">
        <f t="shared" si="7"/>
        <v>48</v>
      </c>
      <c r="H43" s="5" t="str">
        <f>Database!W25</f>
        <v>1980’s GM Manhattan Express</v>
      </c>
      <c r="I43" s="12">
        <f t="array" ref="I43">SUMPRODUCT((Data_sales[productName]=$H43)*(IF($A$19="country",TRUE,Data_sales[country]=$A$19)*(CHOOSE(MATCH(YEAR(Data_sales[orderDate]),$I$2:$I$4,0),$J$2,$J$3,$J$4)*(Data_sales[sales]))))</f>
        <v>19971.599999999999</v>
      </c>
      <c r="J43" s="12">
        <f>IF(I43&lt;&gt;"",LARGE($I$20:$I$128,ROWS($I$20:I43)),"")</f>
        <v>34401.62000000001</v>
      </c>
      <c r="K43" s="5" t="str">
        <f t="shared" si="0"/>
        <v>1996 Peterbilt 379 Stake Bed with Outrigger</v>
      </c>
      <c r="L43" s="12">
        <f t="shared" si="1"/>
        <v>34401.62000000001</v>
      </c>
    </row>
    <row r="44" spans="1:12" x14ac:dyDescent="0.2">
      <c r="A44" s="5" t="str">
        <f t="shared" si="3"/>
        <v>Sweden</v>
      </c>
      <c r="B44" s="16">
        <f t="shared" si="4"/>
        <v>30699.759999999998</v>
      </c>
      <c r="C44" s="5">
        <f>LARGE($B$36:$B$49,ROWS($B$36:B44))</f>
        <v>143305.32000000004</v>
      </c>
      <c r="D44" s="5" t="str">
        <f t="shared" si="5"/>
        <v>Austria</v>
      </c>
      <c r="E44" s="7">
        <f t="shared" si="6"/>
        <v>143305.32000000004</v>
      </c>
      <c r="F44" s="5">
        <f t="shared" si="7"/>
        <v>56</v>
      </c>
      <c r="H44" s="5" t="str">
        <f>Database!W26</f>
        <v>1996 Peterbilt 379 Stake Bed with Outrigger</v>
      </c>
      <c r="I44" s="12">
        <f t="array" ref="I44">SUMPRODUCT((Data_sales[productName]=$H44)*(IF($A$19="country",TRUE,Data_sales[country]=$A$19)*(CHOOSE(MATCH(YEAR(Data_sales[orderDate]),$I$2:$I$4,0),$J$2,$J$3,$J$4)*(Data_sales[sales]))))</f>
        <v>34401.62000000001</v>
      </c>
      <c r="J44" s="12">
        <f>IF(I44&lt;&gt;"",LARGE($I$20:$I$128,ROWS($I$20:I44)),"")</f>
        <v>33760.459999999992</v>
      </c>
      <c r="K44" s="5" t="str">
        <f t="shared" si="0"/>
        <v>1996 Moto Guzzi 1100i</v>
      </c>
      <c r="L44" s="12">
        <f t="shared" si="1"/>
        <v>33760.459999999992</v>
      </c>
    </row>
    <row r="45" spans="1:12" x14ac:dyDescent="0.2">
      <c r="A45" s="5" t="str">
        <f t="shared" si="3"/>
        <v>France</v>
      </c>
      <c r="B45" s="16">
        <f t="shared" si="4"/>
        <v>100149.42000000001</v>
      </c>
      <c r="C45" s="5">
        <f>LARGE($B$36:$B$49,ROWS($B$36:B45))</f>
        <v>105592.58</v>
      </c>
      <c r="D45" s="5" t="str">
        <f t="shared" si="5"/>
        <v>Australia</v>
      </c>
      <c r="E45" s="7">
        <f t="shared" si="6"/>
        <v>105592.58</v>
      </c>
      <c r="F45" s="5">
        <f t="shared" si="7"/>
        <v>27</v>
      </c>
      <c r="H45" s="5" t="str">
        <f>Database!W27</f>
        <v>1982 Camaro Z28</v>
      </c>
      <c r="I45" s="12">
        <f t="array" ref="I45">SUMPRODUCT((Data_sales[productName]=$H45)*(IF($A$19="country",TRUE,Data_sales[country]=$A$19)*(CHOOSE(MATCH(YEAR(Data_sales[orderDate]),$I$2:$I$4,0),$J$2,$J$3,$J$4)*(Data_sales[sales]))))</f>
        <v>26254.199999999997</v>
      </c>
      <c r="J45" s="12">
        <f>IF(I45&lt;&gt;"",LARGE($I$20:$I$128,ROWS($I$20:I45)),"")</f>
        <v>32597.41</v>
      </c>
      <c r="K45" s="5" t="str">
        <f t="shared" si="0"/>
        <v>1928 Mercedes-Benz SSK</v>
      </c>
      <c r="L45" s="12">
        <f t="shared" si="1"/>
        <v>32597.41</v>
      </c>
    </row>
    <row r="46" spans="1:12" x14ac:dyDescent="0.2">
      <c r="A46" s="5" t="str">
        <f t="shared" si="3"/>
        <v>Belgium</v>
      </c>
      <c r="B46" s="16">
        <f t="shared" si="4"/>
        <v>6510.24</v>
      </c>
      <c r="C46" s="5">
        <f>LARGE($B$36:$B$49,ROWS($B$36:B46))</f>
        <v>100149.42000000001</v>
      </c>
      <c r="D46" s="5" t="str">
        <f t="shared" si="5"/>
        <v>France</v>
      </c>
      <c r="E46" s="7">
        <f t="shared" si="6"/>
        <v>100149.42000000001</v>
      </c>
      <c r="F46" s="5">
        <f t="shared" si="7"/>
        <v>30</v>
      </c>
      <c r="H46" s="5" t="str">
        <f>Database!W28</f>
        <v>1969 Corvair Monza</v>
      </c>
      <c r="I46" s="12">
        <f t="array" ref="I46">SUMPRODUCT((Data_sales[productName]=$H46)*(IF($A$19="country",TRUE,Data_sales[country]=$A$19)*(CHOOSE(MATCH(YEAR(Data_sales[orderDate]),$I$2:$I$4,0),$J$2,$J$3,$J$4)*(Data_sales[sales]))))</f>
        <v>148025.86000000004</v>
      </c>
      <c r="J46" s="12">
        <f>IF(I46&lt;&gt;"",LARGE($I$20:$I$128,ROWS($I$20:I46)),"")</f>
        <v>32057.850000000002</v>
      </c>
      <c r="K46" s="5" t="str">
        <f t="shared" si="0"/>
        <v>1962 LanciaA Delta 16V</v>
      </c>
      <c r="L46" s="12">
        <f t="shared" si="1"/>
        <v>32057.850000000002</v>
      </c>
    </row>
    <row r="47" spans="1:12" x14ac:dyDescent="0.2">
      <c r="A47" s="5" t="str">
        <f t="shared" si="3"/>
        <v>Singapore</v>
      </c>
      <c r="B47" s="16">
        <f t="shared" si="4"/>
        <v>221900.75000000006</v>
      </c>
      <c r="C47" s="5">
        <f>LARGE($B$36:$B$49,ROWS($B$36:B47))</f>
        <v>42196.039999999994</v>
      </c>
      <c r="D47" s="5" t="str">
        <f t="shared" si="5"/>
        <v>Germany</v>
      </c>
      <c r="E47" s="7">
        <f t="shared" si="6"/>
        <v>42196.039999999994</v>
      </c>
      <c r="F47" s="5">
        <f t="shared" si="7"/>
        <v>16</v>
      </c>
      <c r="H47" s="5" t="str">
        <f>Database!W29</f>
        <v>1957 Chevy Pickup</v>
      </c>
      <c r="I47" s="12">
        <f t="array" ref="I47">SUMPRODUCT((Data_sales[productName]=$H47)*(IF($A$19="country",TRUE,Data_sales[country]=$A$19)*(CHOOSE(MATCH(YEAR(Data_sales[orderDate]),$I$2:$I$4,0),$J$2,$J$3,$J$4)*(Data_sales[sales]))))</f>
        <v>134113.56000000003</v>
      </c>
      <c r="J47" s="12">
        <f>IF(I47&lt;&gt;"",LARGE($I$20:$I$128,ROWS($I$20:I47)),"")</f>
        <v>31518</v>
      </c>
      <c r="K47" s="5" t="str">
        <f t="shared" si="0"/>
        <v>1917 Grand Touring Sedan</v>
      </c>
      <c r="L47" s="12">
        <f t="shared" si="1"/>
        <v>31518</v>
      </c>
    </row>
    <row r="48" spans="1:12" x14ac:dyDescent="0.2">
      <c r="A48" s="5" t="str">
        <f t="shared" si="3"/>
        <v>Austria</v>
      </c>
      <c r="B48" s="16">
        <f t="shared" si="4"/>
        <v>143305.32000000004</v>
      </c>
      <c r="C48" s="5">
        <f>LARGE($B$36:$B$49,ROWS($B$36:B48))</f>
        <v>30699.759999999998</v>
      </c>
      <c r="D48" s="5" t="str">
        <f t="shared" si="5"/>
        <v>Sweden</v>
      </c>
      <c r="E48" s="7">
        <f t="shared" si="6"/>
        <v>30699.759999999998</v>
      </c>
      <c r="F48" s="5">
        <f t="shared" si="7"/>
        <v>8</v>
      </c>
      <c r="H48" s="5" t="str">
        <f>Database!W30</f>
        <v>1998 Chrysler Plymouth Prowler</v>
      </c>
      <c r="I48" s="12">
        <f t="array" ref="I48">SUMPRODUCT((Data_sales[productName]=$H48)*(IF($A$19="country",TRUE,Data_sales[country]=$A$19)*(CHOOSE(MATCH(YEAR(Data_sales[orderDate]),$I$2:$I$4,0),$J$2,$J$3,$J$4)*(Data_sales[sales]))))</f>
        <v>104233.38</v>
      </c>
      <c r="J48" s="12">
        <f>IF(I48&lt;&gt;"",LARGE($I$20:$I$128,ROWS($I$20:I48)),"")</f>
        <v>31034.599999999995</v>
      </c>
      <c r="K48" s="5" t="str">
        <f t="shared" si="0"/>
        <v>The Queen Mary</v>
      </c>
      <c r="L48" s="12">
        <f t="shared" si="1"/>
        <v>31034.599999999995</v>
      </c>
    </row>
    <row r="49" spans="1:12" x14ac:dyDescent="0.2">
      <c r="A49" s="5" t="str">
        <f t="shared" si="3"/>
        <v>Australia</v>
      </c>
      <c r="B49" s="16">
        <f t="shared" si="4"/>
        <v>105592.58</v>
      </c>
      <c r="C49" s="5">
        <f>LARGE($B$36:$B$49,ROWS($B$36:B49))</f>
        <v>6510.24</v>
      </c>
      <c r="D49" s="5" t="str">
        <f t="shared" si="5"/>
        <v>Belgium</v>
      </c>
      <c r="E49" s="7">
        <f t="shared" si="6"/>
        <v>6510.24</v>
      </c>
      <c r="F49" s="5">
        <f t="shared" si="7"/>
        <v>4</v>
      </c>
      <c r="H49" s="5" t="str">
        <f>Database!W31</f>
        <v>1964 Mercedes Tour Bus</v>
      </c>
      <c r="I49" s="12">
        <f t="array" ref="I49">SUMPRODUCT((Data_sales[productName]=$H49)*(IF($A$19="country",TRUE,Data_sales[country]=$A$19)*(CHOOSE(MATCH(YEAR(Data_sales[orderDate]),$I$2:$I$4,0),$J$2,$J$3,$J$4)*(Data_sales[sales]))))</f>
        <v>105031.67999999996</v>
      </c>
      <c r="J49" s="12">
        <f>IF(I49&lt;&gt;"",LARGE($I$20:$I$128,ROWS($I$20:I49)),"")</f>
        <v>30829</v>
      </c>
      <c r="K49" s="5" t="str">
        <f t="shared" si="0"/>
        <v>1903 Ford Model A</v>
      </c>
      <c r="L49" s="12">
        <f t="shared" si="1"/>
        <v>30829</v>
      </c>
    </row>
    <row r="50" spans="1:12" x14ac:dyDescent="0.2">
      <c r="H50" s="5" t="str">
        <f>Database!W32</f>
        <v>1992 Ferrari 360 Spider red</v>
      </c>
      <c r="I50" s="12">
        <f t="array" ref="I50">SUMPRODUCT((Data_sales[productName]=$H50)*(IF($A$19="country",TRUE,Data_sales[country]=$A$19)*(CHOOSE(MATCH(YEAR(Data_sales[orderDate]),$I$2:$I$4,0),$J$2,$J$3,$J$4)*(Data_sales[sales]))))</f>
        <v>145823.12000000005</v>
      </c>
      <c r="J50" s="12">
        <f>IF(I50&lt;&gt;"",LARGE($I$20:$I$128,ROWS($I$20:I50)),"")</f>
        <v>30372.699999999997</v>
      </c>
      <c r="K50" s="5" t="str">
        <f t="shared" si="0"/>
        <v>1940 Ford Delivery Sedan</v>
      </c>
      <c r="L50" s="12">
        <f t="shared" si="1"/>
        <v>30372.699999999997</v>
      </c>
    </row>
    <row r="51" spans="1:12" x14ac:dyDescent="0.2">
      <c r="H51" s="5" t="str">
        <f>Database!W33</f>
        <v>1970 Triumph Spitfire</v>
      </c>
      <c r="I51" s="12">
        <f t="array" ref="I51">SUMPRODUCT((Data_sales[productName]=$H51)*(IF($A$19="country",TRUE,Data_sales[country]=$A$19)*(CHOOSE(MATCH(YEAR(Data_sales[orderDate]),$I$2:$I$4,0),$J$2,$J$3,$J$4)*(Data_sales[sales]))))</f>
        <v>131198.40000000002</v>
      </c>
      <c r="J51" s="12">
        <f>IF(I51&lt;&gt;"",LARGE($I$20:$I$128,ROWS($I$20:I51)),"")</f>
        <v>29020.75</v>
      </c>
      <c r="K51" s="5" t="str">
        <f t="shared" si="0"/>
        <v>1997 BMW R 1100 S</v>
      </c>
      <c r="L51" s="12">
        <f t="shared" si="1"/>
        <v>29020.75</v>
      </c>
    </row>
    <row r="52" spans="1:12" x14ac:dyDescent="0.2">
      <c r="H52" s="5" t="str">
        <f>Database!W34</f>
        <v>1970 Dodge Coronet</v>
      </c>
      <c r="I52" s="12">
        <f t="array" ref="I52">SUMPRODUCT((Data_sales[productName]=$H52)*(IF($A$19="country",TRUE,Data_sales[country]=$A$19)*(CHOOSE(MATCH(YEAR(Data_sales[orderDate]),$I$2:$I$4,0),$J$2,$J$3,$J$4)*(Data_sales[sales]))))</f>
        <v>55324.439999999988</v>
      </c>
      <c r="J52" s="12">
        <f>IF(I52&lt;&gt;"",LARGE($I$20:$I$128,ROWS($I$20:I52)),"")</f>
        <v>27275.4</v>
      </c>
      <c r="K52" s="5" t="str">
        <f t="shared" ref="K52:K83" si="8">IF(J52&lt;&gt;0,INDEX($H$20:$H$128,MATCH(J52,$I$20:$I$128,0)),"")</f>
        <v>The Titanic</v>
      </c>
      <c r="L52" s="12">
        <f t="shared" si="1"/>
        <v>27275.4</v>
      </c>
    </row>
    <row r="53" spans="1:12" x14ac:dyDescent="0.2">
      <c r="H53" s="5" t="str">
        <f>Database!W35</f>
        <v>1958 Chevy Corvette Limited Edition</v>
      </c>
      <c r="I53" s="12">
        <f t="array" ref="I53">SUMPRODUCT((Data_sales[productName]=$H53)*(IF($A$19="country",TRUE,Data_sales[country]=$A$19)*(CHOOSE(MATCH(YEAR(Data_sales[orderDate]),$I$2:$I$4,0),$J$2,$J$3,$J$4)*(Data_sales[sales]))))</f>
        <v>36851.120000000017</v>
      </c>
      <c r="J53" s="12">
        <f>IF(I53&lt;&gt;"",LARGE($I$20:$I$128,ROWS($I$20:I53)),"")</f>
        <v>27078.9</v>
      </c>
      <c r="K53" s="5" t="str">
        <f t="shared" si="8"/>
        <v>1940s Ford truck</v>
      </c>
      <c r="L53" s="12">
        <f t="shared" si="1"/>
        <v>27078.9</v>
      </c>
    </row>
    <row r="54" spans="1:12" x14ac:dyDescent="0.2">
      <c r="B54" s="5" t="s">
        <v>340</v>
      </c>
      <c r="C54" s="5" t="s">
        <v>337</v>
      </c>
      <c r="H54" s="5" t="str">
        <f>Database!W36</f>
        <v>1992 Porsche Cayenne Turbo Silver</v>
      </c>
      <c r="I54" s="12">
        <f t="array" ref="I54">SUMPRODUCT((Data_sales[productName]=$H54)*(IF($A$19="country",TRUE,Data_sales[country]=$A$19)*(CHOOSE(MATCH(YEAR(Data_sales[orderDate]),$I$2:$I$4,0),$J$2,$J$3,$J$4)*(Data_sales[sales]))))</f>
        <v>86011.599999999977</v>
      </c>
      <c r="J54" s="12">
        <f>IF(I54&lt;&gt;"",LARGE($I$20:$I$128,ROWS($I$20:I54)),"")</f>
        <v>26874.949999999997</v>
      </c>
      <c r="K54" s="5" t="str">
        <f t="shared" si="8"/>
        <v>The Mayflower</v>
      </c>
      <c r="L54" s="12">
        <f t="shared" si="1"/>
        <v>26874.949999999997</v>
      </c>
    </row>
    <row r="55" spans="1:12" x14ac:dyDescent="0.2">
      <c r="A55" s="5" t="str">
        <f>Database!AA2</f>
        <v>Andy Fixter</v>
      </c>
      <c r="B55" s="12">
        <f t="array" ref="B55">SUMPRODUCT((Data_sales[RepfullName]=$A55)*(IF($A$19="country",TRUE,Data_sales[country]=$A$19)*(CHOOSE(MATCH(YEAR(Data_sales[orderDate]),$I$2:$I$4,0),$J$2,$J$3,$J$4)*(Data_sales[sales]))))</f>
        <v>105592.58</v>
      </c>
      <c r="C55" s="14">
        <f t="array" ref="C55">SUMPRODUCT((Data_sales[RepfullName]=$A55)*(IF($A$19="country",TRUE,Data_sales[country]=$A$19)*(CHOOSE(MATCH(YEAR(Data_sales[orderDate]),$I$2:$I$4,0),$J$2,$J$3,$J$4))))</f>
        <v>27</v>
      </c>
      <c r="D55" s="5">
        <f>LARGE($C$55:$C$66,ROWS($C$55:C55))</f>
        <v>338</v>
      </c>
      <c r="E55" s="5" t="str">
        <f>IF(D55&lt;&gt;0,INDEX($A$55:$A$66,MATCH(D55,$C$55:$C$66,0)),"")</f>
        <v>Gerard Hernandez</v>
      </c>
      <c r="F55" s="8">
        <f>IFERROR(INDEX($B$55:$B$66,MATCH(E55,$A$55:$A$66,0)),"")</f>
        <v>1045361.1999999956</v>
      </c>
      <c r="G55" s="7">
        <f>IFERROR(INDEX($C$55:$C$66,MATCH(E55,$A$55:$A$66,0)),"")</f>
        <v>338</v>
      </c>
      <c r="H55" s="5" t="str">
        <f>Database!W37</f>
        <v>1954 Greyhound Scenicruiser</v>
      </c>
      <c r="I55" s="12">
        <f t="array" ref="I55">SUMPRODUCT((Data_sales[productName]=$H55)*(IF($A$19="country",TRUE,Data_sales[country]=$A$19)*(CHOOSE(MATCH(YEAR(Data_sales[orderDate]),$I$2:$I$4,0),$J$2,$J$3,$J$4)*(Data_sales[sales]))))</f>
        <v>50956.219999999994</v>
      </c>
      <c r="J55" s="12">
        <f>IF(I55&lt;&gt;"",LARGE($I$20:$I$128,ROWS($I$20:I55)),"")</f>
        <v>26559.629999999997</v>
      </c>
      <c r="K55" s="5" t="str">
        <f t="shared" si="8"/>
        <v>1917 Maxwell Touring Car</v>
      </c>
      <c r="L55" s="12">
        <f t="shared" si="1"/>
        <v>26559.629999999997</v>
      </c>
    </row>
    <row r="56" spans="1:12" x14ac:dyDescent="0.2">
      <c r="A56" s="5" t="str">
        <f>Database!AA3</f>
        <v>Martin Gerard</v>
      </c>
      <c r="B56" s="12">
        <f t="array" ref="B56">SUMPRODUCT((Data_sales[RepfullName]=$A56)*(IF($A$19="country",TRUE,Data_sales[country]=$A$19)*(CHOOSE(MATCH(YEAR(Data_sales[orderDate]),$I$2:$I$4,0),$J$2,$J$3,$J$4)*(Data_sales[sales]))))</f>
        <v>9304.2000000000007</v>
      </c>
      <c r="C56" s="14">
        <f t="array" ref="C56">SUMPRODUCT((Data_sales[RepfullName]=$A56)*(IF($A$19="country",TRUE,Data_sales[country]=$A$19)*(CHOOSE(MATCH(YEAR(Data_sales[orderDate]),$I$2:$I$4,0),$J$2,$J$3,$J$4))))</f>
        <v>3</v>
      </c>
      <c r="D56" s="5">
        <f>LARGE($C$55:$C$66,ROWS($C$55:C56))</f>
        <v>189</v>
      </c>
      <c r="E56" s="5" t="str">
        <f t="shared" ref="E56:E66" si="9">IF(D56&lt;&gt;0,INDEX($A$55:$A$66,MATCH(D56,$C$55:$C$66,0)),"")</f>
        <v>Pamela Castillo</v>
      </c>
      <c r="F56" s="8">
        <f t="shared" ref="F56:F67" si="10">IFERROR(INDEX($B$55:$B$66,MATCH(E56,$A$55:$A$66,0)),"")</f>
        <v>576067.04000000085</v>
      </c>
      <c r="G56" s="7">
        <f t="shared" ref="G56:G119" si="11">IFERROR(INDEX($C$55:$C$66,MATCH(E56,$A$55:$A$66,0)),"")</f>
        <v>189</v>
      </c>
      <c r="H56" s="5" t="str">
        <f>Database!W38</f>
        <v>1950's Chicago Surface Lines Streetcar</v>
      </c>
      <c r="I56" s="12">
        <f t="array" ref="I56">SUMPRODUCT((Data_sales[productName]=$H56)*(IF($A$19="country",TRUE,Data_sales[country]=$A$19)*(CHOOSE(MATCH(YEAR(Data_sales[orderDate]),$I$2:$I$4,0),$J$2,$J$3,$J$4)*(Data_sales[sales]))))</f>
        <v>78554.939999999959</v>
      </c>
      <c r="J56" s="12">
        <f>IF(I56&lt;&gt;"",LARGE($I$20:$I$128,ROWS($I$20:I56)),"")</f>
        <v>26322.399999999998</v>
      </c>
      <c r="K56" s="5" t="str">
        <f t="shared" si="8"/>
        <v>1912 Ford Model T Delivery Wagon</v>
      </c>
      <c r="L56" s="12">
        <f t="shared" si="1"/>
        <v>26322.399999999998</v>
      </c>
    </row>
    <row r="57" spans="1:12" x14ac:dyDescent="0.2">
      <c r="A57" s="5" t="str">
        <f>Database!AA4</f>
        <v>Loui Bondur</v>
      </c>
      <c r="B57" s="12">
        <f t="array" ref="B57">SUMPRODUCT((Data_sales[RepfullName]=$A57)*(IF($A$19="country",TRUE,Data_sales[country]=$A$19)*(CHOOSE(MATCH(YEAR(Data_sales[orderDate]),$I$2:$I$4,0),$J$2,$J$3,$J$4)*(Data_sales[sales]))))</f>
        <v>100149.42000000001</v>
      </c>
      <c r="C57" s="14">
        <f t="array" ref="C57">SUMPRODUCT((Data_sales[RepfullName]=$A57)*(IF($A$19="country",TRUE,Data_sales[country]=$A$19)*(CHOOSE(MATCH(YEAR(Data_sales[orderDate]),$I$2:$I$4,0),$J$2,$J$3,$J$4))))</f>
        <v>30</v>
      </c>
      <c r="D57" s="5">
        <f>LARGE($C$55:$C$66,ROWS($C$55:C57))</f>
        <v>108</v>
      </c>
      <c r="E57" s="5" t="str">
        <f t="shared" si="9"/>
        <v>Mami Nishi</v>
      </c>
      <c r="F57" s="8">
        <f t="shared" si="10"/>
        <v>374904.41000000015</v>
      </c>
      <c r="G57" s="7">
        <f t="shared" si="11"/>
        <v>108</v>
      </c>
      <c r="H57" s="5" t="str">
        <f>Database!W39</f>
        <v>Diamond T620 Semi-Skirted Tanker</v>
      </c>
      <c r="I57" s="12">
        <f t="array" ref="I57">SUMPRODUCT((Data_sales[productName]=$H57)*(IF($A$19="country",TRUE,Data_sales[country]=$A$19)*(CHOOSE(MATCH(YEAR(Data_sales[orderDate]),$I$2:$I$4,0),$J$2,$J$3,$J$4)*(Data_sales[sales]))))</f>
        <v>106474.92</v>
      </c>
      <c r="J57" s="12">
        <f>IF(I57&lt;&gt;"",LARGE($I$20:$I$128,ROWS($I$20:I57)),"")</f>
        <v>26254.199999999997</v>
      </c>
      <c r="K57" s="5" t="str">
        <f t="shared" si="8"/>
        <v>1982 Camaro Z28</v>
      </c>
      <c r="L57" s="12">
        <f t="shared" si="1"/>
        <v>26254.199999999997</v>
      </c>
    </row>
    <row r="58" spans="1:12" x14ac:dyDescent="0.2">
      <c r="A58" s="5" t="str">
        <f>Database!AA5</f>
        <v>Leslie Jennings</v>
      </c>
      <c r="B58" s="12">
        <f t="array" ref="B58">SUMPRODUCT((Data_sales[RepfullName]=$A58)*(IF($A$19="country",TRUE,Data_sales[country]=$A$19)*(CHOOSE(MATCH(YEAR(Data_sales[orderDate]),$I$2:$I$4,0),$J$2,$J$3,$J$4)*(Data_sales[sales]))))</f>
        <v>237366.64999999979</v>
      </c>
      <c r="C58" s="14">
        <f t="array" ref="C58">SUMPRODUCT((Data_sales[RepfullName]=$A58)*(IF($A$19="country",TRUE,Data_sales[country]=$A$19)*(CHOOSE(MATCH(YEAR(Data_sales[orderDate]),$I$2:$I$4,0),$J$2,$J$3,$J$4))))</f>
        <v>86</v>
      </c>
      <c r="D58" s="5">
        <f>LARGE($C$55:$C$66,ROWS($C$55:C58))</f>
        <v>88</v>
      </c>
      <c r="E58" s="5" t="str">
        <f t="shared" si="9"/>
        <v>Barry Jones</v>
      </c>
      <c r="F58" s="8">
        <f t="shared" si="10"/>
        <v>273771.59999999998</v>
      </c>
      <c r="G58" s="7">
        <f t="shared" si="11"/>
        <v>88</v>
      </c>
      <c r="H58" s="5" t="str">
        <f>Database!W40</f>
        <v>1962 City of Detroit Streetcar</v>
      </c>
      <c r="I58" s="12">
        <f t="array" ref="I58">SUMPRODUCT((Data_sales[productName]=$H58)*(IF($A$19="country",TRUE,Data_sales[country]=$A$19)*(CHOOSE(MATCH(YEAR(Data_sales[orderDate]),$I$2:$I$4,0),$J$2,$J$3,$J$4)*(Data_sales[sales]))))</f>
        <v>50197.169999999984</v>
      </c>
      <c r="J58" s="12">
        <f>IF(I58&lt;&gt;"",LARGE($I$20:$I$128,ROWS($I$20:I58)),"")</f>
        <v>25245.099999999995</v>
      </c>
      <c r="K58" s="5" t="str">
        <f t="shared" si="8"/>
        <v>Collectable Wooden Train</v>
      </c>
      <c r="L58" s="12">
        <f t="shared" si="1"/>
        <v>25245.099999999995</v>
      </c>
    </row>
    <row r="59" spans="1:12" x14ac:dyDescent="0.2">
      <c r="A59" s="5" t="str">
        <f>Database!AA6</f>
        <v>Larry Bott</v>
      </c>
      <c r="B59" s="12">
        <f t="array" ref="B59">SUMPRODUCT((Data_sales[RepfullName]=$A59)*(IF($A$19="country",TRUE,Data_sales[country]=$A$19)*(CHOOSE(MATCH(YEAR(Data_sales[orderDate]),$I$2:$I$4,0),$J$2,$J$3,$J$4)*(Data_sales[sales]))))</f>
        <v>145277.07000000004</v>
      </c>
      <c r="C59" s="14">
        <f t="array" ref="C59">SUMPRODUCT((Data_sales[RepfullName]=$A59)*(IF($A$19="country",TRUE,Data_sales[country]=$A$19)*(CHOOSE(MATCH(YEAR(Data_sales[orderDate]),$I$2:$I$4,0),$J$2,$J$3,$J$4))))</f>
        <v>48</v>
      </c>
      <c r="D59" s="5">
        <f>LARGE($C$55:$C$66,ROWS($C$55:C59))</f>
        <v>86</v>
      </c>
      <c r="E59" s="5" t="str">
        <f t="shared" si="9"/>
        <v>Leslie Jennings</v>
      </c>
      <c r="F59" s="8">
        <f t="shared" si="10"/>
        <v>237366.64999999979</v>
      </c>
      <c r="G59" s="7">
        <f t="shared" si="11"/>
        <v>86</v>
      </c>
      <c r="H59" s="5" t="str">
        <f>Database!W41</f>
        <v>1972 Alfa Romeo GTA</v>
      </c>
      <c r="I59" s="12">
        <f t="array" ref="I59">SUMPRODUCT((Data_sales[productName]=$H59)*(IF($A$19="country",TRUE,Data_sales[country]=$A$19)*(CHOOSE(MATCH(YEAR(Data_sales[orderDate]),$I$2:$I$4,0),$J$2,$J$3,$J$4)*(Data_sales[sales]))))</f>
        <v>52729.919999999984</v>
      </c>
      <c r="J59" s="12">
        <f>IF(I59&lt;&gt;"",LARGE($I$20:$I$128,ROWS($I$20:I59)),"")</f>
        <v>23952.350000000006</v>
      </c>
      <c r="K59" s="5" t="str">
        <f t="shared" si="8"/>
        <v>1904 Buick Runabout</v>
      </c>
      <c r="L59" s="12">
        <f t="shared" si="1"/>
        <v>23952.350000000006</v>
      </c>
    </row>
    <row r="60" spans="1:12" x14ac:dyDescent="0.2">
      <c r="A60" s="5" t="str">
        <f>Database!AA7</f>
        <v>Mami Nishi</v>
      </c>
      <c r="B60" s="12">
        <f t="array" ref="B60">SUMPRODUCT((Data_sales[RepfullName]=$A60)*(IF($A$19="country",TRUE,Data_sales[country]=$A$19)*(CHOOSE(MATCH(YEAR(Data_sales[orderDate]),$I$2:$I$4,0),$J$2,$J$3,$J$4)*(Data_sales[sales]))))</f>
        <v>374904.41000000015</v>
      </c>
      <c r="C60" s="14">
        <f t="array" ref="C60">SUMPRODUCT((Data_sales[RepfullName]=$A60)*(IF($A$19="country",TRUE,Data_sales[country]=$A$19)*(CHOOSE(MATCH(YEAR(Data_sales[orderDate]),$I$2:$I$4,0),$J$2,$J$3,$J$4))))</f>
        <v>108</v>
      </c>
      <c r="D60" s="5">
        <f>LARGE($C$55:$C$66,ROWS($C$55:C60))</f>
        <v>50</v>
      </c>
      <c r="E60" s="5" t="str">
        <f t="shared" si="9"/>
        <v>George Vanauf</v>
      </c>
      <c r="F60" s="8">
        <f t="shared" si="10"/>
        <v>166669.89999999997</v>
      </c>
      <c r="G60" s="7">
        <f t="shared" si="11"/>
        <v>50</v>
      </c>
      <c r="H60" s="5" t="str">
        <f>Database!W42</f>
        <v>2001 Ferrari Enzo</v>
      </c>
      <c r="I60" s="12">
        <f t="array" ref="I60">SUMPRODUCT((Data_sales[productName]=$H60)*(IF($A$19="country",TRUE,Data_sales[country]=$A$19)*(CHOOSE(MATCH(YEAR(Data_sales[orderDate]),$I$2:$I$4,0),$J$2,$J$3,$J$4)*(Data_sales[sales]))))</f>
        <v>74402.05</v>
      </c>
      <c r="J60" s="12">
        <f>IF(I60&lt;&gt;"",LARGE($I$20:$I$128,ROWS($I$20:I60)),"")</f>
        <v>22259.31</v>
      </c>
      <c r="K60" s="5" t="str">
        <f t="shared" si="8"/>
        <v>1932 Model A Ford J-Coupe</v>
      </c>
      <c r="L60" s="12">
        <f t="shared" si="1"/>
        <v>22259.31</v>
      </c>
    </row>
    <row r="61" spans="1:12" x14ac:dyDescent="0.2">
      <c r="A61" s="5" t="str">
        <f>Database!AA8</f>
        <v>George Vanauf</v>
      </c>
      <c r="B61" s="12">
        <f t="array" ref="B61">SUMPRODUCT((Data_sales[RepfullName]=$A61)*(IF($A$19="country",TRUE,Data_sales[country]=$A$19)*(CHOOSE(MATCH(YEAR(Data_sales[orderDate]),$I$2:$I$4,0),$J$2,$J$3,$J$4)*(Data_sales[sales]))))</f>
        <v>166669.89999999997</v>
      </c>
      <c r="C61" s="14">
        <f t="array" ref="C61">SUMPRODUCT((Data_sales[RepfullName]=$A61)*(IF($A$19="country",TRUE,Data_sales[country]=$A$19)*(CHOOSE(MATCH(YEAR(Data_sales[orderDate]),$I$2:$I$4,0),$J$2,$J$3,$J$4))))</f>
        <v>50</v>
      </c>
      <c r="D61" s="5">
        <f>LARGE($C$55:$C$66,ROWS($C$55:C61))</f>
        <v>48</v>
      </c>
      <c r="E61" s="5" t="str">
        <f t="shared" si="9"/>
        <v>Larry Bott</v>
      </c>
      <c r="F61" s="8">
        <f t="shared" si="10"/>
        <v>145277.07000000004</v>
      </c>
      <c r="G61" s="7">
        <f t="shared" si="11"/>
        <v>48</v>
      </c>
      <c r="H61" s="5" t="str">
        <f>Database!W43</f>
        <v>1969 Ford Falcon</v>
      </c>
      <c r="I61" s="12">
        <f t="array" ref="I61">SUMPRODUCT((Data_sales[productName]=$H61)*(IF($A$19="country",TRUE,Data_sales[country]=$A$19)*(CHOOSE(MATCH(YEAR(Data_sales[orderDate]),$I$2:$I$4,0),$J$2,$J$3,$J$4)*(Data_sales[sales]))))</f>
        <v>54311.499999999993</v>
      </c>
      <c r="J61" s="12">
        <f>IF(I61&lt;&gt;"",LARGE($I$20:$I$128,ROWS($I$20:I61)),"")</f>
        <v>21897.450000000004</v>
      </c>
      <c r="K61" s="5" t="str">
        <f t="shared" si="8"/>
        <v>1962 Volkswagen Microbus</v>
      </c>
      <c r="L61" s="12">
        <f t="shared" si="1"/>
        <v>21897.450000000004</v>
      </c>
    </row>
    <row r="62" spans="1:12" x14ac:dyDescent="0.2">
      <c r="A62" s="5" t="str">
        <f>Database!AA9</f>
        <v>Pamela Castillo</v>
      </c>
      <c r="B62" s="12">
        <f t="array" ref="B62">SUMPRODUCT((Data_sales[RepfullName]=$A62)*(IF($A$19="country",TRUE,Data_sales[country]=$A$19)*(CHOOSE(MATCH(YEAR(Data_sales[orderDate]),$I$2:$I$4,0),$J$2,$J$3,$J$4)*(Data_sales[sales]))))</f>
        <v>576067.04000000085</v>
      </c>
      <c r="C62" s="14">
        <f t="array" ref="C62">SUMPRODUCT((Data_sales[RepfullName]=$A62)*(IF($A$19="country",TRUE,Data_sales[country]=$A$19)*(CHOOSE(MATCH(YEAR(Data_sales[orderDate]),$I$2:$I$4,0),$J$2,$J$3,$J$4))))</f>
        <v>189</v>
      </c>
      <c r="D62" s="5">
        <f>LARGE($C$55:$C$66,ROWS($C$55:C62))</f>
        <v>30</v>
      </c>
      <c r="E62" s="5" t="str">
        <f t="shared" si="9"/>
        <v>Loui Bondur</v>
      </c>
      <c r="F62" s="8">
        <f t="shared" si="10"/>
        <v>100149.42000000001</v>
      </c>
      <c r="G62" s="7">
        <f t="shared" si="11"/>
        <v>30</v>
      </c>
      <c r="H62" s="5" t="str">
        <f>Database!W44</f>
        <v>1903 Ford Model A</v>
      </c>
      <c r="I62" s="12">
        <f t="array" ref="I62">SUMPRODUCT((Data_sales[productName]=$H62)*(IF($A$19="country",TRUE,Data_sales[country]=$A$19)*(CHOOSE(MATCH(YEAR(Data_sales[orderDate]),$I$2:$I$4,0),$J$2,$J$3,$J$4)*(Data_sales[sales]))))</f>
        <v>30829</v>
      </c>
      <c r="J62" s="12">
        <f>IF(I62&lt;&gt;"",LARGE($I$20:$I$128,ROWS($I$20:I62)),"")</f>
        <v>21879.300000000003</v>
      </c>
      <c r="K62" s="5" t="str">
        <f t="shared" si="8"/>
        <v>1941 Chevrolet Special Deluxe Cabriolet</v>
      </c>
      <c r="L62" s="12">
        <f t="shared" si="1"/>
        <v>21879.300000000003</v>
      </c>
    </row>
    <row r="63" spans="1:12" x14ac:dyDescent="0.2">
      <c r="A63" s="5" t="str">
        <f>Database!AA10</f>
        <v>Gerard Hernandez</v>
      </c>
      <c r="B63" s="12">
        <f t="array" ref="B63">SUMPRODUCT((Data_sales[RepfullName]=$A63)*(IF($A$19="country",TRUE,Data_sales[country]=$A$19)*(CHOOSE(MATCH(YEAR(Data_sales[orderDate]),$I$2:$I$4,0),$J$2,$J$3,$J$4)*(Data_sales[sales]))))</f>
        <v>1045361.1999999956</v>
      </c>
      <c r="C63" s="14">
        <f t="array" ref="C63">SUMPRODUCT((Data_sales[RepfullName]=$A63)*(IF($A$19="country",TRUE,Data_sales[country]=$A$19)*(CHOOSE(MATCH(YEAR(Data_sales[orderDate]),$I$2:$I$4,0),$J$2,$J$3,$J$4))))</f>
        <v>338</v>
      </c>
      <c r="D63" s="5">
        <f>LARGE($C$55:$C$66,ROWS($C$55:C63))</f>
        <v>27</v>
      </c>
      <c r="E63" s="5" t="str">
        <f t="shared" si="9"/>
        <v>Andy Fixter</v>
      </c>
      <c r="F63" s="8">
        <f t="shared" si="10"/>
        <v>105592.58</v>
      </c>
      <c r="G63" s="7">
        <f t="shared" si="11"/>
        <v>27</v>
      </c>
      <c r="H63" s="5" t="str">
        <f>Database!W45</f>
        <v>Collectable Wooden Train</v>
      </c>
      <c r="I63" s="12">
        <f t="array" ref="I63">SUMPRODUCT((Data_sales[productName]=$H63)*(IF($A$19="country",TRUE,Data_sales[country]=$A$19)*(CHOOSE(MATCH(YEAR(Data_sales[orderDate]),$I$2:$I$4,0),$J$2,$J$3,$J$4)*(Data_sales[sales]))))</f>
        <v>25245.099999999995</v>
      </c>
      <c r="J63" s="12">
        <f>IF(I63&lt;&gt;"",LARGE($I$20:$I$128,ROWS($I$20:I63)),"")</f>
        <v>20850.25</v>
      </c>
      <c r="K63" s="5" t="str">
        <f t="shared" si="8"/>
        <v>18th Century Vintage Horse Carriage</v>
      </c>
      <c r="L63" s="12">
        <f t="shared" si="1"/>
        <v>20850.25</v>
      </c>
    </row>
    <row r="64" spans="1:12" x14ac:dyDescent="0.2">
      <c r="A64" s="5" t="str">
        <f>Database!AA11</f>
        <v>Foon Yue Tseng</v>
      </c>
      <c r="B64" s="12">
        <f t="array" ref="B64">SUMPRODUCT((Data_sales[RepfullName]=$A64)*(IF($A$19="country",TRUE,Data_sales[country]=$A$19)*(CHOOSE(MATCH(YEAR(Data_sales[orderDate]),$I$2:$I$4,0),$J$2,$J$3,$J$4)*(Data_sales[sales]))))</f>
        <v>81482.28</v>
      </c>
      <c r="C64" s="14">
        <f t="array" ref="C64">SUMPRODUCT((Data_sales[RepfullName]=$A64)*(IF($A$19="country",TRUE,Data_sales[country]=$A$19)*(CHOOSE(MATCH(YEAR(Data_sales[orderDate]),$I$2:$I$4,0),$J$2,$J$3,$J$4))))</f>
        <v>21</v>
      </c>
      <c r="D64" s="5">
        <f>LARGE($C$55:$C$66,ROWS($C$55:C64))</f>
        <v>21</v>
      </c>
      <c r="E64" s="5" t="str">
        <f t="shared" si="9"/>
        <v>Foon Yue Tseng</v>
      </c>
      <c r="F64" s="8">
        <f t="shared" si="10"/>
        <v>81482.28</v>
      </c>
      <c r="G64" s="7">
        <f t="shared" si="11"/>
        <v>21</v>
      </c>
      <c r="H64" s="5" t="str">
        <f>Database!W46</f>
        <v>1904 Buick Runabout</v>
      </c>
      <c r="I64" s="12">
        <f t="array" ref="I64">SUMPRODUCT((Data_sales[productName]=$H64)*(IF($A$19="country",TRUE,Data_sales[country]=$A$19)*(CHOOSE(MATCH(YEAR(Data_sales[orderDate]),$I$2:$I$4,0),$J$2,$J$3,$J$4)*(Data_sales[sales]))))</f>
        <v>23952.350000000006</v>
      </c>
      <c r="J64" s="12">
        <f>IF(I64&lt;&gt;"",LARGE($I$20:$I$128,ROWS($I$20:I64)),"")</f>
        <v>20276.75</v>
      </c>
      <c r="K64" s="5" t="str">
        <f t="shared" si="8"/>
        <v>P-51-D Mustang</v>
      </c>
      <c r="L64" s="12">
        <f t="shared" si="1"/>
        <v>20276.75</v>
      </c>
    </row>
    <row r="65" spans="1:12" x14ac:dyDescent="0.2">
      <c r="A65" s="5" t="str">
        <f>Database!AA12</f>
        <v>Barry Jones</v>
      </c>
      <c r="B65" s="12">
        <f t="array" ref="B65">SUMPRODUCT((Data_sales[RepfullName]=$A65)*(IF($A$19="country",TRUE,Data_sales[country]=$A$19)*(CHOOSE(MATCH(YEAR(Data_sales[orderDate]),$I$2:$I$4,0),$J$2,$J$3,$J$4)*(Data_sales[sales]))))</f>
        <v>273771.59999999998</v>
      </c>
      <c r="C65" s="14">
        <f t="array" ref="C65">SUMPRODUCT((Data_sales[RepfullName]=$A65)*(IF($A$19="country",TRUE,Data_sales[country]=$A$19)*(CHOOSE(MATCH(YEAR(Data_sales[orderDate]),$I$2:$I$4,0),$J$2,$J$3,$J$4))))</f>
        <v>88</v>
      </c>
      <c r="D65" s="5">
        <f>LARGE($C$55:$C$66,ROWS($C$55:C65))</f>
        <v>12</v>
      </c>
      <c r="E65" s="5" t="str">
        <f t="shared" si="9"/>
        <v>Steve Patterson</v>
      </c>
      <c r="F65" s="8">
        <f t="shared" si="10"/>
        <v>30671.489999999994</v>
      </c>
      <c r="G65" s="7">
        <f t="shared" si="11"/>
        <v>12</v>
      </c>
      <c r="H65" s="5" t="str">
        <f>Database!W47</f>
        <v>18th century schooner</v>
      </c>
      <c r="I65" s="12">
        <f t="array" ref="I65">SUMPRODUCT((Data_sales[productName]=$H65)*(IF($A$19="country",TRUE,Data_sales[country]=$A$19)*(CHOOSE(MATCH(YEAR(Data_sales[orderDate]),$I$2:$I$4,0),$J$2,$J$3,$J$4)*(Data_sales[sales]))))</f>
        <v>49799.549999999988</v>
      </c>
      <c r="J65" s="12">
        <f>IF(I65&lt;&gt;"",LARGE($I$20:$I$128,ROWS($I$20:I65)),"")</f>
        <v>20229.79</v>
      </c>
      <c r="K65" s="5" t="str">
        <f t="shared" si="8"/>
        <v>1900s Vintage Bi-Plane</v>
      </c>
      <c r="L65" s="12">
        <f t="shared" si="1"/>
        <v>20229.79</v>
      </c>
    </row>
    <row r="66" spans="1:12" x14ac:dyDescent="0.2">
      <c r="A66" s="5" t="str">
        <f>Database!AA13</f>
        <v>Steve Patterson</v>
      </c>
      <c r="B66" s="12">
        <f t="array" ref="B66">SUMPRODUCT((Data_sales[RepfullName]=$A66)*(IF($A$19="country",TRUE,Data_sales[country]=$A$19)*(CHOOSE(MATCH(YEAR(Data_sales[orderDate]),$I$2:$I$4,0),$J$2,$J$3,$J$4)*(Data_sales[sales]))))</f>
        <v>30671.489999999994</v>
      </c>
      <c r="C66" s="14">
        <f t="array" ref="C66">SUMPRODUCT((Data_sales[RepfullName]=$A66)*(IF($A$19="country",TRUE,Data_sales[country]=$A$19)*(CHOOSE(MATCH(YEAR(Data_sales[orderDate]),$I$2:$I$4,0),$J$2,$J$3,$J$4))))</f>
        <v>12</v>
      </c>
      <c r="D66" s="5">
        <f>LARGE($C$55:$C$66,ROWS($C$55:C66))</f>
        <v>3</v>
      </c>
      <c r="E66" s="5" t="str">
        <f t="shared" si="9"/>
        <v>Martin Gerard</v>
      </c>
      <c r="F66" s="8">
        <f t="shared" si="10"/>
        <v>9304.2000000000007</v>
      </c>
      <c r="G66" s="7">
        <f t="shared" si="11"/>
        <v>3</v>
      </c>
      <c r="H66" s="5" t="str">
        <f>Database!W48</f>
        <v>1912 Ford Model T Delivery Wagon</v>
      </c>
      <c r="I66" s="12">
        <f t="array" ref="I66">SUMPRODUCT((Data_sales[productName]=$H66)*(IF($A$19="country",TRUE,Data_sales[country]=$A$19)*(CHOOSE(MATCH(YEAR(Data_sales[orderDate]),$I$2:$I$4,0),$J$2,$J$3,$J$4)*(Data_sales[sales]))))</f>
        <v>26322.399999999998</v>
      </c>
      <c r="J66" s="12">
        <f>IF(I66&lt;&gt;"",LARGE($I$20:$I$128,ROWS($I$20:I66)),"")</f>
        <v>19971.599999999999</v>
      </c>
      <c r="K66" s="5" t="str">
        <f t="shared" si="8"/>
        <v>1980’s GM Manhattan Express</v>
      </c>
      <c r="L66" s="12">
        <f t="shared" si="1"/>
        <v>19971.599999999999</v>
      </c>
    </row>
    <row r="67" spans="1:12" x14ac:dyDescent="0.2">
      <c r="A67" s="5" t="str">
        <f>Database!AA14</f>
        <v/>
      </c>
      <c r="F67" s="5" t="str">
        <f t="shared" si="10"/>
        <v/>
      </c>
      <c r="G67" s="7" t="str">
        <f t="shared" si="11"/>
        <v/>
      </c>
      <c r="H67" s="5" t="str">
        <f>Database!W49</f>
        <v>1940 Ford Delivery Sedan</v>
      </c>
      <c r="I67" s="12">
        <f t="array" ref="I67">SUMPRODUCT((Data_sales[productName]=$H67)*(IF($A$19="country",TRUE,Data_sales[country]=$A$19)*(CHOOSE(MATCH(YEAR(Data_sales[orderDate]),$I$2:$I$4,0),$J$2,$J$3,$J$4)*(Data_sales[sales]))))</f>
        <v>30372.699999999997</v>
      </c>
      <c r="J67" s="12">
        <f>IF(I67&lt;&gt;"",LARGE($I$20:$I$128,ROWS($I$20:I67)),"")</f>
        <v>19825.019999999997</v>
      </c>
      <c r="K67" s="5" t="str">
        <f t="shared" si="8"/>
        <v>1937 Lincoln Berline</v>
      </c>
      <c r="L67" s="12">
        <f t="shared" si="1"/>
        <v>19825.019999999997</v>
      </c>
    </row>
    <row r="68" spans="1:12" x14ac:dyDescent="0.2">
      <c r="G68" s="7" t="str">
        <f t="shared" si="11"/>
        <v/>
      </c>
      <c r="H68" s="5" t="str">
        <f>Database!W50</f>
        <v>The Schooner Bluenose</v>
      </c>
      <c r="I68" s="12">
        <f t="array" ref="I68">SUMPRODUCT((Data_sales[productName]=$H68)*(IF($A$19="country",TRUE,Data_sales[country]=$A$19)*(CHOOSE(MATCH(YEAR(Data_sales[orderDate]),$I$2:$I$4,0),$J$2,$J$3,$J$4)*(Data_sales[sales]))))</f>
        <v>16804</v>
      </c>
      <c r="J68" s="12">
        <f>IF(I68&lt;&gt;"",LARGE($I$20:$I$128,ROWS($I$20:I68)),"")</f>
        <v>19629.04</v>
      </c>
      <c r="K68" s="5" t="str">
        <f t="shared" si="8"/>
        <v>The USS Constitution Ship</v>
      </c>
      <c r="L68" s="12">
        <f t="shared" si="1"/>
        <v>19629.04</v>
      </c>
    </row>
    <row r="69" spans="1:12" x14ac:dyDescent="0.2">
      <c r="G69" s="7" t="str">
        <f t="shared" si="11"/>
        <v/>
      </c>
      <c r="H69" s="5" t="str">
        <f>Database!W51</f>
        <v>The Mayflower</v>
      </c>
      <c r="I69" s="12">
        <f t="array" ref="I69">SUMPRODUCT((Data_sales[productName]=$H69)*(IF($A$19="country",TRUE,Data_sales[country]=$A$19)*(CHOOSE(MATCH(YEAR(Data_sales[orderDate]),$I$2:$I$4,0),$J$2,$J$3,$J$4)*(Data_sales[sales]))))</f>
        <v>26874.949999999997</v>
      </c>
      <c r="J69" s="12">
        <f>IF(I69&lt;&gt;"",LARGE($I$20:$I$128,ROWS($I$20:I69)),"")</f>
        <v>19347.400000000001</v>
      </c>
      <c r="K69" s="5" t="str">
        <f t="shared" si="8"/>
        <v>1936 Harley Davidson El Knucklehead</v>
      </c>
      <c r="L69" s="12">
        <f t="shared" si="1"/>
        <v>19347.400000000001</v>
      </c>
    </row>
    <row r="70" spans="1:12" x14ac:dyDescent="0.2">
      <c r="G70" s="7" t="str">
        <f t="shared" si="11"/>
        <v/>
      </c>
      <c r="H70" s="5" t="str">
        <f>Database!W52</f>
        <v>The USS Constitution Ship</v>
      </c>
      <c r="I70" s="12">
        <f t="array" ref="I70">SUMPRODUCT((Data_sales[productName]=$H70)*(IF($A$19="country",TRUE,Data_sales[country]=$A$19)*(CHOOSE(MATCH(YEAR(Data_sales[orderDate]),$I$2:$I$4,0),$J$2,$J$3,$J$4)*(Data_sales[sales]))))</f>
        <v>19629.04</v>
      </c>
      <c r="J70" s="12">
        <f>IF(I70&lt;&gt;"",LARGE($I$20:$I$128,ROWS($I$20:I70)),"")</f>
        <v>18701.25</v>
      </c>
      <c r="K70" s="5" t="str">
        <f t="shared" si="8"/>
        <v>Pont Yacht</v>
      </c>
      <c r="L70" s="12">
        <f t="shared" si="1"/>
        <v>18701.25</v>
      </c>
    </row>
    <row r="71" spans="1:12" x14ac:dyDescent="0.2">
      <c r="G71" s="7" t="str">
        <f t="shared" si="11"/>
        <v/>
      </c>
      <c r="H71" s="5" t="str">
        <f>Database!W53</f>
        <v>The Titanic</v>
      </c>
      <c r="I71" s="12">
        <f t="array" ref="I71">SUMPRODUCT((Data_sales[productName]=$H71)*(IF($A$19="country",TRUE,Data_sales[country]=$A$19)*(CHOOSE(MATCH(YEAR(Data_sales[orderDate]),$I$2:$I$4,0),$J$2,$J$3,$J$4)*(Data_sales[sales]))))</f>
        <v>27275.4</v>
      </c>
      <c r="J71" s="12">
        <f>IF(I71&lt;&gt;"",LARGE($I$20:$I$128,ROWS($I$20:I71)),"")</f>
        <v>18462.840000000004</v>
      </c>
      <c r="K71" s="5" t="str">
        <f t="shared" si="8"/>
        <v>1957 Corvette Convertible</v>
      </c>
      <c r="L71" s="12">
        <f t="shared" si="1"/>
        <v>18462.840000000004</v>
      </c>
    </row>
    <row r="72" spans="1:12" x14ac:dyDescent="0.2">
      <c r="G72" s="7" t="str">
        <f t="shared" si="11"/>
        <v/>
      </c>
      <c r="H72" s="5" t="str">
        <f>Database!W54</f>
        <v>The Queen Mary</v>
      </c>
      <c r="I72" s="12">
        <f t="array" ref="I72">SUMPRODUCT((Data_sales[productName]=$H72)*(IF($A$19="country",TRUE,Data_sales[country]=$A$19)*(CHOOSE(MATCH(YEAR(Data_sales[orderDate]),$I$2:$I$4,0),$J$2,$J$3,$J$4)*(Data_sales[sales]))))</f>
        <v>31034.599999999995</v>
      </c>
      <c r="J72" s="12">
        <f>IF(I72&lt;&gt;"",LARGE($I$20:$I$128,ROWS($I$20:I72)),"")</f>
        <v>17785.719999999998</v>
      </c>
      <c r="K72" s="5" t="str">
        <f t="shared" si="8"/>
        <v>1913 Ford Model T Speedster</v>
      </c>
      <c r="L72" s="12">
        <f t="shared" si="1"/>
        <v>17785.719999999998</v>
      </c>
    </row>
    <row r="73" spans="1:12" x14ac:dyDescent="0.2">
      <c r="G73" s="7" t="str">
        <f t="shared" si="11"/>
        <v/>
      </c>
      <c r="H73" s="5" t="str">
        <f>Database!W55</f>
        <v>Pont Yacht</v>
      </c>
      <c r="I73" s="12">
        <f t="array" ref="I73">SUMPRODUCT((Data_sales[productName]=$H73)*(IF($A$19="country",TRUE,Data_sales[country]=$A$19)*(CHOOSE(MATCH(YEAR(Data_sales[orderDate]),$I$2:$I$4,0),$J$2,$J$3,$J$4)*(Data_sales[sales]))))</f>
        <v>18701.25</v>
      </c>
      <c r="J73" s="12">
        <f>IF(I73&lt;&gt;"",LARGE($I$20:$I$128,ROWS($I$20:I73)),"")</f>
        <v>17729.34</v>
      </c>
      <c r="K73" s="5" t="str">
        <f t="shared" si="8"/>
        <v>1948 Porsche Type 356 Roadster</v>
      </c>
      <c r="L73" s="12">
        <f t="shared" si="1"/>
        <v>17729.34</v>
      </c>
    </row>
    <row r="74" spans="1:12" x14ac:dyDescent="0.2">
      <c r="G74" s="7" t="str">
        <f t="shared" si="11"/>
        <v/>
      </c>
      <c r="H74" s="5" t="str">
        <f>Database!W56</f>
        <v>1980s Black Hawk Helicopter</v>
      </c>
      <c r="I74" s="12">
        <f t="array" ref="I74">SUMPRODUCT((Data_sales[productName]=$H74)*(IF($A$19="country",TRUE,Data_sales[country]=$A$19)*(CHOOSE(MATCH(YEAR(Data_sales[orderDate]),$I$2:$I$4,0),$J$2,$J$3,$J$4)*(Data_sales[sales]))))</f>
        <v>40513.679999999993</v>
      </c>
      <c r="J74" s="12">
        <f>IF(I74&lt;&gt;"",LARGE($I$20:$I$128,ROWS($I$20:I74)),"")</f>
        <v>16804</v>
      </c>
      <c r="K74" s="5" t="str">
        <f t="shared" si="8"/>
        <v>The Schooner Bluenose</v>
      </c>
      <c r="L74" s="12">
        <f t="shared" si="1"/>
        <v>16804</v>
      </c>
    </row>
    <row r="75" spans="1:12" x14ac:dyDescent="0.2">
      <c r="G75" s="7" t="str">
        <f t="shared" si="11"/>
        <v/>
      </c>
      <c r="H75" s="5" t="str">
        <f>Database!W57</f>
        <v>P-51-D Mustang</v>
      </c>
      <c r="I75" s="12">
        <f t="array" ref="I75">SUMPRODUCT((Data_sales[productName]=$H75)*(IF($A$19="country",TRUE,Data_sales[country]=$A$19)*(CHOOSE(MATCH(YEAR(Data_sales[orderDate]),$I$2:$I$4,0),$J$2,$J$3,$J$4)*(Data_sales[sales]))))</f>
        <v>20276.75</v>
      </c>
      <c r="J75" s="12">
        <f>IF(I75&lt;&gt;"",LARGE($I$20:$I$128,ROWS($I$20:I75)),"")</f>
        <v>16749.2</v>
      </c>
      <c r="K75" s="5" t="str">
        <f t="shared" si="8"/>
        <v>American Airlines: MD-11S</v>
      </c>
      <c r="L75" s="12">
        <f t="shared" si="1"/>
        <v>16749.2</v>
      </c>
    </row>
    <row r="76" spans="1:12" x14ac:dyDescent="0.2">
      <c r="G76" s="7" t="str">
        <f t="shared" si="11"/>
        <v/>
      </c>
      <c r="H76" s="5" t="str">
        <f>Database!W58</f>
        <v>1999 Yamaha Speed Boat</v>
      </c>
      <c r="I76" s="12">
        <f t="array" ref="I76">SUMPRODUCT((Data_sales[productName]=$H76)*(IF($A$19="country",TRUE,Data_sales[country]=$A$19)*(CHOOSE(MATCH(YEAR(Data_sales[orderDate]),$I$2:$I$4,0),$J$2,$J$3,$J$4)*(Data_sales[sales]))))</f>
        <v>16232.339999999997</v>
      </c>
      <c r="J76" s="12">
        <f>IF(I76&lt;&gt;"",LARGE($I$20:$I$128,ROWS($I$20:I76)),"")</f>
        <v>16372.619999999999</v>
      </c>
      <c r="K76" s="5" t="str">
        <f t="shared" si="8"/>
        <v>1968 Ford Mustang</v>
      </c>
      <c r="L76" s="12">
        <f t="shared" si="1"/>
        <v>16372.619999999999</v>
      </c>
    </row>
    <row r="77" spans="1:12" x14ac:dyDescent="0.2">
      <c r="G77" s="7" t="str">
        <f t="shared" si="11"/>
        <v/>
      </c>
      <c r="H77" s="5" t="str">
        <f>Database!W59</f>
        <v>1941 Chevrolet Special Deluxe Cabriolet</v>
      </c>
      <c r="I77" s="12">
        <f t="array" ref="I77">SUMPRODUCT((Data_sales[productName]=$H77)*(IF($A$19="country",TRUE,Data_sales[country]=$A$19)*(CHOOSE(MATCH(YEAR(Data_sales[orderDate]),$I$2:$I$4,0),$J$2,$J$3,$J$4)*(Data_sales[sales]))))</f>
        <v>21879.300000000003</v>
      </c>
      <c r="J77" s="12">
        <f>IF(I77&lt;&gt;"",LARGE($I$20:$I$128,ROWS($I$20:I77)),"")</f>
        <v>16268.78</v>
      </c>
      <c r="K77" s="5" t="str">
        <f t="shared" si="8"/>
        <v>HMS Bounty</v>
      </c>
      <c r="L77" s="12">
        <f t="shared" si="1"/>
        <v>16268.78</v>
      </c>
    </row>
    <row r="78" spans="1:12" x14ac:dyDescent="0.2">
      <c r="G78" s="7" t="str">
        <f t="shared" si="11"/>
        <v/>
      </c>
      <c r="H78" s="5" t="str">
        <f>Database!W60</f>
        <v>1928 British Royal Navy Airplane</v>
      </c>
      <c r="I78" s="12">
        <f t="array" ref="I78">SUMPRODUCT((Data_sales[productName]=$H78)*(IF($A$19="country",TRUE,Data_sales[country]=$A$19)*(CHOOSE(MATCH(YEAR(Data_sales[orderDate]),$I$2:$I$4,0),$J$2,$J$3,$J$4)*(Data_sales[sales]))))</f>
        <v>16262.099999999999</v>
      </c>
      <c r="J78" s="12">
        <f>IF(I78&lt;&gt;"",LARGE($I$20:$I$128,ROWS($I$20:I78)),"")</f>
        <v>16262.099999999999</v>
      </c>
      <c r="K78" s="5" t="str">
        <f t="shared" si="8"/>
        <v>1928 British Royal Navy Airplane</v>
      </c>
      <c r="L78" s="12">
        <f t="shared" si="1"/>
        <v>16262.099999999999</v>
      </c>
    </row>
    <row r="79" spans="1:12" x14ac:dyDescent="0.2">
      <c r="G79" s="7" t="str">
        <f t="shared" si="11"/>
        <v/>
      </c>
      <c r="H79" s="5" t="str">
        <f>Database!W61</f>
        <v>1900s Vintage Bi-Plane</v>
      </c>
      <c r="I79" s="12">
        <f t="array" ref="I79">SUMPRODUCT((Data_sales[productName]=$H79)*(IF($A$19="country",TRUE,Data_sales[country]=$A$19)*(CHOOSE(MATCH(YEAR(Data_sales[orderDate]),$I$2:$I$4,0),$J$2,$J$3,$J$4)*(Data_sales[sales]))))</f>
        <v>20229.79</v>
      </c>
      <c r="J79" s="12">
        <f>IF(I79&lt;&gt;"",LARGE($I$20:$I$128,ROWS($I$20:I79)),"")</f>
        <v>16232.339999999997</v>
      </c>
      <c r="K79" s="5" t="str">
        <f t="shared" si="8"/>
        <v>1999 Yamaha Speed Boat</v>
      </c>
      <c r="L79" s="12">
        <f t="shared" si="1"/>
        <v>16232.339999999997</v>
      </c>
    </row>
    <row r="80" spans="1:12" x14ac:dyDescent="0.2">
      <c r="G80" s="7" t="str">
        <f t="shared" si="11"/>
        <v/>
      </c>
      <c r="H80" s="5" t="str">
        <f>Database!W62</f>
        <v>1937 Horch 930V Limousine</v>
      </c>
      <c r="I80" s="12">
        <f t="array" ref="I80">SUMPRODUCT((Data_sales[productName]=$H80)*(IF($A$19="country",TRUE,Data_sales[country]=$A$19)*(CHOOSE(MATCH(YEAR(Data_sales[orderDate]),$I$2:$I$4,0),$J$2,$J$3,$J$4)*(Data_sales[sales]))))</f>
        <v>10247.369999999999</v>
      </c>
      <c r="J80" s="12">
        <f>IF(I80&lt;&gt;"",LARGE($I$20:$I$128,ROWS($I$20:I80)),"")</f>
        <v>15840</v>
      </c>
      <c r="K80" s="5" t="str">
        <f t="shared" si="8"/>
        <v>1956 Porsche 356A Coupe</v>
      </c>
      <c r="L80" s="12">
        <f t="shared" si="1"/>
        <v>15840</v>
      </c>
    </row>
    <row r="81" spans="7:12" x14ac:dyDescent="0.2">
      <c r="G81" s="7" t="str">
        <f t="shared" si="11"/>
        <v/>
      </c>
      <c r="H81" s="5" t="str">
        <f>Database!W63</f>
        <v>Corsair F4U ( Bird Cage)</v>
      </c>
      <c r="I81" s="12">
        <f t="array" ref="I81">SUMPRODUCT((Data_sales[productName]=$H81)*(IF($A$19="country",TRUE,Data_sales[country]=$A$19)*(CHOOSE(MATCH(YEAR(Data_sales[orderDate]),$I$2:$I$4,0),$J$2,$J$3,$J$4)*(Data_sales[sales]))))</f>
        <v>15349.199999999997</v>
      </c>
      <c r="J81" s="12">
        <f>IF(I81&lt;&gt;"",LARGE($I$20:$I$128,ROWS($I$20:I81)),"")</f>
        <v>15729.72</v>
      </c>
      <c r="K81" s="5" t="str">
        <f t="shared" si="8"/>
        <v>1995 Honda Civic</v>
      </c>
      <c r="L81" s="12">
        <f t="shared" si="1"/>
        <v>15729.72</v>
      </c>
    </row>
    <row r="82" spans="7:12" x14ac:dyDescent="0.2">
      <c r="G82" s="7" t="str">
        <f t="shared" si="11"/>
        <v/>
      </c>
      <c r="H82" s="5" t="str">
        <f>Database!W64</f>
        <v>1900s Vintage Tri-Plane</v>
      </c>
      <c r="I82" s="12">
        <f t="array" ref="I82">SUMPRODUCT((Data_sales[productName]=$H82)*(IF($A$19="country",TRUE,Data_sales[country]=$A$19)*(CHOOSE(MATCH(YEAR(Data_sales[orderDate]),$I$2:$I$4,0),$J$2,$J$3,$J$4)*(Data_sales[sales]))))</f>
        <v>5538</v>
      </c>
      <c r="J82" s="12">
        <f>IF(I82&lt;&gt;"",LARGE($I$20:$I$128,ROWS($I$20:I82)),"")</f>
        <v>15558.119999999999</v>
      </c>
      <c r="K82" s="5" t="str">
        <f t="shared" si="8"/>
        <v>1952 Citroen-15CV</v>
      </c>
      <c r="L82" s="12">
        <f t="shared" si="1"/>
        <v>15558.119999999999</v>
      </c>
    </row>
    <row r="83" spans="7:12" x14ac:dyDescent="0.2">
      <c r="G83" s="7" t="str">
        <f t="shared" si="11"/>
        <v/>
      </c>
      <c r="H83" s="5" t="str">
        <f>Database!W65</f>
        <v>1928 Ford Phaeton Deluxe</v>
      </c>
      <c r="I83" s="12">
        <f t="array" ref="I83">SUMPRODUCT((Data_sales[productName]=$H83)*(IF($A$19="country",TRUE,Data_sales[country]=$A$19)*(CHOOSE(MATCH(YEAR(Data_sales[orderDate]),$I$2:$I$4,0),$J$2,$J$3,$J$4)*(Data_sales[sales]))))</f>
        <v>6469.65</v>
      </c>
      <c r="J83" s="12">
        <f>IF(I83&lt;&gt;"",LARGE($I$20:$I$128,ROWS($I$20:I83)),"")</f>
        <v>15546.600000000002</v>
      </c>
      <c r="K83" s="5" t="str">
        <f t="shared" si="8"/>
        <v>1936 Chrysler Airflow</v>
      </c>
      <c r="L83" s="12">
        <f t="shared" si="1"/>
        <v>15546.600000000002</v>
      </c>
    </row>
    <row r="84" spans="7:12" x14ac:dyDescent="0.2">
      <c r="G84" s="7" t="str">
        <f t="shared" si="11"/>
        <v/>
      </c>
      <c r="H84" s="5" t="str">
        <f>Database!W66</f>
        <v>1930 Buick Marquette Phaeton</v>
      </c>
      <c r="I84" s="12">
        <f t="array" ref="I84">SUMPRODUCT((Data_sales[productName]=$H84)*(IF($A$19="country",TRUE,Data_sales[country]=$A$19)*(CHOOSE(MATCH(YEAR(Data_sales[orderDate]),$I$2:$I$4,0),$J$2,$J$3,$J$4)*(Data_sales[sales]))))</f>
        <v>4186.26</v>
      </c>
      <c r="J84" s="12">
        <f>IF(I84&lt;&gt;"",LARGE($I$20:$I$128,ROWS($I$20:I84)),"")</f>
        <v>15349.199999999997</v>
      </c>
      <c r="K84" s="5" t="str">
        <f t="shared" ref="K84:K115" si="12">IF(J84&lt;&gt;0,INDEX($H$20:$H$128,MATCH(J84,$I$20:$I$128,0)),"")</f>
        <v>Corsair F4U ( Bird Cage)</v>
      </c>
      <c r="L84" s="12">
        <f t="shared" si="1"/>
        <v>15349.199999999997</v>
      </c>
    </row>
    <row r="85" spans="7:12" x14ac:dyDescent="0.2">
      <c r="G85" s="7" t="str">
        <f t="shared" si="11"/>
        <v/>
      </c>
      <c r="H85" s="5" t="str">
        <f>Database!W67</f>
        <v>American Airlines: B767-300</v>
      </c>
      <c r="I85" s="12">
        <f t="array" ref="I85">SUMPRODUCT((Data_sales[productName]=$H85)*(IF($A$19="country",TRUE,Data_sales[country]=$A$19)*(CHOOSE(MATCH(YEAR(Data_sales[orderDate]),$I$2:$I$4,0),$J$2,$J$3,$J$4)*(Data_sales[sales]))))</f>
        <v>8494.619999999999</v>
      </c>
      <c r="J85" s="12">
        <f>IF(I85&lt;&gt;"",LARGE($I$20:$I$128,ROWS($I$20:I85)),"")</f>
        <v>13203.659999999998</v>
      </c>
      <c r="K85" s="5" t="str">
        <f t="shared" si="12"/>
        <v>1911 Ford Town Car</v>
      </c>
      <c r="L85" s="12">
        <f t="shared" ref="L85:L128" si="13">IF(K85&lt;&gt;"",VLOOKUP(K85,$H$20:$J$150,2,0),"")</f>
        <v>13203.659999999998</v>
      </c>
    </row>
    <row r="86" spans="7:12" x14ac:dyDescent="0.2">
      <c r="G86" s="7" t="str">
        <f t="shared" si="11"/>
        <v/>
      </c>
      <c r="H86" s="5" t="str">
        <f>Database!W68</f>
        <v>HMS Bounty</v>
      </c>
      <c r="I86" s="12">
        <f t="array" ref="I86">SUMPRODUCT((Data_sales[productName]=$H86)*(IF($A$19="country",TRUE,Data_sales[country]=$A$19)*(CHOOSE(MATCH(YEAR(Data_sales[orderDate]),$I$2:$I$4,0),$J$2,$J$3,$J$4)*(Data_sales[sales]))))</f>
        <v>16268.78</v>
      </c>
      <c r="J86" s="12">
        <f>IF(I86&lt;&gt;"",LARGE($I$20:$I$128,ROWS($I$20:I86)),"")</f>
        <v>13122.420000000002</v>
      </c>
      <c r="K86" s="5" t="str">
        <f t="shared" si="12"/>
        <v>1965 Aston Martin DB5</v>
      </c>
      <c r="L86" s="12">
        <f t="shared" si="13"/>
        <v>13122.420000000002</v>
      </c>
    </row>
    <row r="87" spans="7:12" x14ac:dyDescent="0.2">
      <c r="G87" s="7" t="str">
        <f t="shared" si="11"/>
        <v/>
      </c>
      <c r="H87" s="5" t="str">
        <f>Database!W69</f>
        <v>America West Airlines B757-200</v>
      </c>
      <c r="I87" s="12">
        <f t="array" ref="I87">SUMPRODUCT((Data_sales[productName]=$H87)*(IF($A$19="country",TRUE,Data_sales[country]=$A$19)*(CHOOSE(MATCH(YEAR(Data_sales[orderDate]),$I$2:$I$4,0),$J$2,$J$3,$J$4)*(Data_sales[sales]))))</f>
        <v>10171.44</v>
      </c>
      <c r="J87" s="12">
        <f>IF(I87&lt;&gt;"",LARGE($I$20:$I$128,ROWS($I$20:I87)),"")</f>
        <v>13117.160000000002</v>
      </c>
      <c r="K87" s="5" t="str">
        <f t="shared" si="12"/>
        <v>1934 Ford V8 Coupe</v>
      </c>
      <c r="L87" s="12">
        <f t="shared" si="13"/>
        <v>13117.160000000002</v>
      </c>
    </row>
    <row r="88" spans="7:12" x14ac:dyDescent="0.2">
      <c r="G88" s="7" t="str">
        <f t="shared" si="11"/>
        <v/>
      </c>
      <c r="H88" s="5" t="str">
        <f>Database!W70</f>
        <v>ATA: B757-300</v>
      </c>
      <c r="I88" s="12">
        <f t="array" ref="I88">SUMPRODUCT((Data_sales[productName]=$H88)*(IF($A$19="country",TRUE,Data_sales[country]=$A$19)*(CHOOSE(MATCH(YEAR(Data_sales[orderDate]),$I$2:$I$4,0),$J$2,$J$3,$J$4)*(Data_sales[sales]))))</f>
        <v>10934.400000000001</v>
      </c>
      <c r="J88" s="12">
        <f>IF(I88&lt;&gt;"",LARGE($I$20:$I$128,ROWS($I$20:I88)),"")</f>
        <v>13000.5</v>
      </c>
      <c r="K88" s="5" t="str">
        <f t="shared" si="12"/>
        <v>1968 Dodge Charger</v>
      </c>
      <c r="L88" s="12">
        <f t="shared" si="13"/>
        <v>13000.5</v>
      </c>
    </row>
    <row r="89" spans="7:12" x14ac:dyDescent="0.2">
      <c r="G89" s="7" t="str">
        <f t="shared" si="11"/>
        <v/>
      </c>
      <c r="H89" s="5" t="str">
        <f>Database!W71</f>
        <v>F/A 18 Hornet 1/72</v>
      </c>
      <c r="I89" s="12">
        <f t="array" ref="I89">SUMPRODUCT((Data_sales[productName]=$H89)*(IF($A$19="country",TRUE,Data_sales[country]=$A$19)*(CHOOSE(MATCH(YEAR(Data_sales[orderDate]),$I$2:$I$4,0),$J$2,$J$3,$J$4)*(Data_sales[sales]))))</f>
        <v>10032</v>
      </c>
      <c r="J89" s="12">
        <f>IF(I89&lt;&gt;"",LARGE($I$20:$I$128,ROWS($I$20:I89)),"")</f>
        <v>12930.490000000002</v>
      </c>
      <c r="K89" s="5" t="str">
        <f t="shared" si="12"/>
        <v>1938 Cadillac V-16 Presidential Limousine</v>
      </c>
      <c r="L89" s="12">
        <f t="shared" si="13"/>
        <v>12930.490000000002</v>
      </c>
    </row>
    <row r="90" spans="7:12" x14ac:dyDescent="0.2">
      <c r="G90" s="7" t="str">
        <f t="shared" si="11"/>
        <v/>
      </c>
      <c r="H90" s="5" t="str">
        <f>Database!W72</f>
        <v>American Airlines: MD-11S</v>
      </c>
      <c r="I90" s="12">
        <f t="array" ref="I90">SUMPRODUCT((Data_sales[productName]=$H90)*(IF($A$19="country",TRUE,Data_sales[country]=$A$19)*(CHOOSE(MATCH(YEAR(Data_sales[orderDate]),$I$2:$I$4,0),$J$2,$J$3,$J$4)*(Data_sales[sales]))))</f>
        <v>16749.2</v>
      </c>
      <c r="J90" s="12">
        <f>IF(I90&lt;&gt;"",LARGE($I$20:$I$128,ROWS($I$20:I90)),"")</f>
        <v>12353.720000000001</v>
      </c>
      <c r="K90" s="5" t="str">
        <f t="shared" si="12"/>
        <v>1926 Ford Fire Engine</v>
      </c>
      <c r="L90" s="12">
        <f t="shared" si="13"/>
        <v>12353.720000000001</v>
      </c>
    </row>
    <row r="91" spans="7:12" x14ac:dyDescent="0.2">
      <c r="G91" s="7" t="str">
        <f t="shared" si="11"/>
        <v/>
      </c>
      <c r="H91" s="5" t="str">
        <f>Database!W73</f>
        <v>Boeing X-32A JSF</v>
      </c>
      <c r="I91" s="12">
        <f t="array" ref="I91">SUMPRODUCT((Data_sales[productName]=$H91)*(IF($A$19="country",TRUE,Data_sales[country]=$A$19)*(CHOOSE(MATCH(YEAR(Data_sales[orderDate]),$I$2:$I$4,0),$J$2,$J$3,$J$4)*(Data_sales[sales]))))</f>
        <v>10797.44</v>
      </c>
      <c r="J91" s="12">
        <f>IF(I91&lt;&gt;"",LARGE($I$20:$I$128,ROWS($I$20:I91)),"")</f>
        <v>12291.869999999999</v>
      </c>
      <c r="K91" s="5" t="str">
        <f t="shared" si="12"/>
        <v>1936 Mercedes-Benz 500K Special Roadster</v>
      </c>
      <c r="L91" s="12">
        <f t="shared" si="13"/>
        <v>12291.869999999999</v>
      </c>
    </row>
    <row r="92" spans="7:12" x14ac:dyDescent="0.2">
      <c r="G92" s="7" t="str">
        <f t="shared" si="11"/>
        <v/>
      </c>
      <c r="H92" s="5" t="str">
        <f>Database!W74</f>
        <v>1969 Harley Davidson Ultimate Chopper</v>
      </c>
      <c r="I92" s="12">
        <f t="array" ref="I92">SUMPRODUCT((Data_sales[productName]=$H92)*(IF($A$19="country",TRUE,Data_sales[country]=$A$19)*(CHOOSE(MATCH(YEAR(Data_sales[orderDate]),$I$2:$I$4,0),$J$2,$J$3,$J$4)*(Data_sales[sales]))))</f>
        <v>9762</v>
      </c>
      <c r="J92" s="12">
        <f>IF(I92&lt;&gt;"",LARGE($I$20:$I$128,ROWS($I$20:I92)),"")</f>
        <v>11860.8</v>
      </c>
      <c r="K92" s="5" t="str">
        <f t="shared" si="12"/>
        <v>1932 Alfa Romeo 8C2300 Spider Sport</v>
      </c>
      <c r="L92" s="12">
        <f t="shared" si="13"/>
        <v>11860.8</v>
      </c>
    </row>
    <row r="93" spans="7:12" x14ac:dyDescent="0.2">
      <c r="G93" s="7" t="str">
        <f t="shared" si="11"/>
        <v/>
      </c>
      <c r="H93" s="5" t="str">
        <f>Database!W75</f>
        <v>1996 Moto Guzzi 1100i</v>
      </c>
      <c r="I93" s="12">
        <f t="array" ref="I93">SUMPRODUCT((Data_sales[productName]=$H93)*(IF($A$19="country",TRUE,Data_sales[country]=$A$19)*(CHOOSE(MATCH(YEAR(Data_sales[orderDate]),$I$2:$I$4,0),$J$2,$J$3,$J$4)*(Data_sales[sales]))))</f>
        <v>33760.459999999992</v>
      </c>
      <c r="J93" s="12">
        <f>IF(I93&lt;&gt;"",LARGE($I$20:$I$128,ROWS($I$20:I93)),"")</f>
        <v>11566.8</v>
      </c>
      <c r="K93" s="5" t="str">
        <f t="shared" si="12"/>
        <v>1969 Dodge Charger</v>
      </c>
      <c r="L93" s="12">
        <f t="shared" si="13"/>
        <v>11566.8</v>
      </c>
    </row>
    <row r="94" spans="7:12" x14ac:dyDescent="0.2">
      <c r="G94" s="7" t="str">
        <f t="shared" si="11"/>
        <v/>
      </c>
      <c r="H94" s="5" t="str">
        <f>Database!W76</f>
        <v>2003 Harley-Davidson Eagle Drag Bike</v>
      </c>
      <c r="I94" s="12">
        <f t="array" ref="I94">SUMPRODUCT((Data_sales[productName]=$H94)*(IF($A$19="country",TRUE,Data_sales[country]=$A$19)*(CHOOSE(MATCH(YEAR(Data_sales[orderDate]),$I$2:$I$4,0),$J$2,$J$3,$J$4)*(Data_sales[sales]))))</f>
        <v>55138.880000000012</v>
      </c>
      <c r="J94" s="12">
        <f>IF(I94&lt;&gt;"",LARGE($I$20:$I$128,ROWS($I$20:I94)),"")</f>
        <v>11509.23</v>
      </c>
      <c r="K94" s="5" t="str">
        <f t="shared" si="12"/>
        <v>1976 Ford Gran Torino</v>
      </c>
      <c r="L94" s="12">
        <f t="shared" si="13"/>
        <v>11509.23</v>
      </c>
    </row>
    <row r="95" spans="7:12" x14ac:dyDescent="0.2">
      <c r="G95" s="7" t="str">
        <f t="shared" si="11"/>
        <v/>
      </c>
      <c r="H95" s="5" t="str">
        <f>Database!W77</f>
        <v>2002 Suzuki XREO</v>
      </c>
      <c r="I95" s="12">
        <f t="array" ref="I95">SUMPRODUCT((Data_sales[productName]=$H95)*(IF($A$19="country",TRUE,Data_sales[country]=$A$19)*(CHOOSE(MATCH(YEAR(Data_sales[orderDate]),$I$2:$I$4,0),$J$2,$J$3,$J$4)*(Data_sales[sales]))))</f>
        <v>10248</v>
      </c>
      <c r="J95" s="12">
        <f>IF(I95&lt;&gt;"",LARGE($I$20:$I$128,ROWS($I$20:I95)),"")</f>
        <v>11114.240000000002</v>
      </c>
      <c r="K95" s="5" t="str">
        <f t="shared" si="12"/>
        <v>1960 BSA Gold Star DBD34</v>
      </c>
      <c r="L95" s="12">
        <f t="shared" si="13"/>
        <v>11114.240000000002</v>
      </c>
    </row>
    <row r="96" spans="7:12" x14ac:dyDescent="0.2">
      <c r="G96" s="7" t="str">
        <f t="shared" si="11"/>
        <v/>
      </c>
      <c r="H96" s="5" t="str">
        <f>Database!W78</f>
        <v>1936 Harley Davidson El Knucklehead</v>
      </c>
      <c r="I96" s="12">
        <f t="array" ref="I96">SUMPRODUCT((Data_sales[productName]=$H96)*(IF($A$19="country",TRUE,Data_sales[country]=$A$19)*(CHOOSE(MATCH(YEAR(Data_sales[orderDate]),$I$2:$I$4,0),$J$2,$J$3,$J$4)*(Data_sales[sales]))))</f>
        <v>19347.400000000001</v>
      </c>
      <c r="J96" s="12">
        <f>IF(I96&lt;&gt;"",LARGE($I$20:$I$128,ROWS($I$20:I96)),"")</f>
        <v>10934.400000000001</v>
      </c>
      <c r="K96" s="5" t="str">
        <f t="shared" si="12"/>
        <v>ATA: B757-300</v>
      </c>
      <c r="L96" s="12">
        <f t="shared" si="13"/>
        <v>10934.400000000001</v>
      </c>
    </row>
    <row r="97" spans="7:12" x14ac:dyDescent="0.2">
      <c r="G97" s="7" t="str">
        <f t="shared" si="11"/>
        <v/>
      </c>
      <c r="H97" s="5" t="str">
        <f>Database!W79</f>
        <v>1997 BMW R 1100 S</v>
      </c>
      <c r="I97" s="12">
        <f t="array" ref="I97">SUMPRODUCT((Data_sales[productName]=$H97)*(IF($A$19="country",TRUE,Data_sales[country]=$A$19)*(CHOOSE(MATCH(YEAR(Data_sales[orderDate]),$I$2:$I$4,0),$J$2,$J$3,$J$4)*(Data_sales[sales]))))</f>
        <v>29020.75</v>
      </c>
      <c r="J97" s="12">
        <f>IF(I97&lt;&gt;"",LARGE($I$20:$I$128,ROWS($I$20:I97)),"")</f>
        <v>10797.44</v>
      </c>
      <c r="K97" s="5" t="str">
        <f t="shared" si="12"/>
        <v>Boeing X-32A JSF</v>
      </c>
      <c r="L97" s="12">
        <f t="shared" si="13"/>
        <v>10797.44</v>
      </c>
    </row>
    <row r="98" spans="7:12" x14ac:dyDescent="0.2">
      <c r="G98" s="7" t="str">
        <f t="shared" si="11"/>
        <v/>
      </c>
      <c r="H98" s="5" t="str">
        <f>Database!W80</f>
        <v>1960 BSA Gold Star DBD34</v>
      </c>
      <c r="I98" s="12">
        <f t="array" ref="I98">SUMPRODUCT((Data_sales[productName]=$H98)*(IF($A$19="country",TRUE,Data_sales[country]=$A$19)*(CHOOSE(MATCH(YEAR(Data_sales[orderDate]),$I$2:$I$4,0),$J$2,$J$3,$J$4)*(Data_sales[sales]))))</f>
        <v>11114.240000000002</v>
      </c>
      <c r="J98" s="12">
        <f>IF(I98&lt;&gt;"",LARGE($I$20:$I$128,ROWS($I$20:I98)),"")</f>
        <v>10697.07</v>
      </c>
      <c r="K98" s="5" t="str">
        <f t="shared" si="12"/>
        <v>2002 Chevy Corvette</v>
      </c>
      <c r="L98" s="12">
        <f t="shared" si="13"/>
        <v>10697.07</v>
      </c>
    </row>
    <row r="99" spans="7:12" x14ac:dyDescent="0.2">
      <c r="G99" s="7" t="str">
        <f t="shared" si="11"/>
        <v/>
      </c>
      <c r="H99" s="5" t="str">
        <f>Database!W81</f>
        <v>1997 BMW F650 ST</v>
      </c>
      <c r="I99" s="12">
        <f t="array" ref="I99">SUMPRODUCT((Data_sales[productName]=$H99)*(IF($A$19="country",TRUE,Data_sales[country]=$A$19)*(CHOOSE(MATCH(YEAR(Data_sales[orderDate]),$I$2:$I$4,0),$J$2,$J$3,$J$4)*(Data_sales[sales]))))</f>
        <v>7112</v>
      </c>
      <c r="J99" s="12">
        <f>IF(I99&lt;&gt;"",LARGE($I$20:$I$128,ROWS($I$20:I99)),"")</f>
        <v>10667.01</v>
      </c>
      <c r="K99" s="5" t="str">
        <f t="shared" si="12"/>
        <v>1949 Jaguar XK 120</v>
      </c>
      <c r="L99" s="12">
        <f t="shared" si="13"/>
        <v>10667.01</v>
      </c>
    </row>
    <row r="100" spans="7:12" x14ac:dyDescent="0.2">
      <c r="G100" s="7" t="str">
        <f t="shared" si="11"/>
        <v/>
      </c>
      <c r="H100" s="5" t="str">
        <f>Database!W82</f>
        <v>1968 Ford Mustang</v>
      </c>
      <c r="I100" s="12">
        <f t="array" ref="I100">SUMPRODUCT((Data_sales[productName]=$H100)*(IF($A$19="country",TRUE,Data_sales[country]=$A$19)*(CHOOSE(MATCH(YEAR(Data_sales[orderDate]),$I$2:$I$4,0),$J$2,$J$3,$J$4)*(Data_sales[sales]))))</f>
        <v>16372.619999999999</v>
      </c>
      <c r="J100" s="12">
        <f>IF(I100&lt;&gt;"",LARGE($I$20:$I$128,ROWS($I$20:I100)),"")</f>
        <v>10269.390000000001</v>
      </c>
      <c r="K100" s="5" t="str">
        <f t="shared" si="12"/>
        <v>1936 Mercedes Benz 500k Roadster</v>
      </c>
      <c r="L100" s="12">
        <f t="shared" si="13"/>
        <v>10269.390000000001</v>
      </c>
    </row>
    <row r="101" spans="7:12" x14ac:dyDescent="0.2">
      <c r="G101" s="7" t="str">
        <f t="shared" si="11"/>
        <v/>
      </c>
      <c r="H101" s="5" t="str">
        <f>Database!W83</f>
        <v>1968 Dodge Charger</v>
      </c>
      <c r="I101" s="12">
        <f t="array" ref="I101">SUMPRODUCT((Data_sales[productName]=$H101)*(IF($A$19="country",TRUE,Data_sales[country]=$A$19)*(CHOOSE(MATCH(YEAR(Data_sales[orderDate]),$I$2:$I$4,0),$J$2,$J$3,$J$4)*(Data_sales[sales]))))</f>
        <v>13000.5</v>
      </c>
      <c r="J101" s="12">
        <f>IF(I101&lt;&gt;"",LARGE($I$20:$I$128,ROWS($I$20:I101)),"")</f>
        <v>10248</v>
      </c>
      <c r="K101" s="5" t="str">
        <f t="shared" si="12"/>
        <v>2002 Suzuki XREO</v>
      </c>
      <c r="L101" s="12">
        <f t="shared" si="13"/>
        <v>10248</v>
      </c>
    </row>
    <row r="102" spans="7:12" x14ac:dyDescent="0.2">
      <c r="G102" s="7" t="str">
        <f t="shared" si="11"/>
        <v/>
      </c>
      <c r="H102" s="5" t="str">
        <f>Database!W84</f>
        <v>1970 Plymouth Hemi Cuda</v>
      </c>
      <c r="I102" s="12">
        <f t="array" ref="I102">SUMPRODUCT((Data_sales[productName]=$H102)*(IF($A$19="country",TRUE,Data_sales[country]=$A$19)*(CHOOSE(MATCH(YEAR(Data_sales[orderDate]),$I$2:$I$4,0),$J$2,$J$3,$J$4)*(Data_sales[sales]))))</f>
        <v>8869.77</v>
      </c>
      <c r="J102" s="12">
        <f>IF(I102&lt;&gt;"",LARGE($I$20:$I$128,ROWS($I$20:I102)),"")</f>
        <v>10247.369999999999</v>
      </c>
      <c r="K102" s="5" t="str">
        <f t="shared" si="12"/>
        <v>1937 Horch 930V Limousine</v>
      </c>
      <c r="L102" s="12">
        <f t="shared" si="13"/>
        <v>10247.369999999999</v>
      </c>
    </row>
    <row r="103" spans="7:12" x14ac:dyDescent="0.2">
      <c r="G103" s="7" t="str">
        <f t="shared" si="11"/>
        <v/>
      </c>
      <c r="H103" s="5" t="str">
        <f>Database!W85</f>
        <v>1969 Dodge Charger</v>
      </c>
      <c r="I103" s="12">
        <f t="array" ref="I103">SUMPRODUCT((Data_sales[productName]=$H103)*(IF($A$19="country",TRUE,Data_sales[country]=$A$19)*(CHOOSE(MATCH(YEAR(Data_sales[orderDate]),$I$2:$I$4,0),$J$2,$J$3,$J$4)*(Data_sales[sales]))))</f>
        <v>11566.8</v>
      </c>
      <c r="J103" s="12">
        <f>IF(I103&lt;&gt;"",LARGE($I$20:$I$128,ROWS($I$20:I103)),"")</f>
        <v>10171.44</v>
      </c>
      <c r="K103" s="5" t="str">
        <f t="shared" si="12"/>
        <v>America West Airlines B757-200</v>
      </c>
      <c r="L103" s="12">
        <f t="shared" si="13"/>
        <v>10171.44</v>
      </c>
    </row>
    <row r="104" spans="7:12" x14ac:dyDescent="0.2">
      <c r="G104" s="7" t="str">
        <f t="shared" si="11"/>
        <v/>
      </c>
      <c r="H104" s="5" t="str">
        <f>Database!W86</f>
        <v>1948 Porsche 356-A Roadster</v>
      </c>
      <c r="I104" s="12">
        <f t="array" ref="I104">SUMPRODUCT((Data_sales[productName]=$H104)*(IF($A$19="country",TRUE,Data_sales[country]=$A$19)*(CHOOSE(MATCH(YEAR(Data_sales[orderDate]),$I$2:$I$4,0),$J$2,$J$3,$J$4)*(Data_sales[sales]))))</f>
        <v>7724.64</v>
      </c>
      <c r="J104" s="12">
        <f>IF(I104&lt;&gt;"",LARGE($I$20:$I$128,ROWS($I$20:I104)),"")</f>
        <v>10032</v>
      </c>
      <c r="K104" s="5" t="str">
        <f t="shared" si="12"/>
        <v>F/A 18 Hornet 1/72</v>
      </c>
      <c r="L104" s="12">
        <f t="shared" si="13"/>
        <v>10032</v>
      </c>
    </row>
    <row r="105" spans="7:12" x14ac:dyDescent="0.2">
      <c r="G105" s="7" t="str">
        <f t="shared" si="11"/>
        <v/>
      </c>
      <c r="H105" s="5" t="str">
        <f>Database!W87</f>
        <v>1969 Dodge Super Bee</v>
      </c>
      <c r="I105" s="12">
        <f t="array" ref="I105">SUMPRODUCT((Data_sales[productName]=$H105)*(IF($A$19="country",TRUE,Data_sales[country]=$A$19)*(CHOOSE(MATCH(YEAR(Data_sales[orderDate]),$I$2:$I$4,0),$J$2,$J$3,$J$4)*(Data_sales[sales]))))</f>
        <v>5707.26</v>
      </c>
      <c r="J105" s="12">
        <f>IF(I105&lt;&gt;"",LARGE($I$20:$I$128,ROWS($I$20:I105)),"")</f>
        <v>9884.16</v>
      </c>
      <c r="K105" s="5" t="str">
        <f t="shared" si="12"/>
        <v>1999 Indy 500 Monte Carlo SS</v>
      </c>
      <c r="L105" s="12">
        <f t="shared" si="13"/>
        <v>9884.16</v>
      </c>
    </row>
    <row r="106" spans="7:12" x14ac:dyDescent="0.2">
      <c r="G106" s="7" t="str">
        <f t="shared" si="11"/>
        <v/>
      </c>
      <c r="H106" s="5" t="str">
        <f>Database!W88</f>
        <v>1976 Ford Gran Torino</v>
      </c>
      <c r="I106" s="12">
        <f t="array" ref="I106">SUMPRODUCT((Data_sales[productName]=$H106)*(IF($A$19="country",TRUE,Data_sales[country]=$A$19)*(CHOOSE(MATCH(YEAR(Data_sales[orderDate]),$I$2:$I$4,0),$J$2,$J$3,$J$4)*(Data_sales[sales]))))</f>
        <v>11509.23</v>
      </c>
      <c r="J106" s="12">
        <f>IF(I106&lt;&gt;"",LARGE($I$20:$I$128,ROWS($I$20:I106)),"")</f>
        <v>9762</v>
      </c>
      <c r="K106" s="5" t="str">
        <f t="shared" si="12"/>
        <v>1969 Harley Davidson Ultimate Chopper</v>
      </c>
      <c r="L106" s="12">
        <f t="shared" si="13"/>
        <v>9762</v>
      </c>
    </row>
    <row r="107" spans="7:12" x14ac:dyDescent="0.2">
      <c r="G107" s="7" t="str">
        <f t="shared" si="11"/>
        <v/>
      </c>
      <c r="H107" s="5" t="str">
        <f>Database!W89</f>
        <v>1957 Vespa GS150</v>
      </c>
      <c r="I107" s="12">
        <f t="array" ref="I107">SUMPRODUCT((Data_sales[productName]=$H107)*(IF($A$19="country",TRUE,Data_sales[country]=$A$19)*(CHOOSE(MATCH(YEAR(Data_sales[orderDate]),$I$2:$I$4,0),$J$2,$J$3,$J$4)*(Data_sales[sales]))))</f>
        <v>6816.3600000000006</v>
      </c>
      <c r="J107" s="12">
        <f>IF(I107&lt;&gt;"",LARGE($I$20:$I$128,ROWS($I$20:I107)),"")</f>
        <v>9163.44</v>
      </c>
      <c r="K107" s="5" t="str">
        <f t="shared" si="12"/>
        <v>1993 Mazda RX-7</v>
      </c>
      <c r="L107" s="12">
        <f t="shared" si="13"/>
        <v>9163.44</v>
      </c>
    </row>
    <row r="108" spans="7:12" x14ac:dyDescent="0.2">
      <c r="G108" s="7" t="str">
        <f t="shared" si="11"/>
        <v/>
      </c>
      <c r="H108" s="5" t="str">
        <f>Database!W90</f>
        <v>1957 Corvette Convertible</v>
      </c>
      <c r="I108" s="12">
        <f t="array" ref="I108">SUMPRODUCT((Data_sales[productName]=$H108)*(IF($A$19="country",TRUE,Data_sales[country]=$A$19)*(CHOOSE(MATCH(YEAR(Data_sales[orderDate]),$I$2:$I$4,0),$J$2,$J$3,$J$4)*(Data_sales[sales]))))</f>
        <v>18462.840000000004</v>
      </c>
      <c r="J108" s="12">
        <f>IF(I108&lt;&gt;"",LARGE($I$20:$I$128,ROWS($I$20:I108)),"")</f>
        <v>8869.77</v>
      </c>
      <c r="K108" s="5" t="str">
        <f t="shared" si="12"/>
        <v>1970 Plymouth Hemi Cuda</v>
      </c>
      <c r="L108" s="12">
        <f t="shared" si="13"/>
        <v>8869.77</v>
      </c>
    </row>
    <row r="109" spans="7:12" x14ac:dyDescent="0.2">
      <c r="G109" s="7" t="str">
        <f t="shared" si="11"/>
        <v/>
      </c>
      <c r="H109" s="5" t="str">
        <f>Database!W91</f>
        <v>1982 Ducati 900 Monster</v>
      </c>
      <c r="I109" s="12">
        <f t="array" ref="I109">SUMPRODUCT((Data_sales[productName]=$H109)*(IF($A$19="country",TRUE,Data_sales[country]=$A$19)*(CHOOSE(MATCH(YEAR(Data_sales[orderDate]),$I$2:$I$4,0),$J$2,$J$3,$J$4)*(Data_sales[sales]))))</f>
        <v>6763.0499999999993</v>
      </c>
      <c r="J109" s="12">
        <f>IF(I109&lt;&gt;"",LARGE($I$20:$I$128,ROWS($I$20:I109)),"")</f>
        <v>8494.619999999999</v>
      </c>
      <c r="K109" s="5" t="str">
        <f t="shared" si="12"/>
        <v>American Airlines: B767-300</v>
      </c>
      <c r="L109" s="12">
        <f t="shared" si="13"/>
        <v>8494.619999999999</v>
      </c>
    </row>
    <row r="110" spans="7:12" x14ac:dyDescent="0.2">
      <c r="G110" s="7" t="str">
        <f t="shared" si="11"/>
        <v/>
      </c>
      <c r="H110" s="5" t="str">
        <f>Database!W92</f>
        <v>1971 Alpine Renault 1600s</v>
      </c>
      <c r="I110" s="12">
        <f t="array" ref="I110">SUMPRODUCT((Data_sales[productName]=$H110)*(IF($A$19="country",TRUE,Data_sales[country]=$A$19)*(CHOOSE(MATCH(YEAR(Data_sales[orderDate]),$I$2:$I$4,0),$J$2,$J$3,$J$4)*(Data_sales[sales]))))</f>
        <v>5400.9</v>
      </c>
      <c r="J110" s="12">
        <f>IF(I110&lt;&gt;"",LARGE($I$20:$I$128,ROWS($I$20:I110)),"")</f>
        <v>8161.68</v>
      </c>
      <c r="K110" s="5" t="str">
        <f t="shared" si="12"/>
        <v>1974 Ducati 350 Mk3 Desmo</v>
      </c>
      <c r="L110" s="12">
        <f t="shared" si="13"/>
        <v>8161.68</v>
      </c>
    </row>
    <row r="111" spans="7:12" x14ac:dyDescent="0.2">
      <c r="G111" s="7" t="str">
        <f t="shared" si="11"/>
        <v/>
      </c>
      <c r="H111" s="5" t="str">
        <f>Database!W93</f>
        <v>1956 Porsche 356A Coupe</v>
      </c>
      <c r="I111" s="12">
        <f t="array" ref="I111">SUMPRODUCT((Data_sales[productName]=$H111)*(IF($A$19="country",TRUE,Data_sales[country]=$A$19)*(CHOOSE(MATCH(YEAR(Data_sales[orderDate]),$I$2:$I$4,0),$J$2,$J$3,$J$4)*(Data_sales[sales]))))</f>
        <v>15840</v>
      </c>
      <c r="J111" s="12">
        <f>IF(I111&lt;&gt;"",LARGE($I$20:$I$128,ROWS($I$20:I111)),"")</f>
        <v>7812</v>
      </c>
      <c r="K111" s="5" t="str">
        <f t="shared" si="12"/>
        <v>1957 Ford Thunderbird</v>
      </c>
      <c r="L111" s="12">
        <f t="shared" si="13"/>
        <v>7812</v>
      </c>
    </row>
    <row r="112" spans="7:12" x14ac:dyDescent="0.2">
      <c r="G112" s="7" t="str">
        <f t="shared" si="11"/>
        <v/>
      </c>
      <c r="H112" s="5" t="str">
        <f>Database!W94</f>
        <v>1961 Chevrolet Impala</v>
      </c>
      <c r="I112" s="12">
        <f t="array" ref="I112">SUMPRODUCT((Data_sales[productName]=$H112)*(IF($A$19="country",TRUE,Data_sales[country]=$A$19)*(CHOOSE(MATCH(YEAR(Data_sales[orderDate]),$I$2:$I$4,0),$J$2,$J$3,$J$4)*(Data_sales[sales]))))</f>
        <v>6240.2999999999993</v>
      </c>
      <c r="J112" s="12">
        <f>IF(I112&lt;&gt;"",LARGE($I$20:$I$128,ROWS($I$20:I112)),"")</f>
        <v>7778.16</v>
      </c>
      <c r="K112" s="5" t="str">
        <f t="shared" si="12"/>
        <v>1970 Chevy Chevelle SS 454</v>
      </c>
      <c r="L112" s="12">
        <f t="shared" si="13"/>
        <v>7778.16</v>
      </c>
    </row>
    <row r="113" spans="7:12" x14ac:dyDescent="0.2">
      <c r="G113" s="7" t="str">
        <f t="shared" si="11"/>
        <v/>
      </c>
      <c r="H113" s="5" t="str">
        <f>Database!W95</f>
        <v>1982 Ducati 996 R</v>
      </c>
      <c r="I113" s="12">
        <f t="array" ref="I113">SUMPRODUCT((Data_sales[productName]=$H113)*(IF($A$19="country",TRUE,Data_sales[country]=$A$19)*(CHOOSE(MATCH(YEAR(Data_sales[orderDate]),$I$2:$I$4,0),$J$2,$J$3,$J$4)*(Data_sales[sales]))))</f>
        <v>2933.01</v>
      </c>
      <c r="J113" s="12">
        <f>IF(I113&lt;&gt;"",LARGE($I$20:$I$128,ROWS($I$20:I113)),"")</f>
        <v>7724.64</v>
      </c>
      <c r="K113" s="5" t="str">
        <f t="shared" si="12"/>
        <v>1948 Porsche 356-A Roadster</v>
      </c>
      <c r="L113" s="12">
        <f t="shared" si="13"/>
        <v>7724.64</v>
      </c>
    </row>
    <row r="114" spans="7:12" x14ac:dyDescent="0.2">
      <c r="G114" s="7" t="str">
        <f t="shared" si="11"/>
        <v/>
      </c>
      <c r="H114" s="5" t="str">
        <f>Database!W96</f>
        <v>1974 Ducati 350 Mk3 Desmo</v>
      </c>
      <c r="I114" s="12">
        <f t="array" ref="I114">SUMPRODUCT((Data_sales[productName]=$H114)*(IF($A$19="country",TRUE,Data_sales[country]=$A$19)*(CHOOSE(MATCH(YEAR(Data_sales[orderDate]),$I$2:$I$4,0),$J$2,$J$3,$J$4)*(Data_sales[sales]))))</f>
        <v>8161.68</v>
      </c>
      <c r="J114" s="12">
        <f>IF(I114&lt;&gt;"",LARGE($I$20:$I$128,ROWS($I$20:I114)),"")</f>
        <v>7634.6999999999989</v>
      </c>
      <c r="K114" s="5" t="str">
        <f t="shared" si="12"/>
        <v>2002 Yamaha YZR M1</v>
      </c>
      <c r="L114" s="12">
        <f t="shared" si="13"/>
        <v>7634.6999999999989</v>
      </c>
    </row>
    <row r="115" spans="7:12" x14ac:dyDescent="0.2">
      <c r="G115" s="7" t="str">
        <f t="shared" si="11"/>
        <v/>
      </c>
      <c r="H115" s="5" t="str">
        <f>Database!W97</f>
        <v>2002 Yamaha YZR M1</v>
      </c>
      <c r="I115" s="12">
        <f t="array" ref="I115">SUMPRODUCT((Data_sales[productName]=$H115)*(IF($A$19="country",TRUE,Data_sales[country]=$A$19)*(CHOOSE(MATCH(YEAR(Data_sales[orderDate]),$I$2:$I$4,0),$J$2,$J$3,$J$4)*(Data_sales[sales]))))</f>
        <v>7634.6999999999989</v>
      </c>
      <c r="J115" s="12">
        <f>IF(I115&lt;&gt;"",LARGE($I$20:$I$128,ROWS($I$20:I115)),"")</f>
        <v>7588.2000000000016</v>
      </c>
      <c r="K115" s="5" t="str">
        <f t="shared" si="12"/>
        <v>1939 Chevrolet Deluxe Coupe</v>
      </c>
      <c r="L115" s="12">
        <f t="shared" si="13"/>
        <v>7588.2000000000016</v>
      </c>
    </row>
    <row r="116" spans="7:12" x14ac:dyDescent="0.2">
      <c r="G116" s="7" t="str">
        <f t="shared" si="11"/>
        <v/>
      </c>
      <c r="H116" s="5" t="str">
        <f>Database!W98</f>
        <v>1993 Mazda RX-7</v>
      </c>
      <c r="I116" s="12">
        <f t="array" ref="I116">SUMPRODUCT((Data_sales[productName]=$H116)*(IF($A$19="country",TRUE,Data_sales[country]=$A$19)*(CHOOSE(MATCH(YEAR(Data_sales[orderDate]),$I$2:$I$4,0),$J$2,$J$3,$J$4)*(Data_sales[sales]))))</f>
        <v>9163.44</v>
      </c>
      <c r="J116" s="12">
        <f>IF(I116&lt;&gt;"",LARGE($I$20:$I$128,ROWS($I$20:I116)),"")</f>
        <v>7112</v>
      </c>
      <c r="K116" s="5" t="str">
        <f t="shared" ref="K116:K147" si="14">IF(J116&lt;&gt;0,INDEX($H$20:$H$128,MATCH(J116,$I$20:$I$128,0)),"")</f>
        <v>1997 BMW F650 ST</v>
      </c>
      <c r="L116" s="12">
        <f t="shared" si="13"/>
        <v>7112</v>
      </c>
    </row>
    <row r="117" spans="7:12" x14ac:dyDescent="0.2">
      <c r="G117" s="7" t="str">
        <f t="shared" si="11"/>
        <v/>
      </c>
      <c r="H117" s="5" t="str">
        <f>Database!W99</f>
        <v>1995 Honda Civic</v>
      </c>
      <c r="I117" s="12">
        <f t="array" ref="I117">SUMPRODUCT((Data_sales[productName]=$H117)*(IF($A$19="country",TRUE,Data_sales[country]=$A$19)*(CHOOSE(MATCH(YEAR(Data_sales[orderDate]),$I$2:$I$4,0),$J$2,$J$3,$J$4)*(Data_sales[sales]))))</f>
        <v>15729.72</v>
      </c>
      <c r="J117" s="12">
        <f>IF(I117&lt;&gt;"",LARGE($I$20:$I$128,ROWS($I$20:I117)),"")</f>
        <v>6816.3600000000006</v>
      </c>
      <c r="K117" s="5" t="str">
        <f t="shared" si="14"/>
        <v>1957 Vespa GS150</v>
      </c>
      <c r="L117" s="12">
        <f t="shared" si="13"/>
        <v>6816.3600000000006</v>
      </c>
    </row>
    <row r="118" spans="7:12" x14ac:dyDescent="0.2">
      <c r="G118" s="7" t="str">
        <f t="shared" si="11"/>
        <v/>
      </c>
      <c r="H118" s="5" t="str">
        <f>Database!W100</f>
        <v>1999 Indy 500 Monte Carlo SS</v>
      </c>
      <c r="I118" s="12">
        <f t="array" ref="I118">SUMPRODUCT((Data_sales[productName]=$H118)*(IF($A$19="country",TRUE,Data_sales[country]=$A$19)*(CHOOSE(MATCH(YEAR(Data_sales[orderDate]),$I$2:$I$4,0),$J$2,$J$3,$J$4)*(Data_sales[sales]))))</f>
        <v>9884.16</v>
      </c>
      <c r="J118" s="12">
        <f>IF(I118&lt;&gt;"",LARGE($I$20:$I$128,ROWS($I$20:I118)),"")</f>
        <v>6763.0499999999993</v>
      </c>
      <c r="K118" s="5" t="str">
        <f t="shared" si="14"/>
        <v>1982 Ducati 900 Monster</v>
      </c>
      <c r="L118" s="12">
        <f t="shared" si="13"/>
        <v>6763.0499999999993</v>
      </c>
    </row>
    <row r="119" spans="7:12" x14ac:dyDescent="0.2">
      <c r="G119" s="7" t="str">
        <f t="shared" si="11"/>
        <v/>
      </c>
      <c r="H119" s="5" t="str">
        <f>Database!W101</f>
        <v>1948 Porsche Type 356 Roadster</v>
      </c>
      <c r="I119" s="12">
        <f t="array" ref="I119">SUMPRODUCT((Data_sales[productName]=$H119)*(IF($A$19="country",TRUE,Data_sales[country]=$A$19)*(CHOOSE(MATCH(YEAR(Data_sales[orderDate]),$I$2:$I$4,0),$J$2,$J$3,$J$4)*(Data_sales[sales]))))</f>
        <v>17729.34</v>
      </c>
      <c r="J119" s="12">
        <f>IF(I119&lt;&gt;"",LARGE($I$20:$I$128,ROWS($I$20:I119)),"")</f>
        <v>6518.07</v>
      </c>
      <c r="K119" s="5" t="str">
        <f t="shared" si="14"/>
        <v>1969 Chevrolet Camaro Z28</v>
      </c>
      <c r="L119" s="12">
        <f t="shared" si="13"/>
        <v>6518.07</v>
      </c>
    </row>
    <row r="120" spans="7:12" x14ac:dyDescent="0.2">
      <c r="G120" s="7" t="str">
        <f t="shared" ref="G120:G150" si="15">IFERROR(INDEX($C$55:$C$66,MATCH(E120,$A$55:$A$66,0)),"")</f>
        <v/>
      </c>
      <c r="H120" s="5" t="str">
        <f>Database!W102</f>
        <v>1982 Lamborghini Diablo</v>
      </c>
      <c r="I120" s="12">
        <f t="array" ref="I120">SUMPRODUCT((Data_sales[productName]=$H120)*(IF($A$19="country",TRUE,Data_sales[country]=$A$19)*(CHOOSE(MATCH(YEAR(Data_sales[orderDate]),$I$2:$I$4,0),$J$2,$J$3,$J$4)*(Data_sales[sales]))))</f>
        <v>2792.7000000000003</v>
      </c>
      <c r="J120" s="12">
        <f>IF(I120&lt;&gt;"",LARGE($I$20:$I$128,ROWS($I$20:I120)),"")</f>
        <v>6469.65</v>
      </c>
      <c r="K120" s="5" t="str">
        <f t="shared" si="14"/>
        <v>1928 Ford Phaeton Deluxe</v>
      </c>
      <c r="L120" s="12">
        <f t="shared" si="13"/>
        <v>6469.65</v>
      </c>
    </row>
    <row r="121" spans="7:12" x14ac:dyDescent="0.2">
      <c r="G121" s="7" t="str">
        <f t="shared" si="15"/>
        <v/>
      </c>
      <c r="H121" s="5" t="str">
        <f>Database!W103</f>
        <v>1965 Aston Martin DB5</v>
      </c>
      <c r="I121" s="12">
        <f t="array" ref="I121">SUMPRODUCT((Data_sales[productName]=$H121)*(IF($A$19="country",TRUE,Data_sales[country]=$A$19)*(CHOOSE(MATCH(YEAR(Data_sales[orderDate]),$I$2:$I$4,0),$J$2,$J$3,$J$4)*(Data_sales[sales]))))</f>
        <v>13122.420000000002</v>
      </c>
      <c r="J121" s="12">
        <f>IF(I121&lt;&gt;"",LARGE($I$20:$I$128,ROWS($I$20:I121)),"")</f>
        <v>6240.2999999999993</v>
      </c>
      <c r="K121" s="5" t="str">
        <f t="shared" si="14"/>
        <v>1961 Chevrolet Impala</v>
      </c>
      <c r="L121" s="12">
        <f t="shared" si="13"/>
        <v>6240.2999999999993</v>
      </c>
    </row>
    <row r="122" spans="7:12" x14ac:dyDescent="0.2">
      <c r="G122" s="7" t="str">
        <f t="shared" si="15"/>
        <v/>
      </c>
      <c r="H122" s="5" t="str">
        <f>Database!W104</f>
        <v>1957 Ford Thunderbird</v>
      </c>
      <c r="I122" s="12">
        <f t="array" ref="I122">SUMPRODUCT((Data_sales[productName]=$H122)*(IF($A$19="country",TRUE,Data_sales[country]=$A$19)*(CHOOSE(MATCH(YEAR(Data_sales[orderDate]),$I$2:$I$4,0),$J$2,$J$3,$J$4)*(Data_sales[sales]))))</f>
        <v>7812</v>
      </c>
      <c r="J122" s="12">
        <f>IF(I122&lt;&gt;"",LARGE($I$20:$I$128,ROWS($I$20:I122)),"")</f>
        <v>5707.26</v>
      </c>
      <c r="K122" s="5" t="str">
        <f t="shared" si="14"/>
        <v>1969 Dodge Super Bee</v>
      </c>
      <c r="L122" s="12">
        <f t="shared" si="13"/>
        <v>5707.26</v>
      </c>
    </row>
    <row r="123" spans="7:12" x14ac:dyDescent="0.2">
      <c r="G123" s="7" t="str">
        <f t="shared" si="15"/>
        <v/>
      </c>
      <c r="H123" s="5" t="str">
        <f>Database!W105</f>
        <v>1970 Chevy Chevelle SS 454</v>
      </c>
      <c r="I123" s="12">
        <f t="array" ref="I123">SUMPRODUCT((Data_sales[productName]=$H123)*(IF($A$19="country",TRUE,Data_sales[country]=$A$19)*(CHOOSE(MATCH(YEAR(Data_sales[orderDate]),$I$2:$I$4,0),$J$2,$J$3,$J$4)*(Data_sales[sales]))))</f>
        <v>7778.16</v>
      </c>
      <c r="J123" s="12">
        <f>IF(I123&lt;&gt;"",LARGE($I$20:$I$128,ROWS($I$20:I123)),"")</f>
        <v>5538</v>
      </c>
      <c r="K123" s="5" t="str">
        <f t="shared" si="14"/>
        <v>1900s Vintage Tri-Plane</v>
      </c>
      <c r="L123" s="12">
        <f t="shared" si="13"/>
        <v>5538</v>
      </c>
    </row>
    <row r="124" spans="7:12" x14ac:dyDescent="0.2">
      <c r="G124" s="7" t="str">
        <f t="shared" si="15"/>
        <v/>
      </c>
      <c r="H124" s="5" t="str">
        <f>Database!W106</f>
        <v>1966 Shelby Cobra 427 S/C</v>
      </c>
      <c r="I124" s="12">
        <f t="array" ref="I124">SUMPRODUCT((Data_sales[productName]=$H124)*(IF($A$19="country",TRUE,Data_sales[country]=$A$19)*(CHOOSE(MATCH(YEAR(Data_sales[orderDate]),$I$2:$I$4,0),$J$2,$J$3,$J$4)*(Data_sales[sales]))))</f>
        <v>3764.4900000000007</v>
      </c>
      <c r="J124" s="12">
        <f>IF(I124&lt;&gt;"",LARGE($I$20:$I$128,ROWS($I$20:I124)),"")</f>
        <v>5400.9</v>
      </c>
      <c r="K124" s="5" t="str">
        <f t="shared" si="14"/>
        <v>1971 Alpine Renault 1600s</v>
      </c>
      <c r="L124" s="12">
        <f t="shared" si="13"/>
        <v>5400.9</v>
      </c>
    </row>
    <row r="125" spans="7:12" x14ac:dyDescent="0.2">
      <c r="G125" s="7" t="str">
        <f t="shared" si="15"/>
        <v/>
      </c>
      <c r="H125" s="5" t="str">
        <f>Database!W107</f>
        <v>1949 Jaguar XK 120</v>
      </c>
      <c r="I125" s="12">
        <f t="array" ref="I125">SUMPRODUCT((Data_sales[productName]=$H125)*(IF($A$19="country",TRUE,Data_sales[country]=$A$19)*(CHOOSE(MATCH(YEAR(Data_sales[orderDate]),$I$2:$I$4,0),$J$2,$J$3,$J$4)*(Data_sales[sales]))))</f>
        <v>10667.01</v>
      </c>
      <c r="J125" s="12">
        <f>IF(I125&lt;&gt;"",LARGE($I$20:$I$128,ROWS($I$20:I125)),"")</f>
        <v>4186.26</v>
      </c>
      <c r="K125" s="5" t="str">
        <f t="shared" si="14"/>
        <v>1930 Buick Marquette Phaeton</v>
      </c>
      <c r="L125" s="12">
        <f t="shared" si="13"/>
        <v>4186.26</v>
      </c>
    </row>
    <row r="126" spans="7:12" x14ac:dyDescent="0.2">
      <c r="G126" s="7" t="str">
        <f t="shared" si="15"/>
        <v/>
      </c>
      <c r="H126" s="5" t="str">
        <f>Database!W108</f>
        <v>1952 Citroen-15CV</v>
      </c>
      <c r="I126" s="12">
        <f t="array" ref="I126">SUMPRODUCT((Data_sales[productName]=$H126)*(IF($A$19="country",TRUE,Data_sales[country]=$A$19)*(CHOOSE(MATCH(YEAR(Data_sales[orderDate]),$I$2:$I$4,0),$J$2,$J$3,$J$4)*(Data_sales[sales]))))</f>
        <v>15558.119999999999</v>
      </c>
      <c r="J126" s="12">
        <f>IF(I126&lt;&gt;"",LARGE($I$20:$I$128,ROWS($I$20:I126)),"")</f>
        <v>3764.4900000000007</v>
      </c>
      <c r="K126" s="5" t="str">
        <f t="shared" si="14"/>
        <v>1966 Shelby Cobra 427 S/C</v>
      </c>
      <c r="L126" s="12">
        <f t="shared" si="13"/>
        <v>3764.4900000000007</v>
      </c>
    </row>
    <row r="127" spans="7:12" x14ac:dyDescent="0.2">
      <c r="G127" s="7" t="str">
        <f t="shared" si="15"/>
        <v/>
      </c>
      <c r="H127" s="5" t="str">
        <f>Database!W109</f>
        <v>1969 Chevrolet Camaro Z28</v>
      </c>
      <c r="I127" s="12">
        <f t="array" ref="I127">SUMPRODUCT((Data_sales[productName]=$H127)*(IF($A$19="country",TRUE,Data_sales[country]=$A$19)*(CHOOSE(MATCH(YEAR(Data_sales[orderDate]),$I$2:$I$4,0),$J$2,$J$3,$J$4)*(Data_sales[sales]))))</f>
        <v>6518.07</v>
      </c>
      <c r="J127" s="12">
        <f>IF(I127&lt;&gt;"",LARGE($I$20:$I$128,ROWS($I$20:I127)),"")</f>
        <v>2933.01</v>
      </c>
      <c r="K127" s="5" t="str">
        <f t="shared" si="14"/>
        <v>1982 Ducati 996 R</v>
      </c>
      <c r="L127" s="12">
        <f t="shared" si="13"/>
        <v>2933.01</v>
      </c>
    </row>
    <row r="128" spans="7:12" x14ac:dyDescent="0.2">
      <c r="G128" s="7" t="str">
        <f t="shared" si="15"/>
        <v/>
      </c>
      <c r="H128" s="5" t="str">
        <f>Database!W110</f>
        <v>2002 Chevy Corvette</v>
      </c>
      <c r="I128" s="12">
        <f t="array" ref="I128">SUMPRODUCT((Data_sales[productName]=$H128)*(IF($A$19="country",TRUE,Data_sales[country]=$A$19)*(CHOOSE(MATCH(YEAR(Data_sales[orderDate]),$I$2:$I$4,0),$J$2,$J$3,$J$4)*(Data_sales[sales]))))</f>
        <v>10697.07</v>
      </c>
      <c r="J128" s="12">
        <f>IF(I128&lt;&gt;"",LARGE($I$20:$I$128,ROWS($I$20:I128)),"")</f>
        <v>2792.7000000000003</v>
      </c>
      <c r="K128" s="5" t="str">
        <f t="shared" si="14"/>
        <v>1982 Lamborghini Diablo</v>
      </c>
      <c r="L128" s="12">
        <f t="shared" si="13"/>
        <v>2792.7000000000003</v>
      </c>
    </row>
    <row r="129" spans="7:10" x14ac:dyDescent="0.2">
      <c r="G129" s="7" t="str">
        <f t="shared" si="15"/>
        <v/>
      </c>
      <c r="H129" s="5" t="str">
        <f>Database!W111</f>
        <v/>
      </c>
      <c r="J129" s="12" t="str">
        <f>IF(I129&lt;&gt;"",LARGE($I$20:$I$128,ROWS($I$20:I129)),"")</f>
        <v/>
      </c>
    </row>
    <row r="130" spans="7:10" x14ac:dyDescent="0.2">
      <c r="G130" s="7" t="str">
        <f t="shared" si="15"/>
        <v/>
      </c>
      <c r="H130" s="5" t="str">
        <f>Database!W112</f>
        <v/>
      </c>
      <c r="J130" s="12" t="str">
        <f>IF(I130&lt;&gt;"",LARGE($I$20:$I$128,ROWS($I$20:I130)),"")</f>
        <v/>
      </c>
    </row>
    <row r="131" spans="7:10" x14ac:dyDescent="0.2">
      <c r="G131" s="7" t="str">
        <f t="shared" si="15"/>
        <v/>
      </c>
      <c r="H131" s="5" t="str">
        <f>Database!W113</f>
        <v/>
      </c>
      <c r="J131" s="12" t="str">
        <f>IF(I131&lt;&gt;"",LARGE($I$20:$I$128,ROWS($I$20:I131)),"")</f>
        <v/>
      </c>
    </row>
    <row r="132" spans="7:10" x14ac:dyDescent="0.2">
      <c r="G132" s="7" t="str">
        <f t="shared" si="15"/>
        <v/>
      </c>
      <c r="H132" s="5" t="str">
        <f>Database!W114</f>
        <v/>
      </c>
      <c r="J132" s="12" t="str">
        <f>IF(I132&lt;&gt;"",LARGE($I$20:$I$128,ROWS($I$20:I132)),"")</f>
        <v/>
      </c>
    </row>
    <row r="133" spans="7:10" x14ac:dyDescent="0.2">
      <c r="G133" s="7" t="str">
        <f t="shared" si="15"/>
        <v/>
      </c>
      <c r="H133" s="5" t="str">
        <f>Database!W115</f>
        <v/>
      </c>
      <c r="J133" s="12" t="str">
        <f>IF(I133&lt;&gt;"",LARGE($I$20:$I$128,ROWS($I$20:I133)),"")</f>
        <v/>
      </c>
    </row>
    <row r="134" spans="7:10" x14ac:dyDescent="0.2">
      <c r="G134" s="7" t="str">
        <f t="shared" si="15"/>
        <v/>
      </c>
      <c r="H134" s="5" t="str">
        <f>Database!W116</f>
        <v/>
      </c>
      <c r="J134" s="12" t="str">
        <f>IF(I134&lt;&gt;"",LARGE($I$20:$I$128,ROWS($I$20:I134)),"")</f>
        <v/>
      </c>
    </row>
    <row r="135" spans="7:10" x14ac:dyDescent="0.2">
      <c r="G135" s="7" t="str">
        <f t="shared" si="15"/>
        <v/>
      </c>
      <c r="H135" s="5" t="str">
        <f>Database!W117</f>
        <v/>
      </c>
      <c r="J135" s="12" t="str">
        <f>IF(I135&lt;&gt;"",LARGE($I$20:$I$128,ROWS($I$20:I135)),"")</f>
        <v/>
      </c>
    </row>
    <row r="136" spans="7:10" x14ac:dyDescent="0.2">
      <c r="G136" s="7" t="str">
        <f t="shared" si="15"/>
        <v/>
      </c>
      <c r="H136" s="5" t="str">
        <f>Database!W118</f>
        <v/>
      </c>
      <c r="J136" s="12" t="str">
        <f>IF(I136&lt;&gt;"",LARGE($I$20:$I$128,ROWS($I$20:I136)),"")</f>
        <v/>
      </c>
    </row>
    <row r="137" spans="7:10" x14ac:dyDescent="0.2">
      <c r="G137" s="7" t="str">
        <f t="shared" si="15"/>
        <v/>
      </c>
      <c r="H137" s="5" t="str">
        <f>Database!W119</f>
        <v/>
      </c>
      <c r="J137" s="12" t="str">
        <f>IF(I137&lt;&gt;"",LARGE($I$20:$I$128,ROWS($I$20:I137)),"")</f>
        <v/>
      </c>
    </row>
    <row r="138" spans="7:10" x14ac:dyDescent="0.2">
      <c r="G138" s="7" t="str">
        <f t="shared" si="15"/>
        <v/>
      </c>
      <c r="H138" s="5" t="str">
        <f>Database!W120</f>
        <v/>
      </c>
      <c r="J138" s="12" t="str">
        <f>IF(I138&lt;&gt;"",LARGE($I$20:$I$128,ROWS($I$20:I138)),"")</f>
        <v/>
      </c>
    </row>
    <row r="139" spans="7:10" x14ac:dyDescent="0.2">
      <c r="G139" s="7" t="str">
        <f t="shared" si="15"/>
        <v/>
      </c>
      <c r="H139" s="5" t="str">
        <f>Database!W121</f>
        <v/>
      </c>
      <c r="J139" s="12" t="str">
        <f>IF(I139&lt;&gt;"",LARGE($I$20:$I$128,ROWS($I$20:I139)),"")</f>
        <v/>
      </c>
    </row>
    <row r="140" spans="7:10" x14ac:dyDescent="0.2">
      <c r="G140" s="7" t="str">
        <f t="shared" si="15"/>
        <v/>
      </c>
      <c r="H140" s="5" t="str">
        <f>Database!W122</f>
        <v/>
      </c>
      <c r="J140" s="12" t="str">
        <f>IF(I140&lt;&gt;"",LARGE($I$20:$I$128,ROWS($I$20:I140)),"")</f>
        <v/>
      </c>
    </row>
    <row r="141" spans="7:10" x14ac:dyDescent="0.2">
      <c r="G141" s="7" t="str">
        <f t="shared" si="15"/>
        <v/>
      </c>
      <c r="H141" s="5" t="str">
        <f>Database!W123</f>
        <v/>
      </c>
      <c r="J141" s="12" t="str">
        <f>IF(I141&lt;&gt;"",LARGE($I$20:$I$128,ROWS($I$20:I141)),"")</f>
        <v/>
      </c>
    </row>
    <row r="142" spans="7:10" x14ac:dyDescent="0.2">
      <c r="G142" s="7" t="str">
        <f t="shared" si="15"/>
        <v/>
      </c>
      <c r="H142" s="5" t="str">
        <f>Database!W124</f>
        <v/>
      </c>
      <c r="J142" s="12" t="str">
        <f>IF(I142&lt;&gt;"",LARGE($I$20:$I$128,ROWS($I$20:I142)),"")</f>
        <v/>
      </c>
    </row>
    <row r="143" spans="7:10" x14ac:dyDescent="0.2">
      <c r="G143" s="7" t="str">
        <f t="shared" si="15"/>
        <v/>
      </c>
      <c r="H143" s="5" t="str">
        <f>Database!W125</f>
        <v/>
      </c>
      <c r="J143" s="12" t="str">
        <f>IF(I143&lt;&gt;"",LARGE($I$20:$I$128,ROWS($I$20:I143)),"")</f>
        <v/>
      </c>
    </row>
    <row r="144" spans="7:10" x14ac:dyDescent="0.2">
      <c r="G144" s="7" t="str">
        <f t="shared" si="15"/>
        <v/>
      </c>
      <c r="H144" s="5" t="str">
        <f>Database!W126</f>
        <v/>
      </c>
      <c r="J144" s="12" t="str">
        <f>IF(I144&lt;&gt;"",LARGE($I$20:$I$128,ROWS($I$20:I144)),"")</f>
        <v/>
      </c>
    </row>
    <row r="145" spans="7:10" x14ac:dyDescent="0.2">
      <c r="G145" s="7" t="str">
        <f t="shared" si="15"/>
        <v/>
      </c>
      <c r="H145" s="5" t="str">
        <f>Database!W127</f>
        <v/>
      </c>
      <c r="J145" s="12" t="str">
        <f>IF(I145&lt;&gt;"",LARGE($I$20:$I$128,ROWS($I$20:I145)),"")</f>
        <v/>
      </c>
    </row>
    <row r="146" spans="7:10" x14ac:dyDescent="0.2">
      <c r="G146" s="7" t="str">
        <f t="shared" si="15"/>
        <v/>
      </c>
      <c r="H146" s="5" t="str">
        <f>Database!W128</f>
        <v/>
      </c>
      <c r="J146" s="12" t="str">
        <f>IF(I146&lt;&gt;"",LARGE($I$20:$I$128,ROWS($I$20:I146)),"")</f>
        <v/>
      </c>
    </row>
    <row r="147" spans="7:10" x14ac:dyDescent="0.2">
      <c r="G147" s="7" t="str">
        <f t="shared" si="15"/>
        <v/>
      </c>
      <c r="H147" s="5" t="str">
        <f>Database!W129</f>
        <v/>
      </c>
      <c r="J147" s="12" t="str">
        <f>IF(I147&lt;&gt;"",LARGE($I$20:$I$128,ROWS($I$20:I147)),"")</f>
        <v/>
      </c>
    </row>
    <row r="148" spans="7:10" x14ac:dyDescent="0.2">
      <c r="G148" s="7" t="str">
        <f t="shared" si="15"/>
        <v/>
      </c>
      <c r="H148" s="5" t="str">
        <f>Database!W130</f>
        <v/>
      </c>
      <c r="J148" s="12" t="str">
        <f>IF(I148&lt;&gt;"",LARGE($I$20:$I$128,ROWS($I$20:I148)),"")</f>
        <v/>
      </c>
    </row>
    <row r="149" spans="7:10" x14ac:dyDescent="0.2">
      <c r="G149" s="7" t="str">
        <f t="shared" si="15"/>
        <v/>
      </c>
      <c r="H149" s="5" t="str">
        <f>Database!W131</f>
        <v/>
      </c>
      <c r="J149" s="12" t="str">
        <f>IF(I149&lt;&gt;"",LARGE($I$20:$I$128,ROWS($I$20:I149)),"")</f>
        <v/>
      </c>
    </row>
    <row r="150" spans="7:10" x14ac:dyDescent="0.2">
      <c r="G150" s="7" t="str">
        <f t="shared" si="15"/>
        <v/>
      </c>
      <c r="H150" s="5" t="str">
        <f>Database!W132</f>
        <v/>
      </c>
      <c r="J150" s="12" t="str">
        <f>IF(I150&lt;&gt;"",LARGE($I$20:$I$128,ROWS($I$20:I150)),"")</f>
        <v/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4E253-9898-4ADC-B89C-71D47E6577EB}">
  <sheetPr codeName="Sheet3"/>
  <dimension ref="A1:AA1001"/>
  <sheetViews>
    <sheetView topLeftCell="F1" workbookViewId="0">
      <selection activeCell="F5" sqref="F5"/>
    </sheetView>
  </sheetViews>
  <sheetFormatPr defaultRowHeight="15" x14ac:dyDescent="0.25"/>
  <cols>
    <col min="1" max="1" width="19" hidden="1" customWidth="1"/>
    <col min="2" max="2" width="18.28515625" hidden="1" customWidth="1"/>
    <col min="3" max="3" width="11.7109375" hidden="1" customWidth="1"/>
    <col min="4" max="4" width="8.5703125" hidden="1" customWidth="1"/>
    <col min="5" max="5" width="81.140625" hidden="1" customWidth="1"/>
    <col min="6" max="6" width="40.140625" bestFit="1" customWidth="1"/>
    <col min="7" max="7" width="12.28515625" bestFit="1" customWidth="1"/>
    <col min="8" max="8" width="14.5703125" bestFit="1" customWidth="1"/>
    <col min="9" max="9" width="81.140625" hidden="1" customWidth="1"/>
    <col min="10" max="10" width="26.5703125" hidden="1" customWidth="1"/>
    <col min="11" max="11" width="15.85546875" hidden="1" customWidth="1"/>
    <col min="12" max="12" width="12.7109375" bestFit="1" customWidth="1"/>
    <col min="13" max="13" width="11" bestFit="1" customWidth="1"/>
    <col min="14" max="14" width="12.85546875" bestFit="1" customWidth="1"/>
    <col min="15" max="15" width="17.28515625" bestFit="1" customWidth="1"/>
    <col min="16" max="16" width="14.140625" hidden="1" customWidth="1"/>
    <col min="17" max="17" width="9.5703125" style="3" hidden="1" customWidth="1"/>
    <col min="18" max="18" width="11.140625" hidden="1" customWidth="1"/>
    <col min="23" max="23" width="40.140625" bestFit="1" customWidth="1"/>
    <col min="27" max="27" width="17.28515625" bestFit="1" customWidth="1"/>
  </cols>
  <sheetData>
    <row r="1" spans="1:2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3" t="s">
        <v>336</v>
      </c>
      <c r="R1" t="s">
        <v>0</v>
      </c>
    </row>
    <row r="2" spans="1:27" x14ac:dyDescent="0.25">
      <c r="A2" s="1">
        <v>363</v>
      </c>
      <c r="B2" s="1">
        <v>30</v>
      </c>
      <c r="C2" s="1">
        <v>136</v>
      </c>
      <c r="D2" s="1" t="s">
        <v>17</v>
      </c>
      <c r="E2" s="1" t="s">
        <v>18</v>
      </c>
      <c r="F2" s="1" t="s">
        <v>19</v>
      </c>
      <c r="G2" s="2">
        <v>37627</v>
      </c>
      <c r="H2" s="1" t="s">
        <v>20</v>
      </c>
      <c r="I2" s="1" t="s">
        <v>18</v>
      </c>
      <c r="J2" s="1" t="s">
        <v>21</v>
      </c>
      <c r="K2" s="1" t="s">
        <v>22</v>
      </c>
      <c r="L2" s="1" t="s">
        <v>23</v>
      </c>
      <c r="M2" s="1" t="s">
        <v>24</v>
      </c>
      <c r="N2" s="1">
        <v>114200</v>
      </c>
      <c r="O2" s="1" t="s">
        <v>25</v>
      </c>
      <c r="P2" s="1" t="s">
        <v>24</v>
      </c>
      <c r="Q2" s="1">
        <f>Data_sales[[#This Row],[priceEach]]*Data_sales[[#This Row],[quantityOrdered]]</f>
        <v>4080</v>
      </c>
      <c r="R2" s="1">
        <f>YEAR(Data_sales[[#This Row],[orderDate]])</f>
        <v>2003</v>
      </c>
      <c r="T2">
        <f>COUNTIF($F$2:F2,F2:F1001)</f>
        <v>1</v>
      </c>
      <c r="U2">
        <f>IF(T2=1,T2+ROWS($T$2:T2)/1000,"")</f>
        <v>1.0009999999999999</v>
      </c>
      <c r="V2">
        <f>IFERROR(SMALL($U$2:$U$1001,ROWS($U$2:U2)),"")</f>
        <v>1.0009999999999999</v>
      </c>
      <c r="W2" t="str">
        <f>IF(V2&lt;&gt;"",INDEX(Data_sales[productName],MATCH(V2,$U$2:$U$1001,0)),"")</f>
        <v>1917 Grand Touring Sedan</v>
      </c>
      <c r="X2">
        <f>COUNTIF($O$2:O2,$O$2:$O$1001)</f>
        <v>1</v>
      </c>
      <c r="Y2">
        <f>IF(X2=1,X2+ROWS($X$2:X2)/100,"")</f>
        <v>1.01</v>
      </c>
      <c r="Z2">
        <f>IFERROR(LARGE($Y$2:$Y$1001,ROWS($Y$2:Y2)),"")</f>
        <v>10.74</v>
      </c>
      <c r="AA2" t="str">
        <f>IF(Z2&lt;&gt;"",INDEX(Data_sales[RepfullName],MATCH(Z2,$Y$2:$Y$1001,0)),"")</f>
        <v>Andy Fixter</v>
      </c>
    </row>
    <row r="3" spans="1:27" x14ac:dyDescent="0.25">
      <c r="A3" s="1">
        <v>363</v>
      </c>
      <c r="B3" s="1">
        <v>30</v>
      </c>
      <c r="C3" s="1">
        <v>136</v>
      </c>
      <c r="D3" s="1" t="s">
        <v>17</v>
      </c>
      <c r="E3" s="1" t="s">
        <v>18</v>
      </c>
      <c r="F3" s="1" t="s">
        <v>19</v>
      </c>
      <c r="G3" s="2">
        <v>37945</v>
      </c>
      <c r="H3" s="1" t="s">
        <v>26</v>
      </c>
      <c r="I3" s="1" t="s">
        <v>18</v>
      </c>
      <c r="J3" s="1" t="s">
        <v>21</v>
      </c>
      <c r="K3" s="1" t="s">
        <v>22</v>
      </c>
      <c r="L3" s="1" t="s">
        <v>23</v>
      </c>
      <c r="M3" s="1" t="s">
        <v>24</v>
      </c>
      <c r="N3" s="1">
        <v>114200</v>
      </c>
      <c r="O3" s="1" t="s">
        <v>25</v>
      </c>
      <c r="P3" s="1" t="s">
        <v>24</v>
      </c>
      <c r="Q3" s="1">
        <f>Data_sales[[#This Row],[priceEach]]*Data_sales[[#This Row],[quantityOrdered]]</f>
        <v>4080</v>
      </c>
      <c r="R3" s="1">
        <f>YEAR(Data_sales[[#This Row],[orderDate]])</f>
        <v>2003</v>
      </c>
      <c r="T3">
        <f>COUNTIF($F$2:F3,F3:F1002)</f>
        <v>2</v>
      </c>
      <c r="U3" t="str">
        <f>IF(T3=1,T3+ROWS($T$2:T3)/1000,"")</f>
        <v/>
      </c>
      <c r="V3">
        <f>IFERROR(SMALL($U$2:$U$1001,ROWS($U$2:U3)),"")</f>
        <v>1.004</v>
      </c>
      <c r="W3" t="str">
        <f>IF(V3&lt;&gt;"",INDEX(Data_sales[productName],MATCH(V3,$U$2:$U$1001,0)),"")</f>
        <v>1911 Ford Town Car</v>
      </c>
      <c r="X3">
        <f>COUNTIF($O$2:O3,$O$2:$O$1001)</f>
        <v>2</v>
      </c>
      <c r="Y3" t="str">
        <f>IF(X3=1,X3+ROWS($X$2:X3)/100,"")</f>
        <v/>
      </c>
      <c r="Z3">
        <f>IFERROR(LARGE($Y$2:$Y$1001,ROWS($Y$2:Y3)),"")</f>
        <v>10.15</v>
      </c>
      <c r="AA3" t="str">
        <f>IF(Z3&lt;&gt;"",INDEX(Data_sales[RepfullName],MATCH(Z3,$Y$2:$Y$1001,0)),"")</f>
        <v>Martin Gerard</v>
      </c>
    </row>
    <row r="4" spans="1:27" x14ac:dyDescent="0.25">
      <c r="A4" s="1">
        <v>363</v>
      </c>
      <c r="B4" s="1">
        <v>30</v>
      </c>
      <c r="C4" s="1">
        <v>136</v>
      </c>
      <c r="D4" s="1" t="s">
        <v>17</v>
      </c>
      <c r="E4" s="1" t="s">
        <v>18</v>
      </c>
      <c r="F4" s="1" t="s">
        <v>19</v>
      </c>
      <c r="G4" s="2">
        <v>38295</v>
      </c>
      <c r="H4" s="1" t="s">
        <v>27</v>
      </c>
      <c r="I4" s="1" t="s">
        <v>28</v>
      </c>
      <c r="J4" s="1" t="s">
        <v>21</v>
      </c>
      <c r="K4" s="1" t="s">
        <v>22</v>
      </c>
      <c r="L4" s="1" t="s">
        <v>23</v>
      </c>
      <c r="M4" s="1" t="s">
        <v>24</v>
      </c>
      <c r="N4" s="1">
        <v>114200</v>
      </c>
      <c r="O4" s="1" t="s">
        <v>25</v>
      </c>
      <c r="P4" s="1" t="s">
        <v>24</v>
      </c>
      <c r="Q4" s="1">
        <f>Data_sales[[#This Row],[priceEach]]*Data_sales[[#This Row],[quantityOrdered]]</f>
        <v>4080</v>
      </c>
      <c r="R4" s="1">
        <f>YEAR(Data_sales[[#This Row],[orderDate]])</f>
        <v>2004</v>
      </c>
      <c r="T4">
        <f>COUNTIF($F$2:F4,F4:F1003)</f>
        <v>3</v>
      </c>
      <c r="U4" t="str">
        <f>IF(T4=1,T4+ROWS($T$2:T4)/1000,"")</f>
        <v/>
      </c>
      <c r="V4">
        <f>IFERROR(SMALL($U$2:$U$1001,ROWS($U$2:U4)),"")</f>
        <v>1.0069999999999999</v>
      </c>
      <c r="W4" t="str">
        <f>IF(V4&lt;&gt;"",INDEX(Data_sales[productName],MATCH(V4,$U$2:$U$1001,0)),"")</f>
        <v>1932 Alfa Romeo 8C2300 Spider Sport</v>
      </c>
      <c r="X4">
        <f>COUNTIF($O$2:O4,$O$2:$O$1001)</f>
        <v>3</v>
      </c>
      <c r="Y4" t="str">
        <f>IF(X4=1,X4+ROWS($X$2:X4)/100,"")</f>
        <v/>
      </c>
      <c r="Z4">
        <f>IFERROR(LARGE($Y$2:$Y$1001,ROWS($Y$2:Y4)),"")</f>
        <v>9.06</v>
      </c>
      <c r="AA4" t="str">
        <f>IF(Z4&lt;&gt;"",INDEX(Data_sales[RepfullName],MATCH(Z4,$Y$2:$Y$1001,0)),"")</f>
        <v>Loui Bondur</v>
      </c>
    </row>
    <row r="5" spans="1:27" x14ac:dyDescent="0.25">
      <c r="A5" s="1">
        <v>363</v>
      </c>
      <c r="B5" s="1">
        <v>50</v>
      </c>
      <c r="C5" s="1">
        <v>55.09</v>
      </c>
      <c r="D5" s="1" t="s">
        <v>17</v>
      </c>
      <c r="E5" s="1" t="s">
        <v>18</v>
      </c>
      <c r="F5" s="1" t="s">
        <v>29</v>
      </c>
      <c r="G5" s="2">
        <v>37627</v>
      </c>
      <c r="H5" s="1" t="s">
        <v>20</v>
      </c>
      <c r="I5" s="1" t="s">
        <v>18</v>
      </c>
      <c r="J5" s="1" t="s">
        <v>21</v>
      </c>
      <c r="K5" s="1" t="s">
        <v>22</v>
      </c>
      <c r="L5" s="1" t="s">
        <v>23</v>
      </c>
      <c r="M5" s="1" t="s">
        <v>24</v>
      </c>
      <c r="N5" s="1">
        <v>114200</v>
      </c>
      <c r="O5" s="1" t="s">
        <v>25</v>
      </c>
      <c r="P5" s="1" t="s">
        <v>24</v>
      </c>
      <c r="Q5" s="1">
        <f>Data_sales[[#This Row],[priceEach]]*Data_sales[[#This Row],[quantityOrdered]]</f>
        <v>2754.5</v>
      </c>
      <c r="R5" s="1">
        <f>YEAR(Data_sales[[#This Row],[orderDate]])</f>
        <v>2003</v>
      </c>
      <c r="T5">
        <f>COUNTIF($F$2:F5,F5:F1004)</f>
        <v>1</v>
      </c>
      <c r="U5">
        <f>IF(T5=1,T5+ROWS($T$2:T5)/1000,"")</f>
        <v>1.004</v>
      </c>
      <c r="V5">
        <f>IFERROR(SMALL($U$2:$U$1001,ROWS($U$2:U5)),"")</f>
        <v>1.01</v>
      </c>
      <c r="W5" t="str">
        <f>IF(V5&lt;&gt;"",INDEX(Data_sales[productName],MATCH(V5,$U$2:$U$1001,0)),"")</f>
        <v>1936 Mercedes Benz 500k Roadster</v>
      </c>
      <c r="X5">
        <f>COUNTIF($O$2:O5,$O$2:$O$1001)</f>
        <v>4</v>
      </c>
      <c r="Y5" t="str">
        <f>IF(X5=1,X5+ROWS($X$2:X5)/100,"")</f>
        <v/>
      </c>
      <c r="Z5">
        <f>IFERROR(LARGE($Y$2:$Y$1001,ROWS($Y$2:Y5)),"")</f>
        <v>8.120000000000001</v>
      </c>
      <c r="AA5" t="str">
        <f>IF(Z5&lt;&gt;"",INDEX(Data_sales[RepfullName],MATCH(Z5,$Y$2:$Y$1001,0)),"")</f>
        <v>Leslie Jennings</v>
      </c>
    </row>
    <row r="6" spans="1:27" x14ac:dyDescent="0.25">
      <c r="A6" s="1">
        <v>363</v>
      </c>
      <c r="B6" s="1">
        <v>50</v>
      </c>
      <c r="C6" s="1">
        <v>55.09</v>
      </c>
      <c r="D6" s="1" t="s">
        <v>17</v>
      </c>
      <c r="E6" s="1" t="s">
        <v>18</v>
      </c>
      <c r="F6" s="1" t="s">
        <v>29</v>
      </c>
      <c r="G6" s="2">
        <v>37945</v>
      </c>
      <c r="H6" s="1" t="s">
        <v>26</v>
      </c>
      <c r="I6" s="1" t="s">
        <v>18</v>
      </c>
      <c r="J6" s="1" t="s">
        <v>21</v>
      </c>
      <c r="K6" s="1" t="s">
        <v>22</v>
      </c>
      <c r="L6" s="1" t="s">
        <v>23</v>
      </c>
      <c r="M6" s="1" t="s">
        <v>24</v>
      </c>
      <c r="N6" s="1">
        <v>114200</v>
      </c>
      <c r="O6" s="1" t="s">
        <v>25</v>
      </c>
      <c r="P6" s="1" t="s">
        <v>24</v>
      </c>
      <c r="Q6" s="1">
        <f>Data_sales[[#This Row],[priceEach]]*Data_sales[[#This Row],[quantityOrdered]]</f>
        <v>2754.5</v>
      </c>
      <c r="R6" s="1">
        <f>YEAR(Data_sales[[#This Row],[orderDate]])</f>
        <v>2003</v>
      </c>
      <c r="T6">
        <f>COUNTIF($F$2:F6,F6:F1005)</f>
        <v>2</v>
      </c>
      <c r="U6" t="str">
        <f>IF(T6=1,T6+ROWS($T$2:T6)/1000,"")</f>
        <v/>
      </c>
      <c r="V6">
        <f>IFERROR(SMALL($U$2:$U$1001,ROWS($U$2:U6)),"")</f>
        <v>1.0129999999999999</v>
      </c>
      <c r="W6" t="str">
        <f>IF(V6&lt;&gt;"",INDEX(Data_sales[productName],MATCH(V6,$U$2:$U$1001,0)),"")</f>
        <v>1932 Model A Ford J-Coupe</v>
      </c>
      <c r="X6">
        <f>COUNTIF($O$2:O6,$O$2:$O$1001)</f>
        <v>5</v>
      </c>
      <c r="Y6" t="str">
        <f>IF(X6=1,X6+ROWS($X$2:X6)/100,"")</f>
        <v/>
      </c>
      <c r="Z6">
        <f>IFERROR(LARGE($Y$2:$Y$1001,ROWS($Y$2:Y6)),"")</f>
        <v>7.64</v>
      </c>
      <c r="AA6" t="str">
        <f>IF(Z6&lt;&gt;"",INDEX(Data_sales[RepfullName],MATCH(Z6,$Y$2:$Y$1001,0)),"")</f>
        <v>Larry Bott</v>
      </c>
    </row>
    <row r="7" spans="1:27" x14ac:dyDescent="0.25">
      <c r="A7" s="1">
        <v>363</v>
      </c>
      <c r="B7" s="1">
        <v>50</v>
      </c>
      <c r="C7" s="1">
        <v>55.09</v>
      </c>
      <c r="D7" s="1" t="s">
        <v>17</v>
      </c>
      <c r="E7" s="1" t="s">
        <v>18</v>
      </c>
      <c r="F7" s="1" t="s">
        <v>29</v>
      </c>
      <c r="G7" s="2">
        <v>38295</v>
      </c>
      <c r="H7" s="1" t="s">
        <v>27</v>
      </c>
      <c r="I7" s="1" t="s">
        <v>28</v>
      </c>
      <c r="J7" s="1" t="s">
        <v>21</v>
      </c>
      <c r="K7" s="1" t="s">
        <v>22</v>
      </c>
      <c r="L7" s="1" t="s">
        <v>23</v>
      </c>
      <c r="M7" s="1" t="s">
        <v>24</v>
      </c>
      <c r="N7" s="1">
        <v>114200</v>
      </c>
      <c r="O7" s="1" t="s">
        <v>25</v>
      </c>
      <c r="P7" s="1" t="s">
        <v>24</v>
      </c>
      <c r="Q7" s="1">
        <f>Data_sales[[#This Row],[priceEach]]*Data_sales[[#This Row],[quantityOrdered]]</f>
        <v>2754.5</v>
      </c>
      <c r="R7" s="1">
        <f>YEAR(Data_sales[[#This Row],[orderDate]])</f>
        <v>2004</v>
      </c>
      <c r="T7">
        <f>COUNTIF($F$2:F7,F7:F1006)</f>
        <v>3</v>
      </c>
      <c r="U7" t="str">
        <f>IF(T7=1,T7+ROWS($T$2:T7)/1000,"")</f>
        <v/>
      </c>
      <c r="V7">
        <f>IFERROR(SMALL($U$2:$U$1001,ROWS($U$2:U7)),"")</f>
        <v>1.0169999999999999</v>
      </c>
      <c r="W7" t="str">
        <f>IF(V7&lt;&gt;"",INDEX(Data_sales[productName],MATCH(V7,$U$2:$U$1001,0)),"")</f>
        <v>1928 Mercedes-Benz SSK</v>
      </c>
      <c r="X7">
        <f>COUNTIF($O$2:O7,$O$2:$O$1001)</f>
        <v>6</v>
      </c>
      <c r="Y7" t="str">
        <f>IF(X7=1,X7+ROWS($X$2:X7)/100,"")</f>
        <v/>
      </c>
      <c r="Z7">
        <f>IFERROR(LARGE($Y$2:$Y$1001,ROWS($Y$2:Y7)),"")</f>
        <v>6.98</v>
      </c>
      <c r="AA7" t="str">
        <f>IF(Z7&lt;&gt;"",INDEX(Data_sales[RepfullName],MATCH(Z7,$Y$2:$Y$1001,0)),"")</f>
        <v>Mami Nishi</v>
      </c>
    </row>
    <row r="8" spans="1:27" x14ac:dyDescent="0.25">
      <c r="A8" s="1">
        <v>363</v>
      </c>
      <c r="B8" s="1">
        <v>22</v>
      </c>
      <c r="C8" s="1">
        <v>75.459999999999994</v>
      </c>
      <c r="D8" s="1" t="s">
        <v>17</v>
      </c>
      <c r="E8" s="1" t="s">
        <v>18</v>
      </c>
      <c r="F8" s="1" t="s">
        <v>30</v>
      </c>
      <c r="G8" s="2">
        <v>37627</v>
      </c>
      <c r="H8" s="1" t="s">
        <v>20</v>
      </c>
      <c r="I8" s="1" t="s">
        <v>18</v>
      </c>
      <c r="J8" s="1" t="s">
        <v>21</v>
      </c>
      <c r="K8" s="1" t="s">
        <v>22</v>
      </c>
      <c r="L8" s="1" t="s">
        <v>23</v>
      </c>
      <c r="M8" s="1" t="s">
        <v>24</v>
      </c>
      <c r="N8" s="1">
        <v>114200</v>
      </c>
      <c r="O8" s="1" t="s">
        <v>25</v>
      </c>
      <c r="P8" s="1" t="s">
        <v>24</v>
      </c>
      <c r="Q8" s="1">
        <f>Data_sales[[#This Row],[priceEach]]*Data_sales[[#This Row],[quantityOrdered]]</f>
        <v>1660.12</v>
      </c>
      <c r="R8" s="1">
        <f>YEAR(Data_sales[[#This Row],[orderDate]])</f>
        <v>2003</v>
      </c>
      <c r="T8">
        <f>COUNTIF($F$2:F8,F8:F1007)</f>
        <v>1</v>
      </c>
      <c r="U8">
        <f>IF(T8=1,T8+ROWS($T$2:T8)/1000,"")</f>
        <v>1.0069999999999999</v>
      </c>
      <c r="V8">
        <f>IFERROR(SMALL($U$2:$U$1001,ROWS($U$2:U8)),"")</f>
        <v>1.0209999999999999</v>
      </c>
      <c r="W8" t="str">
        <f>IF(V8&lt;&gt;"",INDEX(Data_sales[productName],MATCH(V8,$U$2:$U$1001,0)),"")</f>
        <v>1939 Chevrolet Deluxe Coupe</v>
      </c>
      <c r="X8">
        <f>COUNTIF($O$2:O8,$O$2:$O$1001)</f>
        <v>7</v>
      </c>
      <c r="Y8" t="str">
        <f>IF(X8=1,X8+ROWS($X$2:X8)/100,"")</f>
        <v/>
      </c>
      <c r="Z8">
        <f>IFERROR(LARGE($Y$2:$Y$1001,ROWS($Y$2:Y8)),"")</f>
        <v>6.66</v>
      </c>
      <c r="AA8" t="str">
        <f>IF(Z8&lt;&gt;"",INDEX(Data_sales[RepfullName],MATCH(Z8,$Y$2:$Y$1001,0)),"")</f>
        <v>George Vanauf</v>
      </c>
    </row>
    <row r="9" spans="1:27" x14ac:dyDescent="0.25">
      <c r="A9" s="1">
        <v>363</v>
      </c>
      <c r="B9" s="1">
        <v>22</v>
      </c>
      <c r="C9" s="1">
        <v>75.459999999999994</v>
      </c>
      <c r="D9" s="1" t="s">
        <v>17</v>
      </c>
      <c r="E9" s="1" t="s">
        <v>18</v>
      </c>
      <c r="F9" s="1" t="s">
        <v>30</v>
      </c>
      <c r="G9" s="2">
        <v>37945</v>
      </c>
      <c r="H9" s="1" t="s">
        <v>26</v>
      </c>
      <c r="I9" s="1" t="s">
        <v>18</v>
      </c>
      <c r="J9" s="1" t="s">
        <v>21</v>
      </c>
      <c r="K9" s="1" t="s">
        <v>22</v>
      </c>
      <c r="L9" s="1" t="s">
        <v>23</v>
      </c>
      <c r="M9" s="1" t="s">
        <v>24</v>
      </c>
      <c r="N9" s="1">
        <v>114200</v>
      </c>
      <c r="O9" s="1" t="s">
        <v>25</v>
      </c>
      <c r="P9" s="1" t="s">
        <v>24</v>
      </c>
      <c r="Q9" s="1">
        <f>Data_sales[[#This Row],[priceEach]]*Data_sales[[#This Row],[quantityOrdered]]</f>
        <v>1660.12</v>
      </c>
      <c r="R9" s="1">
        <f>YEAR(Data_sales[[#This Row],[orderDate]])</f>
        <v>2003</v>
      </c>
      <c r="T9">
        <f>COUNTIF($F$2:F9,F9:F1008)</f>
        <v>2</v>
      </c>
      <c r="U9" t="str">
        <f>IF(T9=1,T9+ROWS($T$2:T9)/1000,"")</f>
        <v/>
      </c>
      <c r="V9">
        <f>IFERROR(SMALL($U$2:$U$1001,ROWS($U$2:U9)),"")</f>
        <v>1.0249999999999999</v>
      </c>
      <c r="W9" t="str">
        <f>IF(V9&lt;&gt;"",INDEX(Data_sales[productName],MATCH(V9,$U$2:$U$1001,0)),"")</f>
        <v>1938 Cadillac V-16 Presidential Limousine</v>
      </c>
      <c r="X9">
        <f>COUNTIF($O$2:O9,$O$2:$O$1001)</f>
        <v>8</v>
      </c>
      <c r="Y9" t="str">
        <f>IF(X9=1,X9+ROWS($X$2:X9)/100,"")</f>
        <v/>
      </c>
      <c r="Z9">
        <f>IFERROR(LARGE($Y$2:$Y$1001,ROWS($Y$2:Y9)),"")</f>
        <v>5.37</v>
      </c>
      <c r="AA9" t="str">
        <f>IF(Z9&lt;&gt;"",INDEX(Data_sales[RepfullName],MATCH(Z9,$Y$2:$Y$1001,0)),"")</f>
        <v>Pamela Castillo</v>
      </c>
    </row>
    <row r="10" spans="1:27" x14ac:dyDescent="0.25">
      <c r="A10" s="1">
        <v>363</v>
      </c>
      <c r="B10" s="1">
        <v>22</v>
      </c>
      <c r="C10" s="1">
        <v>75.459999999999994</v>
      </c>
      <c r="D10" s="1" t="s">
        <v>17</v>
      </c>
      <c r="E10" s="1" t="s">
        <v>18</v>
      </c>
      <c r="F10" s="1" t="s">
        <v>30</v>
      </c>
      <c r="G10" s="2">
        <v>38295</v>
      </c>
      <c r="H10" s="1" t="s">
        <v>27</v>
      </c>
      <c r="I10" s="1" t="s">
        <v>28</v>
      </c>
      <c r="J10" s="1" t="s">
        <v>21</v>
      </c>
      <c r="K10" s="1" t="s">
        <v>22</v>
      </c>
      <c r="L10" s="1" t="s">
        <v>23</v>
      </c>
      <c r="M10" s="1" t="s">
        <v>24</v>
      </c>
      <c r="N10" s="1">
        <v>114200</v>
      </c>
      <c r="O10" s="1" t="s">
        <v>25</v>
      </c>
      <c r="P10" s="1" t="s">
        <v>24</v>
      </c>
      <c r="Q10" s="1">
        <f>Data_sales[[#This Row],[priceEach]]*Data_sales[[#This Row],[quantityOrdered]]</f>
        <v>1660.12</v>
      </c>
      <c r="R10" s="1">
        <f>YEAR(Data_sales[[#This Row],[orderDate]])</f>
        <v>2004</v>
      </c>
      <c r="T10">
        <f>COUNTIF($F$2:F10,F10:F1009)</f>
        <v>3</v>
      </c>
      <c r="U10" t="str">
        <f>IF(T10=1,T10+ROWS($T$2:T10)/1000,"")</f>
        <v/>
      </c>
      <c r="V10">
        <f>IFERROR(SMALL($U$2:$U$1001,ROWS($U$2:U10)),"")</f>
        <v>1.0289999999999999</v>
      </c>
      <c r="W10" t="str">
        <f>IF(V10&lt;&gt;"",INDEX(Data_sales[productName],MATCH(V10,$U$2:$U$1001,0)),"")</f>
        <v>1937 Lincoln Berline</v>
      </c>
      <c r="X10">
        <f>COUNTIF($O$2:O10,$O$2:$O$1001)</f>
        <v>9</v>
      </c>
      <c r="Y10" t="str">
        <f>IF(X10=1,X10+ROWS($X$2:X10)/100,"")</f>
        <v/>
      </c>
      <c r="Z10">
        <f>IFERROR(LARGE($Y$2:$Y$1001,ROWS($Y$2:Y10)),"")</f>
        <v>1.99</v>
      </c>
      <c r="AA10" t="str">
        <f>IF(Z10&lt;&gt;"",INDEX(Data_sales[RepfullName],MATCH(Z10,$Y$2:$Y$1001,0)),"")</f>
        <v>Gerard Hernandez</v>
      </c>
    </row>
    <row r="11" spans="1:27" x14ac:dyDescent="0.25">
      <c r="A11" s="1">
        <v>363</v>
      </c>
      <c r="B11" s="1">
        <v>49</v>
      </c>
      <c r="C11" s="1">
        <v>35.29</v>
      </c>
      <c r="D11" s="1" t="s">
        <v>17</v>
      </c>
      <c r="E11" s="1" t="s">
        <v>18</v>
      </c>
      <c r="F11" s="1" t="s">
        <v>31</v>
      </c>
      <c r="G11" s="2">
        <v>37627</v>
      </c>
      <c r="H11" s="1" t="s">
        <v>20</v>
      </c>
      <c r="I11" s="1" t="s">
        <v>18</v>
      </c>
      <c r="J11" s="1" t="s">
        <v>21</v>
      </c>
      <c r="K11" s="1" t="s">
        <v>22</v>
      </c>
      <c r="L11" s="1" t="s">
        <v>23</v>
      </c>
      <c r="M11" s="1" t="s">
        <v>24</v>
      </c>
      <c r="N11" s="1">
        <v>114200</v>
      </c>
      <c r="O11" s="1" t="s">
        <v>25</v>
      </c>
      <c r="P11" s="1" t="s">
        <v>24</v>
      </c>
      <c r="Q11" s="1">
        <f>Data_sales[[#This Row],[priceEach]]*Data_sales[[#This Row],[quantityOrdered]]</f>
        <v>1729.21</v>
      </c>
      <c r="R11" s="1">
        <f>YEAR(Data_sales[[#This Row],[orderDate]])</f>
        <v>2003</v>
      </c>
      <c r="T11">
        <f>COUNTIF($F$2:F11,F11:F1010)</f>
        <v>1</v>
      </c>
      <c r="U11">
        <f>IF(T11=1,T11+ROWS($T$2:T11)/1000,"")</f>
        <v>1.01</v>
      </c>
      <c r="V11">
        <f>IFERROR(SMALL($U$2:$U$1001,ROWS($U$2:U11)),"")</f>
        <v>1.032</v>
      </c>
      <c r="W11" t="str">
        <f>IF(V11&lt;&gt;"",INDEX(Data_sales[productName],MATCH(V11,$U$2:$U$1001,0)),"")</f>
        <v>1936 Mercedes-Benz 500K Special Roadster</v>
      </c>
      <c r="X11">
        <f>COUNTIF($O$2:O11,$O$2:$O$1001)</f>
        <v>10</v>
      </c>
      <c r="Y11" t="str">
        <f>IF(X11=1,X11+ROWS($X$2:X11)/100,"")</f>
        <v/>
      </c>
      <c r="Z11">
        <f>IFERROR(LARGE($Y$2:$Y$1001,ROWS($Y$2:Y11)),"")</f>
        <v>1.29</v>
      </c>
      <c r="AA11" t="str">
        <f>IF(Z11&lt;&gt;"",INDEX(Data_sales[RepfullName],MATCH(Z11,$Y$2:$Y$1001,0)),"")</f>
        <v>Foon Yue Tseng</v>
      </c>
    </row>
    <row r="12" spans="1:27" x14ac:dyDescent="0.25">
      <c r="A12" s="1">
        <v>363</v>
      </c>
      <c r="B12" s="1">
        <v>49</v>
      </c>
      <c r="C12" s="1">
        <v>35.29</v>
      </c>
      <c r="D12" s="1" t="s">
        <v>17</v>
      </c>
      <c r="E12" s="1" t="s">
        <v>18</v>
      </c>
      <c r="F12" s="1" t="s">
        <v>31</v>
      </c>
      <c r="G12" s="2">
        <v>37945</v>
      </c>
      <c r="H12" s="1" t="s">
        <v>26</v>
      </c>
      <c r="I12" s="1" t="s">
        <v>18</v>
      </c>
      <c r="J12" s="1" t="s">
        <v>21</v>
      </c>
      <c r="K12" s="1" t="s">
        <v>22</v>
      </c>
      <c r="L12" s="1" t="s">
        <v>23</v>
      </c>
      <c r="M12" s="1" t="s">
        <v>24</v>
      </c>
      <c r="N12" s="1">
        <v>114200</v>
      </c>
      <c r="O12" s="1" t="s">
        <v>25</v>
      </c>
      <c r="P12" s="1" t="s">
        <v>24</v>
      </c>
      <c r="Q12" s="1">
        <f>Data_sales[[#This Row],[priceEach]]*Data_sales[[#This Row],[quantityOrdered]]</f>
        <v>1729.21</v>
      </c>
      <c r="R12" s="1">
        <f>YEAR(Data_sales[[#This Row],[orderDate]])</f>
        <v>2003</v>
      </c>
      <c r="T12">
        <f>COUNTIF($F$2:F12,F12:F1011)</f>
        <v>2</v>
      </c>
      <c r="U12" t="str">
        <f>IF(T12=1,T12+ROWS($T$2:T12)/1000,"")</f>
        <v/>
      </c>
      <c r="V12">
        <f>IFERROR(SMALL($U$2:$U$1001,ROWS($U$2:U12)),"")</f>
        <v>1.0349999999999999</v>
      </c>
      <c r="W12" t="str">
        <f>IF(V12&lt;&gt;"",INDEX(Data_sales[productName],MATCH(V12,$U$2:$U$1001,0)),"")</f>
        <v>1952 Alpine Renault 1300</v>
      </c>
      <c r="X12">
        <f>COUNTIF($O$2:O12,$O$2:$O$1001)</f>
        <v>11</v>
      </c>
      <c r="Y12" t="str">
        <f>IF(X12=1,X12+ROWS($X$2:X12)/100,"")</f>
        <v/>
      </c>
      <c r="Z12">
        <f>IFERROR(LARGE($Y$2:$Y$1001,ROWS($Y$2:Y12)),"")</f>
        <v>1.1299999999999999</v>
      </c>
      <c r="AA12" t="str">
        <f>IF(Z12&lt;&gt;"",INDEX(Data_sales[RepfullName],MATCH(Z12,$Y$2:$Y$1001,0)),"")</f>
        <v>Barry Jones</v>
      </c>
    </row>
    <row r="13" spans="1:27" x14ac:dyDescent="0.25">
      <c r="A13">
        <v>363</v>
      </c>
      <c r="B13">
        <v>49</v>
      </c>
      <c r="C13">
        <v>35.29</v>
      </c>
      <c r="D13" s="1" t="s">
        <v>17</v>
      </c>
      <c r="E13" s="1" t="s">
        <v>18</v>
      </c>
      <c r="F13" s="1" t="s">
        <v>31</v>
      </c>
      <c r="G13" s="2">
        <v>38295</v>
      </c>
      <c r="H13" s="1" t="s">
        <v>27</v>
      </c>
      <c r="I13" s="1" t="s">
        <v>28</v>
      </c>
      <c r="J13" s="1" t="s">
        <v>21</v>
      </c>
      <c r="K13" s="1" t="s">
        <v>22</v>
      </c>
      <c r="L13" s="1" t="s">
        <v>23</v>
      </c>
      <c r="M13" s="1" t="s">
        <v>24</v>
      </c>
      <c r="N13">
        <v>114200</v>
      </c>
      <c r="O13" s="1" t="s">
        <v>25</v>
      </c>
      <c r="P13" s="1" t="s">
        <v>24</v>
      </c>
      <c r="Q13" s="1">
        <f>Data_sales[[#This Row],[priceEach]]*Data_sales[[#This Row],[quantityOrdered]]</f>
        <v>1729.21</v>
      </c>
      <c r="R13" s="1">
        <f>YEAR(Data_sales[[#This Row],[orderDate]])</f>
        <v>2004</v>
      </c>
      <c r="T13">
        <f>COUNTIF($F$2:F13,F13:F1012)</f>
        <v>3</v>
      </c>
      <c r="U13" t="str">
        <f>IF(T13=1,T13+ROWS($T$2:T13)/1000,"")</f>
        <v/>
      </c>
      <c r="V13">
        <f>IFERROR(SMALL($U$2:$U$1001,ROWS($U$2:U13)),"")</f>
        <v>1.0389999999999999</v>
      </c>
      <c r="W13" t="str">
        <f>IF(V13&lt;&gt;"",INDEX(Data_sales[productName],MATCH(V13,$U$2:$U$1001,0)),"")</f>
        <v>1962 LanciaA Delta 16V</v>
      </c>
      <c r="X13">
        <f>COUNTIF($O$2:O13,$O$2:$O$1001)</f>
        <v>12</v>
      </c>
      <c r="Y13" t="str">
        <f>IF(X13=1,X13+ROWS($X$2:X13)/100,"")</f>
        <v/>
      </c>
      <c r="Z13">
        <f>IFERROR(LARGE($Y$2:$Y$1001,ROWS($Y$2:Y13)),"")</f>
        <v>1.01</v>
      </c>
      <c r="AA13" t="str">
        <f>IF(Z13&lt;&gt;"",INDEX(Data_sales[RepfullName],MATCH(Z13,$Y$2:$Y$1001,0)),"")</f>
        <v>Steve Patterson</v>
      </c>
    </row>
    <row r="14" spans="1:27" x14ac:dyDescent="0.25">
      <c r="A14">
        <v>128</v>
      </c>
      <c r="B14">
        <v>25</v>
      </c>
      <c r="C14">
        <v>108.06</v>
      </c>
      <c r="D14" s="1" t="s">
        <v>17</v>
      </c>
      <c r="E14" s="1" t="s">
        <v>32</v>
      </c>
      <c r="F14" s="1" t="s">
        <v>33</v>
      </c>
      <c r="G14" s="2">
        <v>37630</v>
      </c>
      <c r="H14" s="1" t="s">
        <v>34</v>
      </c>
      <c r="I14" s="1" t="s">
        <v>32</v>
      </c>
      <c r="J14" s="1" t="s">
        <v>35</v>
      </c>
      <c r="K14" s="1" t="s">
        <v>36</v>
      </c>
      <c r="L14" s="1" t="s">
        <v>37</v>
      </c>
      <c r="M14" s="1" t="s">
        <v>38</v>
      </c>
      <c r="N14">
        <v>59700</v>
      </c>
      <c r="O14" s="1" t="s">
        <v>39</v>
      </c>
      <c r="P14" s="1" t="s">
        <v>40</v>
      </c>
      <c r="Q14" s="1">
        <f>Data_sales[[#This Row],[priceEach]]*Data_sales[[#This Row],[quantityOrdered]]</f>
        <v>2701.5</v>
      </c>
      <c r="R14" s="1">
        <f>YEAR(Data_sales[[#This Row],[orderDate]])</f>
        <v>2003</v>
      </c>
      <c r="T14">
        <f>COUNTIF($F$2:F14,F14:F1013)</f>
        <v>1</v>
      </c>
      <c r="U14">
        <f>IF(T14=1,T14+ROWS($T$2:T14)/1000,"")</f>
        <v>1.0129999999999999</v>
      </c>
      <c r="V14">
        <f>IFERROR(SMALL($U$2:$U$1001,ROWS($U$2:U14)),"")</f>
        <v>1.0429999999999999</v>
      </c>
      <c r="W14" t="str">
        <f>IF(V14&lt;&gt;"",INDEX(Data_sales[productName],MATCH(V14,$U$2:$U$1001,0)),"")</f>
        <v>1958 Setra Bus</v>
      </c>
      <c r="X14">
        <f>COUNTIF($O$2:O14,$O$2:$O$1001)</f>
        <v>1</v>
      </c>
      <c r="Y14">
        <f>IF(X14=1,X14+ROWS($X$2:X14)/100,"")</f>
        <v>1.1299999999999999</v>
      </c>
      <c r="Z14" t="str">
        <f>IFERROR(LARGE($Y$2:$Y$1001,ROWS($Y$2:Y14)),"")</f>
        <v/>
      </c>
      <c r="AA14" t="str">
        <f>IF(Z14&lt;&gt;"",INDEX(Data_sales[RepfullName],MATCH(Z14,$Y$2:$Y$1001,0)),"")</f>
        <v/>
      </c>
    </row>
    <row r="15" spans="1:27" x14ac:dyDescent="0.25">
      <c r="A15">
        <v>128</v>
      </c>
      <c r="B15">
        <v>25</v>
      </c>
      <c r="C15">
        <v>108.06</v>
      </c>
      <c r="D15" s="1" t="s">
        <v>17</v>
      </c>
      <c r="E15" s="1" t="s">
        <v>32</v>
      </c>
      <c r="F15" s="1" t="s">
        <v>33</v>
      </c>
      <c r="G15" s="2">
        <v>38061</v>
      </c>
      <c r="H15" s="1" t="s">
        <v>41</v>
      </c>
      <c r="I15" s="1" t="s">
        <v>42</v>
      </c>
      <c r="J15" s="1" t="s">
        <v>35</v>
      </c>
      <c r="K15" s="1" t="s">
        <v>36</v>
      </c>
      <c r="L15" s="1" t="s">
        <v>37</v>
      </c>
      <c r="M15" s="1" t="s">
        <v>38</v>
      </c>
      <c r="N15">
        <v>59700</v>
      </c>
      <c r="O15" s="1" t="s">
        <v>39</v>
      </c>
      <c r="P15" s="1" t="s">
        <v>40</v>
      </c>
      <c r="Q15" s="1">
        <f>Data_sales[[#This Row],[priceEach]]*Data_sales[[#This Row],[quantityOrdered]]</f>
        <v>2701.5</v>
      </c>
      <c r="R15" s="1">
        <f>YEAR(Data_sales[[#This Row],[orderDate]])</f>
        <v>2004</v>
      </c>
      <c r="T15">
        <f>COUNTIF($F$2:F15,F15:F1014)</f>
        <v>2</v>
      </c>
      <c r="U15" t="str">
        <f>IF(T15=1,T15+ROWS($T$2:T15)/1000,"")</f>
        <v/>
      </c>
      <c r="V15">
        <f>IFERROR(SMALL($U$2:$U$1001,ROWS($U$2:U15)),"")</f>
        <v>1.0469999999999999</v>
      </c>
      <c r="W15" t="str">
        <f>IF(V15&lt;&gt;"",INDEX(Data_sales[productName],MATCH(V15,$U$2:$U$1001,0)),"")</f>
        <v>1940 Ford Pickup Truck</v>
      </c>
      <c r="X15">
        <f>COUNTIF($O$2:O15,$O$2:$O$1001)</f>
        <v>2</v>
      </c>
      <c r="Y15" t="str">
        <f>IF(X15=1,X15+ROWS($X$2:X15)/100,"")</f>
        <v/>
      </c>
      <c r="Z15" t="str">
        <f>IFERROR(LARGE($Y$2:$Y$1001,ROWS($Y$2:Y15)),"")</f>
        <v/>
      </c>
      <c r="AA15" t="str">
        <f>IF(Z15&lt;&gt;"",INDEX(Data_sales[RepfullName],MATCH(Z15,$Y$2:$Y$1001,0)),"")</f>
        <v/>
      </c>
    </row>
    <row r="16" spans="1:27" x14ac:dyDescent="0.25">
      <c r="A16">
        <v>128</v>
      </c>
      <c r="B16">
        <v>25</v>
      </c>
      <c r="C16">
        <v>108.06</v>
      </c>
      <c r="D16" s="1" t="s">
        <v>17</v>
      </c>
      <c r="E16" s="1" t="s">
        <v>32</v>
      </c>
      <c r="F16" s="1" t="s">
        <v>33</v>
      </c>
      <c r="G16" s="2">
        <v>37898</v>
      </c>
      <c r="H16" s="1" t="s">
        <v>43</v>
      </c>
      <c r="I16" s="1" t="s">
        <v>18</v>
      </c>
      <c r="J16" s="1" t="s">
        <v>35</v>
      </c>
      <c r="K16" s="1" t="s">
        <v>36</v>
      </c>
      <c r="L16" s="1" t="s">
        <v>37</v>
      </c>
      <c r="M16" s="1" t="s">
        <v>38</v>
      </c>
      <c r="N16">
        <v>59700</v>
      </c>
      <c r="O16" s="1" t="s">
        <v>39</v>
      </c>
      <c r="P16" s="1" t="s">
        <v>40</v>
      </c>
      <c r="Q16" s="1">
        <f>Data_sales[[#This Row],[priceEach]]*Data_sales[[#This Row],[quantityOrdered]]</f>
        <v>2701.5</v>
      </c>
      <c r="R16" s="1">
        <f>YEAR(Data_sales[[#This Row],[orderDate]])</f>
        <v>2003</v>
      </c>
      <c r="T16">
        <f>COUNTIF($F$2:F16,F16:F1015)</f>
        <v>3</v>
      </c>
      <c r="U16" t="str">
        <f>IF(T16=1,T16+ROWS($T$2:T16)/1000,"")</f>
        <v/>
      </c>
      <c r="V16">
        <f>IFERROR(SMALL($U$2:$U$1001,ROWS($U$2:U16)),"")</f>
        <v>1.0509999999999999</v>
      </c>
      <c r="W16" t="str">
        <f>IF(V16&lt;&gt;"",INDEX(Data_sales[productName],MATCH(V16,$U$2:$U$1001,0)),"")</f>
        <v>1926 Ford Fire Engine</v>
      </c>
      <c r="X16">
        <f>COUNTIF($O$2:O16,$O$2:$O$1001)</f>
        <v>3</v>
      </c>
      <c r="Y16" t="str">
        <f>IF(X16=1,X16+ROWS($X$2:X16)/100,"")</f>
        <v/>
      </c>
      <c r="Z16" t="str">
        <f>IFERROR(LARGE($Y$2:$Y$1001,ROWS($Y$2:Y16)),"")</f>
        <v/>
      </c>
      <c r="AA16" t="str">
        <f>IF(Z16&lt;&gt;"",INDEX(Data_sales[RepfullName],MATCH(Z16,$Y$2:$Y$1001,0)),"")</f>
        <v/>
      </c>
    </row>
    <row r="17" spans="1:27" x14ac:dyDescent="0.25">
      <c r="A17">
        <v>128</v>
      </c>
      <c r="B17">
        <v>25</v>
      </c>
      <c r="C17">
        <v>108.06</v>
      </c>
      <c r="D17" s="1" t="s">
        <v>17</v>
      </c>
      <c r="E17" s="1" t="s">
        <v>32</v>
      </c>
      <c r="F17" s="1" t="s">
        <v>33</v>
      </c>
      <c r="G17" s="2">
        <v>38296</v>
      </c>
      <c r="H17" s="1" t="s">
        <v>44</v>
      </c>
      <c r="I17" s="1" t="s">
        <v>18</v>
      </c>
      <c r="J17" s="1" t="s">
        <v>35</v>
      </c>
      <c r="K17" s="1" t="s">
        <v>36</v>
      </c>
      <c r="L17" s="1" t="s">
        <v>37</v>
      </c>
      <c r="M17" s="1" t="s">
        <v>38</v>
      </c>
      <c r="N17">
        <v>59700</v>
      </c>
      <c r="O17" s="1" t="s">
        <v>39</v>
      </c>
      <c r="P17" s="1" t="s">
        <v>40</v>
      </c>
      <c r="Q17" s="1">
        <f>Data_sales[[#This Row],[priceEach]]*Data_sales[[#This Row],[quantityOrdered]]</f>
        <v>2701.5</v>
      </c>
      <c r="R17" s="1">
        <f>YEAR(Data_sales[[#This Row],[orderDate]])</f>
        <v>2004</v>
      </c>
      <c r="T17">
        <f>COUNTIF($F$2:F17,F17:F1016)</f>
        <v>4</v>
      </c>
      <c r="U17" t="str">
        <f>IF(T17=1,T17+ROWS($T$2:T17)/1000,"")</f>
        <v/>
      </c>
      <c r="V17">
        <f>IFERROR(SMALL($U$2:$U$1001,ROWS($U$2:U17)),"")</f>
        <v>1.0549999999999999</v>
      </c>
      <c r="W17" t="str">
        <f>IF(V17&lt;&gt;"",INDEX(Data_sales[productName],MATCH(V17,$U$2:$U$1001,0)),"")</f>
        <v>1913 Ford Model T Speedster</v>
      </c>
      <c r="X17">
        <f>COUNTIF($O$2:O17,$O$2:$O$1001)</f>
        <v>4</v>
      </c>
      <c r="Y17" t="str">
        <f>IF(X17=1,X17+ROWS($X$2:X17)/100,"")</f>
        <v/>
      </c>
      <c r="Z17" t="str">
        <f>IFERROR(LARGE($Y$2:$Y$1001,ROWS($Y$2:Y17)),"")</f>
        <v/>
      </c>
      <c r="AA17" t="str">
        <f>IF(Z17&lt;&gt;"",INDEX(Data_sales[RepfullName],MATCH(Z17,$Y$2:$Y$1001,0)),"")</f>
        <v/>
      </c>
    </row>
    <row r="18" spans="1:27" x14ac:dyDescent="0.25">
      <c r="A18">
        <v>128</v>
      </c>
      <c r="B18">
        <v>26</v>
      </c>
      <c r="C18">
        <v>167.06</v>
      </c>
      <c r="D18" s="1" t="s">
        <v>17</v>
      </c>
      <c r="E18" s="1" t="s">
        <v>32</v>
      </c>
      <c r="F18" s="1" t="s">
        <v>45</v>
      </c>
      <c r="G18" s="2">
        <v>37630</v>
      </c>
      <c r="H18" s="1" t="s">
        <v>34</v>
      </c>
      <c r="I18" s="1" t="s">
        <v>32</v>
      </c>
      <c r="J18" s="1" t="s">
        <v>35</v>
      </c>
      <c r="K18" s="1" t="s">
        <v>36</v>
      </c>
      <c r="L18" s="1" t="s">
        <v>37</v>
      </c>
      <c r="M18" s="1" t="s">
        <v>38</v>
      </c>
      <c r="N18">
        <v>59700</v>
      </c>
      <c r="O18" s="1" t="s">
        <v>39</v>
      </c>
      <c r="P18" s="1" t="s">
        <v>40</v>
      </c>
      <c r="Q18" s="1">
        <f>Data_sales[[#This Row],[priceEach]]*Data_sales[[#This Row],[quantityOrdered]]</f>
        <v>4343.5600000000004</v>
      </c>
      <c r="R18" s="1">
        <f>YEAR(Data_sales[[#This Row],[orderDate]])</f>
        <v>2003</v>
      </c>
      <c r="T18">
        <f>COUNTIF($F$2:F18,F18:F1017)</f>
        <v>1</v>
      </c>
      <c r="U18">
        <f>IF(T18=1,T18+ROWS($T$2:T18)/1000,"")</f>
        <v>1.0169999999999999</v>
      </c>
      <c r="V18">
        <f>IFERROR(SMALL($U$2:$U$1001,ROWS($U$2:U18)),"")</f>
        <v>1.0589999999999999</v>
      </c>
      <c r="W18" t="str">
        <f>IF(V18&lt;&gt;"",INDEX(Data_sales[productName],MATCH(V18,$U$2:$U$1001,0)),"")</f>
        <v>1934 Ford V8 Coupe</v>
      </c>
      <c r="X18">
        <f>COUNTIF($O$2:O18,$O$2:$O$1001)</f>
        <v>5</v>
      </c>
      <c r="Y18" t="str">
        <f>IF(X18=1,X18+ROWS($X$2:X18)/100,"")</f>
        <v/>
      </c>
      <c r="Z18" t="str">
        <f>IFERROR(LARGE($Y$2:$Y$1001,ROWS($Y$2:Y18)),"")</f>
        <v/>
      </c>
      <c r="AA18" t="str">
        <f>IF(Z18&lt;&gt;"",INDEX(Data_sales[RepfullName],MATCH(Z18,$Y$2:$Y$1001,0)),"")</f>
        <v/>
      </c>
    </row>
    <row r="19" spans="1:27" x14ac:dyDescent="0.25">
      <c r="A19">
        <v>128</v>
      </c>
      <c r="B19">
        <v>26</v>
      </c>
      <c r="C19">
        <v>167.06</v>
      </c>
      <c r="D19" s="1" t="s">
        <v>17</v>
      </c>
      <c r="E19" s="1" t="s">
        <v>32</v>
      </c>
      <c r="F19" s="1" t="s">
        <v>45</v>
      </c>
      <c r="G19" s="2">
        <v>38061</v>
      </c>
      <c r="H19" s="1" t="s">
        <v>41</v>
      </c>
      <c r="I19" s="1" t="s">
        <v>42</v>
      </c>
      <c r="J19" s="1" t="s">
        <v>35</v>
      </c>
      <c r="K19" s="1" t="s">
        <v>36</v>
      </c>
      <c r="L19" s="1" t="s">
        <v>37</v>
      </c>
      <c r="M19" s="1" t="s">
        <v>38</v>
      </c>
      <c r="N19">
        <v>59700</v>
      </c>
      <c r="O19" s="1" t="s">
        <v>39</v>
      </c>
      <c r="P19" s="1" t="s">
        <v>40</v>
      </c>
      <c r="Q19" s="1">
        <f>Data_sales[[#This Row],[priceEach]]*Data_sales[[#This Row],[quantityOrdered]]</f>
        <v>4343.5600000000004</v>
      </c>
      <c r="R19" s="1">
        <f>YEAR(Data_sales[[#This Row],[orderDate]])</f>
        <v>2004</v>
      </c>
      <c r="T19">
        <f>COUNTIF($F$2:F19,F19:F1018)</f>
        <v>2</v>
      </c>
      <c r="U19" t="str">
        <f>IF(T19=1,T19+ROWS($T$2:T19)/1000,"")</f>
        <v/>
      </c>
      <c r="V19">
        <f>IFERROR(SMALL($U$2:$U$1001,ROWS($U$2:U19)),"")</f>
        <v>1.0629999999999999</v>
      </c>
      <c r="W19" t="str">
        <f>IF(V19&lt;&gt;"",INDEX(Data_sales[productName],MATCH(V19,$U$2:$U$1001,0)),"")</f>
        <v>18th Century Vintage Horse Carriage</v>
      </c>
      <c r="X19">
        <f>COUNTIF($O$2:O19,$O$2:$O$1001)</f>
        <v>6</v>
      </c>
      <c r="Y19" t="str">
        <f>IF(X19=1,X19+ROWS($X$2:X19)/100,"")</f>
        <v/>
      </c>
      <c r="Z19" t="str">
        <f>IFERROR(LARGE($Y$2:$Y$1001,ROWS($Y$2:Y19)),"")</f>
        <v/>
      </c>
      <c r="AA19" t="str">
        <f>IF(Z19&lt;&gt;"",INDEX(Data_sales[RepfullName],MATCH(Z19,$Y$2:$Y$1001,0)),"")</f>
        <v/>
      </c>
    </row>
    <row r="20" spans="1:27" x14ac:dyDescent="0.25">
      <c r="A20">
        <v>128</v>
      </c>
      <c r="B20">
        <v>26</v>
      </c>
      <c r="C20">
        <v>167.06</v>
      </c>
      <c r="D20" s="1" t="s">
        <v>17</v>
      </c>
      <c r="E20" s="1" t="s">
        <v>32</v>
      </c>
      <c r="F20" s="1" t="s">
        <v>45</v>
      </c>
      <c r="G20" s="2">
        <v>37898</v>
      </c>
      <c r="H20" s="1" t="s">
        <v>43</v>
      </c>
      <c r="I20" s="1" t="s">
        <v>18</v>
      </c>
      <c r="J20" s="1" t="s">
        <v>35</v>
      </c>
      <c r="K20" s="1" t="s">
        <v>36</v>
      </c>
      <c r="L20" s="1" t="s">
        <v>37</v>
      </c>
      <c r="M20" s="1" t="s">
        <v>38</v>
      </c>
      <c r="N20">
        <v>59700</v>
      </c>
      <c r="O20" s="1" t="s">
        <v>39</v>
      </c>
      <c r="P20" s="1" t="s">
        <v>40</v>
      </c>
      <c r="Q20" s="1">
        <f>Data_sales[[#This Row],[priceEach]]*Data_sales[[#This Row],[quantityOrdered]]</f>
        <v>4343.5600000000004</v>
      </c>
      <c r="R20" s="1">
        <f>YEAR(Data_sales[[#This Row],[orderDate]])</f>
        <v>2003</v>
      </c>
      <c r="T20">
        <f>COUNTIF($F$2:F20,F20:F1019)</f>
        <v>3</v>
      </c>
      <c r="U20" t="str">
        <f>IF(T20=1,T20+ROWS($T$2:T20)/1000,"")</f>
        <v/>
      </c>
      <c r="V20">
        <f>IFERROR(SMALL($U$2:$U$1001,ROWS($U$2:U20)),"")</f>
        <v>1.0669999999999999</v>
      </c>
      <c r="W20" t="str">
        <f>IF(V20&lt;&gt;"",INDEX(Data_sales[productName],MATCH(V20,$U$2:$U$1001,0)),"")</f>
        <v>1917 Maxwell Touring Car</v>
      </c>
      <c r="X20">
        <f>COUNTIF($O$2:O20,$O$2:$O$1001)</f>
        <v>7</v>
      </c>
      <c r="Y20" t="str">
        <f>IF(X20=1,X20+ROWS($X$2:X20)/100,"")</f>
        <v/>
      </c>
      <c r="Z20" t="str">
        <f>IFERROR(LARGE($Y$2:$Y$1001,ROWS($Y$2:Y20)),"")</f>
        <v/>
      </c>
      <c r="AA20" t="str">
        <f>IF(Z20&lt;&gt;"",INDEX(Data_sales[RepfullName],MATCH(Z20,$Y$2:$Y$1001,0)),"")</f>
        <v/>
      </c>
    </row>
    <row r="21" spans="1:27" x14ac:dyDescent="0.25">
      <c r="A21">
        <v>128</v>
      </c>
      <c r="B21">
        <v>26</v>
      </c>
      <c r="C21">
        <v>167.06</v>
      </c>
      <c r="D21" s="1" t="s">
        <v>17</v>
      </c>
      <c r="E21" s="1" t="s">
        <v>32</v>
      </c>
      <c r="F21" s="1" t="s">
        <v>45</v>
      </c>
      <c r="G21" s="2">
        <v>38296</v>
      </c>
      <c r="H21" s="1" t="s">
        <v>44</v>
      </c>
      <c r="I21" s="1" t="s">
        <v>18</v>
      </c>
      <c r="J21" s="1" t="s">
        <v>35</v>
      </c>
      <c r="K21" s="1" t="s">
        <v>36</v>
      </c>
      <c r="L21" s="1" t="s">
        <v>37</v>
      </c>
      <c r="M21" s="1" t="s">
        <v>38</v>
      </c>
      <c r="N21">
        <v>59700</v>
      </c>
      <c r="O21" s="1" t="s">
        <v>39</v>
      </c>
      <c r="P21" s="1" t="s">
        <v>40</v>
      </c>
      <c r="Q21" s="1">
        <f>Data_sales[[#This Row],[priceEach]]*Data_sales[[#This Row],[quantityOrdered]]</f>
        <v>4343.5600000000004</v>
      </c>
      <c r="R21" s="1">
        <f>YEAR(Data_sales[[#This Row],[orderDate]])</f>
        <v>2004</v>
      </c>
      <c r="T21">
        <f>COUNTIF($F$2:F21,F21:F1020)</f>
        <v>4</v>
      </c>
      <c r="U21" t="str">
        <f>IF(T21=1,T21+ROWS($T$2:T21)/1000,"")</f>
        <v/>
      </c>
      <c r="V21">
        <f>IFERROR(SMALL($U$2:$U$1001,ROWS($U$2:U21)),"")</f>
        <v>1.071</v>
      </c>
      <c r="W21" t="str">
        <f>IF(V21&lt;&gt;"",INDEX(Data_sales[productName],MATCH(V21,$U$2:$U$1001,0)),"")</f>
        <v>1940s Ford truck</v>
      </c>
      <c r="X21">
        <f>COUNTIF($O$2:O21,$O$2:$O$1001)</f>
        <v>8</v>
      </c>
      <c r="Y21" t="str">
        <f>IF(X21=1,X21+ROWS($X$2:X21)/100,"")</f>
        <v/>
      </c>
      <c r="Z21" t="str">
        <f>IFERROR(LARGE($Y$2:$Y$1001,ROWS($Y$2:Y21)),"")</f>
        <v/>
      </c>
      <c r="AA21" t="str">
        <f>IF(Z21&lt;&gt;"",INDEX(Data_sales[RepfullName],MATCH(Z21,$Y$2:$Y$1001,0)),"")</f>
        <v/>
      </c>
    </row>
    <row r="22" spans="1:27" x14ac:dyDescent="0.25">
      <c r="A22">
        <v>128</v>
      </c>
      <c r="B22">
        <v>45</v>
      </c>
      <c r="C22">
        <v>32.53</v>
      </c>
      <c r="D22" s="1" t="s">
        <v>17</v>
      </c>
      <c r="E22" s="1" t="s">
        <v>32</v>
      </c>
      <c r="F22" s="1" t="s">
        <v>46</v>
      </c>
      <c r="G22" s="2">
        <v>37630</v>
      </c>
      <c r="H22" s="1" t="s">
        <v>34</v>
      </c>
      <c r="I22" s="1" t="s">
        <v>32</v>
      </c>
      <c r="J22" s="1" t="s">
        <v>35</v>
      </c>
      <c r="K22" s="1" t="s">
        <v>36</v>
      </c>
      <c r="L22" s="1" t="s">
        <v>37</v>
      </c>
      <c r="M22" s="1" t="s">
        <v>38</v>
      </c>
      <c r="N22">
        <v>59700</v>
      </c>
      <c r="O22" s="1" t="s">
        <v>39</v>
      </c>
      <c r="P22" s="1" t="s">
        <v>40</v>
      </c>
      <c r="Q22" s="1">
        <f>Data_sales[[#This Row],[priceEach]]*Data_sales[[#This Row],[quantityOrdered]]</f>
        <v>1463.8500000000001</v>
      </c>
      <c r="R22" s="1">
        <f>YEAR(Data_sales[[#This Row],[orderDate]])</f>
        <v>2003</v>
      </c>
      <c r="T22">
        <f>COUNTIF($F$2:F22,F22:F1021)</f>
        <v>1</v>
      </c>
      <c r="U22">
        <f>IF(T22=1,T22+ROWS($T$2:T22)/1000,"")</f>
        <v>1.0209999999999999</v>
      </c>
      <c r="V22">
        <f>IFERROR(SMALL($U$2:$U$1001,ROWS($U$2:U22)),"")</f>
        <v>1.075</v>
      </c>
      <c r="W22" t="str">
        <f>IF(V22&lt;&gt;"",INDEX(Data_sales[productName],MATCH(V22,$U$2:$U$1001,0)),"")</f>
        <v>1939 Cadillac Limousine</v>
      </c>
      <c r="X22">
        <f>COUNTIF($O$2:O22,$O$2:$O$1001)</f>
        <v>9</v>
      </c>
      <c r="Y22" t="str">
        <f>IF(X22=1,X22+ROWS($X$2:X22)/100,"")</f>
        <v/>
      </c>
      <c r="Z22" t="str">
        <f>IFERROR(LARGE($Y$2:$Y$1001,ROWS($Y$2:Y22)),"")</f>
        <v/>
      </c>
      <c r="AA22" t="str">
        <f>IF(Z22&lt;&gt;"",INDEX(Data_sales[RepfullName],MATCH(Z22,$Y$2:$Y$1001,0)),"")</f>
        <v/>
      </c>
    </row>
    <row r="23" spans="1:27" x14ac:dyDescent="0.25">
      <c r="A23">
        <v>128</v>
      </c>
      <c r="B23">
        <v>45</v>
      </c>
      <c r="C23">
        <v>32.53</v>
      </c>
      <c r="D23" s="1" t="s">
        <v>17</v>
      </c>
      <c r="E23" s="1" t="s">
        <v>32</v>
      </c>
      <c r="F23" s="1" t="s">
        <v>46</v>
      </c>
      <c r="G23" s="2">
        <v>38061</v>
      </c>
      <c r="H23" s="1" t="s">
        <v>41</v>
      </c>
      <c r="I23" s="1" t="s">
        <v>42</v>
      </c>
      <c r="J23" s="1" t="s">
        <v>35</v>
      </c>
      <c r="K23" s="1" t="s">
        <v>36</v>
      </c>
      <c r="L23" s="1" t="s">
        <v>37</v>
      </c>
      <c r="M23" s="1" t="s">
        <v>38</v>
      </c>
      <c r="N23">
        <v>59700</v>
      </c>
      <c r="O23" s="1" t="s">
        <v>39</v>
      </c>
      <c r="P23" s="1" t="s">
        <v>40</v>
      </c>
      <c r="Q23" s="1">
        <f>Data_sales[[#This Row],[priceEach]]*Data_sales[[#This Row],[quantityOrdered]]</f>
        <v>1463.8500000000001</v>
      </c>
      <c r="R23" s="1">
        <f>YEAR(Data_sales[[#This Row],[orderDate]])</f>
        <v>2004</v>
      </c>
      <c r="T23">
        <f>COUNTIF($F$2:F23,F23:F1022)</f>
        <v>2</v>
      </c>
      <c r="U23" t="str">
        <f>IF(T23=1,T23+ROWS($T$2:T23)/1000,"")</f>
        <v/>
      </c>
      <c r="V23">
        <f>IFERROR(SMALL($U$2:$U$1001,ROWS($U$2:U23)),"")</f>
        <v>1.079</v>
      </c>
      <c r="W23" t="str">
        <f>IF(V23&lt;&gt;"",INDEX(Data_sales[productName],MATCH(V23,$U$2:$U$1001,0)),"")</f>
        <v>1962 Volkswagen Microbus</v>
      </c>
      <c r="X23">
        <f>COUNTIF($O$2:O23,$O$2:$O$1001)</f>
        <v>10</v>
      </c>
      <c r="Y23" t="str">
        <f>IF(X23=1,X23+ROWS($X$2:X23)/100,"")</f>
        <v/>
      </c>
      <c r="Z23" t="str">
        <f>IFERROR(LARGE($Y$2:$Y$1001,ROWS($Y$2:Y23)),"")</f>
        <v/>
      </c>
      <c r="AA23" t="str">
        <f>IF(Z23&lt;&gt;"",INDEX(Data_sales[RepfullName],MATCH(Z23,$Y$2:$Y$1001,0)),"")</f>
        <v/>
      </c>
    </row>
    <row r="24" spans="1:27" x14ac:dyDescent="0.25">
      <c r="A24">
        <v>128</v>
      </c>
      <c r="B24">
        <v>45</v>
      </c>
      <c r="C24">
        <v>32.53</v>
      </c>
      <c r="D24" s="1" t="s">
        <v>17</v>
      </c>
      <c r="E24" s="1" t="s">
        <v>32</v>
      </c>
      <c r="F24" s="1" t="s">
        <v>46</v>
      </c>
      <c r="G24" s="2">
        <v>37898</v>
      </c>
      <c r="H24" s="1" t="s">
        <v>43</v>
      </c>
      <c r="I24" s="1" t="s">
        <v>18</v>
      </c>
      <c r="J24" s="1" t="s">
        <v>35</v>
      </c>
      <c r="K24" s="1" t="s">
        <v>36</v>
      </c>
      <c r="L24" s="1" t="s">
        <v>37</v>
      </c>
      <c r="M24" s="1" t="s">
        <v>38</v>
      </c>
      <c r="N24">
        <v>59700</v>
      </c>
      <c r="O24" s="1" t="s">
        <v>39</v>
      </c>
      <c r="P24" s="1" t="s">
        <v>40</v>
      </c>
      <c r="Q24" s="1">
        <f>Data_sales[[#This Row],[priceEach]]*Data_sales[[#This Row],[quantityOrdered]]</f>
        <v>1463.8500000000001</v>
      </c>
      <c r="R24" s="1">
        <f>YEAR(Data_sales[[#This Row],[orderDate]])</f>
        <v>2003</v>
      </c>
      <c r="T24">
        <f>COUNTIF($F$2:F24,F24:F1023)</f>
        <v>3</v>
      </c>
      <c r="U24" t="str">
        <f>IF(T24=1,T24+ROWS($T$2:T24)/1000,"")</f>
        <v/>
      </c>
      <c r="V24">
        <f>IFERROR(SMALL($U$2:$U$1001,ROWS($U$2:U24)),"")</f>
        <v>1.083</v>
      </c>
      <c r="W24" t="str">
        <f>IF(V24&lt;&gt;"",INDEX(Data_sales[productName],MATCH(V24,$U$2:$U$1001,0)),"")</f>
        <v>1936 Chrysler Airflow</v>
      </c>
      <c r="X24">
        <f>COUNTIF($O$2:O24,$O$2:$O$1001)</f>
        <v>11</v>
      </c>
      <c r="Y24" t="str">
        <f>IF(X24=1,X24+ROWS($X$2:X24)/100,"")</f>
        <v/>
      </c>
      <c r="Z24" t="str">
        <f>IFERROR(LARGE($Y$2:$Y$1001,ROWS($Y$2:Y24)),"")</f>
        <v/>
      </c>
      <c r="AA24" t="str">
        <f>IF(Z24&lt;&gt;"",INDEX(Data_sales[RepfullName],MATCH(Z24,$Y$2:$Y$1001,0)),"")</f>
        <v/>
      </c>
    </row>
    <row r="25" spans="1:27" x14ac:dyDescent="0.25">
      <c r="A25">
        <v>128</v>
      </c>
      <c r="B25">
        <v>45</v>
      </c>
      <c r="C25">
        <v>32.53</v>
      </c>
      <c r="D25" s="1" t="s">
        <v>17</v>
      </c>
      <c r="E25" s="1" t="s">
        <v>32</v>
      </c>
      <c r="F25" s="1" t="s">
        <v>46</v>
      </c>
      <c r="G25" s="2">
        <v>38296</v>
      </c>
      <c r="H25" s="1" t="s">
        <v>44</v>
      </c>
      <c r="I25" s="1" t="s">
        <v>18</v>
      </c>
      <c r="J25" s="1" t="s">
        <v>35</v>
      </c>
      <c r="K25" s="1" t="s">
        <v>36</v>
      </c>
      <c r="L25" s="1" t="s">
        <v>37</v>
      </c>
      <c r="M25" s="1" t="s">
        <v>38</v>
      </c>
      <c r="N25">
        <v>59700</v>
      </c>
      <c r="O25" s="1" t="s">
        <v>39</v>
      </c>
      <c r="P25" s="1" t="s">
        <v>40</v>
      </c>
      <c r="Q25" s="1">
        <f>Data_sales[[#This Row],[priceEach]]*Data_sales[[#This Row],[quantityOrdered]]</f>
        <v>1463.8500000000001</v>
      </c>
      <c r="R25" s="1">
        <f>YEAR(Data_sales[[#This Row],[orderDate]])</f>
        <v>2004</v>
      </c>
      <c r="T25">
        <f>COUNTIF($F$2:F25,F25:F1024)</f>
        <v>4</v>
      </c>
      <c r="U25" t="str">
        <f>IF(T25=1,T25+ROWS($T$2:T25)/1000,"")</f>
        <v/>
      </c>
      <c r="V25">
        <f>IFERROR(SMALL($U$2:$U$1001,ROWS($U$2:U25)),"")</f>
        <v>1.087</v>
      </c>
      <c r="W25" t="str">
        <f>IF(V25&lt;&gt;"",INDEX(Data_sales[productName],MATCH(V25,$U$2:$U$1001,0)),"")</f>
        <v>1980’s GM Manhattan Express</v>
      </c>
      <c r="X25">
        <f>COUNTIF($O$2:O25,$O$2:$O$1001)</f>
        <v>12</v>
      </c>
      <c r="Y25" t="str">
        <f>IF(X25=1,X25+ROWS($X$2:X25)/100,"")</f>
        <v/>
      </c>
      <c r="Z25" t="str">
        <f>IFERROR(LARGE($Y$2:$Y$1001,ROWS($Y$2:Y25)),"")</f>
        <v/>
      </c>
      <c r="AA25" t="str">
        <f>IF(Z25&lt;&gt;"",INDEX(Data_sales[RepfullName],MATCH(Z25,$Y$2:$Y$1001,0)),"")</f>
        <v/>
      </c>
    </row>
    <row r="26" spans="1:27" x14ac:dyDescent="0.25">
      <c r="A26">
        <v>128</v>
      </c>
      <c r="B26">
        <v>46</v>
      </c>
      <c r="C26">
        <v>44.35</v>
      </c>
      <c r="D26" s="1" t="s">
        <v>17</v>
      </c>
      <c r="E26" s="1" t="s">
        <v>32</v>
      </c>
      <c r="F26" s="1" t="s">
        <v>47</v>
      </c>
      <c r="G26" s="2">
        <v>37630</v>
      </c>
      <c r="H26" s="1" t="s">
        <v>34</v>
      </c>
      <c r="I26" s="1" t="s">
        <v>32</v>
      </c>
      <c r="J26" s="1" t="s">
        <v>35</v>
      </c>
      <c r="K26" s="1" t="s">
        <v>36</v>
      </c>
      <c r="L26" s="1" t="s">
        <v>37</v>
      </c>
      <c r="M26" s="1" t="s">
        <v>38</v>
      </c>
      <c r="N26">
        <v>59700</v>
      </c>
      <c r="O26" s="1" t="s">
        <v>39</v>
      </c>
      <c r="P26" s="1" t="s">
        <v>40</v>
      </c>
      <c r="Q26" s="1">
        <f>Data_sales[[#This Row],[priceEach]]*Data_sales[[#This Row],[quantityOrdered]]</f>
        <v>2040.1000000000001</v>
      </c>
      <c r="R26" s="1">
        <f>YEAR(Data_sales[[#This Row],[orderDate]])</f>
        <v>2003</v>
      </c>
      <c r="T26">
        <f>COUNTIF($F$2:F26,F26:F1025)</f>
        <v>1</v>
      </c>
      <c r="U26">
        <f>IF(T26=1,T26+ROWS($T$2:T26)/1000,"")</f>
        <v>1.0249999999999999</v>
      </c>
      <c r="V26">
        <f>IFERROR(SMALL($U$2:$U$1001,ROWS($U$2:U26)),"")</f>
        <v>1.091</v>
      </c>
      <c r="W26" t="str">
        <f>IF(V26&lt;&gt;"",INDEX(Data_sales[productName],MATCH(V26,$U$2:$U$1001,0)),"")</f>
        <v>1996 Peterbilt 379 Stake Bed with Outrigger</v>
      </c>
      <c r="X26">
        <f>COUNTIF($O$2:O26,$O$2:$O$1001)</f>
        <v>13</v>
      </c>
      <c r="Y26" t="str">
        <f>IF(X26=1,X26+ROWS($X$2:X26)/100,"")</f>
        <v/>
      </c>
      <c r="Z26" t="str">
        <f>IFERROR(LARGE($Y$2:$Y$1001,ROWS($Y$2:Y26)),"")</f>
        <v/>
      </c>
      <c r="AA26" t="str">
        <f>IF(Z26&lt;&gt;"",INDEX(Data_sales[RepfullName],MATCH(Z26,$Y$2:$Y$1001,0)),"")</f>
        <v/>
      </c>
    </row>
    <row r="27" spans="1:27" x14ac:dyDescent="0.25">
      <c r="A27">
        <v>128</v>
      </c>
      <c r="B27">
        <v>46</v>
      </c>
      <c r="C27">
        <v>44.35</v>
      </c>
      <c r="D27" s="1" t="s">
        <v>17</v>
      </c>
      <c r="E27" s="1" t="s">
        <v>32</v>
      </c>
      <c r="F27" s="1" t="s">
        <v>47</v>
      </c>
      <c r="G27" s="2">
        <v>38061</v>
      </c>
      <c r="H27" s="1" t="s">
        <v>41</v>
      </c>
      <c r="I27" s="1" t="s">
        <v>42</v>
      </c>
      <c r="J27" s="1" t="s">
        <v>35</v>
      </c>
      <c r="K27" s="1" t="s">
        <v>36</v>
      </c>
      <c r="L27" s="1" t="s">
        <v>37</v>
      </c>
      <c r="M27" s="1" t="s">
        <v>38</v>
      </c>
      <c r="N27">
        <v>59700</v>
      </c>
      <c r="O27" s="1" t="s">
        <v>39</v>
      </c>
      <c r="P27" s="1" t="s">
        <v>40</v>
      </c>
      <c r="Q27" s="1">
        <f>Data_sales[[#This Row],[priceEach]]*Data_sales[[#This Row],[quantityOrdered]]</f>
        <v>2040.1000000000001</v>
      </c>
      <c r="R27" s="1">
        <f>YEAR(Data_sales[[#This Row],[orderDate]])</f>
        <v>2004</v>
      </c>
      <c r="T27">
        <f>COUNTIF($F$2:F27,F27:F1026)</f>
        <v>2</v>
      </c>
      <c r="U27" t="str">
        <f>IF(T27=1,T27+ROWS($T$2:T27)/1000,"")</f>
        <v/>
      </c>
      <c r="V27">
        <f>IFERROR(SMALL($U$2:$U$1001,ROWS($U$2:U27)),"")</f>
        <v>1.095</v>
      </c>
      <c r="W27" t="str">
        <f>IF(V27&lt;&gt;"",INDEX(Data_sales[productName],MATCH(V27,$U$2:$U$1001,0)),"")</f>
        <v>1982 Camaro Z28</v>
      </c>
      <c r="X27">
        <f>COUNTIF($O$2:O27,$O$2:$O$1001)</f>
        <v>14</v>
      </c>
      <c r="Y27" t="str">
        <f>IF(X27=1,X27+ROWS($X$2:X27)/100,"")</f>
        <v/>
      </c>
      <c r="Z27" t="str">
        <f>IFERROR(LARGE($Y$2:$Y$1001,ROWS($Y$2:Y27)),"")</f>
        <v/>
      </c>
      <c r="AA27" t="str">
        <f>IF(Z27&lt;&gt;"",INDEX(Data_sales[RepfullName],MATCH(Z27,$Y$2:$Y$1001,0)),"")</f>
        <v/>
      </c>
    </row>
    <row r="28" spans="1:27" x14ac:dyDescent="0.25">
      <c r="A28">
        <v>128</v>
      </c>
      <c r="B28">
        <v>46</v>
      </c>
      <c r="C28">
        <v>44.35</v>
      </c>
      <c r="D28" s="1" t="s">
        <v>17</v>
      </c>
      <c r="E28" s="1" t="s">
        <v>32</v>
      </c>
      <c r="F28" s="1" t="s">
        <v>47</v>
      </c>
      <c r="G28" s="2">
        <v>37898</v>
      </c>
      <c r="H28" s="1" t="s">
        <v>43</v>
      </c>
      <c r="I28" s="1" t="s">
        <v>18</v>
      </c>
      <c r="J28" s="1" t="s">
        <v>35</v>
      </c>
      <c r="K28" s="1" t="s">
        <v>36</v>
      </c>
      <c r="L28" s="1" t="s">
        <v>37</v>
      </c>
      <c r="M28" s="1" t="s">
        <v>38</v>
      </c>
      <c r="N28">
        <v>59700</v>
      </c>
      <c r="O28" s="1" t="s">
        <v>39</v>
      </c>
      <c r="P28" s="1" t="s">
        <v>40</v>
      </c>
      <c r="Q28" s="1">
        <f>Data_sales[[#This Row],[priceEach]]*Data_sales[[#This Row],[quantityOrdered]]</f>
        <v>2040.1000000000001</v>
      </c>
      <c r="R28" s="1">
        <f>YEAR(Data_sales[[#This Row],[orderDate]])</f>
        <v>2003</v>
      </c>
      <c r="T28">
        <f>COUNTIF($F$2:F28,F28:F1027)</f>
        <v>3</v>
      </c>
      <c r="U28" t="str">
        <f>IF(T28=1,T28+ROWS($T$2:T28)/1000,"")</f>
        <v/>
      </c>
      <c r="V28">
        <f>IFERROR(SMALL($U$2:$U$1001,ROWS($U$2:U28)),"")</f>
        <v>1.099</v>
      </c>
      <c r="W28" t="str">
        <f>IF(V28&lt;&gt;"",INDEX(Data_sales[productName],MATCH(V28,$U$2:$U$1001,0)),"")</f>
        <v>1969 Corvair Monza</v>
      </c>
      <c r="X28">
        <f>COUNTIF($O$2:O28,$O$2:$O$1001)</f>
        <v>15</v>
      </c>
      <c r="Y28" t="str">
        <f>IF(X28=1,X28+ROWS($X$2:X28)/100,"")</f>
        <v/>
      </c>
      <c r="Z28" t="str">
        <f>IFERROR(LARGE($Y$2:$Y$1001,ROWS($Y$2:Y28)),"")</f>
        <v/>
      </c>
      <c r="AA28" t="str">
        <f>IF(Z28&lt;&gt;"",INDEX(Data_sales[RepfullName],MATCH(Z28,$Y$2:$Y$1001,0)),"")</f>
        <v/>
      </c>
    </row>
    <row r="29" spans="1:27" x14ac:dyDescent="0.25">
      <c r="A29">
        <v>128</v>
      </c>
      <c r="B29">
        <v>46</v>
      </c>
      <c r="C29">
        <v>44.35</v>
      </c>
      <c r="D29" s="1" t="s">
        <v>17</v>
      </c>
      <c r="E29" s="1" t="s">
        <v>32</v>
      </c>
      <c r="F29" s="1" t="s">
        <v>47</v>
      </c>
      <c r="G29" s="2">
        <v>38296</v>
      </c>
      <c r="H29" s="1" t="s">
        <v>44</v>
      </c>
      <c r="I29" s="1" t="s">
        <v>18</v>
      </c>
      <c r="J29" s="1" t="s">
        <v>35</v>
      </c>
      <c r="K29" s="1" t="s">
        <v>36</v>
      </c>
      <c r="L29" s="1" t="s">
        <v>37</v>
      </c>
      <c r="M29" s="1" t="s">
        <v>38</v>
      </c>
      <c r="N29">
        <v>59700</v>
      </c>
      <c r="O29" s="1" t="s">
        <v>39</v>
      </c>
      <c r="P29" s="1" t="s">
        <v>40</v>
      </c>
      <c r="Q29" s="1">
        <f>Data_sales[[#This Row],[priceEach]]*Data_sales[[#This Row],[quantityOrdered]]</f>
        <v>2040.1000000000001</v>
      </c>
      <c r="R29" s="1">
        <f>YEAR(Data_sales[[#This Row],[orderDate]])</f>
        <v>2004</v>
      </c>
      <c r="T29">
        <f>COUNTIF($F$2:F29,F29:F1028)</f>
        <v>4</v>
      </c>
      <c r="U29" t="str">
        <f>IF(T29=1,T29+ROWS($T$2:T29)/1000,"")</f>
        <v/>
      </c>
      <c r="V29">
        <f>IFERROR(SMALL($U$2:$U$1001,ROWS($U$2:U29)),"")</f>
        <v>1.125</v>
      </c>
      <c r="W29" t="str">
        <f>IF(V29&lt;&gt;"",INDEX(Data_sales[productName],MATCH(V29,$U$2:$U$1001,0)),"")</f>
        <v>1957 Chevy Pickup</v>
      </c>
      <c r="X29">
        <f>COUNTIF($O$2:O29,$O$2:$O$1001)</f>
        <v>16</v>
      </c>
      <c r="Y29" t="str">
        <f>IF(X29=1,X29+ROWS($X$2:X29)/100,"")</f>
        <v/>
      </c>
      <c r="Z29" t="str">
        <f>IFERROR(LARGE($Y$2:$Y$1001,ROWS($Y$2:Y29)),"")</f>
        <v/>
      </c>
      <c r="AA29" t="str">
        <f>IF(Z29&lt;&gt;"",INDEX(Data_sales[RepfullName],MATCH(Z29,$Y$2:$Y$1001,0)),"")</f>
        <v/>
      </c>
    </row>
    <row r="30" spans="1:27" x14ac:dyDescent="0.25">
      <c r="A30">
        <v>181</v>
      </c>
      <c r="B30">
        <v>39</v>
      </c>
      <c r="C30">
        <v>95.55</v>
      </c>
      <c r="D30" s="1" t="s">
        <v>17</v>
      </c>
      <c r="E30" s="1" t="s">
        <v>18</v>
      </c>
      <c r="F30" s="1" t="s">
        <v>48</v>
      </c>
      <c r="G30" s="2">
        <v>37631</v>
      </c>
      <c r="H30" s="1" t="s">
        <v>49</v>
      </c>
      <c r="I30" s="1" t="s">
        <v>18</v>
      </c>
      <c r="J30" s="1" t="s">
        <v>50</v>
      </c>
      <c r="K30" s="1" t="s">
        <v>51</v>
      </c>
      <c r="L30" s="1" t="s">
        <v>52</v>
      </c>
      <c r="M30" s="1" t="s">
        <v>24</v>
      </c>
      <c r="N30">
        <v>76400</v>
      </c>
      <c r="O30" s="1" t="s">
        <v>53</v>
      </c>
      <c r="P30" s="1" t="s">
        <v>24</v>
      </c>
      <c r="Q30" s="1">
        <f>Data_sales[[#This Row],[priceEach]]*Data_sales[[#This Row],[quantityOrdered]]</f>
        <v>3726.45</v>
      </c>
      <c r="R30" s="1">
        <f>YEAR(Data_sales[[#This Row],[orderDate]])</f>
        <v>2003</v>
      </c>
      <c r="T30">
        <f>COUNTIF($F$2:F30,F30:F1029)</f>
        <v>1</v>
      </c>
      <c r="U30">
        <f>IF(T30=1,T30+ROWS($T$2:T30)/1000,"")</f>
        <v>1.0289999999999999</v>
      </c>
      <c r="V30">
        <f>IFERROR(SMALL($U$2:$U$1001,ROWS($U$2:U30)),"")</f>
        <v>1.151</v>
      </c>
      <c r="W30" t="str">
        <f>IF(V30&lt;&gt;"",INDEX(Data_sales[productName],MATCH(V30,$U$2:$U$1001,0)),"")</f>
        <v>1998 Chrysler Plymouth Prowler</v>
      </c>
      <c r="X30">
        <f>COUNTIF($O$2:O30,$O$2:$O$1001)</f>
        <v>1</v>
      </c>
      <c r="Y30">
        <f>IF(X30=1,X30+ROWS($X$2:X30)/100,"")</f>
        <v>1.29</v>
      </c>
      <c r="Z30" t="str">
        <f>IFERROR(LARGE($Y$2:$Y$1001,ROWS($Y$2:Y30)),"")</f>
        <v/>
      </c>
      <c r="AA30" t="str">
        <f>IF(Z30&lt;&gt;"",INDEX(Data_sales[RepfullName],MATCH(Z30,$Y$2:$Y$1001,0)),"")</f>
        <v/>
      </c>
    </row>
    <row r="31" spans="1:27" x14ac:dyDescent="0.25">
      <c r="A31">
        <v>181</v>
      </c>
      <c r="B31">
        <v>39</v>
      </c>
      <c r="C31">
        <v>95.55</v>
      </c>
      <c r="D31" s="1" t="s">
        <v>17</v>
      </c>
      <c r="E31" s="1" t="s">
        <v>18</v>
      </c>
      <c r="F31" s="1" t="s">
        <v>48</v>
      </c>
      <c r="G31" s="2">
        <v>38082</v>
      </c>
      <c r="H31" s="1" t="s">
        <v>54</v>
      </c>
      <c r="I31" s="1" t="s">
        <v>18</v>
      </c>
      <c r="J31" s="1" t="s">
        <v>50</v>
      </c>
      <c r="K31" s="1" t="s">
        <v>51</v>
      </c>
      <c r="L31" s="1" t="s">
        <v>52</v>
      </c>
      <c r="M31" s="1" t="s">
        <v>24</v>
      </c>
      <c r="N31">
        <v>76400</v>
      </c>
      <c r="O31" s="1" t="s">
        <v>53</v>
      </c>
      <c r="P31" s="1" t="s">
        <v>24</v>
      </c>
      <c r="Q31" s="1">
        <f>Data_sales[[#This Row],[priceEach]]*Data_sales[[#This Row],[quantityOrdered]]</f>
        <v>3726.45</v>
      </c>
      <c r="R31" s="1">
        <f>YEAR(Data_sales[[#This Row],[orderDate]])</f>
        <v>2004</v>
      </c>
      <c r="T31">
        <f>COUNTIF($F$2:F31,F31:F1030)</f>
        <v>2</v>
      </c>
      <c r="U31" t="str">
        <f>IF(T31=1,T31+ROWS($T$2:T31)/1000,"")</f>
        <v/>
      </c>
      <c r="V31">
        <f>IFERROR(SMALL($U$2:$U$1001,ROWS($U$2:U31)),"")</f>
        <v>1.177</v>
      </c>
      <c r="W31" t="str">
        <f>IF(V31&lt;&gt;"",INDEX(Data_sales[productName],MATCH(V31,$U$2:$U$1001,0)),"")</f>
        <v>1964 Mercedes Tour Bus</v>
      </c>
      <c r="X31">
        <f>COUNTIF($O$2:O31,$O$2:$O$1001)</f>
        <v>2</v>
      </c>
      <c r="Y31" t="str">
        <f>IF(X31=1,X31+ROWS($X$2:X31)/100,"")</f>
        <v/>
      </c>
      <c r="Z31" t="str">
        <f>IFERROR(LARGE($Y$2:$Y$1001,ROWS($Y$2:Y31)),"")</f>
        <v/>
      </c>
      <c r="AA31" t="str">
        <f>IF(Z31&lt;&gt;"",INDEX(Data_sales[RepfullName],MATCH(Z31,$Y$2:$Y$1001,0)),"")</f>
        <v/>
      </c>
    </row>
    <row r="32" spans="1:27" x14ac:dyDescent="0.25">
      <c r="A32">
        <v>181</v>
      </c>
      <c r="B32">
        <v>39</v>
      </c>
      <c r="C32">
        <v>95.55</v>
      </c>
      <c r="D32" s="1" t="s">
        <v>17</v>
      </c>
      <c r="E32" s="1" t="s">
        <v>18</v>
      </c>
      <c r="F32" s="1" t="s">
        <v>48</v>
      </c>
      <c r="G32" s="2">
        <v>38296</v>
      </c>
      <c r="H32" s="1" t="s">
        <v>55</v>
      </c>
      <c r="I32" s="1" t="s">
        <v>18</v>
      </c>
      <c r="J32" s="1" t="s">
        <v>50</v>
      </c>
      <c r="K32" s="1" t="s">
        <v>51</v>
      </c>
      <c r="L32" s="1" t="s">
        <v>52</v>
      </c>
      <c r="M32" s="1" t="s">
        <v>24</v>
      </c>
      <c r="N32">
        <v>76400</v>
      </c>
      <c r="O32" s="1" t="s">
        <v>53</v>
      </c>
      <c r="P32" s="1" t="s">
        <v>24</v>
      </c>
      <c r="Q32" s="1">
        <f>Data_sales[[#This Row],[priceEach]]*Data_sales[[#This Row],[quantityOrdered]]</f>
        <v>3726.45</v>
      </c>
      <c r="R32" s="1">
        <f>YEAR(Data_sales[[#This Row],[orderDate]])</f>
        <v>2004</v>
      </c>
      <c r="T32">
        <f>COUNTIF($F$2:F32,F32:F1031)</f>
        <v>3</v>
      </c>
      <c r="U32" t="str">
        <f>IF(T32=1,T32+ROWS($T$2:T32)/1000,"")</f>
        <v/>
      </c>
      <c r="V32">
        <f>IFERROR(SMALL($U$2:$U$1001,ROWS($U$2:U32)),"")</f>
        <v>1.2030000000000001</v>
      </c>
      <c r="W32" t="str">
        <f>IF(V32&lt;&gt;"",INDEX(Data_sales[productName],MATCH(V32,$U$2:$U$1001,0)),"")</f>
        <v>1992 Ferrari 360 Spider red</v>
      </c>
      <c r="X32">
        <f>COUNTIF($O$2:O32,$O$2:$O$1001)</f>
        <v>3</v>
      </c>
      <c r="Y32" t="str">
        <f>IF(X32=1,X32+ROWS($X$2:X32)/100,"")</f>
        <v/>
      </c>
      <c r="Z32" t="str">
        <f>IFERROR(LARGE($Y$2:$Y$1001,ROWS($Y$2:Y32)),"")</f>
        <v/>
      </c>
      <c r="AA32" t="str">
        <f>IF(Z32&lt;&gt;"",INDEX(Data_sales[RepfullName],MATCH(Z32,$Y$2:$Y$1001,0)),"")</f>
        <v/>
      </c>
    </row>
    <row r="33" spans="1:27" x14ac:dyDescent="0.25">
      <c r="A33">
        <v>181</v>
      </c>
      <c r="B33">
        <v>41</v>
      </c>
      <c r="C33">
        <v>43.13</v>
      </c>
      <c r="D33" s="1" t="s">
        <v>17</v>
      </c>
      <c r="E33" s="1" t="s">
        <v>18</v>
      </c>
      <c r="F33" s="1" t="s">
        <v>56</v>
      </c>
      <c r="G33" s="2">
        <v>37631</v>
      </c>
      <c r="H33" s="1" t="s">
        <v>49</v>
      </c>
      <c r="I33" s="1" t="s">
        <v>18</v>
      </c>
      <c r="J33" s="1" t="s">
        <v>50</v>
      </c>
      <c r="K33" s="1" t="s">
        <v>51</v>
      </c>
      <c r="L33" s="1" t="s">
        <v>52</v>
      </c>
      <c r="M33" s="1" t="s">
        <v>24</v>
      </c>
      <c r="N33">
        <v>76400</v>
      </c>
      <c r="O33" s="1" t="s">
        <v>53</v>
      </c>
      <c r="P33" s="1" t="s">
        <v>24</v>
      </c>
      <c r="Q33" s="1">
        <f>Data_sales[[#This Row],[priceEach]]*Data_sales[[#This Row],[quantityOrdered]]</f>
        <v>1768.3300000000002</v>
      </c>
      <c r="R33" s="1">
        <f>YEAR(Data_sales[[#This Row],[orderDate]])</f>
        <v>2003</v>
      </c>
      <c r="T33">
        <f>COUNTIF($F$2:F33,F33:F1032)</f>
        <v>1</v>
      </c>
      <c r="U33">
        <f>IF(T33=1,T33+ROWS($T$2:T33)/1000,"")</f>
        <v>1.032</v>
      </c>
      <c r="V33">
        <f>IFERROR(SMALL($U$2:$U$1001,ROWS($U$2:U33)),"")</f>
        <v>1.2290000000000001</v>
      </c>
      <c r="W33" t="str">
        <f>IF(V33&lt;&gt;"",INDEX(Data_sales[productName],MATCH(V33,$U$2:$U$1001,0)),"")</f>
        <v>1970 Triumph Spitfire</v>
      </c>
      <c r="X33">
        <f>COUNTIF($O$2:O33,$O$2:$O$1001)</f>
        <v>4</v>
      </c>
      <c r="Y33" t="str">
        <f>IF(X33=1,X33+ROWS($X$2:X33)/100,"")</f>
        <v/>
      </c>
      <c r="Z33" t="str">
        <f>IFERROR(LARGE($Y$2:$Y$1001,ROWS($Y$2:Y33)),"")</f>
        <v/>
      </c>
      <c r="AA33" t="str">
        <f>IF(Z33&lt;&gt;"",INDEX(Data_sales[RepfullName],MATCH(Z33,$Y$2:$Y$1001,0)),"")</f>
        <v/>
      </c>
    </row>
    <row r="34" spans="1:27" x14ac:dyDescent="0.25">
      <c r="A34">
        <v>181</v>
      </c>
      <c r="B34">
        <v>41</v>
      </c>
      <c r="C34">
        <v>43.13</v>
      </c>
      <c r="D34" s="1" t="s">
        <v>17</v>
      </c>
      <c r="E34" s="1" t="s">
        <v>18</v>
      </c>
      <c r="F34" s="1" t="s">
        <v>56</v>
      </c>
      <c r="G34" s="2">
        <v>38082</v>
      </c>
      <c r="H34" s="1" t="s">
        <v>54</v>
      </c>
      <c r="I34" s="1" t="s">
        <v>18</v>
      </c>
      <c r="J34" s="1" t="s">
        <v>50</v>
      </c>
      <c r="K34" s="1" t="s">
        <v>51</v>
      </c>
      <c r="L34" s="1" t="s">
        <v>52</v>
      </c>
      <c r="M34" s="1" t="s">
        <v>24</v>
      </c>
      <c r="N34">
        <v>76400</v>
      </c>
      <c r="O34" s="1" t="s">
        <v>53</v>
      </c>
      <c r="P34" s="1" t="s">
        <v>24</v>
      </c>
      <c r="Q34" s="1">
        <f>Data_sales[[#This Row],[priceEach]]*Data_sales[[#This Row],[quantityOrdered]]</f>
        <v>1768.3300000000002</v>
      </c>
      <c r="R34" s="1">
        <f>YEAR(Data_sales[[#This Row],[orderDate]])</f>
        <v>2004</v>
      </c>
      <c r="T34">
        <f>COUNTIF($F$2:F34,F34:F1033)</f>
        <v>2</v>
      </c>
      <c r="U34" t="str">
        <f>IF(T34=1,T34+ROWS($T$2:T34)/1000,"")</f>
        <v/>
      </c>
      <c r="V34">
        <f>IFERROR(SMALL($U$2:$U$1001,ROWS($U$2:U34)),"")</f>
        <v>1.2549999999999999</v>
      </c>
      <c r="W34" t="str">
        <f>IF(V34&lt;&gt;"",INDEX(Data_sales[productName],MATCH(V34,$U$2:$U$1001,0)),"")</f>
        <v>1970 Dodge Coronet</v>
      </c>
      <c r="X34">
        <f>COUNTIF($O$2:O34,$O$2:$O$1001)</f>
        <v>5</v>
      </c>
      <c r="Y34" t="str">
        <f>IF(X34=1,X34+ROWS($X$2:X34)/100,"")</f>
        <v/>
      </c>
      <c r="Z34" t="str">
        <f>IFERROR(LARGE($Y$2:$Y$1001,ROWS($Y$2:Y34)),"")</f>
        <v/>
      </c>
      <c r="AA34" t="str">
        <f>IF(Z34&lt;&gt;"",INDEX(Data_sales[RepfullName],MATCH(Z34,$Y$2:$Y$1001,0)),"")</f>
        <v/>
      </c>
    </row>
    <row r="35" spans="1:27" x14ac:dyDescent="0.25">
      <c r="A35">
        <v>181</v>
      </c>
      <c r="B35">
        <v>41</v>
      </c>
      <c r="C35">
        <v>43.13</v>
      </c>
      <c r="D35" s="1" t="s">
        <v>17</v>
      </c>
      <c r="E35" s="1" t="s">
        <v>18</v>
      </c>
      <c r="F35" s="1" t="s">
        <v>56</v>
      </c>
      <c r="G35" s="2">
        <v>38296</v>
      </c>
      <c r="H35" s="1" t="s">
        <v>55</v>
      </c>
      <c r="I35" s="1" t="s">
        <v>18</v>
      </c>
      <c r="J35" s="1" t="s">
        <v>50</v>
      </c>
      <c r="K35" s="1" t="s">
        <v>51</v>
      </c>
      <c r="L35" s="1" t="s">
        <v>52</v>
      </c>
      <c r="M35" s="1" t="s">
        <v>24</v>
      </c>
      <c r="N35">
        <v>76400</v>
      </c>
      <c r="O35" s="1" t="s">
        <v>53</v>
      </c>
      <c r="P35" s="1" t="s">
        <v>24</v>
      </c>
      <c r="Q35" s="1">
        <f>Data_sales[[#This Row],[priceEach]]*Data_sales[[#This Row],[quantityOrdered]]</f>
        <v>1768.3300000000002</v>
      </c>
      <c r="R35" s="1">
        <f>YEAR(Data_sales[[#This Row],[orderDate]])</f>
        <v>2004</v>
      </c>
      <c r="T35">
        <f>COUNTIF($F$2:F35,F35:F1034)</f>
        <v>3</v>
      </c>
      <c r="U35" t="str">
        <f>IF(T35=1,T35+ROWS($T$2:T35)/1000,"")</f>
        <v/>
      </c>
      <c r="V35">
        <f>IFERROR(SMALL($U$2:$U$1001,ROWS($U$2:U35)),"")</f>
        <v>1.2810000000000001</v>
      </c>
      <c r="W35" t="str">
        <f>IF(V35&lt;&gt;"",INDEX(Data_sales[productName],MATCH(V35,$U$2:$U$1001,0)),"")</f>
        <v>1958 Chevy Corvette Limited Edition</v>
      </c>
      <c r="X35">
        <f>COUNTIF($O$2:O35,$O$2:$O$1001)</f>
        <v>6</v>
      </c>
      <c r="Y35" t="str">
        <f>IF(X35=1,X35+ROWS($X$2:X35)/100,"")</f>
        <v/>
      </c>
      <c r="Z35" t="str">
        <f>IFERROR(LARGE($Y$2:$Y$1001,ROWS($Y$2:Y35)),"")</f>
        <v/>
      </c>
      <c r="AA35" t="str">
        <f>IF(Z35&lt;&gt;"",INDEX(Data_sales[RepfullName],MATCH(Z35,$Y$2:$Y$1001,0)),"")</f>
        <v/>
      </c>
    </row>
    <row r="36" spans="1:27" x14ac:dyDescent="0.25">
      <c r="A36">
        <v>121</v>
      </c>
      <c r="B36">
        <v>26</v>
      </c>
      <c r="C36">
        <v>214.3</v>
      </c>
      <c r="D36" s="1" t="s">
        <v>17</v>
      </c>
      <c r="E36" s="1" t="s">
        <v>18</v>
      </c>
      <c r="F36" s="1" t="s">
        <v>57</v>
      </c>
      <c r="G36" s="2">
        <v>37650</v>
      </c>
      <c r="H36" s="1" t="s">
        <v>58</v>
      </c>
      <c r="I36" s="1" t="s">
        <v>18</v>
      </c>
      <c r="J36" s="1" t="s">
        <v>59</v>
      </c>
      <c r="K36" s="1" t="s">
        <v>60</v>
      </c>
      <c r="L36" s="1" t="s">
        <v>61</v>
      </c>
      <c r="M36" s="1" t="s">
        <v>62</v>
      </c>
      <c r="N36">
        <v>81700</v>
      </c>
      <c r="O36" s="1" t="s">
        <v>39</v>
      </c>
      <c r="P36" s="1" t="s">
        <v>40</v>
      </c>
      <c r="Q36" s="1">
        <f>Data_sales[[#This Row],[priceEach]]*Data_sales[[#This Row],[quantityOrdered]]</f>
        <v>5571.8</v>
      </c>
      <c r="R36" s="1">
        <f>YEAR(Data_sales[[#This Row],[orderDate]])</f>
        <v>2003</v>
      </c>
      <c r="T36">
        <f>COUNTIF($F$2:F36,F36:F1035)</f>
        <v>1</v>
      </c>
      <c r="U36">
        <f>IF(T36=1,T36+ROWS($T$2:T36)/1000,"")</f>
        <v>1.0349999999999999</v>
      </c>
      <c r="V36">
        <f>IFERROR(SMALL($U$2:$U$1001,ROWS($U$2:U36)),"")</f>
        <v>1.3069999999999999</v>
      </c>
      <c r="W36" t="str">
        <f>IF(V36&lt;&gt;"",INDEX(Data_sales[productName],MATCH(V36,$U$2:$U$1001,0)),"")</f>
        <v>1992 Porsche Cayenne Turbo Silver</v>
      </c>
      <c r="X36">
        <f>COUNTIF($O$2:O36,$O$2:$O$1001)</f>
        <v>17</v>
      </c>
      <c r="Y36" t="str">
        <f>IF(X36=1,X36+ROWS($X$2:X36)/100,"")</f>
        <v/>
      </c>
      <c r="Z36" t="str">
        <f>IFERROR(LARGE($Y$2:$Y$1001,ROWS($Y$2:Y36)),"")</f>
        <v/>
      </c>
      <c r="AA36" t="str">
        <f>IF(Z36&lt;&gt;"",INDEX(Data_sales[RepfullName],MATCH(Z36,$Y$2:$Y$1001,0)),"")</f>
        <v/>
      </c>
    </row>
    <row r="37" spans="1:27" x14ac:dyDescent="0.25">
      <c r="A37">
        <v>121</v>
      </c>
      <c r="B37">
        <v>26</v>
      </c>
      <c r="C37">
        <v>214.3</v>
      </c>
      <c r="D37" s="1" t="s">
        <v>17</v>
      </c>
      <c r="E37" s="1" t="s">
        <v>18</v>
      </c>
      <c r="F37" s="1" t="s">
        <v>57</v>
      </c>
      <c r="G37" s="2">
        <v>37904</v>
      </c>
      <c r="H37" s="1" t="s">
        <v>63</v>
      </c>
      <c r="I37" s="1" t="s">
        <v>18</v>
      </c>
      <c r="J37" s="1" t="s">
        <v>59</v>
      </c>
      <c r="K37" s="1" t="s">
        <v>60</v>
      </c>
      <c r="L37" s="1" t="s">
        <v>61</v>
      </c>
      <c r="M37" s="1" t="s">
        <v>62</v>
      </c>
      <c r="N37">
        <v>81700</v>
      </c>
      <c r="O37" s="1" t="s">
        <v>39</v>
      </c>
      <c r="P37" s="1" t="s">
        <v>40</v>
      </c>
      <c r="Q37" s="1">
        <f>Data_sales[[#This Row],[priceEach]]*Data_sales[[#This Row],[quantityOrdered]]</f>
        <v>5571.8</v>
      </c>
      <c r="R37" s="1">
        <f>YEAR(Data_sales[[#This Row],[orderDate]])</f>
        <v>2003</v>
      </c>
      <c r="T37">
        <f>COUNTIF($F$2:F37,F37:F1036)</f>
        <v>2</v>
      </c>
      <c r="U37" t="str">
        <f>IF(T37=1,T37+ROWS($T$2:T37)/1000,"")</f>
        <v/>
      </c>
      <c r="V37">
        <f>IFERROR(SMALL($U$2:$U$1001,ROWS($U$2:U37)),"")</f>
        <v>1.333</v>
      </c>
      <c r="W37" t="str">
        <f>IF(V37&lt;&gt;"",INDEX(Data_sales[productName],MATCH(V37,$U$2:$U$1001,0)),"")</f>
        <v>1954 Greyhound Scenicruiser</v>
      </c>
      <c r="X37">
        <f>COUNTIF($O$2:O37,$O$2:$O$1001)</f>
        <v>18</v>
      </c>
      <c r="Y37" t="str">
        <f>IF(X37=1,X37+ROWS($X$2:X37)/100,"")</f>
        <v/>
      </c>
      <c r="Z37" t="str">
        <f>IFERROR(LARGE($Y$2:$Y$1001,ROWS($Y$2:Y37)),"")</f>
        <v/>
      </c>
      <c r="AA37" t="str">
        <f>IF(Z37&lt;&gt;"",INDEX(Data_sales[RepfullName],MATCH(Z37,$Y$2:$Y$1001,0)),"")</f>
        <v/>
      </c>
    </row>
    <row r="38" spans="1:27" x14ac:dyDescent="0.25">
      <c r="A38">
        <v>121</v>
      </c>
      <c r="B38">
        <v>26</v>
      </c>
      <c r="C38">
        <v>214.3</v>
      </c>
      <c r="D38" s="1" t="s">
        <v>17</v>
      </c>
      <c r="E38" s="1" t="s">
        <v>18</v>
      </c>
      <c r="F38" s="1" t="s">
        <v>57</v>
      </c>
      <c r="G38" s="2">
        <v>38275</v>
      </c>
      <c r="H38" s="1" t="s">
        <v>64</v>
      </c>
      <c r="I38" s="1" t="s">
        <v>18</v>
      </c>
      <c r="J38" s="1" t="s">
        <v>59</v>
      </c>
      <c r="K38" s="1" t="s">
        <v>60</v>
      </c>
      <c r="L38" s="1" t="s">
        <v>61</v>
      </c>
      <c r="M38" s="1" t="s">
        <v>62</v>
      </c>
      <c r="N38">
        <v>81700</v>
      </c>
      <c r="O38" s="1" t="s">
        <v>39</v>
      </c>
      <c r="P38" s="1" t="s">
        <v>40</v>
      </c>
      <c r="Q38" s="1">
        <f>Data_sales[[#This Row],[priceEach]]*Data_sales[[#This Row],[quantityOrdered]]</f>
        <v>5571.8</v>
      </c>
      <c r="R38" s="1">
        <f>YEAR(Data_sales[[#This Row],[orderDate]])</f>
        <v>2004</v>
      </c>
      <c r="T38">
        <f>COUNTIF($F$2:F38,F38:F1037)</f>
        <v>3</v>
      </c>
      <c r="U38" t="str">
        <f>IF(T38=1,T38+ROWS($T$2:T38)/1000,"")</f>
        <v/>
      </c>
      <c r="V38">
        <f>IFERROR(SMALL($U$2:$U$1001,ROWS($U$2:U38)),"")</f>
        <v>1.359</v>
      </c>
      <c r="W38" t="str">
        <f>IF(V38&lt;&gt;"",INDEX(Data_sales[productName],MATCH(V38,$U$2:$U$1001,0)),"")</f>
        <v>1950's Chicago Surface Lines Streetcar</v>
      </c>
      <c r="X38">
        <f>COUNTIF($O$2:O38,$O$2:$O$1001)</f>
        <v>19</v>
      </c>
      <c r="Y38" t="str">
        <f>IF(X38=1,X38+ROWS($X$2:X38)/100,"")</f>
        <v/>
      </c>
      <c r="Z38" t="str">
        <f>IFERROR(LARGE($Y$2:$Y$1001,ROWS($Y$2:Y38)),"")</f>
        <v/>
      </c>
      <c r="AA38" t="str">
        <f>IF(Z38&lt;&gt;"",INDEX(Data_sales[RepfullName],MATCH(Z38,$Y$2:$Y$1001,0)),"")</f>
        <v/>
      </c>
    </row>
    <row r="39" spans="1:27" x14ac:dyDescent="0.25">
      <c r="A39">
        <v>121</v>
      </c>
      <c r="B39">
        <v>26</v>
      </c>
      <c r="C39">
        <v>214.3</v>
      </c>
      <c r="D39" s="1" t="s">
        <v>17</v>
      </c>
      <c r="E39" s="1" t="s">
        <v>18</v>
      </c>
      <c r="F39" s="1" t="s">
        <v>57</v>
      </c>
      <c r="G39" s="2">
        <v>38296</v>
      </c>
      <c r="H39" s="1" t="s">
        <v>55</v>
      </c>
      <c r="I39" s="1" t="s">
        <v>18</v>
      </c>
      <c r="J39" s="1" t="s">
        <v>59</v>
      </c>
      <c r="K39" s="1" t="s">
        <v>60</v>
      </c>
      <c r="L39" s="1" t="s">
        <v>61</v>
      </c>
      <c r="M39" s="1" t="s">
        <v>62</v>
      </c>
      <c r="N39">
        <v>81700</v>
      </c>
      <c r="O39" s="1" t="s">
        <v>39</v>
      </c>
      <c r="P39" s="1" t="s">
        <v>40</v>
      </c>
      <c r="Q39" s="1">
        <f>Data_sales[[#This Row],[priceEach]]*Data_sales[[#This Row],[quantityOrdered]]</f>
        <v>5571.8</v>
      </c>
      <c r="R39" s="1">
        <f>YEAR(Data_sales[[#This Row],[orderDate]])</f>
        <v>2004</v>
      </c>
      <c r="T39">
        <f>COUNTIF($F$2:F39,F39:F1038)</f>
        <v>4</v>
      </c>
      <c r="U39" t="str">
        <f>IF(T39=1,T39+ROWS($T$2:T39)/1000,"")</f>
        <v/>
      </c>
      <c r="V39">
        <f>IFERROR(SMALL($U$2:$U$1001,ROWS($U$2:U39)),"")</f>
        <v>1.385</v>
      </c>
      <c r="W39" t="str">
        <f>IF(V39&lt;&gt;"",INDEX(Data_sales[productName],MATCH(V39,$U$2:$U$1001,0)),"")</f>
        <v>Diamond T620 Semi-Skirted Tanker</v>
      </c>
      <c r="X39">
        <f>COUNTIF($O$2:O39,$O$2:$O$1001)</f>
        <v>20</v>
      </c>
      <c r="Y39" t="str">
        <f>IF(X39=1,X39+ROWS($X$2:X39)/100,"")</f>
        <v/>
      </c>
      <c r="Z39" t="str">
        <f>IFERROR(LARGE($Y$2:$Y$1001,ROWS($Y$2:Y39)),"")</f>
        <v/>
      </c>
      <c r="AA39" t="str">
        <f>IF(Z39&lt;&gt;"",INDEX(Data_sales[RepfullName],MATCH(Z39,$Y$2:$Y$1001,0)),"")</f>
        <v/>
      </c>
    </row>
    <row r="40" spans="1:27" x14ac:dyDescent="0.25">
      <c r="A40">
        <v>121</v>
      </c>
      <c r="B40">
        <v>42</v>
      </c>
      <c r="C40">
        <v>119.67</v>
      </c>
      <c r="D40" s="1" t="s">
        <v>17</v>
      </c>
      <c r="E40" s="1" t="s">
        <v>18</v>
      </c>
      <c r="F40" s="1" t="s">
        <v>65</v>
      </c>
      <c r="G40" s="2">
        <v>37650</v>
      </c>
      <c r="H40" s="1" t="s">
        <v>58</v>
      </c>
      <c r="I40" s="1" t="s">
        <v>18</v>
      </c>
      <c r="J40" s="1" t="s">
        <v>59</v>
      </c>
      <c r="K40" s="1" t="s">
        <v>60</v>
      </c>
      <c r="L40" s="1" t="s">
        <v>61</v>
      </c>
      <c r="M40" s="1" t="s">
        <v>62</v>
      </c>
      <c r="N40">
        <v>81700</v>
      </c>
      <c r="O40" s="1" t="s">
        <v>39</v>
      </c>
      <c r="P40" s="1" t="s">
        <v>40</v>
      </c>
      <c r="Q40" s="1">
        <f>Data_sales[[#This Row],[priceEach]]*Data_sales[[#This Row],[quantityOrdered]]</f>
        <v>5026.1400000000003</v>
      </c>
      <c r="R40" s="1">
        <f>YEAR(Data_sales[[#This Row],[orderDate]])</f>
        <v>2003</v>
      </c>
      <c r="T40">
        <f>COUNTIF($F$2:F40,F40:F1039)</f>
        <v>1</v>
      </c>
      <c r="U40">
        <f>IF(T40=1,T40+ROWS($T$2:T40)/1000,"")</f>
        <v>1.0389999999999999</v>
      </c>
      <c r="V40">
        <f>IFERROR(SMALL($U$2:$U$1001,ROWS($U$2:U40)),"")</f>
        <v>1.411</v>
      </c>
      <c r="W40" t="str">
        <f>IF(V40&lt;&gt;"",INDEX(Data_sales[productName],MATCH(V40,$U$2:$U$1001,0)),"")</f>
        <v>1962 City of Detroit Streetcar</v>
      </c>
      <c r="X40">
        <f>COUNTIF($O$2:O40,$O$2:$O$1001)</f>
        <v>21</v>
      </c>
      <c r="Y40" t="str">
        <f>IF(X40=1,X40+ROWS($X$2:X40)/100,"")</f>
        <v/>
      </c>
      <c r="Z40" t="str">
        <f>IFERROR(LARGE($Y$2:$Y$1001,ROWS($Y$2:Y40)),"")</f>
        <v/>
      </c>
      <c r="AA40" t="str">
        <f>IF(Z40&lt;&gt;"",INDEX(Data_sales[RepfullName],MATCH(Z40,$Y$2:$Y$1001,0)),"")</f>
        <v/>
      </c>
    </row>
    <row r="41" spans="1:27" x14ac:dyDescent="0.25">
      <c r="A41">
        <v>121</v>
      </c>
      <c r="B41">
        <v>42</v>
      </c>
      <c r="C41">
        <v>119.67</v>
      </c>
      <c r="D41" s="1" t="s">
        <v>17</v>
      </c>
      <c r="E41" s="1" t="s">
        <v>18</v>
      </c>
      <c r="F41" s="1" t="s">
        <v>65</v>
      </c>
      <c r="G41" s="2">
        <v>37904</v>
      </c>
      <c r="H41" s="1" t="s">
        <v>63</v>
      </c>
      <c r="I41" s="1" t="s">
        <v>18</v>
      </c>
      <c r="J41" s="1" t="s">
        <v>59</v>
      </c>
      <c r="K41" s="1" t="s">
        <v>60</v>
      </c>
      <c r="L41" s="1" t="s">
        <v>61</v>
      </c>
      <c r="M41" s="1" t="s">
        <v>62</v>
      </c>
      <c r="N41">
        <v>81700</v>
      </c>
      <c r="O41" s="1" t="s">
        <v>39</v>
      </c>
      <c r="P41" s="1" t="s">
        <v>40</v>
      </c>
      <c r="Q41" s="1">
        <f>Data_sales[[#This Row],[priceEach]]*Data_sales[[#This Row],[quantityOrdered]]</f>
        <v>5026.1400000000003</v>
      </c>
      <c r="R41" s="1">
        <f>YEAR(Data_sales[[#This Row],[orderDate]])</f>
        <v>2003</v>
      </c>
      <c r="T41">
        <f>COUNTIF($F$2:F41,F41:F1040)</f>
        <v>2</v>
      </c>
      <c r="U41" t="str">
        <f>IF(T41=1,T41+ROWS($T$2:T41)/1000,"")</f>
        <v/>
      </c>
      <c r="V41">
        <f>IFERROR(SMALL($U$2:$U$1001,ROWS($U$2:U41)),"")</f>
        <v>1.4370000000000001</v>
      </c>
      <c r="W41" t="str">
        <f>IF(V41&lt;&gt;"",INDEX(Data_sales[productName],MATCH(V41,$U$2:$U$1001,0)),"")</f>
        <v>1972 Alfa Romeo GTA</v>
      </c>
      <c r="X41">
        <f>COUNTIF($O$2:O41,$O$2:$O$1001)</f>
        <v>22</v>
      </c>
      <c r="Y41" t="str">
        <f>IF(X41=1,X41+ROWS($X$2:X41)/100,"")</f>
        <v/>
      </c>
      <c r="Z41" t="str">
        <f>IFERROR(LARGE($Y$2:$Y$1001,ROWS($Y$2:Y41)),"")</f>
        <v/>
      </c>
      <c r="AA41" t="str">
        <f>IF(Z41&lt;&gt;"",INDEX(Data_sales[RepfullName],MATCH(Z41,$Y$2:$Y$1001,0)),"")</f>
        <v/>
      </c>
    </row>
    <row r="42" spans="1:27" x14ac:dyDescent="0.25">
      <c r="A42">
        <v>121</v>
      </c>
      <c r="B42">
        <v>42</v>
      </c>
      <c r="C42">
        <v>119.67</v>
      </c>
      <c r="D42" s="1" t="s">
        <v>17</v>
      </c>
      <c r="E42" s="1" t="s">
        <v>18</v>
      </c>
      <c r="F42" s="1" t="s">
        <v>65</v>
      </c>
      <c r="G42" s="2">
        <v>38275</v>
      </c>
      <c r="H42" s="1" t="s">
        <v>64</v>
      </c>
      <c r="I42" s="1" t="s">
        <v>18</v>
      </c>
      <c r="J42" s="1" t="s">
        <v>59</v>
      </c>
      <c r="K42" s="1" t="s">
        <v>60</v>
      </c>
      <c r="L42" s="1" t="s">
        <v>61</v>
      </c>
      <c r="M42" s="1" t="s">
        <v>62</v>
      </c>
      <c r="N42">
        <v>81700</v>
      </c>
      <c r="O42" s="1" t="s">
        <v>39</v>
      </c>
      <c r="P42" s="1" t="s">
        <v>40</v>
      </c>
      <c r="Q42" s="1">
        <f>Data_sales[[#This Row],[priceEach]]*Data_sales[[#This Row],[quantityOrdered]]</f>
        <v>5026.1400000000003</v>
      </c>
      <c r="R42" s="1">
        <f>YEAR(Data_sales[[#This Row],[orderDate]])</f>
        <v>2004</v>
      </c>
      <c r="T42">
        <f>COUNTIF($F$2:F42,F42:F1041)</f>
        <v>3</v>
      </c>
      <c r="U42" t="str">
        <f>IF(T42=1,T42+ROWS($T$2:T42)/1000,"")</f>
        <v/>
      </c>
      <c r="V42">
        <f>IFERROR(SMALL($U$2:$U$1001,ROWS($U$2:U42)),"")</f>
        <v>1.4419999999999999</v>
      </c>
      <c r="W42" t="str">
        <f>IF(V42&lt;&gt;"",INDEX(Data_sales[productName],MATCH(V42,$U$2:$U$1001,0)),"")</f>
        <v>2001 Ferrari Enzo</v>
      </c>
      <c r="X42">
        <f>COUNTIF($O$2:O42,$O$2:$O$1001)</f>
        <v>23</v>
      </c>
      <c r="Y42" t="str">
        <f>IF(X42=1,X42+ROWS($X$2:X42)/100,"")</f>
        <v/>
      </c>
      <c r="Z42" t="str">
        <f>IFERROR(LARGE($Y$2:$Y$1001,ROWS($Y$2:Y42)),"")</f>
        <v/>
      </c>
      <c r="AA42" t="str">
        <f>IF(Z42&lt;&gt;"",INDEX(Data_sales[RepfullName],MATCH(Z42,$Y$2:$Y$1001,0)),"")</f>
        <v/>
      </c>
    </row>
    <row r="43" spans="1:27" x14ac:dyDescent="0.25">
      <c r="A43">
        <v>121</v>
      </c>
      <c r="B43">
        <v>42</v>
      </c>
      <c r="C43">
        <v>119.67</v>
      </c>
      <c r="D43" s="1" t="s">
        <v>17</v>
      </c>
      <c r="E43" s="1" t="s">
        <v>18</v>
      </c>
      <c r="F43" s="1" t="s">
        <v>65</v>
      </c>
      <c r="G43" s="2">
        <v>38296</v>
      </c>
      <c r="H43" s="1" t="s">
        <v>55</v>
      </c>
      <c r="I43" s="1" t="s">
        <v>18</v>
      </c>
      <c r="J43" s="1" t="s">
        <v>59</v>
      </c>
      <c r="K43" s="1" t="s">
        <v>60</v>
      </c>
      <c r="L43" s="1" t="s">
        <v>61</v>
      </c>
      <c r="M43" s="1" t="s">
        <v>62</v>
      </c>
      <c r="N43">
        <v>81700</v>
      </c>
      <c r="O43" s="1" t="s">
        <v>39</v>
      </c>
      <c r="P43" s="1" t="s">
        <v>40</v>
      </c>
      <c r="Q43" s="1">
        <f>Data_sales[[#This Row],[priceEach]]*Data_sales[[#This Row],[quantityOrdered]]</f>
        <v>5026.1400000000003</v>
      </c>
      <c r="R43" s="1">
        <f>YEAR(Data_sales[[#This Row],[orderDate]])</f>
        <v>2004</v>
      </c>
      <c r="T43">
        <f>COUNTIF($F$2:F43,F43:F1042)</f>
        <v>4</v>
      </c>
      <c r="U43" t="str">
        <f>IF(T43=1,T43+ROWS($T$2:T43)/1000,"")</f>
        <v/>
      </c>
      <c r="V43">
        <f>IFERROR(SMALL($U$2:$U$1001,ROWS($U$2:U43)),"")</f>
        <v>1.4470000000000001</v>
      </c>
      <c r="W43" t="str">
        <f>IF(V43&lt;&gt;"",INDEX(Data_sales[productName],MATCH(V43,$U$2:$U$1001,0)),"")</f>
        <v>1969 Ford Falcon</v>
      </c>
      <c r="X43">
        <f>COUNTIF($O$2:O43,$O$2:$O$1001)</f>
        <v>24</v>
      </c>
      <c r="Y43" t="str">
        <f>IF(X43=1,X43+ROWS($X$2:X43)/100,"")</f>
        <v/>
      </c>
      <c r="Z43" t="str">
        <f>IFERROR(LARGE($Y$2:$Y$1001,ROWS($Y$2:Y43)),"")</f>
        <v/>
      </c>
      <c r="AA43" t="str">
        <f>IF(Z43&lt;&gt;"",INDEX(Data_sales[RepfullName],MATCH(Z43,$Y$2:$Y$1001,0)),"")</f>
        <v/>
      </c>
    </row>
    <row r="44" spans="1:27" x14ac:dyDescent="0.25">
      <c r="A44">
        <v>121</v>
      </c>
      <c r="B44">
        <v>27</v>
      </c>
      <c r="C44">
        <v>121.64</v>
      </c>
      <c r="D44" s="1" t="s">
        <v>17</v>
      </c>
      <c r="E44" s="1" t="s">
        <v>18</v>
      </c>
      <c r="F44" s="1" t="s">
        <v>66</v>
      </c>
      <c r="G44" s="2">
        <v>37650</v>
      </c>
      <c r="H44" s="1" t="s">
        <v>58</v>
      </c>
      <c r="I44" s="1" t="s">
        <v>18</v>
      </c>
      <c r="J44" s="1" t="s">
        <v>59</v>
      </c>
      <c r="K44" s="1" t="s">
        <v>60</v>
      </c>
      <c r="L44" s="1" t="s">
        <v>61</v>
      </c>
      <c r="M44" s="1" t="s">
        <v>62</v>
      </c>
      <c r="N44">
        <v>81700</v>
      </c>
      <c r="O44" s="1" t="s">
        <v>39</v>
      </c>
      <c r="P44" s="1" t="s">
        <v>40</v>
      </c>
      <c r="Q44" s="1">
        <f>Data_sales[[#This Row],[priceEach]]*Data_sales[[#This Row],[quantityOrdered]]</f>
        <v>3284.28</v>
      </c>
      <c r="R44" s="1">
        <f>YEAR(Data_sales[[#This Row],[orderDate]])</f>
        <v>2003</v>
      </c>
      <c r="T44">
        <f>COUNTIF($F$2:F44,F44:F1043)</f>
        <v>1</v>
      </c>
      <c r="U44">
        <f>IF(T44=1,T44+ROWS($T$2:T44)/1000,"")</f>
        <v>1.0429999999999999</v>
      </c>
      <c r="V44">
        <f>IFERROR(SMALL($U$2:$U$1001,ROWS($U$2:U44)),"")</f>
        <v>1.452</v>
      </c>
      <c r="W44" t="str">
        <f>IF(V44&lt;&gt;"",INDEX(Data_sales[productName],MATCH(V44,$U$2:$U$1001,0)),"")</f>
        <v>1903 Ford Model A</v>
      </c>
      <c r="X44">
        <f>COUNTIF($O$2:O44,$O$2:$O$1001)</f>
        <v>25</v>
      </c>
      <c r="Y44" t="str">
        <f>IF(X44=1,X44+ROWS($X$2:X44)/100,"")</f>
        <v/>
      </c>
      <c r="Z44" t="str">
        <f>IFERROR(LARGE($Y$2:$Y$1001,ROWS($Y$2:Y44)),"")</f>
        <v/>
      </c>
      <c r="AA44" t="str">
        <f>IF(Z44&lt;&gt;"",INDEX(Data_sales[RepfullName],MATCH(Z44,$Y$2:$Y$1001,0)),"")</f>
        <v/>
      </c>
    </row>
    <row r="45" spans="1:27" x14ac:dyDescent="0.25">
      <c r="A45">
        <v>121</v>
      </c>
      <c r="B45">
        <v>27</v>
      </c>
      <c r="C45">
        <v>121.64</v>
      </c>
      <c r="D45" s="1" t="s">
        <v>17</v>
      </c>
      <c r="E45" s="1" t="s">
        <v>18</v>
      </c>
      <c r="F45" s="1" t="s">
        <v>66</v>
      </c>
      <c r="G45" s="2">
        <v>37904</v>
      </c>
      <c r="H45" s="1" t="s">
        <v>63</v>
      </c>
      <c r="I45" s="1" t="s">
        <v>18</v>
      </c>
      <c r="J45" s="1" t="s">
        <v>59</v>
      </c>
      <c r="K45" s="1" t="s">
        <v>60</v>
      </c>
      <c r="L45" s="1" t="s">
        <v>61</v>
      </c>
      <c r="M45" s="1" t="s">
        <v>62</v>
      </c>
      <c r="N45">
        <v>81700</v>
      </c>
      <c r="O45" s="1" t="s">
        <v>39</v>
      </c>
      <c r="P45" s="1" t="s">
        <v>40</v>
      </c>
      <c r="Q45" s="1">
        <f>Data_sales[[#This Row],[priceEach]]*Data_sales[[#This Row],[quantityOrdered]]</f>
        <v>3284.28</v>
      </c>
      <c r="R45" s="1">
        <f>YEAR(Data_sales[[#This Row],[orderDate]])</f>
        <v>2003</v>
      </c>
      <c r="T45">
        <f>COUNTIF($F$2:F45,F45:F1044)</f>
        <v>2</v>
      </c>
      <c r="U45" t="str">
        <f>IF(T45=1,T45+ROWS($T$2:T45)/1000,"")</f>
        <v/>
      </c>
      <c r="V45">
        <f>IFERROR(SMALL($U$2:$U$1001,ROWS($U$2:U45)),"")</f>
        <v>1.4570000000000001</v>
      </c>
      <c r="W45" t="str">
        <f>IF(V45&lt;&gt;"",INDEX(Data_sales[productName],MATCH(V45,$U$2:$U$1001,0)),"")</f>
        <v>Collectable Wooden Train</v>
      </c>
      <c r="X45">
        <f>COUNTIF($O$2:O45,$O$2:$O$1001)</f>
        <v>26</v>
      </c>
      <c r="Y45" t="str">
        <f>IF(X45=1,X45+ROWS($X$2:X45)/100,"")</f>
        <v/>
      </c>
      <c r="Z45" t="str">
        <f>IFERROR(LARGE($Y$2:$Y$1001,ROWS($Y$2:Y45)),"")</f>
        <v/>
      </c>
      <c r="AA45" t="str">
        <f>IF(Z45&lt;&gt;"",INDEX(Data_sales[RepfullName],MATCH(Z45,$Y$2:$Y$1001,0)),"")</f>
        <v/>
      </c>
    </row>
    <row r="46" spans="1:27" x14ac:dyDescent="0.25">
      <c r="A46">
        <v>121</v>
      </c>
      <c r="B46">
        <v>27</v>
      </c>
      <c r="C46">
        <v>121.64</v>
      </c>
      <c r="D46" s="1" t="s">
        <v>17</v>
      </c>
      <c r="E46" s="1" t="s">
        <v>18</v>
      </c>
      <c r="F46" s="1" t="s">
        <v>66</v>
      </c>
      <c r="G46" s="2">
        <v>38275</v>
      </c>
      <c r="H46" s="1" t="s">
        <v>64</v>
      </c>
      <c r="I46" s="1" t="s">
        <v>18</v>
      </c>
      <c r="J46" s="1" t="s">
        <v>59</v>
      </c>
      <c r="K46" s="1" t="s">
        <v>60</v>
      </c>
      <c r="L46" s="1" t="s">
        <v>61</v>
      </c>
      <c r="M46" s="1" t="s">
        <v>62</v>
      </c>
      <c r="N46">
        <v>81700</v>
      </c>
      <c r="O46" s="1" t="s">
        <v>39</v>
      </c>
      <c r="P46" s="1" t="s">
        <v>40</v>
      </c>
      <c r="Q46" s="1">
        <f>Data_sales[[#This Row],[priceEach]]*Data_sales[[#This Row],[quantityOrdered]]</f>
        <v>3284.28</v>
      </c>
      <c r="R46" s="1">
        <f>YEAR(Data_sales[[#This Row],[orderDate]])</f>
        <v>2004</v>
      </c>
      <c r="T46">
        <f>COUNTIF($F$2:F46,F46:F1045)</f>
        <v>3</v>
      </c>
      <c r="U46" t="str">
        <f>IF(T46=1,T46+ROWS($T$2:T46)/1000,"")</f>
        <v/>
      </c>
      <c r="V46">
        <f>IFERROR(SMALL($U$2:$U$1001,ROWS($U$2:U46)),"")</f>
        <v>1.462</v>
      </c>
      <c r="W46" t="str">
        <f>IF(V46&lt;&gt;"",INDEX(Data_sales[productName],MATCH(V46,$U$2:$U$1001,0)),"")</f>
        <v>1904 Buick Runabout</v>
      </c>
      <c r="X46">
        <f>COUNTIF($O$2:O46,$O$2:$O$1001)</f>
        <v>27</v>
      </c>
      <c r="Y46" t="str">
        <f>IF(X46=1,X46+ROWS($X$2:X46)/100,"")</f>
        <v/>
      </c>
      <c r="Z46" t="str">
        <f>IFERROR(LARGE($Y$2:$Y$1001,ROWS($Y$2:Y46)),"")</f>
        <v/>
      </c>
      <c r="AA46" t="str">
        <f>IF(Z46&lt;&gt;"",INDEX(Data_sales[RepfullName],MATCH(Z46,$Y$2:$Y$1001,0)),"")</f>
        <v/>
      </c>
    </row>
    <row r="47" spans="1:27" x14ac:dyDescent="0.25">
      <c r="A47">
        <v>121</v>
      </c>
      <c r="B47">
        <v>27</v>
      </c>
      <c r="C47">
        <v>121.64</v>
      </c>
      <c r="D47" s="1" t="s">
        <v>17</v>
      </c>
      <c r="E47" s="1" t="s">
        <v>18</v>
      </c>
      <c r="F47" s="1" t="s">
        <v>66</v>
      </c>
      <c r="G47" s="2">
        <v>38296</v>
      </c>
      <c r="H47" s="1" t="s">
        <v>55</v>
      </c>
      <c r="I47" s="1" t="s">
        <v>18</v>
      </c>
      <c r="J47" s="1" t="s">
        <v>59</v>
      </c>
      <c r="K47" s="1" t="s">
        <v>60</v>
      </c>
      <c r="L47" s="1" t="s">
        <v>61</v>
      </c>
      <c r="M47" s="1" t="s">
        <v>62</v>
      </c>
      <c r="N47">
        <v>81700</v>
      </c>
      <c r="O47" s="1" t="s">
        <v>39</v>
      </c>
      <c r="P47" s="1" t="s">
        <v>40</v>
      </c>
      <c r="Q47" s="1">
        <f>Data_sales[[#This Row],[priceEach]]*Data_sales[[#This Row],[quantityOrdered]]</f>
        <v>3284.28</v>
      </c>
      <c r="R47" s="1">
        <f>YEAR(Data_sales[[#This Row],[orderDate]])</f>
        <v>2004</v>
      </c>
      <c r="T47">
        <f>COUNTIF($F$2:F47,F47:F1046)</f>
        <v>4</v>
      </c>
      <c r="U47" t="str">
        <f>IF(T47=1,T47+ROWS($T$2:T47)/1000,"")</f>
        <v/>
      </c>
      <c r="V47">
        <f>IFERROR(SMALL($U$2:$U$1001,ROWS($U$2:U47)),"")</f>
        <v>1.4670000000000001</v>
      </c>
      <c r="W47" t="str">
        <f>IF(V47&lt;&gt;"",INDEX(Data_sales[productName],MATCH(V47,$U$2:$U$1001,0)),"")</f>
        <v>18th century schooner</v>
      </c>
      <c r="X47">
        <f>COUNTIF($O$2:O47,$O$2:$O$1001)</f>
        <v>28</v>
      </c>
      <c r="Y47" t="str">
        <f>IF(X47=1,X47+ROWS($X$2:X47)/100,"")</f>
        <v/>
      </c>
      <c r="Z47" t="str">
        <f>IFERROR(LARGE($Y$2:$Y$1001,ROWS($Y$2:Y47)),"")</f>
        <v/>
      </c>
      <c r="AA47" t="str">
        <f>IF(Z47&lt;&gt;"",INDEX(Data_sales[RepfullName],MATCH(Z47,$Y$2:$Y$1001,0)),"")</f>
        <v/>
      </c>
    </row>
    <row r="48" spans="1:27" x14ac:dyDescent="0.25">
      <c r="A48">
        <v>121</v>
      </c>
      <c r="B48">
        <v>35</v>
      </c>
      <c r="C48">
        <v>94.5</v>
      </c>
      <c r="D48" s="1" t="s">
        <v>17</v>
      </c>
      <c r="E48" s="1" t="s">
        <v>18</v>
      </c>
      <c r="F48" s="1" t="s">
        <v>67</v>
      </c>
      <c r="G48" s="2">
        <v>37650</v>
      </c>
      <c r="H48" s="1" t="s">
        <v>58</v>
      </c>
      <c r="I48" s="1" t="s">
        <v>18</v>
      </c>
      <c r="J48" s="1" t="s">
        <v>59</v>
      </c>
      <c r="K48" s="1" t="s">
        <v>60</v>
      </c>
      <c r="L48" s="1" t="s">
        <v>61</v>
      </c>
      <c r="M48" s="1" t="s">
        <v>62</v>
      </c>
      <c r="N48">
        <v>81700</v>
      </c>
      <c r="O48" s="1" t="s">
        <v>39</v>
      </c>
      <c r="P48" s="1" t="s">
        <v>40</v>
      </c>
      <c r="Q48" s="1">
        <f>Data_sales[[#This Row],[priceEach]]*Data_sales[[#This Row],[quantityOrdered]]</f>
        <v>3307.5</v>
      </c>
      <c r="R48" s="1">
        <f>YEAR(Data_sales[[#This Row],[orderDate]])</f>
        <v>2003</v>
      </c>
      <c r="T48">
        <f>COUNTIF($F$2:F48,F48:F1047)</f>
        <v>1</v>
      </c>
      <c r="U48">
        <f>IF(T48=1,T48+ROWS($T$2:T48)/1000,"")</f>
        <v>1.0469999999999999</v>
      </c>
      <c r="V48">
        <f>IFERROR(SMALL($U$2:$U$1001,ROWS($U$2:U48)),"")</f>
        <v>1.472</v>
      </c>
      <c r="W48" t="str">
        <f>IF(V48&lt;&gt;"",INDEX(Data_sales[productName],MATCH(V48,$U$2:$U$1001,0)),"")</f>
        <v>1912 Ford Model T Delivery Wagon</v>
      </c>
      <c r="X48">
        <f>COUNTIF($O$2:O48,$O$2:$O$1001)</f>
        <v>29</v>
      </c>
      <c r="Y48" t="str">
        <f>IF(X48=1,X48+ROWS($X$2:X48)/100,"")</f>
        <v/>
      </c>
      <c r="Z48" t="str">
        <f>IFERROR(LARGE($Y$2:$Y$1001,ROWS($Y$2:Y48)),"")</f>
        <v/>
      </c>
      <c r="AA48" t="str">
        <f>IF(Z48&lt;&gt;"",INDEX(Data_sales[RepfullName],MATCH(Z48,$Y$2:$Y$1001,0)),"")</f>
        <v/>
      </c>
    </row>
    <row r="49" spans="1:27" x14ac:dyDescent="0.25">
      <c r="A49">
        <v>121</v>
      </c>
      <c r="B49">
        <v>35</v>
      </c>
      <c r="C49">
        <v>94.5</v>
      </c>
      <c r="D49" s="1" t="s">
        <v>17</v>
      </c>
      <c r="E49" s="1" t="s">
        <v>18</v>
      </c>
      <c r="F49" s="1" t="s">
        <v>67</v>
      </c>
      <c r="G49" s="2">
        <v>37904</v>
      </c>
      <c r="H49" s="1" t="s">
        <v>63</v>
      </c>
      <c r="I49" s="1" t="s">
        <v>18</v>
      </c>
      <c r="J49" s="1" t="s">
        <v>59</v>
      </c>
      <c r="K49" s="1" t="s">
        <v>60</v>
      </c>
      <c r="L49" s="1" t="s">
        <v>61</v>
      </c>
      <c r="M49" s="1" t="s">
        <v>62</v>
      </c>
      <c r="N49">
        <v>81700</v>
      </c>
      <c r="O49" s="1" t="s">
        <v>39</v>
      </c>
      <c r="P49" s="1" t="s">
        <v>40</v>
      </c>
      <c r="Q49" s="1">
        <f>Data_sales[[#This Row],[priceEach]]*Data_sales[[#This Row],[quantityOrdered]]</f>
        <v>3307.5</v>
      </c>
      <c r="R49" s="1">
        <f>YEAR(Data_sales[[#This Row],[orderDate]])</f>
        <v>2003</v>
      </c>
      <c r="T49">
        <f>COUNTIF($F$2:F49,F49:F1048)</f>
        <v>2</v>
      </c>
      <c r="U49" t="str">
        <f>IF(T49=1,T49+ROWS($T$2:T49)/1000,"")</f>
        <v/>
      </c>
      <c r="V49">
        <f>IFERROR(SMALL($U$2:$U$1001,ROWS($U$2:U49)),"")</f>
        <v>1.4769999999999999</v>
      </c>
      <c r="W49" t="str">
        <f>IF(V49&lt;&gt;"",INDEX(Data_sales[productName],MATCH(V49,$U$2:$U$1001,0)),"")</f>
        <v>1940 Ford Delivery Sedan</v>
      </c>
      <c r="X49">
        <f>COUNTIF($O$2:O49,$O$2:$O$1001)</f>
        <v>30</v>
      </c>
      <c r="Y49" t="str">
        <f>IF(X49=1,X49+ROWS($X$2:X49)/100,"")</f>
        <v/>
      </c>
      <c r="Z49" t="str">
        <f>IFERROR(LARGE($Y$2:$Y$1001,ROWS($Y$2:Y49)),"")</f>
        <v/>
      </c>
      <c r="AA49" t="str">
        <f>IF(Z49&lt;&gt;"",INDEX(Data_sales[RepfullName],MATCH(Z49,$Y$2:$Y$1001,0)),"")</f>
        <v/>
      </c>
    </row>
    <row r="50" spans="1:27" x14ac:dyDescent="0.25">
      <c r="A50">
        <v>121</v>
      </c>
      <c r="B50">
        <v>35</v>
      </c>
      <c r="C50">
        <v>94.5</v>
      </c>
      <c r="D50" s="1" t="s">
        <v>17</v>
      </c>
      <c r="E50" s="1" t="s">
        <v>18</v>
      </c>
      <c r="F50" s="1" t="s">
        <v>67</v>
      </c>
      <c r="G50" s="2">
        <v>38275</v>
      </c>
      <c r="H50" s="1" t="s">
        <v>64</v>
      </c>
      <c r="I50" s="1" t="s">
        <v>18</v>
      </c>
      <c r="J50" s="1" t="s">
        <v>59</v>
      </c>
      <c r="K50" s="1" t="s">
        <v>60</v>
      </c>
      <c r="L50" s="1" t="s">
        <v>61</v>
      </c>
      <c r="M50" s="1" t="s">
        <v>62</v>
      </c>
      <c r="N50">
        <v>81700</v>
      </c>
      <c r="O50" s="1" t="s">
        <v>39</v>
      </c>
      <c r="P50" s="1" t="s">
        <v>40</v>
      </c>
      <c r="Q50" s="1">
        <f>Data_sales[[#This Row],[priceEach]]*Data_sales[[#This Row],[quantityOrdered]]</f>
        <v>3307.5</v>
      </c>
      <c r="R50" s="1">
        <f>YEAR(Data_sales[[#This Row],[orderDate]])</f>
        <v>2004</v>
      </c>
      <c r="T50">
        <f>COUNTIF($F$2:F50,F50:F1049)</f>
        <v>3</v>
      </c>
      <c r="U50" t="str">
        <f>IF(T50=1,T50+ROWS($T$2:T50)/1000,"")</f>
        <v/>
      </c>
      <c r="V50">
        <f>IFERROR(SMALL($U$2:$U$1001,ROWS($U$2:U50)),"")</f>
        <v>1.482</v>
      </c>
      <c r="W50" t="str">
        <f>IF(V50&lt;&gt;"",INDEX(Data_sales[productName],MATCH(V50,$U$2:$U$1001,0)),"")</f>
        <v>The Schooner Bluenose</v>
      </c>
      <c r="X50">
        <f>COUNTIF($O$2:O50,$O$2:$O$1001)</f>
        <v>31</v>
      </c>
      <c r="Y50" t="str">
        <f>IF(X50=1,X50+ROWS($X$2:X50)/100,"")</f>
        <v/>
      </c>
      <c r="Z50" t="str">
        <f>IFERROR(LARGE($Y$2:$Y$1001,ROWS($Y$2:Y50)),"")</f>
        <v/>
      </c>
      <c r="AA50" t="str">
        <f>IF(Z50&lt;&gt;"",INDEX(Data_sales[RepfullName],MATCH(Z50,$Y$2:$Y$1001,0)),"")</f>
        <v/>
      </c>
    </row>
    <row r="51" spans="1:27" x14ac:dyDescent="0.25">
      <c r="A51">
        <v>121</v>
      </c>
      <c r="B51">
        <v>35</v>
      </c>
      <c r="C51">
        <v>94.5</v>
      </c>
      <c r="D51" s="1" t="s">
        <v>17</v>
      </c>
      <c r="E51" s="1" t="s">
        <v>18</v>
      </c>
      <c r="F51" s="1" t="s">
        <v>67</v>
      </c>
      <c r="G51" s="2">
        <v>38296</v>
      </c>
      <c r="H51" s="1" t="s">
        <v>55</v>
      </c>
      <c r="I51" s="1" t="s">
        <v>18</v>
      </c>
      <c r="J51" s="1" t="s">
        <v>59</v>
      </c>
      <c r="K51" s="1" t="s">
        <v>60</v>
      </c>
      <c r="L51" s="1" t="s">
        <v>61</v>
      </c>
      <c r="M51" s="1" t="s">
        <v>62</v>
      </c>
      <c r="N51">
        <v>81700</v>
      </c>
      <c r="O51" s="1" t="s">
        <v>39</v>
      </c>
      <c r="P51" s="1" t="s">
        <v>40</v>
      </c>
      <c r="Q51" s="1">
        <f>Data_sales[[#This Row],[priceEach]]*Data_sales[[#This Row],[quantityOrdered]]</f>
        <v>3307.5</v>
      </c>
      <c r="R51" s="1">
        <f>YEAR(Data_sales[[#This Row],[orderDate]])</f>
        <v>2004</v>
      </c>
      <c r="T51">
        <f>COUNTIF($F$2:F51,F51:F1050)</f>
        <v>4</v>
      </c>
      <c r="U51" t="str">
        <f>IF(T51=1,T51+ROWS($T$2:T51)/1000,"")</f>
        <v/>
      </c>
      <c r="V51">
        <f>IFERROR(SMALL($U$2:$U$1001,ROWS($U$2:U51)),"")</f>
        <v>1.4870000000000001</v>
      </c>
      <c r="W51" t="str">
        <f>IF(V51&lt;&gt;"",INDEX(Data_sales[productName],MATCH(V51,$U$2:$U$1001,0)),"")</f>
        <v>The Mayflower</v>
      </c>
      <c r="X51">
        <f>COUNTIF($O$2:O51,$O$2:$O$1001)</f>
        <v>32</v>
      </c>
      <c r="Y51" t="str">
        <f>IF(X51=1,X51+ROWS($X$2:X51)/100,"")</f>
        <v/>
      </c>
      <c r="Z51" t="str">
        <f>IFERROR(LARGE($Y$2:$Y$1001,ROWS($Y$2:Y51)),"")</f>
        <v/>
      </c>
      <c r="AA51" t="str">
        <f>IF(Z51&lt;&gt;"",INDEX(Data_sales[RepfullName],MATCH(Z51,$Y$2:$Y$1001,0)),"")</f>
        <v/>
      </c>
    </row>
    <row r="52" spans="1:27" x14ac:dyDescent="0.25">
      <c r="A52">
        <v>121</v>
      </c>
      <c r="B52">
        <v>22</v>
      </c>
      <c r="C52">
        <v>58.34</v>
      </c>
      <c r="D52" s="1" t="s">
        <v>17</v>
      </c>
      <c r="E52" s="1" t="s">
        <v>18</v>
      </c>
      <c r="F52" s="1" t="s">
        <v>68</v>
      </c>
      <c r="G52" s="2">
        <v>37650</v>
      </c>
      <c r="H52" s="1" t="s">
        <v>58</v>
      </c>
      <c r="I52" s="1" t="s">
        <v>18</v>
      </c>
      <c r="J52" s="1" t="s">
        <v>59</v>
      </c>
      <c r="K52" s="1" t="s">
        <v>60</v>
      </c>
      <c r="L52" s="1" t="s">
        <v>61</v>
      </c>
      <c r="M52" s="1" t="s">
        <v>62</v>
      </c>
      <c r="N52">
        <v>81700</v>
      </c>
      <c r="O52" s="1" t="s">
        <v>39</v>
      </c>
      <c r="P52" s="1" t="s">
        <v>40</v>
      </c>
      <c r="Q52" s="1">
        <f>Data_sales[[#This Row],[priceEach]]*Data_sales[[#This Row],[quantityOrdered]]</f>
        <v>1283.48</v>
      </c>
      <c r="R52" s="1">
        <f>YEAR(Data_sales[[#This Row],[orderDate]])</f>
        <v>2003</v>
      </c>
      <c r="T52">
        <f>COUNTIF($F$2:F52,F52:F1051)</f>
        <v>1</v>
      </c>
      <c r="U52">
        <f>IF(T52=1,T52+ROWS($T$2:T52)/1000,"")</f>
        <v>1.0509999999999999</v>
      </c>
      <c r="V52">
        <f>IFERROR(SMALL($U$2:$U$1001,ROWS($U$2:U52)),"")</f>
        <v>1.492</v>
      </c>
      <c r="W52" t="str">
        <f>IF(V52&lt;&gt;"",INDEX(Data_sales[productName],MATCH(V52,$U$2:$U$1001,0)),"")</f>
        <v>The USS Constitution Ship</v>
      </c>
      <c r="X52">
        <f>COUNTIF($O$2:O52,$O$2:$O$1001)</f>
        <v>33</v>
      </c>
      <c r="Y52" t="str">
        <f>IF(X52=1,X52+ROWS($X$2:X52)/100,"")</f>
        <v/>
      </c>
      <c r="Z52" t="str">
        <f>IFERROR(LARGE($Y$2:$Y$1001,ROWS($Y$2:Y52)),"")</f>
        <v/>
      </c>
      <c r="AA52" t="str">
        <f>IF(Z52&lt;&gt;"",INDEX(Data_sales[RepfullName],MATCH(Z52,$Y$2:$Y$1001,0)),"")</f>
        <v/>
      </c>
    </row>
    <row r="53" spans="1:27" x14ac:dyDescent="0.25">
      <c r="A53">
        <v>121</v>
      </c>
      <c r="B53">
        <v>22</v>
      </c>
      <c r="C53">
        <v>58.34</v>
      </c>
      <c r="D53" s="1" t="s">
        <v>17</v>
      </c>
      <c r="E53" s="1" t="s">
        <v>18</v>
      </c>
      <c r="F53" s="1" t="s">
        <v>68</v>
      </c>
      <c r="G53" s="2">
        <v>37904</v>
      </c>
      <c r="H53" s="1" t="s">
        <v>63</v>
      </c>
      <c r="I53" s="1" t="s">
        <v>18</v>
      </c>
      <c r="J53" s="1" t="s">
        <v>59</v>
      </c>
      <c r="K53" s="1" t="s">
        <v>60</v>
      </c>
      <c r="L53" s="1" t="s">
        <v>61</v>
      </c>
      <c r="M53" s="1" t="s">
        <v>62</v>
      </c>
      <c r="N53">
        <v>81700</v>
      </c>
      <c r="O53" s="1" t="s">
        <v>39</v>
      </c>
      <c r="P53" s="1" t="s">
        <v>40</v>
      </c>
      <c r="Q53" s="1">
        <f>Data_sales[[#This Row],[priceEach]]*Data_sales[[#This Row],[quantityOrdered]]</f>
        <v>1283.48</v>
      </c>
      <c r="R53" s="1">
        <f>YEAR(Data_sales[[#This Row],[orderDate]])</f>
        <v>2003</v>
      </c>
      <c r="T53">
        <f>COUNTIF($F$2:F53,F53:F1052)</f>
        <v>2</v>
      </c>
      <c r="U53" t="str">
        <f>IF(T53=1,T53+ROWS($T$2:T53)/1000,"")</f>
        <v/>
      </c>
      <c r="V53">
        <f>IFERROR(SMALL($U$2:$U$1001,ROWS($U$2:U53)),"")</f>
        <v>1.4969999999999999</v>
      </c>
      <c r="W53" t="str">
        <f>IF(V53&lt;&gt;"",INDEX(Data_sales[productName],MATCH(V53,$U$2:$U$1001,0)),"")</f>
        <v>The Titanic</v>
      </c>
      <c r="X53">
        <f>COUNTIF($O$2:O53,$O$2:$O$1001)</f>
        <v>34</v>
      </c>
      <c r="Y53" t="str">
        <f>IF(X53=1,X53+ROWS($X$2:X53)/100,"")</f>
        <v/>
      </c>
      <c r="Z53" t="str">
        <f>IFERROR(LARGE($Y$2:$Y$1001,ROWS($Y$2:Y53)),"")</f>
        <v/>
      </c>
      <c r="AA53" t="str">
        <f>IF(Z53&lt;&gt;"",INDEX(Data_sales[RepfullName],MATCH(Z53,$Y$2:$Y$1001,0)),"")</f>
        <v/>
      </c>
    </row>
    <row r="54" spans="1:27" x14ac:dyDescent="0.25">
      <c r="A54">
        <v>121</v>
      </c>
      <c r="B54">
        <v>22</v>
      </c>
      <c r="C54">
        <v>58.34</v>
      </c>
      <c r="D54" s="1" t="s">
        <v>17</v>
      </c>
      <c r="E54" s="1" t="s">
        <v>18</v>
      </c>
      <c r="F54" s="1" t="s">
        <v>68</v>
      </c>
      <c r="G54" s="2">
        <v>38275</v>
      </c>
      <c r="H54" s="1" t="s">
        <v>64</v>
      </c>
      <c r="I54" s="1" t="s">
        <v>18</v>
      </c>
      <c r="J54" s="1" t="s">
        <v>59</v>
      </c>
      <c r="K54" s="1" t="s">
        <v>60</v>
      </c>
      <c r="L54" s="1" t="s">
        <v>61</v>
      </c>
      <c r="M54" s="1" t="s">
        <v>62</v>
      </c>
      <c r="N54">
        <v>81700</v>
      </c>
      <c r="O54" s="1" t="s">
        <v>39</v>
      </c>
      <c r="P54" s="1" t="s">
        <v>40</v>
      </c>
      <c r="Q54" s="1">
        <f>Data_sales[[#This Row],[priceEach]]*Data_sales[[#This Row],[quantityOrdered]]</f>
        <v>1283.48</v>
      </c>
      <c r="R54" s="1">
        <f>YEAR(Data_sales[[#This Row],[orderDate]])</f>
        <v>2004</v>
      </c>
      <c r="T54">
        <f>COUNTIF($F$2:F54,F54:F1053)</f>
        <v>3</v>
      </c>
      <c r="U54" t="str">
        <f>IF(T54=1,T54+ROWS($T$2:T54)/1000,"")</f>
        <v/>
      </c>
      <c r="V54">
        <f>IFERROR(SMALL($U$2:$U$1001,ROWS($U$2:U54)),"")</f>
        <v>1.502</v>
      </c>
      <c r="W54" t="str">
        <f>IF(V54&lt;&gt;"",INDEX(Data_sales[productName],MATCH(V54,$U$2:$U$1001,0)),"")</f>
        <v>The Queen Mary</v>
      </c>
      <c r="X54">
        <f>COUNTIF($O$2:O54,$O$2:$O$1001)</f>
        <v>35</v>
      </c>
      <c r="Y54" t="str">
        <f>IF(X54=1,X54+ROWS($X$2:X54)/100,"")</f>
        <v/>
      </c>
      <c r="Z54" t="str">
        <f>IFERROR(LARGE($Y$2:$Y$1001,ROWS($Y$2:Y54)),"")</f>
        <v/>
      </c>
      <c r="AA54" t="str">
        <f>IF(Z54&lt;&gt;"",INDEX(Data_sales[RepfullName],MATCH(Z54,$Y$2:$Y$1001,0)),"")</f>
        <v/>
      </c>
    </row>
    <row r="55" spans="1:27" x14ac:dyDescent="0.25">
      <c r="A55">
        <v>121</v>
      </c>
      <c r="B55">
        <v>22</v>
      </c>
      <c r="C55">
        <v>58.34</v>
      </c>
      <c r="D55" s="1" t="s">
        <v>17</v>
      </c>
      <c r="E55" s="1" t="s">
        <v>18</v>
      </c>
      <c r="F55" s="1" t="s">
        <v>68</v>
      </c>
      <c r="G55" s="2">
        <v>38296</v>
      </c>
      <c r="H55" s="1" t="s">
        <v>55</v>
      </c>
      <c r="I55" s="1" t="s">
        <v>18</v>
      </c>
      <c r="J55" s="1" t="s">
        <v>59</v>
      </c>
      <c r="K55" s="1" t="s">
        <v>60</v>
      </c>
      <c r="L55" s="1" t="s">
        <v>61</v>
      </c>
      <c r="M55" s="1" t="s">
        <v>62</v>
      </c>
      <c r="N55">
        <v>81700</v>
      </c>
      <c r="O55" s="1" t="s">
        <v>39</v>
      </c>
      <c r="P55" s="1" t="s">
        <v>40</v>
      </c>
      <c r="Q55" s="1">
        <f>Data_sales[[#This Row],[priceEach]]*Data_sales[[#This Row],[quantityOrdered]]</f>
        <v>1283.48</v>
      </c>
      <c r="R55" s="1">
        <f>YEAR(Data_sales[[#This Row],[orderDate]])</f>
        <v>2004</v>
      </c>
      <c r="T55">
        <f>COUNTIF($F$2:F55,F55:F1054)</f>
        <v>4</v>
      </c>
      <c r="U55" t="str">
        <f>IF(T55=1,T55+ROWS($T$2:T55)/1000,"")</f>
        <v/>
      </c>
      <c r="V55">
        <f>IFERROR(SMALL($U$2:$U$1001,ROWS($U$2:U55)),"")</f>
        <v>1.5070000000000001</v>
      </c>
      <c r="W55" t="str">
        <f>IF(V55&lt;&gt;"",INDEX(Data_sales[productName],MATCH(V55,$U$2:$U$1001,0)),"")</f>
        <v>Pont Yacht</v>
      </c>
      <c r="X55">
        <f>COUNTIF($O$2:O55,$O$2:$O$1001)</f>
        <v>36</v>
      </c>
      <c r="Y55" t="str">
        <f>IF(X55=1,X55+ROWS($X$2:X55)/100,"")</f>
        <v/>
      </c>
      <c r="Z55" t="str">
        <f>IFERROR(LARGE($Y$2:$Y$1001,ROWS($Y$2:Y55)),"")</f>
        <v/>
      </c>
      <c r="AA55" t="str">
        <f>IF(Z55&lt;&gt;"",INDEX(Data_sales[RepfullName],MATCH(Z55,$Y$2:$Y$1001,0)),"")</f>
        <v/>
      </c>
    </row>
    <row r="56" spans="1:27" x14ac:dyDescent="0.25">
      <c r="A56">
        <v>121</v>
      </c>
      <c r="B56">
        <v>27</v>
      </c>
      <c r="C56">
        <v>92.19</v>
      </c>
      <c r="D56" s="1" t="s">
        <v>17</v>
      </c>
      <c r="E56" s="1" t="s">
        <v>18</v>
      </c>
      <c r="F56" s="1" t="s">
        <v>69</v>
      </c>
      <c r="G56" s="2">
        <v>37650</v>
      </c>
      <c r="H56" s="1" t="s">
        <v>58</v>
      </c>
      <c r="I56" s="1" t="s">
        <v>18</v>
      </c>
      <c r="J56" s="1" t="s">
        <v>59</v>
      </c>
      <c r="K56" s="1" t="s">
        <v>60</v>
      </c>
      <c r="L56" s="1" t="s">
        <v>61</v>
      </c>
      <c r="M56" s="1" t="s">
        <v>62</v>
      </c>
      <c r="N56">
        <v>81700</v>
      </c>
      <c r="O56" s="1" t="s">
        <v>39</v>
      </c>
      <c r="P56" s="1" t="s">
        <v>40</v>
      </c>
      <c r="Q56" s="1">
        <f>Data_sales[[#This Row],[priceEach]]*Data_sales[[#This Row],[quantityOrdered]]</f>
        <v>2489.13</v>
      </c>
      <c r="R56" s="1">
        <f>YEAR(Data_sales[[#This Row],[orderDate]])</f>
        <v>2003</v>
      </c>
      <c r="T56">
        <f>COUNTIF($F$2:F56,F56:F1055)</f>
        <v>1</v>
      </c>
      <c r="U56">
        <f>IF(T56=1,T56+ROWS($T$2:T56)/1000,"")</f>
        <v>1.0549999999999999</v>
      </c>
      <c r="V56">
        <f>IFERROR(SMALL($U$2:$U$1001,ROWS($U$2:U56)),"")</f>
        <v>1.512</v>
      </c>
      <c r="W56" t="str">
        <f>IF(V56&lt;&gt;"",INDEX(Data_sales[productName],MATCH(V56,$U$2:$U$1001,0)),"")</f>
        <v>1980s Black Hawk Helicopter</v>
      </c>
      <c r="X56">
        <f>COUNTIF($O$2:O56,$O$2:$O$1001)</f>
        <v>37</v>
      </c>
      <c r="Y56" t="str">
        <f>IF(X56=1,X56+ROWS($X$2:X56)/100,"")</f>
        <v/>
      </c>
      <c r="Z56" t="str">
        <f>IFERROR(LARGE($Y$2:$Y$1001,ROWS($Y$2:Y56)),"")</f>
        <v/>
      </c>
      <c r="AA56" t="str">
        <f>IF(Z56&lt;&gt;"",INDEX(Data_sales[RepfullName],MATCH(Z56,$Y$2:$Y$1001,0)),"")</f>
        <v/>
      </c>
    </row>
    <row r="57" spans="1:27" x14ac:dyDescent="0.25">
      <c r="A57">
        <v>121</v>
      </c>
      <c r="B57">
        <v>27</v>
      </c>
      <c r="C57">
        <v>92.19</v>
      </c>
      <c r="D57" s="1" t="s">
        <v>17</v>
      </c>
      <c r="E57" s="1" t="s">
        <v>18</v>
      </c>
      <c r="F57" s="1" t="s">
        <v>69</v>
      </c>
      <c r="G57" s="2">
        <v>37904</v>
      </c>
      <c r="H57" s="1" t="s">
        <v>63</v>
      </c>
      <c r="I57" s="1" t="s">
        <v>18</v>
      </c>
      <c r="J57" s="1" t="s">
        <v>59</v>
      </c>
      <c r="K57" s="1" t="s">
        <v>60</v>
      </c>
      <c r="L57" s="1" t="s">
        <v>61</v>
      </c>
      <c r="M57" s="1" t="s">
        <v>62</v>
      </c>
      <c r="N57">
        <v>81700</v>
      </c>
      <c r="O57" s="1" t="s">
        <v>39</v>
      </c>
      <c r="P57" s="1" t="s">
        <v>40</v>
      </c>
      <c r="Q57" s="1">
        <f>Data_sales[[#This Row],[priceEach]]*Data_sales[[#This Row],[quantityOrdered]]</f>
        <v>2489.13</v>
      </c>
      <c r="R57" s="1">
        <f>YEAR(Data_sales[[#This Row],[orderDate]])</f>
        <v>2003</v>
      </c>
      <c r="T57">
        <f>COUNTIF($F$2:F57,F57:F1056)</f>
        <v>2</v>
      </c>
      <c r="U57" t="str">
        <f>IF(T57=1,T57+ROWS($T$2:T57)/1000,"")</f>
        <v/>
      </c>
      <c r="V57">
        <f>IFERROR(SMALL($U$2:$U$1001,ROWS($U$2:U57)),"")</f>
        <v>1.5150000000000001</v>
      </c>
      <c r="W57" t="str">
        <f>IF(V57&lt;&gt;"",INDEX(Data_sales[productName],MATCH(V57,$U$2:$U$1001,0)),"")</f>
        <v>P-51-D Mustang</v>
      </c>
      <c r="X57">
        <f>COUNTIF($O$2:O57,$O$2:$O$1001)</f>
        <v>38</v>
      </c>
      <c r="Y57" t="str">
        <f>IF(X57=1,X57+ROWS($X$2:X57)/100,"")</f>
        <v/>
      </c>
      <c r="Z57" t="str">
        <f>IFERROR(LARGE($Y$2:$Y$1001,ROWS($Y$2:Y57)),"")</f>
        <v/>
      </c>
      <c r="AA57" t="str">
        <f>IF(Z57&lt;&gt;"",INDEX(Data_sales[RepfullName],MATCH(Z57,$Y$2:$Y$1001,0)),"")</f>
        <v/>
      </c>
    </row>
    <row r="58" spans="1:27" x14ac:dyDescent="0.25">
      <c r="A58">
        <v>121</v>
      </c>
      <c r="B58">
        <v>27</v>
      </c>
      <c r="C58">
        <v>92.19</v>
      </c>
      <c r="D58" s="1" t="s">
        <v>17</v>
      </c>
      <c r="E58" s="1" t="s">
        <v>18</v>
      </c>
      <c r="F58" s="1" t="s">
        <v>69</v>
      </c>
      <c r="G58" s="2">
        <v>38275</v>
      </c>
      <c r="H58" s="1" t="s">
        <v>64</v>
      </c>
      <c r="I58" s="1" t="s">
        <v>18</v>
      </c>
      <c r="J58" s="1" t="s">
        <v>59</v>
      </c>
      <c r="K58" s="1" t="s">
        <v>60</v>
      </c>
      <c r="L58" s="1" t="s">
        <v>61</v>
      </c>
      <c r="M58" s="1" t="s">
        <v>62</v>
      </c>
      <c r="N58">
        <v>81700</v>
      </c>
      <c r="O58" s="1" t="s">
        <v>39</v>
      </c>
      <c r="P58" s="1" t="s">
        <v>40</v>
      </c>
      <c r="Q58" s="1">
        <f>Data_sales[[#This Row],[priceEach]]*Data_sales[[#This Row],[quantityOrdered]]</f>
        <v>2489.13</v>
      </c>
      <c r="R58" s="1">
        <f>YEAR(Data_sales[[#This Row],[orderDate]])</f>
        <v>2004</v>
      </c>
      <c r="T58">
        <f>COUNTIF($F$2:F58,F58:F1057)</f>
        <v>3</v>
      </c>
      <c r="U58" t="str">
        <f>IF(T58=1,T58+ROWS($T$2:T58)/1000,"")</f>
        <v/>
      </c>
      <c r="V58">
        <f>IFERROR(SMALL($U$2:$U$1001,ROWS($U$2:U58)),"")</f>
        <v>1.518</v>
      </c>
      <c r="W58" t="str">
        <f>IF(V58&lt;&gt;"",INDEX(Data_sales[productName],MATCH(V58,$U$2:$U$1001,0)),"")</f>
        <v>1999 Yamaha Speed Boat</v>
      </c>
      <c r="X58">
        <f>COUNTIF($O$2:O58,$O$2:$O$1001)</f>
        <v>39</v>
      </c>
      <c r="Y58" t="str">
        <f>IF(X58=1,X58+ROWS($X$2:X58)/100,"")</f>
        <v/>
      </c>
      <c r="Z58" t="str">
        <f>IFERROR(LARGE($Y$2:$Y$1001,ROWS($Y$2:Y58)),"")</f>
        <v/>
      </c>
      <c r="AA58" t="str">
        <f>IF(Z58&lt;&gt;"",INDEX(Data_sales[RepfullName],MATCH(Z58,$Y$2:$Y$1001,0)),"")</f>
        <v/>
      </c>
    </row>
    <row r="59" spans="1:27" x14ac:dyDescent="0.25">
      <c r="A59">
        <v>121</v>
      </c>
      <c r="B59">
        <v>27</v>
      </c>
      <c r="C59">
        <v>92.19</v>
      </c>
      <c r="D59" s="1" t="s">
        <v>17</v>
      </c>
      <c r="E59" s="1" t="s">
        <v>18</v>
      </c>
      <c r="F59" s="1" t="s">
        <v>69</v>
      </c>
      <c r="G59" s="2">
        <v>38296</v>
      </c>
      <c r="H59" s="1" t="s">
        <v>55</v>
      </c>
      <c r="I59" s="1" t="s">
        <v>18</v>
      </c>
      <c r="J59" s="1" t="s">
        <v>59</v>
      </c>
      <c r="K59" s="1" t="s">
        <v>60</v>
      </c>
      <c r="L59" s="1" t="s">
        <v>61</v>
      </c>
      <c r="M59" s="1" t="s">
        <v>62</v>
      </c>
      <c r="N59">
        <v>81700</v>
      </c>
      <c r="O59" s="1" t="s">
        <v>39</v>
      </c>
      <c r="P59" s="1" t="s">
        <v>40</v>
      </c>
      <c r="Q59" s="1">
        <f>Data_sales[[#This Row],[priceEach]]*Data_sales[[#This Row],[quantityOrdered]]</f>
        <v>2489.13</v>
      </c>
      <c r="R59" s="1">
        <f>YEAR(Data_sales[[#This Row],[orderDate]])</f>
        <v>2004</v>
      </c>
      <c r="T59">
        <f>COUNTIF($F$2:F59,F59:F1058)</f>
        <v>4</v>
      </c>
      <c r="U59" t="str">
        <f>IF(T59=1,T59+ROWS($T$2:T59)/1000,"")</f>
        <v/>
      </c>
      <c r="V59">
        <f>IFERROR(SMALL($U$2:$U$1001,ROWS($U$2:U59)),"")</f>
        <v>1.5209999999999999</v>
      </c>
      <c r="W59" t="str">
        <f>IF(V59&lt;&gt;"",INDEX(Data_sales[productName],MATCH(V59,$U$2:$U$1001,0)),"")</f>
        <v>1941 Chevrolet Special Deluxe Cabriolet</v>
      </c>
      <c r="X59">
        <f>COUNTIF($O$2:O59,$O$2:$O$1001)</f>
        <v>40</v>
      </c>
      <c r="Y59" t="str">
        <f>IF(X59=1,X59+ROWS($X$2:X59)/100,"")</f>
        <v/>
      </c>
      <c r="Z59" t="str">
        <f>IFERROR(LARGE($Y$2:$Y$1001,ROWS($Y$2:Y59)),"")</f>
        <v/>
      </c>
      <c r="AA59" t="str">
        <f>IF(Z59&lt;&gt;"",INDEX(Data_sales[RepfullName],MATCH(Z59,$Y$2:$Y$1001,0)),"")</f>
        <v/>
      </c>
    </row>
    <row r="60" spans="1:27" x14ac:dyDescent="0.25">
      <c r="A60">
        <v>121</v>
      </c>
      <c r="B60">
        <v>35</v>
      </c>
      <c r="C60">
        <v>61.84</v>
      </c>
      <c r="D60" s="1" t="s">
        <v>17</v>
      </c>
      <c r="E60" s="1" t="s">
        <v>18</v>
      </c>
      <c r="F60" s="1" t="s">
        <v>70</v>
      </c>
      <c r="G60" s="2">
        <v>37650</v>
      </c>
      <c r="H60" s="1" t="s">
        <v>58</v>
      </c>
      <c r="I60" s="1" t="s">
        <v>18</v>
      </c>
      <c r="J60" s="1" t="s">
        <v>59</v>
      </c>
      <c r="K60" s="1" t="s">
        <v>60</v>
      </c>
      <c r="L60" s="1" t="s">
        <v>61</v>
      </c>
      <c r="M60" s="1" t="s">
        <v>62</v>
      </c>
      <c r="N60">
        <v>81700</v>
      </c>
      <c r="O60" s="1" t="s">
        <v>39</v>
      </c>
      <c r="P60" s="1" t="s">
        <v>40</v>
      </c>
      <c r="Q60" s="1">
        <f>Data_sales[[#This Row],[priceEach]]*Data_sales[[#This Row],[quantityOrdered]]</f>
        <v>2164.4</v>
      </c>
      <c r="R60" s="1">
        <f>YEAR(Data_sales[[#This Row],[orderDate]])</f>
        <v>2003</v>
      </c>
      <c r="T60">
        <f>COUNTIF($F$2:F60,F60:F1059)</f>
        <v>1</v>
      </c>
      <c r="U60">
        <f>IF(T60=1,T60+ROWS($T$2:T60)/1000,"")</f>
        <v>1.0589999999999999</v>
      </c>
      <c r="V60">
        <f>IFERROR(SMALL($U$2:$U$1001,ROWS($U$2:U60)),"")</f>
        <v>1.524</v>
      </c>
      <c r="W60" t="str">
        <f>IF(V60&lt;&gt;"",INDEX(Data_sales[productName],MATCH(V60,$U$2:$U$1001,0)),"")</f>
        <v>1928 British Royal Navy Airplane</v>
      </c>
      <c r="X60">
        <f>COUNTIF($O$2:O60,$O$2:$O$1001)</f>
        <v>41</v>
      </c>
      <c r="Y60" t="str">
        <f>IF(X60=1,X60+ROWS($X$2:X60)/100,"")</f>
        <v/>
      </c>
      <c r="Z60" t="str">
        <f>IFERROR(LARGE($Y$2:$Y$1001,ROWS($Y$2:Y60)),"")</f>
        <v/>
      </c>
      <c r="AA60" t="str">
        <f>IF(Z60&lt;&gt;"",INDEX(Data_sales[RepfullName],MATCH(Z60,$Y$2:$Y$1001,0)),"")</f>
        <v/>
      </c>
    </row>
    <row r="61" spans="1:27" x14ac:dyDescent="0.25">
      <c r="A61">
        <v>121</v>
      </c>
      <c r="B61">
        <v>35</v>
      </c>
      <c r="C61">
        <v>61.84</v>
      </c>
      <c r="D61" s="1" t="s">
        <v>17</v>
      </c>
      <c r="E61" s="1" t="s">
        <v>18</v>
      </c>
      <c r="F61" s="1" t="s">
        <v>70</v>
      </c>
      <c r="G61" s="2">
        <v>37904</v>
      </c>
      <c r="H61" s="1" t="s">
        <v>63</v>
      </c>
      <c r="I61" s="1" t="s">
        <v>18</v>
      </c>
      <c r="J61" s="1" t="s">
        <v>59</v>
      </c>
      <c r="K61" s="1" t="s">
        <v>60</v>
      </c>
      <c r="L61" s="1" t="s">
        <v>61</v>
      </c>
      <c r="M61" s="1" t="s">
        <v>62</v>
      </c>
      <c r="N61">
        <v>81700</v>
      </c>
      <c r="O61" s="1" t="s">
        <v>39</v>
      </c>
      <c r="P61" s="1" t="s">
        <v>40</v>
      </c>
      <c r="Q61" s="1">
        <f>Data_sales[[#This Row],[priceEach]]*Data_sales[[#This Row],[quantityOrdered]]</f>
        <v>2164.4</v>
      </c>
      <c r="R61" s="1">
        <f>YEAR(Data_sales[[#This Row],[orderDate]])</f>
        <v>2003</v>
      </c>
      <c r="T61">
        <f>COUNTIF($F$2:F61,F61:F1060)</f>
        <v>2</v>
      </c>
      <c r="U61" t="str">
        <f>IF(T61=1,T61+ROWS($T$2:T61)/1000,"")</f>
        <v/>
      </c>
      <c r="V61">
        <f>IFERROR(SMALL($U$2:$U$1001,ROWS($U$2:U61)),"")</f>
        <v>1.5270000000000001</v>
      </c>
      <c r="W61" t="str">
        <f>IF(V61&lt;&gt;"",INDEX(Data_sales[productName],MATCH(V61,$U$2:$U$1001,0)),"")</f>
        <v>1900s Vintage Bi-Plane</v>
      </c>
      <c r="X61">
        <f>COUNTIF($O$2:O61,$O$2:$O$1001)</f>
        <v>42</v>
      </c>
      <c r="Y61" t="str">
        <f>IF(X61=1,X61+ROWS($X$2:X61)/100,"")</f>
        <v/>
      </c>
      <c r="Z61" t="str">
        <f>IFERROR(LARGE($Y$2:$Y$1001,ROWS($Y$2:Y61)),"")</f>
        <v/>
      </c>
      <c r="AA61" t="str">
        <f>IF(Z61&lt;&gt;"",INDEX(Data_sales[RepfullName],MATCH(Z61,$Y$2:$Y$1001,0)),"")</f>
        <v/>
      </c>
    </row>
    <row r="62" spans="1:27" x14ac:dyDescent="0.25">
      <c r="A62">
        <v>121</v>
      </c>
      <c r="B62">
        <v>35</v>
      </c>
      <c r="C62">
        <v>61.84</v>
      </c>
      <c r="D62" s="1" t="s">
        <v>17</v>
      </c>
      <c r="E62" s="1" t="s">
        <v>18</v>
      </c>
      <c r="F62" s="1" t="s">
        <v>70</v>
      </c>
      <c r="G62" s="2">
        <v>38275</v>
      </c>
      <c r="H62" s="1" t="s">
        <v>64</v>
      </c>
      <c r="I62" s="1" t="s">
        <v>18</v>
      </c>
      <c r="J62" s="1" t="s">
        <v>59</v>
      </c>
      <c r="K62" s="1" t="s">
        <v>60</v>
      </c>
      <c r="L62" s="1" t="s">
        <v>61</v>
      </c>
      <c r="M62" s="1" t="s">
        <v>62</v>
      </c>
      <c r="N62">
        <v>81700</v>
      </c>
      <c r="O62" s="1" t="s">
        <v>39</v>
      </c>
      <c r="P62" s="1" t="s">
        <v>40</v>
      </c>
      <c r="Q62" s="1">
        <f>Data_sales[[#This Row],[priceEach]]*Data_sales[[#This Row],[quantityOrdered]]</f>
        <v>2164.4</v>
      </c>
      <c r="R62" s="1">
        <f>YEAR(Data_sales[[#This Row],[orderDate]])</f>
        <v>2004</v>
      </c>
      <c r="T62">
        <f>COUNTIF($F$2:F62,F62:F1061)</f>
        <v>3</v>
      </c>
      <c r="U62" t="str">
        <f>IF(T62=1,T62+ROWS($T$2:T62)/1000,"")</f>
        <v/>
      </c>
      <c r="V62">
        <f>IFERROR(SMALL($U$2:$U$1001,ROWS($U$2:U62)),"")</f>
        <v>1.53</v>
      </c>
      <c r="W62" t="str">
        <f>IF(V62&lt;&gt;"",INDEX(Data_sales[productName],MATCH(V62,$U$2:$U$1001,0)),"")</f>
        <v>1937 Horch 930V Limousine</v>
      </c>
      <c r="X62">
        <f>COUNTIF($O$2:O62,$O$2:$O$1001)</f>
        <v>43</v>
      </c>
      <c r="Y62" t="str">
        <f>IF(X62=1,X62+ROWS($X$2:X62)/100,"")</f>
        <v/>
      </c>
      <c r="Z62" t="str">
        <f>IFERROR(LARGE($Y$2:$Y$1001,ROWS($Y$2:Y62)),"")</f>
        <v/>
      </c>
      <c r="AA62" t="str">
        <f>IF(Z62&lt;&gt;"",INDEX(Data_sales[RepfullName],MATCH(Z62,$Y$2:$Y$1001,0)),"")</f>
        <v/>
      </c>
    </row>
    <row r="63" spans="1:27" x14ac:dyDescent="0.25">
      <c r="A63">
        <v>121</v>
      </c>
      <c r="B63">
        <v>35</v>
      </c>
      <c r="C63">
        <v>61.84</v>
      </c>
      <c r="D63" s="1" t="s">
        <v>17</v>
      </c>
      <c r="E63" s="1" t="s">
        <v>18</v>
      </c>
      <c r="F63" s="1" t="s">
        <v>70</v>
      </c>
      <c r="G63" s="2">
        <v>38296</v>
      </c>
      <c r="H63" s="1" t="s">
        <v>55</v>
      </c>
      <c r="I63" s="1" t="s">
        <v>18</v>
      </c>
      <c r="J63" s="1" t="s">
        <v>59</v>
      </c>
      <c r="K63" s="1" t="s">
        <v>60</v>
      </c>
      <c r="L63" s="1" t="s">
        <v>61</v>
      </c>
      <c r="M63" s="1" t="s">
        <v>62</v>
      </c>
      <c r="N63">
        <v>81700</v>
      </c>
      <c r="O63" s="1" t="s">
        <v>39</v>
      </c>
      <c r="P63" s="1" t="s">
        <v>40</v>
      </c>
      <c r="Q63" s="1">
        <f>Data_sales[[#This Row],[priceEach]]*Data_sales[[#This Row],[quantityOrdered]]</f>
        <v>2164.4</v>
      </c>
      <c r="R63" s="1">
        <f>YEAR(Data_sales[[#This Row],[orderDate]])</f>
        <v>2004</v>
      </c>
      <c r="T63">
        <f>COUNTIF($F$2:F63,F63:F1062)</f>
        <v>4</v>
      </c>
      <c r="U63" t="str">
        <f>IF(T63=1,T63+ROWS($T$2:T63)/1000,"")</f>
        <v/>
      </c>
      <c r="V63">
        <f>IFERROR(SMALL($U$2:$U$1001,ROWS($U$2:U63)),"")</f>
        <v>1.5329999999999999</v>
      </c>
      <c r="W63" t="str">
        <f>IF(V63&lt;&gt;"",INDEX(Data_sales[productName],MATCH(V63,$U$2:$U$1001,0)),"")</f>
        <v>Corsair F4U ( Bird Cage)</v>
      </c>
      <c r="X63">
        <f>COUNTIF($O$2:O63,$O$2:$O$1001)</f>
        <v>44</v>
      </c>
      <c r="Y63" t="str">
        <f>IF(X63=1,X63+ROWS($X$2:X63)/100,"")</f>
        <v/>
      </c>
      <c r="Z63" t="str">
        <f>IFERROR(LARGE($Y$2:$Y$1001,ROWS($Y$2:Y63)),"")</f>
        <v/>
      </c>
      <c r="AA63" t="str">
        <f>IF(Z63&lt;&gt;"",INDEX(Data_sales[RepfullName],MATCH(Z63,$Y$2:$Y$1001,0)),"")</f>
        <v/>
      </c>
    </row>
    <row r="64" spans="1:27" x14ac:dyDescent="0.25">
      <c r="A64">
        <v>121</v>
      </c>
      <c r="B64">
        <v>25</v>
      </c>
      <c r="C64">
        <v>86.92</v>
      </c>
      <c r="D64" s="1" t="s">
        <v>17</v>
      </c>
      <c r="E64" s="1" t="s">
        <v>18</v>
      </c>
      <c r="F64" s="1" t="s">
        <v>71</v>
      </c>
      <c r="G64" s="2">
        <v>37650</v>
      </c>
      <c r="H64" s="1" t="s">
        <v>58</v>
      </c>
      <c r="I64" s="1" t="s">
        <v>18</v>
      </c>
      <c r="J64" s="1" t="s">
        <v>59</v>
      </c>
      <c r="K64" s="1" t="s">
        <v>60</v>
      </c>
      <c r="L64" s="1" t="s">
        <v>61</v>
      </c>
      <c r="M64" s="1" t="s">
        <v>62</v>
      </c>
      <c r="N64">
        <v>81700</v>
      </c>
      <c r="O64" s="1" t="s">
        <v>39</v>
      </c>
      <c r="P64" s="1" t="s">
        <v>40</v>
      </c>
      <c r="Q64" s="1">
        <f>Data_sales[[#This Row],[priceEach]]*Data_sales[[#This Row],[quantityOrdered]]</f>
        <v>2173</v>
      </c>
      <c r="R64" s="1">
        <f>YEAR(Data_sales[[#This Row],[orderDate]])</f>
        <v>2003</v>
      </c>
      <c r="T64">
        <f>COUNTIF($F$2:F64,F64:F1063)</f>
        <v>1</v>
      </c>
      <c r="U64">
        <f>IF(T64=1,T64+ROWS($T$2:T64)/1000,"")</f>
        <v>1.0629999999999999</v>
      </c>
      <c r="V64">
        <f>IFERROR(SMALL($U$2:$U$1001,ROWS($U$2:U64)),"")</f>
        <v>1.536</v>
      </c>
      <c r="W64" t="str">
        <f>IF(V64&lt;&gt;"",INDEX(Data_sales[productName],MATCH(V64,$U$2:$U$1001,0)),"")</f>
        <v>1900s Vintage Tri-Plane</v>
      </c>
      <c r="X64">
        <f>COUNTIF($O$2:O64,$O$2:$O$1001)</f>
        <v>45</v>
      </c>
      <c r="Y64" t="str">
        <f>IF(X64=1,X64+ROWS($X$2:X64)/100,"")</f>
        <v/>
      </c>
      <c r="Z64" t="str">
        <f>IFERROR(LARGE($Y$2:$Y$1001,ROWS($Y$2:Y64)),"")</f>
        <v/>
      </c>
      <c r="AA64" t="str">
        <f>IF(Z64&lt;&gt;"",INDEX(Data_sales[RepfullName],MATCH(Z64,$Y$2:$Y$1001,0)),"")</f>
        <v/>
      </c>
    </row>
    <row r="65" spans="1:27" x14ac:dyDescent="0.25">
      <c r="A65">
        <v>121</v>
      </c>
      <c r="B65">
        <v>25</v>
      </c>
      <c r="C65">
        <v>86.92</v>
      </c>
      <c r="D65" s="1" t="s">
        <v>17</v>
      </c>
      <c r="E65" s="1" t="s">
        <v>18</v>
      </c>
      <c r="F65" s="1" t="s">
        <v>71</v>
      </c>
      <c r="G65" s="2">
        <v>37904</v>
      </c>
      <c r="H65" s="1" t="s">
        <v>63</v>
      </c>
      <c r="I65" s="1" t="s">
        <v>18</v>
      </c>
      <c r="J65" s="1" t="s">
        <v>59</v>
      </c>
      <c r="K65" s="1" t="s">
        <v>60</v>
      </c>
      <c r="L65" s="1" t="s">
        <v>61</v>
      </c>
      <c r="M65" s="1" t="s">
        <v>62</v>
      </c>
      <c r="N65">
        <v>81700</v>
      </c>
      <c r="O65" s="1" t="s">
        <v>39</v>
      </c>
      <c r="P65" s="1" t="s">
        <v>40</v>
      </c>
      <c r="Q65" s="1">
        <f>Data_sales[[#This Row],[priceEach]]*Data_sales[[#This Row],[quantityOrdered]]</f>
        <v>2173</v>
      </c>
      <c r="R65" s="1">
        <f>YEAR(Data_sales[[#This Row],[orderDate]])</f>
        <v>2003</v>
      </c>
      <c r="T65">
        <f>COUNTIF($F$2:F65,F65:F1064)</f>
        <v>2</v>
      </c>
      <c r="U65" t="str">
        <f>IF(T65=1,T65+ROWS($T$2:T65)/1000,"")</f>
        <v/>
      </c>
      <c r="V65">
        <f>IFERROR(SMALL($U$2:$U$1001,ROWS($U$2:U65)),"")</f>
        <v>1.5390000000000001</v>
      </c>
      <c r="W65" t="str">
        <f>IF(V65&lt;&gt;"",INDEX(Data_sales[productName],MATCH(V65,$U$2:$U$1001,0)),"")</f>
        <v>1928 Ford Phaeton Deluxe</v>
      </c>
      <c r="X65">
        <f>COUNTIF($O$2:O65,$O$2:$O$1001)</f>
        <v>46</v>
      </c>
      <c r="Y65" t="str">
        <f>IF(X65=1,X65+ROWS($X$2:X65)/100,"")</f>
        <v/>
      </c>
      <c r="Z65" t="str">
        <f>IFERROR(LARGE($Y$2:$Y$1001,ROWS($Y$2:Y65)),"")</f>
        <v/>
      </c>
      <c r="AA65" t="str">
        <f>IF(Z65&lt;&gt;"",INDEX(Data_sales[RepfullName],MATCH(Z65,$Y$2:$Y$1001,0)),"")</f>
        <v/>
      </c>
    </row>
    <row r="66" spans="1:27" x14ac:dyDescent="0.25">
      <c r="A66">
        <v>121</v>
      </c>
      <c r="B66">
        <v>25</v>
      </c>
      <c r="C66">
        <v>86.92</v>
      </c>
      <c r="D66" s="1" t="s">
        <v>17</v>
      </c>
      <c r="E66" s="1" t="s">
        <v>18</v>
      </c>
      <c r="F66" s="1" t="s">
        <v>71</v>
      </c>
      <c r="G66" s="2">
        <v>38275</v>
      </c>
      <c r="H66" s="1" t="s">
        <v>64</v>
      </c>
      <c r="I66" s="1" t="s">
        <v>18</v>
      </c>
      <c r="J66" s="1" t="s">
        <v>59</v>
      </c>
      <c r="K66" s="1" t="s">
        <v>60</v>
      </c>
      <c r="L66" s="1" t="s">
        <v>61</v>
      </c>
      <c r="M66" s="1" t="s">
        <v>62</v>
      </c>
      <c r="N66">
        <v>81700</v>
      </c>
      <c r="O66" s="1" t="s">
        <v>39</v>
      </c>
      <c r="P66" s="1" t="s">
        <v>40</v>
      </c>
      <c r="Q66" s="1">
        <f>Data_sales[[#This Row],[priceEach]]*Data_sales[[#This Row],[quantityOrdered]]</f>
        <v>2173</v>
      </c>
      <c r="R66" s="1">
        <f>YEAR(Data_sales[[#This Row],[orderDate]])</f>
        <v>2004</v>
      </c>
      <c r="T66">
        <f>COUNTIF($F$2:F66,F66:F1065)</f>
        <v>3</v>
      </c>
      <c r="U66" t="str">
        <f>IF(T66=1,T66+ROWS($T$2:T66)/1000,"")</f>
        <v/>
      </c>
      <c r="V66">
        <f>IFERROR(SMALL($U$2:$U$1001,ROWS($U$2:U66)),"")</f>
        <v>1.542</v>
      </c>
      <c r="W66" t="str">
        <f>IF(V66&lt;&gt;"",INDEX(Data_sales[productName],MATCH(V66,$U$2:$U$1001,0)),"")</f>
        <v>1930 Buick Marquette Phaeton</v>
      </c>
      <c r="X66">
        <f>COUNTIF($O$2:O66,$O$2:$O$1001)</f>
        <v>47</v>
      </c>
      <c r="Y66" t="str">
        <f>IF(X66=1,X66+ROWS($X$2:X66)/100,"")</f>
        <v/>
      </c>
      <c r="Z66" t="str">
        <f>IFERROR(LARGE($Y$2:$Y$1001,ROWS($Y$2:Y66)),"")</f>
        <v/>
      </c>
      <c r="AA66" t="str">
        <f>IF(Z66&lt;&gt;"",INDEX(Data_sales[RepfullName],MATCH(Z66,$Y$2:$Y$1001,0)),"")</f>
        <v/>
      </c>
    </row>
    <row r="67" spans="1:27" x14ac:dyDescent="0.25">
      <c r="A67">
        <v>121</v>
      </c>
      <c r="B67">
        <v>25</v>
      </c>
      <c r="C67">
        <v>86.92</v>
      </c>
      <c r="D67" s="1" t="s">
        <v>17</v>
      </c>
      <c r="E67" s="1" t="s">
        <v>18</v>
      </c>
      <c r="F67" s="1" t="s">
        <v>71</v>
      </c>
      <c r="G67" s="2">
        <v>38296</v>
      </c>
      <c r="H67" s="1" t="s">
        <v>55</v>
      </c>
      <c r="I67" s="1" t="s">
        <v>18</v>
      </c>
      <c r="J67" s="1" t="s">
        <v>59</v>
      </c>
      <c r="K67" s="1" t="s">
        <v>60</v>
      </c>
      <c r="L67" s="1" t="s">
        <v>61</v>
      </c>
      <c r="M67" s="1" t="s">
        <v>62</v>
      </c>
      <c r="N67">
        <v>81700</v>
      </c>
      <c r="O67" s="1" t="s">
        <v>39</v>
      </c>
      <c r="P67" s="1" t="s">
        <v>40</v>
      </c>
      <c r="Q67" s="1">
        <f>Data_sales[[#This Row],[priceEach]]*Data_sales[[#This Row],[quantityOrdered]]</f>
        <v>2173</v>
      </c>
      <c r="R67" s="1">
        <f>YEAR(Data_sales[[#This Row],[orderDate]])</f>
        <v>2004</v>
      </c>
      <c r="T67">
        <f>COUNTIF($F$2:F67,F67:F1066)</f>
        <v>4</v>
      </c>
      <c r="U67" t="str">
        <f>IF(T67=1,T67+ROWS($T$2:T67)/1000,"")</f>
        <v/>
      </c>
      <c r="V67">
        <f>IFERROR(SMALL($U$2:$U$1001,ROWS($U$2:U67)),"")</f>
        <v>1.5449999999999999</v>
      </c>
      <c r="W67" t="str">
        <f>IF(V67&lt;&gt;"",INDEX(Data_sales[productName],MATCH(V67,$U$2:$U$1001,0)),"")</f>
        <v>American Airlines: B767-300</v>
      </c>
      <c r="X67">
        <f>COUNTIF($O$2:O67,$O$2:$O$1001)</f>
        <v>48</v>
      </c>
      <c r="Y67" t="str">
        <f>IF(X67=1,X67+ROWS($X$2:X67)/100,"")</f>
        <v/>
      </c>
      <c r="Z67" t="str">
        <f>IFERROR(LARGE($Y$2:$Y$1001,ROWS($Y$2:Y67)),"")</f>
        <v/>
      </c>
      <c r="AA67" t="str">
        <f>IF(Z67&lt;&gt;"",INDEX(Data_sales[RepfullName],MATCH(Z67,$Y$2:$Y$1001,0)),"")</f>
        <v/>
      </c>
    </row>
    <row r="68" spans="1:27" x14ac:dyDescent="0.25">
      <c r="A68">
        <v>121</v>
      </c>
      <c r="B68">
        <v>46</v>
      </c>
      <c r="C68">
        <v>86.31</v>
      </c>
      <c r="D68" s="1" t="s">
        <v>17</v>
      </c>
      <c r="E68" s="1" t="s">
        <v>18</v>
      </c>
      <c r="F68" s="1" t="s">
        <v>72</v>
      </c>
      <c r="G68" s="2">
        <v>37650</v>
      </c>
      <c r="H68" s="1" t="s">
        <v>58</v>
      </c>
      <c r="I68" s="1" t="s">
        <v>18</v>
      </c>
      <c r="J68" s="1" t="s">
        <v>59</v>
      </c>
      <c r="K68" s="1" t="s">
        <v>60</v>
      </c>
      <c r="L68" s="1" t="s">
        <v>61</v>
      </c>
      <c r="M68" s="1" t="s">
        <v>62</v>
      </c>
      <c r="N68">
        <v>81700</v>
      </c>
      <c r="O68" s="1" t="s">
        <v>39</v>
      </c>
      <c r="P68" s="1" t="s">
        <v>40</v>
      </c>
      <c r="Q68" s="1">
        <f>Data_sales[[#This Row],[priceEach]]*Data_sales[[#This Row],[quantityOrdered]]</f>
        <v>3970.26</v>
      </c>
      <c r="R68" s="1">
        <f>YEAR(Data_sales[[#This Row],[orderDate]])</f>
        <v>2003</v>
      </c>
      <c r="T68">
        <f>COUNTIF($F$2:F68,F68:F1067)</f>
        <v>1</v>
      </c>
      <c r="U68">
        <f>IF(T68=1,T68+ROWS($T$2:T68)/1000,"")</f>
        <v>1.0669999999999999</v>
      </c>
      <c r="V68">
        <f>IFERROR(SMALL($U$2:$U$1001,ROWS($U$2:U68)),"")</f>
        <v>1.548</v>
      </c>
      <c r="W68" t="str">
        <f>IF(V68&lt;&gt;"",INDEX(Data_sales[productName],MATCH(V68,$U$2:$U$1001,0)),"")</f>
        <v>HMS Bounty</v>
      </c>
      <c r="X68">
        <f>COUNTIF($O$2:O68,$O$2:$O$1001)</f>
        <v>49</v>
      </c>
      <c r="Y68" t="str">
        <f>IF(X68=1,X68+ROWS($X$2:X68)/100,"")</f>
        <v/>
      </c>
      <c r="Z68" t="str">
        <f>IFERROR(LARGE($Y$2:$Y$1001,ROWS($Y$2:Y68)),"")</f>
        <v/>
      </c>
      <c r="AA68" t="str">
        <f>IF(Z68&lt;&gt;"",INDEX(Data_sales[RepfullName],MATCH(Z68,$Y$2:$Y$1001,0)),"")</f>
        <v/>
      </c>
    </row>
    <row r="69" spans="1:27" x14ac:dyDescent="0.25">
      <c r="A69">
        <v>121</v>
      </c>
      <c r="B69">
        <v>46</v>
      </c>
      <c r="C69">
        <v>86.31</v>
      </c>
      <c r="D69" s="1" t="s">
        <v>17</v>
      </c>
      <c r="E69" s="1" t="s">
        <v>18</v>
      </c>
      <c r="F69" s="1" t="s">
        <v>72</v>
      </c>
      <c r="G69" s="2">
        <v>37904</v>
      </c>
      <c r="H69" s="1" t="s">
        <v>63</v>
      </c>
      <c r="I69" s="1" t="s">
        <v>18</v>
      </c>
      <c r="J69" s="1" t="s">
        <v>59</v>
      </c>
      <c r="K69" s="1" t="s">
        <v>60</v>
      </c>
      <c r="L69" s="1" t="s">
        <v>61</v>
      </c>
      <c r="M69" s="1" t="s">
        <v>62</v>
      </c>
      <c r="N69">
        <v>81700</v>
      </c>
      <c r="O69" s="1" t="s">
        <v>39</v>
      </c>
      <c r="P69" s="1" t="s">
        <v>40</v>
      </c>
      <c r="Q69" s="1">
        <f>Data_sales[[#This Row],[priceEach]]*Data_sales[[#This Row],[quantityOrdered]]</f>
        <v>3970.26</v>
      </c>
      <c r="R69" s="1">
        <f>YEAR(Data_sales[[#This Row],[orderDate]])</f>
        <v>2003</v>
      </c>
      <c r="T69">
        <f>COUNTIF($F$2:F69,F69:F1068)</f>
        <v>2</v>
      </c>
      <c r="U69" t="str">
        <f>IF(T69=1,T69+ROWS($T$2:T69)/1000,"")</f>
        <v/>
      </c>
      <c r="V69">
        <f>IFERROR(SMALL($U$2:$U$1001,ROWS($U$2:U69)),"")</f>
        <v>1.5510000000000002</v>
      </c>
      <c r="W69" t="str">
        <f>IF(V69&lt;&gt;"",INDEX(Data_sales[productName],MATCH(V69,$U$2:$U$1001,0)),"")</f>
        <v>America West Airlines B757-200</v>
      </c>
      <c r="X69">
        <f>COUNTIF($O$2:O69,$O$2:$O$1001)</f>
        <v>50</v>
      </c>
      <c r="Y69" t="str">
        <f>IF(X69=1,X69+ROWS($X$2:X69)/100,"")</f>
        <v/>
      </c>
      <c r="Z69" t="str">
        <f>IFERROR(LARGE($Y$2:$Y$1001,ROWS($Y$2:Y69)),"")</f>
        <v/>
      </c>
      <c r="AA69" t="str">
        <f>IF(Z69&lt;&gt;"",INDEX(Data_sales[RepfullName],MATCH(Z69,$Y$2:$Y$1001,0)),"")</f>
        <v/>
      </c>
    </row>
    <row r="70" spans="1:27" x14ac:dyDescent="0.25">
      <c r="A70">
        <v>121</v>
      </c>
      <c r="B70">
        <v>46</v>
      </c>
      <c r="C70">
        <v>86.31</v>
      </c>
      <c r="D70" s="1" t="s">
        <v>17</v>
      </c>
      <c r="E70" s="1" t="s">
        <v>18</v>
      </c>
      <c r="F70" s="1" t="s">
        <v>72</v>
      </c>
      <c r="G70" s="2">
        <v>38275</v>
      </c>
      <c r="H70" s="1" t="s">
        <v>64</v>
      </c>
      <c r="I70" s="1" t="s">
        <v>18</v>
      </c>
      <c r="J70" s="1" t="s">
        <v>59</v>
      </c>
      <c r="K70" s="1" t="s">
        <v>60</v>
      </c>
      <c r="L70" s="1" t="s">
        <v>61</v>
      </c>
      <c r="M70" s="1" t="s">
        <v>62</v>
      </c>
      <c r="N70">
        <v>81700</v>
      </c>
      <c r="O70" s="1" t="s">
        <v>39</v>
      </c>
      <c r="P70" s="1" t="s">
        <v>40</v>
      </c>
      <c r="Q70" s="1">
        <f>Data_sales[[#This Row],[priceEach]]*Data_sales[[#This Row],[quantityOrdered]]</f>
        <v>3970.26</v>
      </c>
      <c r="R70" s="1">
        <f>YEAR(Data_sales[[#This Row],[orderDate]])</f>
        <v>2004</v>
      </c>
      <c r="T70">
        <f>COUNTIF($F$2:F70,F70:F1069)</f>
        <v>3</v>
      </c>
      <c r="U70" t="str">
        <f>IF(T70=1,T70+ROWS($T$2:T70)/1000,"")</f>
        <v/>
      </c>
      <c r="V70">
        <f>IFERROR(SMALL($U$2:$U$1001,ROWS($U$2:U70)),"")</f>
        <v>1.554</v>
      </c>
      <c r="W70" t="str">
        <f>IF(V70&lt;&gt;"",INDEX(Data_sales[productName],MATCH(V70,$U$2:$U$1001,0)),"")</f>
        <v>ATA: B757-300</v>
      </c>
      <c r="X70">
        <f>COUNTIF($O$2:O70,$O$2:$O$1001)</f>
        <v>51</v>
      </c>
      <c r="Y70" t="str">
        <f>IF(X70=1,X70+ROWS($X$2:X70)/100,"")</f>
        <v/>
      </c>
      <c r="Z70" t="str">
        <f>IFERROR(LARGE($Y$2:$Y$1001,ROWS($Y$2:Y70)),"")</f>
        <v/>
      </c>
      <c r="AA70" t="str">
        <f>IF(Z70&lt;&gt;"",INDEX(Data_sales[RepfullName],MATCH(Z70,$Y$2:$Y$1001,0)),"")</f>
        <v/>
      </c>
    </row>
    <row r="71" spans="1:27" x14ac:dyDescent="0.25">
      <c r="A71">
        <v>121</v>
      </c>
      <c r="B71">
        <v>46</v>
      </c>
      <c r="C71">
        <v>86.31</v>
      </c>
      <c r="D71" s="1" t="s">
        <v>17</v>
      </c>
      <c r="E71" s="1" t="s">
        <v>18</v>
      </c>
      <c r="F71" s="1" t="s">
        <v>72</v>
      </c>
      <c r="G71" s="2">
        <v>38296</v>
      </c>
      <c r="H71" s="1" t="s">
        <v>55</v>
      </c>
      <c r="I71" s="1" t="s">
        <v>18</v>
      </c>
      <c r="J71" s="1" t="s">
        <v>59</v>
      </c>
      <c r="K71" s="1" t="s">
        <v>60</v>
      </c>
      <c r="L71" s="1" t="s">
        <v>61</v>
      </c>
      <c r="M71" s="1" t="s">
        <v>62</v>
      </c>
      <c r="N71">
        <v>81700</v>
      </c>
      <c r="O71" s="1" t="s">
        <v>39</v>
      </c>
      <c r="P71" s="1" t="s">
        <v>40</v>
      </c>
      <c r="Q71" s="1">
        <f>Data_sales[[#This Row],[priceEach]]*Data_sales[[#This Row],[quantityOrdered]]</f>
        <v>3970.26</v>
      </c>
      <c r="R71" s="1">
        <f>YEAR(Data_sales[[#This Row],[orderDate]])</f>
        <v>2004</v>
      </c>
      <c r="T71">
        <f>COUNTIF($F$2:F71,F71:F1070)</f>
        <v>4</v>
      </c>
      <c r="U71" t="str">
        <f>IF(T71=1,T71+ROWS($T$2:T71)/1000,"")</f>
        <v/>
      </c>
      <c r="V71">
        <f>IFERROR(SMALL($U$2:$U$1001,ROWS($U$2:U71)),"")</f>
        <v>1.5569999999999999</v>
      </c>
      <c r="W71" t="str">
        <f>IF(V71&lt;&gt;"",INDEX(Data_sales[productName],MATCH(V71,$U$2:$U$1001,0)),"")</f>
        <v>F/A 18 Hornet 1/72</v>
      </c>
      <c r="X71">
        <f>COUNTIF($O$2:O71,$O$2:$O$1001)</f>
        <v>52</v>
      </c>
      <c r="Y71" t="str">
        <f>IF(X71=1,X71+ROWS($X$2:X71)/100,"")</f>
        <v/>
      </c>
      <c r="Z71" t="str">
        <f>IFERROR(LARGE($Y$2:$Y$1001,ROWS($Y$2:Y71)),"")</f>
        <v/>
      </c>
      <c r="AA71" t="str">
        <f>IF(Z71&lt;&gt;"",INDEX(Data_sales[RepfullName],MATCH(Z71,$Y$2:$Y$1001,0)),"")</f>
        <v/>
      </c>
    </row>
    <row r="72" spans="1:27" x14ac:dyDescent="0.25">
      <c r="A72">
        <v>121</v>
      </c>
      <c r="B72">
        <v>36</v>
      </c>
      <c r="C72">
        <v>98.07</v>
      </c>
      <c r="D72" s="1" t="s">
        <v>17</v>
      </c>
      <c r="E72" s="1" t="s">
        <v>18</v>
      </c>
      <c r="F72" s="1" t="s">
        <v>73</v>
      </c>
      <c r="G72" s="2">
        <v>37650</v>
      </c>
      <c r="H72" s="1" t="s">
        <v>58</v>
      </c>
      <c r="I72" s="1" t="s">
        <v>18</v>
      </c>
      <c r="J72" s="1" t="s">
        <v>59</v>
      </c>
      <c r="K72" s="1" t="s">
        <v>60</v>
      </c>
      <c r="L72" s="1" t="s">
        <v>61</v>
      </c>
      <c r="M72" s="1" t="s">
        <v>62</v>
      </c>
      <c r="N72">
        <v>81700</v>
      </c>
      <c r="O72" s="1" t="s">
        <v>39</v>
      </c>
      <c r="P72" s="1" t="s">
        <v>40</v>
      </c>
      <c r="Q72" s="1">
        <f>Data_sales[[#This Row],[priceEach]]*Data_sales[[#This Row],[quantityOrdered]]</f>
        <v>3530.5199999999995</v>
      </c>
      <c r="R72" s="1">
        <f>YEAR(Data_sales[[#This Row],[orderDate]])</f>
        <v>2003</v>
      </c>
      <c r="T72">
        <f>COUNTIF($F$2:F72,F72:F1071)</f>
        <v>1</v>
      </c>
      <c r="U72">
        <f>IF(T72=1,T72+ROWS($T$2:T72)/1000,"")</f>
        <v>1.071</v>
      </c>
      <c r="V72">
        <f>IFERROR(SMALL($U$2:$U$1001,ROWS($U$2:U72)),"")</f>
        <v>1.56</v>
      </c>
      <c r="W72" t="str">
        <f>IF(V72&lt;&gt;"",INDEX(Data_sales[productName],MATCH(V72,$U$2:$U$1001,0)),"")</f>
        <v>American Airlines: MD-11S</v>
      </c>
      <c r="X72">
        <f>COUNTIF($O$2:O72,$O$2:$O$1001)</f>
        <v>53</v>
      </c>
      <c r="Y72" t="str">
        <f>IF(X72=1,X72+ROWS($X$2:X72)/100,"")</f>
        <v/>
      </c>
      <c r="Z72" t="str">
        <f>IFERROR(LARGE($Y$2:$Y$1001,ROWS($Y$2:Y72)),"")</f>
        <v/>
      </c>
      <c r="AA72" t="str">
        <f>IF(Z72&lt;&gt;"",INDEX(Data_sales[RepfullName],MATCH(Z72,$Y$2:$Y$1001,0)),"")</f>
        <v/>
      </c>
    </row>
    <row r="73" spans="1:27" x14ac:dyDescent="0.25">
      <c r="A73">
        <v>121</v>
      </c>
      <c r="B73">
        <v>36</v>
      </c>
      <c r="C73">
        <v>98.07</v>
      </c>
      <c r="D73" s="1" t="s">
        <v>17</v>
      </c>
      <c r="E73" s="1" t="s">
        <v>18</v>
      </c>
      <c r="F73" s="1" t="s">
        <v>73</v>
      </c>
      <c r="G73" s="2">
        <v>37904</v>
      </c>
      <c r="H73" s="1" t="s">
        <v>63</v>
      </c>
      <c r="I73" s="1" t="s">
        <v>18</v>
      </c>
      <c r="J73" s="1" t="s">
        <v>59</v>
      </c>
      <c r="K73" s="1" t="s">
        <v>60</v>
      </c>
      <c r="L73" s="1" t="s">
        <v>61</v>
      </c>
      <c r="M73" s="1" t="s">
        <v>62</v>
      </c>
      <c r="N73">
        <v>81700</v>
      </c>
      <c r="O73" s="1" t="s">
        <v>39</v>
      </c>
      <c r="P73" s="1" t="s">
        <v>40</v>
      </c>
      <c r="Q73" s="1">
        <f>Data_sales[[#This Row],[priceEach]]*Data_sales[[#This Row],[quantityOrdered]]</f>
        <v>3530.5199999999995</v>
      </c>
      <c r="R73" s="1">
        <f>YEAR(Data_sales[[#This Row],[orderDate]])</f>
        <v>2003</v>
      </c>
      <c r="T73">
        <f>COUNTIF($F$2:F73,F73:F1072)</f>
        <v>2</v>
      </c>
      <c r="U73" t="str">
        <f>IF(T73=1,T73+ROWS($T$2:T73)/1000,"")</f>
        <v/>
      </c>
      <c r="V73">
        <f>IFERROR(SMALL($U$2:$U$1001,ROWS($U$2:U73)),"")</f>
        <v>1.5629999999999999</v>
      </c>
      <c r="W73" t="str">
        <f>IF(V73&lt;&gt;"",INDEX(Data_sales[productName],MATCH(V73,$U$2:$U$1001,0)),"")</f>
        <v>Boeing X-32A JSF</v>
      </c>
      <c r="X73">
        <f>COUNTIF($O$2:O73,$O$2:$O$1001)</f>
        <v>54</v>
      </c>
      <c r="Y73" t="str">
        <f>IF(X73=1,X73+ROWS($X$2:X73)/100,"")</f>
        <v/>
      </c>
      <c r="Z73" t="str">
        <f>IFERROR(LARGE($Y$2:$Y$1001,ROWS($Y$2:Y73)),"")</f>
        <v/>
      </c>
      <c r="AA73" t="str">
        <f>IF(Z73&lt;&gt;"",INDEX(Data_sales[RepfullName],MATCH(Z73,$Y$2:$Y$1001,0)),"")</f>
        <v/>
      </c>
    </row>
    <row r="74" spans="1:27" x14ac:dyDescent="0.25">
      <c r="A74">
        <v>121</v>
      </c>
      <c r="B74">
        <v>36</v>
      </c>
      <c r="C74">
        <v>98.07</v>
      </c>
      <c r="D74" s="1" t="s">
        <v>17</v>
      </c>
      <c r="E74" s="1" t="s">
        <v>18</v>
      </c>
      <c r="F74" s="1" t="s">
        <v>73</v>
      </c>
      <c r="G74" s="2">
        <v>38275</v>
      </c>
      <c r="H74" s="1" t="s">
        <v>64</v>
      </c>
      <c r="I74" s="1" t="s">
        <v>18</v>
      </c>
      <c r="J74" s="1" t="s">
        <v>59</v>
      </c>
      <c r="K74" s="1" t="s">
        <v>60</v>
      </c>
      <c r="L74" s="1" t="s">
        <v>61</v>
      </c>
      <c r="M74" s="1" t="s">
        <v>62</v>
      </c>
      <c r="N74">
        <v>81700</v>
      </c>
      <c r="O74" s="1" t="s">
        <v>39</v>
      </c>
      <c r="P74" s="1" t="s">
        <v>40</v>
      </c>
      <c r="Q74" s="1">
        <f>Data_sales[[#This Row],[priceEach]]*Data_sales[[#This Row],[quantityOrdered]]</f>
        <v>3530.5199999999995</v>
      </c>
      <c r="R74" s="1">
        <f>YEAR(Data_sales[[#This Row],[orderDate]])</f>
        <v>2004</v>
      </c>
      <c r="T74">
        <f>COUNTIF($F$2:F74,F74:F1073)</f>
        <v>3</v>
      </c>
      <c r="U74" t="str">
        <f>IF(T74=1,T74+ROWS($T$2:T74)/1000,"")</f>
        <v/>
      </c>
      <c r="V74">
        <f>IFERROR(SMALL($U$2:$U$1001,ROWS($U$2:U74)),"")</f>
        <v>1.5659999999999998</v>
      </c>
      <c r="W74" t="str">
        <f>IF(V74&lt;&gt;"",INDEX(Data_sales[productName],MATCH(V74,$U$2:$U$1001,0)),"")</f>
        <v>1969 Harley Davidson Ultimate Chopper</v>
      </c>
      <c r="X74">
        <f>COUNTIF($O$2:O74,$O$2:$O$1001)</f>
        <v>55</v>
      </c>
      <c r="Y74" t="str">
        <f>IF(X74=1,X74+ROWS($X$2:X74)/100,"")</f>
        <v/>
      </c>
      <c r="Z74" t="str">
        <f>IFERROR(LARGE($Y$2:$Y$1001,ROWS($Y$2:Y74)),"")</f>
        <v/>
      </c>
      <c r="AA74" t="str">
        <f>IF(Z74&lt;&gt;"",INDEX(Data_sales[RepfullName],MATCH(Z74,$Y$2:$Y$1001,0)),"")</f>
        <v/>
      </c>
    </row>
    <row r="75" spans="1:27" x14ac:dyDescent="0.25">
      <c r="A75">
        <v>121</v>
      </c>
      <c r="B75">
        <v>36</v>
      </c>
      <c r="C75">
        <v>98.07</v>
      </c>
      <c r="D75" s="1" t="s">
        <v>17</v>
      </c>
      <c r="E75" s="1" t="s">
        <v>18</v>
      </c>
      <c r="F75" s="1" t="s">
        <v>73</v>
      </c>
      <c r="G75" s="2">
        <v>38296</v>
      </c>
      <c r="H75" s="1" t="s">
        <v>55</v>
      </c>
      <c r="I75" s="1" t="s">
        <v>18</v>
      </c>
      <c r="J75" s="1" t="s">
        <v>59</v>
      </c>
      <c r="K75" s="1" t="s">
        <v>60</v>
      </c>
      <c r="L75" s="1" t="s">
        <v>61</v>
      </c>
      <c r="M75" s="1" t="s">
        <v>62</v>
      </c>
      <c r="N75">
        <v>81700</v>
      </c>
      <c r="O75" s="1" t="s">
        <v>39</v>
      </c>
      <c r="P75" s="1" t="s">
        <v>40</v>
      </c>
      <c r="Q75" s="1">
        <f>Data_sales[[#This Row],[priceEach]]*Data_sales[[#This Row],[quantityOrdered]]</f>
        <v>3530.5199999999995</v>
      </c>
      <c r="R75" s="1">
        <f>YEAR(Data_sales[[#This Row],[orderDate]])</f>
        <v>2004</v>
      </c>
      <c r="T75">
        <f>COUNTIF($F$2:F75,F75:F1074)</f>
        <v>4</v>
      </c>
      <c r="U75" t="str">
        <f>IF(T75=1,T75+ROWS($T$2:T75)/1000,"")</f>
        <v/>
      </c>
      <c r="V75">
        <f>IFERROR(SMALL($U$2:$U$1001,ROWS($U$2:U75)),"")</f>
        <v>1.5699999999999998</v>
      </c>
      <c r="W75" t="str">
        <f>IF(V75&lt;&gt;"",INDEX(Data_sales[productName],MATCH(V75,$U$2:$U$1001,0)),"")</f>
        <v>1996 Moto Guzzi 1100i</v>
      </c>
      <c r="X75">
        <f>COUNTIF($O$2:O75,$O$2:$O$1001)</f>
        <v>56</v>
      </c>
      <c r="Y75" t="str">
        <f>IF(X75=1,X75+ROWS($X$2:X75)/100,"")</f>
        <v/>
      </c>
      <c r="Z75" t="str">
        <f>IFERROR(LARGE($Y$2:$Y$1001,ROWS($Y$2:Y75)),"")</f>
        <v/>
      </c>
      <c r="AA75" t="str">
        <f>IF(Z75&lt;&gt;"",INDEX(Data_sales[RepfullName],MATCH(Z75,$Y$2:$Y$1001,0)),"")</f>
        <v/>
      </c>
    </row>
    <row r="76" spans="1:27" x14ac:dyDescent="0.25">
      <c r="A76">
        <v>121</v>
      </c>
      <c r="B76">
        <v>41</v>
      </c>
      <c r="C76">
        <v>40.75</v>
      </c>
      <c r="D76" s="1" t="s">
        <v>17</v>
      </c>
      <c r="E76" s="1" t="s">
        <v>18</v>
      </c>
      <c r="F76" s="1" t="s">
        <v>74</v>
      </c>
      <c r="G76" s="2">
        <v>37650</v>
      </c>
      <c r="H76" s="1" t="s">
        <v>58</v>
      </c>
      <c r="I76" s="1" t="s">
        <v>18</v>
      </c>
      <c r="J76" s="1" t="s">
        <v>59</v>
      </c>
      <c r="K76" s="1" t="s">
        <v>60</v>
      </c>
      <c r="L76" s="1" t="s">
        <v>61</v>
      </c>
      <c r="M76" s="1" t="s">
        <v>62</v>
      </c>
      <c r="N76">
        <v>81700</v>
      </c>
      <c r="O76" s="1" t="s">
        <v>39</v>
      </c>
      <c r="P76" s="1" t="s">
        <v>40</v>
      </c>
      <c r="Q76" s="1">
        <f>Data_sales[[#This Row],[priceEach]]*Data_sales[[#This Row],[quantityOrdered]]</f>
        <v>1670.75</v>
      </c>
      <c r="R76" s="1">
        <f>YEAR(Data_sales[[#This Row],[orderDate]])</f>
        <v>2003</v>
      </c>
      <c r="T76">
        <f>COUNTIF($F$2:F76,F76:F1075)</f>
        <v>1</v>
      </c>
      <c r="U76">
        <f>IF(T76=1,T76+ROWS($T$2:T76)/1000,"")</f>
        <v>1.075</v>
      </c>
      <c r="V76">
        <f>IFERROR(SMALL($U$2:$U$1001,ROWS($U$2:U76)),"")</f>
        <v>1.5739999999999998</v>
      </c>
      <c r="W76" t="str">
        <f>IF(V76&lt;&gt;"",INDEX(Data_sales[productName],MATCH(V76,$U$2:$U$1001,0)),"")</f>
        <v>2003 Harley-Davidson Eagle Drag Bike</v>
      </c>
      <c r="X76">
        <f>COUNTIF($O$2:O76,$O$2:$O$1001)</f>
        <v>57</v>
      </c>
      <c r="Y76" t="str">
        <f>IF(X76=1,X76+ROWS($X$2:X76)/100,"")</f>
        <v/>
      </c>
      <c r="Z76" t="str">
        <f>IFERROR(LARGE($Y$2:$Y$1001,ROWS($Y$2:Y76)),"")</f>
        <v/>
      </c>
      <c r="AA76" t="str">
        <f>IF(Z76&lt;&gt;"",INDEX(Data_sales[RepfullName],MATCH(Z76,$Y$2:$Y$1001,0)),"")</f>
        <v/>
      </c>
    </row>
    <row r="77" spans="1:27" x14ac:dyDescent="0.25">
      <c r="A77">
        <v>121</v>
      </c>
      <c r="B77">
        <v>41</v>
      </c>
      <c r="C77">
        <v>40.75</v>
      </c>
      <c r="D77" s="1" t="s">
        <v>17</v>
      </c>
      <c r="E77" s="1" t="s">
        <v>18</v>
      </c>
      <c r="F77" s="1" t="s">
        <v>74</v>
      </c>
      <c r="G77" s="2">
        <v>37904</v>
      </c>
      <c r="H77" s="1" t="s">
        <v>63</v>
      </c>
      <c r="I77" s="1" t="s">
        <v>18</v>
      </c>
      <c r="J77" s="1" t="s">
        <v>59</v>
      </c>
      <c r="K77" s="1" t="s">
        <v>60</v>
      </c>
      <c r="L77" s="1" t="s">
        <v>61</v>
      </c>
      <c r="M77" s="1" t="s">
        <v>62</v>
      </c>
      <c r="N77">
        <v>81700</v>
      </c>
      <c r="O77" s="1" t="s">
        <v>39</v>
      </c>
      <c r="P77" s="1" t="s">
        <v>40</v>
      </c>
      <c r="Q77" s="1">
        <f>Data_sales[[#This Row],[priceEach]]*Data_sales[[#This Row],[quantityOrdered]]</f>
        <v>1670.75</v>
      </c>
      <c r="R77" s="1">
        <f>YEAR(Data_sales[[#This Row],[orderDate]])</f>
        <v>2003</v>
      </c>
      <c r="T77">
        <f>COUNTIF($F$2:F77,F77:F1076)</f>
        <v>2</v>
      </c>
      <c r="U77" t="str">
        <f>IF(T77=1,T77+ROWS($T$2:T77)/1000,"")</f>
        <v/>
      </c>
      <c r="V77">
        <f>IFERROR(SMALL($U$2:$U$1001,ROWS($U$2:U77)),"")</f>
        <v>1.5779999999999998</v>
      </c>
      <c r="W77" t="str">
        <f>IF(V77&lt;&gt;"",INDEX(Data_sales[productName],MATCH(V77,$U$2:$U$1001,0)),"")</f>
        <v>2002 Suzuki XREO</v>
      </c>
      <c r="X77">
        <f>COUNTIF($O$2:O77,$O$2:$O$1001)</f>
        <v>58</v>
      </c>
      <c r="Y77" t="str">
        <f>IF(X77=1,X77+ROWS($X$2:X77)/100,"")</f>
        <v/>
      </c>
      <c r="Z77" t="str">
        <f>IFERROR(LARGE($Y$2:$Y$1001,ROWS($Y$2:Y77)),"")</f>
        <v/>
      </c>
      <c r="AA77" t="str">
        <f>IF(Z77&lt;&gt;"",INDEX(Data_sales[RepfullName],MATCH(Z77,$Y$2:$Y$1001,0)),"")</f>
        <v/>
      </c>
    </row>
    <row r="78" spans="1:27" x14ac:dyDescent="0.25">
      <c r="A78">
        <v>121</v>
      </c>
      <c r="B78">
        <v>41</v>
      </c>
      <c r="C78">
        <v>40.75</v>
      </c>
      <c r="D78" s="1" t="s">
        <v>17</v>
      </c>
      <c r="E78" s="1" t="s">
        <v>18</v>
      </c>
      <c r="F78" s="1" t="s">
        <v>74</v>
      </c>
      <c r="G78" s="2">
        <v>38275</v>
      </c>
      <c r="H78" s="1" t="s">
        <v>64</v>
      </c>
      <c r="I78" s="1" t="s">
        <v>18</v>
      </c>
      <c r="J78" s="1" t="s">
        <v>59</v>
      </c>
      <c r="K78" s="1" t="s">
        <v>60</v>
      </c>
      <c r="L78" s="1" t="s">
        <v>61</v>
      </c>
      <c r="M78" s="1" t="s">
        <v>62</v>
      </c>
      <c r="N78">
        <v>81700</v>
      </c>
      <c r="O78" s="1" t="s">
        <v>39</v>
      </c>
      <c r="P78" s="1" t="s">
        <v>40</v>
      </c>
      <c r="Q78" s="1">
        <f>Data_sales[[#This Row],[priceEach]]*Data_sales[[#This Row],[quantityOrdered]]</f>
        <v>1670.75</v>
      </c>
      <c r="R78" s="1">
        <f>YEAR(Data_sales[[#This Row],[orderDate]])</f>
        <v>2004</v>
      </c>
      <c r="T78">
        <f>COUNTIF($F$2:F78,F78:F1077)</f>
        <v>3</v>
      </c>
      <c r="U78" t="str">
        <f>IF(T78=1,T78+ROWS($T$2:T78)/1000,"")</f>
        <v/>
      </c>
      <c r="V78">
        <f>IFERROR(SMALL($U$2:$U$1001,ROWS($U$2:U78)),"")</f>
        <v>1.5819999999999999</v>
      </c>
      <c r="W78" t="str">
        <f>IF(V78&lt;&gt;"",INDEX(Data_sales[productName],MATCH(V78,$U$2:$U$1001,0)),"")</f>
        <v>1936 Harley Davidson El Knucklehead</v>
      </c>
      <c r="X78">
        <f>COUNTIF($O$2:O78,$O$2:$O$1001)</f>
        <v>59</v>
      </c>
      <c r="Y78" t="str">
        <f>IF(X78=1,X78+ROWS($X$2:X78)/100,"")</f>
        <v/>
      </c>
      <c r="Z78" t="str">
        <f>IFERROR(LARGE($Y$2:$Y$1001,ROWS($Y$2:Y78)),"")</f>
        <v/>
      </c>
      <c r="AA78" t="str">
        <f>IF(Z78&lt;&gt;"",INDEX(Data_sales[RepfullName],MATCH(Z78,$Y$2:$Y$1001,0)),"")</f>
        <v/>
      </c>
    </row>
    <row r="79" spans="1:27" x14ac:dyDescent="0.25">
      <c r="A79">
        <v>121</v>
      </c>
      <c r="B79">
        <v>41</v>
      </c>
      <c r="C79">
        <v>40.75</v>
      </c>
      <c r="D79" s="1" t="s">
        <v>17</v>
      </c>
      <c r="E79" s="1" t="s">
        <v>18</v>
      </c>
      <c r="F79" s="1" t="s">
        <v>74</v>
      </c>
      <c r="G79" s="2">
        <v>38296</v>
      </c>
      <c r="H79" s="1" t="s">
        <v>55</v>
      </c>
      <c r="I79" s="1" t="s">
        <v>18</v>
      </c>
      <c r="J79" s="1" t="s">
        <v>59</v>
      </c>
      <c r="K79" s="1" t="s">
        <v>60</v>
      </c>
      <c r="L79" s="1" t="s">
        <v>61</v>
      </c>
      <c r="M79" s="1" t="s">
        <v>62</v>
      </c>
      <c r="N79">
        <v>81700</v>
      </c>
      <c r="O79" s="1" t="s">
        <v>39</v>
      </c>
      <c r="P79" s="1" t="s">
        <v>40</v>
      </c>
      <c r="Q79" s="1">
        <f>Data_sales[[#This Row],[priceEach]]*Data_sales[[#This Row],[quantityOrdered]]</f>
        <v>1670.75</v>
      </c>
      <c r="R79" s="1">
        <f>YEAR(Data_sales[[#This Row],[orderDate]])</f>
        <v>2004</v>
      </c>
      <c r="T79">
        <f>COUNTIF($F$2:F79,F79:F1078)</f>
        <v>4</v>
      </c>
      <c r="U79" t="str">
        <f>IF(T79=1,T79+ROWS($T$2:T79)/1000,"")</f>
        <v/>
      </c>
      <c r="V79">
        <f>IFERROR(SMALL($U$2:$U$1001,ROWS($U$2:U79)),"")</f>
        <v>1.5859999999999999</v>
      </c>
      <c r="W79" t="str">
        <f>IF(V79&lt;&gt;"",INDEX(Data_sales[productName],MATCH(V79,$U$2:$U$1001,0)),"")</f>
        <v>1997 BMW R 1100 S</v>
      </c>
      <c r="X79">
        <f>COUNTIF($O$2:O79,$O$2:$O$1001)</f>
        <v>60</v>
      </c>
      <c r="Y79" t="str">
        <f>IF(X79=1,X79+ROWS($X$2:X79)/100,"")</f>
        <v/>
      </c>
      <c r="Z79" t="str">
        <f>IFERROR(LARGE($Y$2:$Y$1001,ROWS($Y$2:Y79)),"")</f>
        <v/>
      </c>
      <c r="AA79" t="str">
        <f>IF(Z79&lt;&gt;"",INDEX(Data_sales[RepfullName],MATCH(Z79,$Y$2:$Y$1001,0)),"")</f>
        <v/>
      </c>
    </row>
    <row r="80" spans="1:27" x14ac:dyDescent="0.25">
      <c r="A80">
        <v>121</v>
      </c>
      <c r="B80">
        <v>36</v>
      </c>
      <c r="C80">
        <v>107.34</v>
      </c>
      <c r="D80" s="1" t="s">
        <v>17</v>
      </c>
      <c r="E80" s="1" t="s">
        <v>18</v>
      </c>
      <c r="F80" s="1" t="s">
        <v>75</v>
      </c>
      <c r="G80" s="2">
        <v>37650</v>
      </c>
      <c r="H80" s="1" t="s">
        <v>58</v>
      </c>
      <c r="I80" s="1" t="s">
        <v>18</v>
      </c>
      <c r="J80" s="1" t="s">
        <v>59</v>
      </c>
      <c r="K80" s="1" t="s">
        <v>60</v>
      </c>
      <c r="L80" s="1" t="s">
        <v>61</v>
      </c>
      <c r="M80" s="1" t="s">
        <v>62</v>
      </c>
      <c r="N80">
        <v>81700</v>
      </c>
      <c r="O80" s="1" t="s">
        <v>39</v>
      </c>
      <c r="P80" s="1" t="s">
        <v>40</v>
      </c>
      <c r="Q80" s="1">
        <f>Data_sales[[#This Row],[priceEach]]*Data_sales[[#This Row],[quantityOrdered]]</f>
        <v>3864.2400000000002</v>
      </c>
      <c r="R80" s="1">
        <f>YEAR(Data_sales[[#This Row],[orderDate]])</f>
        <v>2003</v>
      </c>
      <c r="T80">
        <f>COUNTIF($F$2:F80,F80:F1079)</f>
        <v>1</v>
      </c>
      <c r="U80">
        <f>IF(T80=1,T80+ROWS($T$2:T80)/1000,"")</f>
        <v>1.079</v>
      </c>
      <c r="V80">
        <f>IFERROR(SMALL($U$2:$U$1001,ROWS($U$2:U80)),"")</f>
        <v>1.5899999999999999</v>
      </c>
      <c r="W80" t="str">
        <f>IF(V80&lt;&gt;"",INDEX(Data_sales[productName],MATCH(V80,$U$2:$U$1001,0)),"")</f>
        <v>1960 BSA Gold Star DBD34</v>
      </c>
      <c r="X80">
        <f>COUNTIF($O$2:O80,$O$2:$O$1001)</f>
        <v>61</v>
      </c>
      <c r="Y80" t="str">
        <f>IF(X80=1,X80+ROWS($X$2:X80)/100,"")</f>
        <v/>
      </c>
      <c r="Z80" t="str">
        <f>IFERROR(LARGE($Y$2:$Y$1001,ROWS($Y$2:Y80)),"")</f>
        <v/>
      </c>
      <c r="AA80" t="str">
        <f>IF(Z80&lt;&gt;"",INDEX(Data_sales[RepfullName],MATCH(Z80,$Y$2:$Y$1001,0)),"")</f>
        <v/>
      </c>
    </row>
    <row r="81" spans="1:27" x14ac:dyDescent="0.25">
      <c r="A81">
        <v>121</v>
      </c>
      <c r="B81">
        <v>36</v>
      </c>
      <c r="C81">
        <v>107.34</v>
      </c>
      <c r="D81" s="1" t="s">
        <v>17</v>
      </c>
      <c r="E81" s="1" t="s">
        <v>18</v>
      </c>
      <c r="F81" s="1" t="s">
        <v>75</v>
      </c>
      <c r="G81" s="2">
        <v>37904</v>
      </c>
      <c r="H81" s="1" t="s">
        <v>63</v>
      </c>
      <c r="I81" s="1" t="s">
        <v>18</v>
      </c>
      <c r="J81" s="1" t="s">
        <v>59</v>
      </c>
      <c r="K81" s="1" t="s">
        <v>60</v>
      </c>
      <c r="L81" s="1" t="s">
        <v>61</v>
      </c>
      <c r="M81" s="1" t="s">
        <v>62</v>
      </c>
      <c r="N81">
        <v>81700</v>
      </c>
      <c r="O81" s="1" t="s">
        <v>39</v>
      </c>
      <c r="P81" s="1" t="s">
        <v>40</v>
      </c>
      <c r="Q81" s="1">
        <f>Data_sales[[#This Row],[priceEach]]*Data_sales[[#This Row],[quantityOrdered]]</f>
        <v>3864.2400000000002</v>
      </c>
      <c r="R81" s="1">
        <f>YEAR(Data_sales[[#This Row],[orderDate]])</f>
        <v>2003</v>
      </c>
      <c r="T81">
        <f>COUNTIF($F$2:F81,F81:F1080)</f>
        <v>2</v>
      </c>
      <c r="U81" t="str">
        <f>IF(T81=1,T81+ROWS($T$2:T81)/1000,"")</f>
        <v/>
      </c>
      <c r="V81">
        <f>IFERROR(SMALL($U$2:$U$1001,ROWS($U$2:U81)),"")</f>
        <v>1.5939999999999999</v>
      </c>
      <c r="W81" t="str">
        <f>IF(V81&lt;&gt;"",INDEX(Data_sales[productName],MATCH(V81,$U$2:$U$1001,0)),"")</f>
        <v>1997 BMW F650 ST</v>
      </c>
      <c r="X81">
        <f>COUNTIF($O$2:O81,$O$2:$O$1001)</f>
        <v>62</v>
      </c>
      <c r="Y81" t="str">
        <f>IF(X81=1,X81+ROWS($X$2:X81)/100,"")</f>
        <v/>
      </c>
      <c r="Z81" t="str">
        <f>IFERROR(LARGE($Y$2:$Y$1001,ROWS($Y$2:Y81)),"")</f>
        <v/>
      </c>
      <c r="AA81" t="str">
        <f>IF(Z81&lt;&gt;"",INDEX(Data_sales[RepfullName],MATCH(Z81,$Y$2:$Y$1001,0)),"")</f>
        <v/>
      </c>
    </row>
    <row r="82" spans="1:27" x14ac:dyDescent="0.25">
      <c r="A82">
        <v>121</v>
      </c>
      <c r="B82">
        <v>36</v>
      </c>
      <c r="C82">
        <v>107.34</v>
      </c>
      <c r="D82" s="1" t="s">
        <v>17</v>
      </c>
      <c r="E82" s="1" t="s">
        <v>18</v>
      </c>
      <c r="F82" s="1" t="s">
        <v>75</v>
      </c>
      <c r="G82" s="2">
        <v>38275</v>
      </c>
      <c r="H82" s="1" t="s">
        <v>64</v>
      </c>
      <c r="I82" s="1" t="s">
        <v>18</v>
      </c>
      <c r="J82" s="1" t="s">
        <v>59</v>
      </c>
      <c r="K82" s="1" t="s">
        <v>60</v>
      </c>
      <c r="L82" s="1" t="s">
        <v>61</v>
      </c>
      <c r="M82" s="1" t="s">
        <v>62</v>
      </c>
      <c r="N82">
        <v>81700</v>
      </c>
      <c r="O82" s="1" t="s">
        <v>39</v>
      </c>
      <c r="P82" s="1" t="s">
        <v>40</v>
      </c>
      <c r="Q82" s="1">
        <f>Data_sales[[#This Row],[priceEach]]*Data_sales[[#This Row],[quantityOrdered]]</f>
        <v>3864.2400000000002</v>
      </c>
      <c r="R82" s="1">
        <f>YEAR(Data_sales[[#This Row],[orderDate]])</f>
        <v>2004</v>
      </c>
      <c r="T82">
        <f>COUNTIF($F$2:F82,F82:F1081)</f>
        <v>3</v>
      </c>
      <c r="U82" t="str">
        <f>IF(T82=1,T82+ROWS($T$2:T82)/1000,"")</f>
        <v/>
      </c>
      <c r="V82">
        <f>IFERROR(SMALL($U$2:$U$1001,ROWS($U$2:U82)),"")</f>
        <v>1.5979999999999999</v>
      </c>
      <c r="W82" t="str">
        <f>IF(V82&lt;&gt;"",INDEX(Data_sales[productName],MATCH(V82,$U$2:$U$1001,0)),"")</f>
        <v>1968 Ford Mustang</v>
      </c>
      <c r="X82">
        <f>COUNTIF($O$2:O82,$O$2:$O$1001)</f>
        <v>63</v>
      </c>
      <c r="Y82" t="str">
        <f>IF(X82=1,X82+ROWS($X$2:X82)/100,"")</f>
        <v/>
      </c>
      <c r="Z82" t="str">
        <f>IFERROR(LARGE($Y$2:$Y$1001,ROWS($Y$2:Y82)),"")</f>
        <v/>
      </c>
      <c r="AA82" t="str">
        <f>IF(Z82&lt;&gt;"",INDEX(Data_sales[RepfullName],MATCH(Z82,$Y$2:$Y$1001,0)),"")</f>
        <v/>
      </c>
    </row>
    <row r="83" spans="1:27" x14ac:dyDescent="0.25">
      <c r="A83">
        <v>121</v>
      </c>
      <c r="B83">
        <v>36</v>
      </c>
      <c r="C83">
        <v>107.34</v>
      </c>
      <c r="D83" s="1" t="s">
        <v>17</v>
      </c>
      <c r="E83" s="1" t="s">
        <v>18</v>
      </c>
      <c r="F83" s="1" t="s">
        <v>75</v>
      </c>
      <c r="G83" s="2">
        <v>38296</v>
      </c>
      <c r="H83" s="1" t="s">
        <v>55</v>
      </c>
      <c r="I83" s="1" t="s">
        <v>18</v>
      </c>
      <c r="J83" s="1" t="s">
        <v>59</v>
      </c>
      <c r="K83" s="1" t="s">
        <v>60</v>
      </c>
      <c r="L83" s="1" t="s">
        <v>61</v>
      </c>
      <c r="M83" s="1" t="s">
        <v>62</v>
      </c>
      <c r="N83">
        <v>81700</v>
      </c>
      <c r="O83" s="1" t="s">
        <v>39</v>
      </c>
      <c r="P83" s="1" t="s">
        <v>40</v>
      </c>
      <c r="Q83" s="1">
        <f>Data_sales[[#This Row],[priceEach]]*Data_sales[[#This Row],[quantityOrdered]]</f>
        <v>3864.2400000000002</v>
      </c>
      <c r="R83" s="1">
        <f>YEAR(Data_sales[[#This Row],[orderDate]])</f>
        <v>2004</v>
      </c>
      <c r="T83">
        <f>COUNTIF($F$2:F83,F83:F1082)</f>
        <v>4</v>
      </c>
      <c r="U83" t="str">
        <f>IF(T83=1,T83+ROWS($T$2:T83)/1000,"")</f>
        <v/>
      </c>
      <c r="V83">
        <f>IFERROR(SMALL($U$2:$U$1001,ROWS($U$2:U83)),"")</f>
        <v>1.601</v>
      </c>
      <c r="W83" t="str">
        <f>IF(V83&lt;&gt;"",INDEX(Data_sales[productName],MATCH(V83,$U$2:$U$1001,0)),"")</f>
        <v>1968 Dodge Charger</v>
      </c>
      <c r="X83">
        <f>COUNTIF($O$2:O83,$O$2:$O$1001)</f>
        <v>64</v>
      </c>
      <c r="Y83" t="str">
        <f>IF(X83=1,X83+ROWS($X$2:X83)/100,"")</f>
        <v/>
      </c>
      <c r="Z83" t="str">
        <f>IFERROR(LARGE($Y$2:$Y$1001,ROWS($Y$2:Y83)),"")</f>
        <v/>
      </c>
      <c r="AA83" t="str">
        <f>IF(Z83&lt;&gt;"",INDEX(Data_sales[RepfullName],MATCH(Z83,$Y$2:$Y$1001,0)),"")</f>
        <v/>
      </c>
    </row>
    <row r="84" spans="1:27" x14ac:dyDescent="0.25">
      <c r="A84">
        <v>121</v>
      </c>
      <c r="B84">
        <v>25</v>
      </c>
      <c r="C84">
        <v>88.62</v>
      </c>
      <c r="D84" s="1" t="s">
        <v>17</v>
      </c>
      <c r="E84" s="1" t="s">
        <v>18</v>
      </c>
      <c r="F84" s="1" t="s">
        <v>76</v>
      </c>
      <c r="G84" s="2">
        <v>37650</v>
      </c>
      <c r="H84" s="1" t="s">
        <v>58</v>
      </c>
      <c r="I84" s="1" t="s">
        <v>18</v>
      </c>
      <c r="J84" s="1" t="s">
        <v>59</v>
      </c>
      <c r="K84" s="1" t="s">
        <v>60</v>
      </c>
      <c r="L84" s="1" t="s">
        <v>61</v>
      </c>
      <c r="M84" s="1" t="s">
        <v>62</v>
      </c>
      <c r="N84">
        <v>81700</v>
      </c>
      <c r="O84" s="1" t="s">
        <v>39</v>
      </c>
      <c r="P84" s="1" t="s">
        <v>40</v>
      </c>
      <c r="Q84" s="1">
        <f>Data_sales[[#This Row],[priceEach]]*Data_sales[[#This Row],[quantityOrdered]]</f>
        <v>2215.5</v>
      </c>
      <c r="R84" s="1">
        <f>YEAR(Data_sales[[#This Row],[orderDate]])</f>
        <v>2003</v>
      </c>
      <c r="T84">
        <f>COUNTIF($F$2:F84,F84:F1083)</f>
        <v>1</v>
      </c>
      <c r="U84">
        <f>IF(T84=1,T84+ROWS($T$2:T84)/1000,"")</f>
        <v>1.083</v>
      </c>
      <c r="V84">
        <f>IFERROR(SMALL($U$2:$U$1001,ROWS($U$2:U84)),"")</f>
        <v>1.6040000000000001</v>
      </c>
      <c r="W84" t="str">
        <f>IF(V84&lt;&gt;"",INDEX(Data_sales[productName],MATCH(V84,$U$2:$U$1001,0)),"")</f>
        <v>1970 Plymouth Hemi Cuda</v>
      </c>
      <c r="X84">
        <f>COUNTIF($O$2:O84,$O$2:$O$1001)</f>
        <v>65</v>
      </c>
      <c r="Y84" t="str">
        <f>IF(X84=1,X84+ROWS($X$2:X84)/100,"")</f>
        <v/>
      </c>
      <c r="Z84" t="str">
        <f>IFERROR(LARGE($Y$2:$Y$1001,ROWS($Y$2:Y84)),"")</f>
        <v/>
      </c>
      <c r="AA84" t="str">
        <f>IF(Z84&lt;&gt;"",INDEX(Data_sales[RepfullName],MATCH(Z84,$Y$2:$Y$1001,0)),"")</f>
        <v/>
      </c>
    </row>
    <row r="85" spans="1:27" x14ac:dyDescent="0.25">
      <c r="A85">
        <v>121</v>
      </c>
      <c r="B85">
        <v>25</v>
      </c>
      <c r="C85">
        <v>88.62</v>
      </c>
      <c r="D85" s="1" t="s">
        <v>17</v>
      </c>
      <c r="E85" s="1" t="s">
        <v>18</v>
      </c>
      <c r="F85" s="1" t="s">
        <v>76</v>
      </c>
      <c r="G85" s="2">
        <v>37904</v>
      </c>
      <c r="H85" s="1" t="s">
        <v>63</v>
      </c>
      <c r="I85" s="1" t="s">
        <v>18</v>
      </c>
      <c r="J85" s="1" t="s">
        <v>59</v>
      </c>
      <c r="K85" s="1" t="s">
        <v>60</v>
      </c>
      <c r="L85" s="1" t="s">
        <v>61</v>
      </c>
      <c r="M85" s="1" t="s">
        <v>62</v>
      </c>
      <c r="N85">
        <v>81700</v>
      </c>
      <c r="O85" s="1" t="s">
        <v>39</v>
      </c>
      <c r="P85" s="1" t="s">
        <v>40</v>
      </c>
      <c r="Q85" s="1">
        <f>Data_sales[[#This Row],[priceEach]]*Data_sales[[#This Row],[quantityOrdered]]</f>
        <v>2215.5</v>
      </c>
      <c r="R85" s="1">
        <f>YEAR(Data_sales[[#This Row],[orderDate]])</f>
        <v>2003</v>
      </c>
      <c r="T85">
        <f>COUNTIF($F$2:F85,F85:F1084)</f>
        <v>2</v>
      </c>
      <c r="U85" t="str">
        <f>IF(T85=1,T85+ROWS($T$2:T85)/1000,"")</f>
        <v/>
      </c>
      <c r="V85">
        <f>IFERROR(SMALL($U$2:$U$1001,ROWS($U$2:U85)),"")</f>
        <v>1.607</v>
      </c>
      <c r="W85" t="str">
        <f>IF(V85&lt;&gt;"",INDEX(Data_sales[productName],MATCH(V85,$U$2:$U$1001,0)),"")</f>
        <v>1969 Dodge Charger</v>
      </c>
      <c r="X85">
        <f>COUNTIF($O$2:O85,$O$2:$O$1001)</f>
        <v>66</v>
      </c>
      <c r="Y85" t="str">
        <f>IF(X85=1,X85+ROWS($X$2:X85)/100,"")</f>
        <v/>
      </c>
      <c r="Z85" t="str">
        <f>IFERROR(LARGE($Y$2:$Y$1001,ROWS($Y$2:Y85)),"")</f>
        <v/>
      </c>
      <c r="AA85" t="str">
        <f>IF(Z85&lt;&gt;"",INDEX(Data_sales[RepfullName],MATCH(Z85,$Y$2:$Y$1001,0)),"")</f>
        <v/>
      </c>
    </row>
    <row r="86" spans="1:27" x14ac:dyDescent="0.25">
      <c r="A86">
        <v>121</v>
      </c>
      <c r="B86">
        <v>25</v>
      </c>
      <c r="C86">
        <v>88.62</v>
      </c>
      <c r="D86" s="1" t="s">
        <v>17</v>
      </c>
      <c r="E86" s="1" t="s">
        <v>18</v>
      </c>
      <c r="F86" s="1" t="s">
        <v>76</v>
      </c>
      <c r="G86" s="2">
        <v>38275</v>
      </c>
      <c r="H86" s="1" t="s">
        <v>64</v>
      </c>
      <c r="I86" s="1" t="s">
        <v>18</v>
      </c>
      <c r="J86" s="1" t="s">
        <v>59</v>
      </c>
      <c r="K86" s="1" t="s">
        <v>60</v>
      </c>
      <c r="L86" s="1" t="s">
        <v>61</v>
      </c>
      <c r="M86" s="1" t="s">
        <v>62</v>
      </c>
      <c r="N86">
        <v>81700</v>
      </c>
      <c r="O86" s="1" t="s">
        <v>39</v>
      </c>
      <c r="P86" s="1" t="s">
        <v>40</v>
      </c>
      <c r="Q86" s="1">
        <f>Data_sales[[#This Row],[priceEach]]*Data_sales[[#This Row],[quantityOrdered]]</f>
        <v>2215.5</v>
      </c>
      <c r="R86" s="1">
        <f>YEAR(Data_sales[[#This Row],[orderDate]])</f>
        <v>2004</v>
      </c>
      <c r="T86">
        <f>COUNTIF($F$2:F86,F86:F1085)</f>
        <v>3</v>
      </c>
      <c r="U86" t="str">
        <f>IF(T86=1,T86+ROWS($T$2:T86)/1000,"")</f>
        <v/>
      </c>
      <c r="V86">
        <f>IFERROR(SMALL($U$2:$U$1001,ROWS($U$2:U86)),"")</f>
        <v>1.6099999999999999</v>
      </c>
      <c r="W86" t="str">
        <f>IF(V86&lt;&gt;"",INDEX(Data_sales[productName],MATCH(V86,$U$2:$U$1001,0)),"")</f>
        <v>1948 Porsche 356-A Roadster</v>
      </c>
      <c r="X86">
        <f>COUNTIF($O$2:O86,$O$2:$O$1001)</f>
        <v>67</v>
      </c>
      <c r="Y86" t="str">
        <f>IF(X86=1,X86+ROWS($X$2:X86)/100,"")</f>
        <v/>
      </c>
      <c r="Z86" t="str">
        <f>IFERROR(LARGE($Y$2:$Y$1001,ROWS($Y$2:Y86)),"")</f>
        <v/>
      </c>
      <c r="AA86" t="str">
        <f>IF(Z86&lt;&gt;"",INDEX(Data_sales[RepfullName],MATCH(Z86,$Y$2:$Y$1001,0)),"")</f>
        <v/>
      </c>
    </row>
    <row r="87" spans="1:27" x14ac:dyDescent="0.25">
      <c r="A87">
        <v>121</v>
      </c>
      <c r="B87">
        <v>25</v>
      </c>
      <c r="C87">
        <v>88.62</v>
      </c>
      <c r="D87" s="1" t="s">
        <v>17</v>
      </c>
      <c r="E87" s="1" t="s">
        <v>18</v>
      </c>
      <c r="F87" s="1" t="s">
        <v>76</v>
      </c>
      <c r="G87" s="2">
        <v>38296</v>
      </c>
      <c r="H87" s="1" t="s">
        <v>55</v>
      </c>
      <c r="I87" s="1" t="s">
        <v>18</v>
      </c>
      <c r="J87" s="1" t="s">
        <v>59</v>
      </c>
      <c r="K87" s="1" t="s">
        <v>60</v>
      </c>
      <c r="L87" s="1" t="s">
        <v>61</v>
      </c>
      <c r="M87" s="1" t="s">
        <v>62</v>
      </c>
      <c r="N87">
        <v>81700</v>
      </c>
      <c r="O87" s="1" t="s">
        <v>39</v>
      </c>
      <c r="P87" s="1" t="s">
        <v>40</v>
      </c>
      <c r="Q87" s="1">
        <f>Data_sales[[#This Row],[priceEach]]*Data_sales[[#This Row],[quantityOrdered]]</f>
        <v>2215.5</v>
      </c>
      <c r="R87" s="1">
        <f>YEAR(Data_sales[[#This Row],[orderDate]])</f>
        <v>2004</v>
      </c>
      <c r="T87">
        <f>COUNTIF($F$2:F87,F87:F1086)</f>
        <v>4</v>
      </c>
      <c r="U87" t="str">
        <f>IF(T87=1,T87+ROWS($T$2:T87)/1000,"")</f>
        <v/>
      </c>
      <c r="V87">
        <f>IFERROR(SMALL($U$2:$U$1001,ROWS($U$2:U87)),"")</f>
        <v>1.613</v>
      </c>
      <c r="W87" t="str">
        <f>IF(V87&lt;&gt;"",INDEX(Data_sales[productName],MATCH(V87,$U$2:$U$1001,0)),"")</f>
        <v>1969 Dodge Super Bee</v>
      </c>
      <c r="X87">
        <f>COUNTIF($O$2:O87,$O$2:$O$1001)</f>
        <v>68</v>
      </c>
      <c r="Y87" t="str">
        <f>IF(X87=1,X87+ROWS($X$2:X87)/100,"")</f>
        <v/>
      </c>
      <c r="Z87" t="str">
        <f>IFERROR(LARGE($Y$2:$Y$1001,ROWS($Y$2:Y87)),"")</f>
        <v/>
      </c>
      <c r="AA87" t="str">
        <f>IF(Z87&lt;&gt;"",INDEX(Data_sales[RepfullName],MATCH(Z87,$Y$2:$Y$1001,0)),"")</f>
        <v/>
      </c>
    </row>
    <row r="88" spans="1:27" x14ac:dyDescent="0.25">
      <c r="A88">
        <v>121</v>
      </c>
      <c r="B88">
        <v>31</v>
      </c>
      <c r="C88">
        <v>92.46</v>
      </c>
      <c r="D88" s="1" t="s">
        <v>17</v>
      </c>
      <c r="E88" s="1" t="s">
        <v>18</v>
      </c>
      <c r="F88" s="1" t="s">
        <v>77</v>
      </c>
      <c r="G88" s="2">
        <v>37650</v>
      </c>
      <c r="H88" s="1" t="s">
        <v>58</v>
      </c>
      <c r="I88" s="1" t="s">
        <v>18</v>
      </c>
      <c r="J88" s="1" t="s">
        <v>59</v>
      </c>
      <c r="K88" s="1" t="s">
        <v>60</v>
      </c>
      <c r="L88" s="1" t="s">
        <v>61</v>
      </c>
      <c r="M88" s="1" t="s">
        <v>62</v>
      </c>
      <c r="N88">
        <v>81700</v>
      </c>
      <c r="O88" s="1" t="s">
        <v>39</v>
      </c>
      <c r="P88" s="1" t="s">
        <v>40</v>
      </c>
      <c r="Q88" s="1">
        <f>Data_sales[[#This Row],[priceEach]]*Data_sales[[#This Row],[quantityOrdered]]</f>
        <v>2866.2599999999998</v>
      </c>
      <c r="R88" s="1">
        <f>YEAR(Data_sales[[#This Row],[orderDate]])</f>
        <v>2003</v>
      </c>
      <c r="T88">
        <f>COUNTIF($F$2:F88,F88:F1087)</f>
        <v>1</v>
      </c>
      <c r="U88">
        <f>IF(T88=1,T88+ROWS($T$2:T88)/1000,"")</f>
        <v>1.087</v>
      </c>
      <c r="V88">
        <f>IFERROR(SMALL($U$2:$U$1001,ROWS($U$2:U88)),"")</f>
        <v>1.6160000000000001</v>
      </c>
      <c r="W88" t="str">
        <f>IF(V88&lt;&gt;"",INDEX(Data_sales[productName],MATCH(V88,$U$2:$U$1001,0)),"")</f>
        <v>1976 Ford Gran Torino</v>
      </c>
      <c r="X88">
        <f>COUNTIF($O$2:O88,$O$2:$O$1001)</f>
        <v>69</v>
      </c>
      <c r="Y88" t="str">
        <f>IF(X88=1,X88+ROWS($X$2:X88)/100,"")</f>
        <v/>
      </c>
      <c r="Z88" t="str">
        <f>IFERROR(LARGE($Y$2:$Y$1001,ROWS($Y$2:Y88)),"")</f>
        <v/>
      </c>
      <c r="AA88" t="str">
        <f>IF(Z88&lt;&gt;"",INDEX(Data_sales[RepfullName],MATCH(Z88,$Y$2:$Y$1001,0)),"")</f>
        <v/>
      </c>
    </row>
    <row r="89" spans="1:27" x14ac:dyDescent="0.25">
      <c r="A89">
        <v>121</v>
      </c>
      <c r="B89">
        <v>31</v>
      </c>
      <c r="C89">
        <v>92.46</v>
      </c>
      <c r="D89" s="1" t="s">
        <v>17</v>
      </c>
      <c r="E89" s="1" t="s">
        <v>18</v>
      </c>
      <c r="F89" s="1" t="s">
        <v>77</v>
      </c>
      <c r="G89" s="2">
        <v>37904</v>
      </c>
      <c r="H89" s="1" t="s">
        <v>63</v>
      </c>
      <c r="I89" s="1" t="s">
        <v>18</v>
      </c>
      <c r="J89" s="1" t="s">
        <v>59</v>
      </c>
      <c r="K89" s="1" t="s">
        <v>60</v>
      </c>
      <c r="L89" s="1" t="s">
        <v>61</v>
      </c>
      <c r="M89" s="1" t="s">
        <v>62</v>
      </c>
      <c r="N89">
        <v>81700</v>
      </c>
      <c r="O89" s="1" t="s">
        <v>39</v>
      </c>
      <c r="P89" s="1" t="s">
        <v>40</v>
      </c>
      <c r="Q89" s="1">
        <f>Data_sales[[#This Row],[priceEach]]*Data_sales[[#This Row],[quantityOrdered]]</f>
        <v>2866.2599999999998</v>
      </c>
      <c r="R89" s="1">
        <f>YEAR(Data_sales[[#This Row],[orderDate]])</f>
        <v>2003</v>
      </c>
      <c r="T89">
        <f>COUNTIF($F$2:F89,F89:F1088)</f>
        <v>2</v>
      </c>
      <c r="U89" t="str">
        <f>IF(T89=1,T89+ROWS($T$2:T89)/1000,"")</f>
        <v/>
      </c>
      <c r="V89">
        <f>IFERROR(SMALL($U$2:$U$1001,ROWS($U$2:U89)),"")</f>
        <v>1.619</v>
      </c>
      <c r="W89" t="str">
        <f>IF(V89&lt;&gt;"",INDEX(Data_sales[productName],MATCH(V89,$U$2:$U$1001,0)),"")</f>
        <v>1957 Vespa GS150</v>
      </c>
      <c r="X89">
        <f>COUNTIF($O$2:O89,$O$2:$O$1001)</f>
        <v>70</v>
      </c>
      <c r="Y89" t="str">
        <f>IF(X89=1,X89+ROWS($X$2:X89)/100,"")</f>
        <v/>
      </c>
      <c r="Z89" t="str">
        <f>IFERROR(LARGE($Y$2:$Y$1001,ROWS($Y$2:Y89)),"")</f>
        <v/>
      </c>
      <c r="AA89" t="str">
        <f>IF(Z89&lt;&gt;"",INDEX(Data_sales[RepfullName],MATCH(Z89,$Y$2:$Y$1001,0)),"")</f>
        <v/>
      </c>
    </row>
    <row r="90" spans="1:27" x14ac:dyDescent="0.25">
      <c r="A90">
        <v>121</v>
      </c>
      <c r="B90">
        <v>31</v>
      </c>
      <c r="C90">
        <v>92.46</v>
      </c>
      <c r="D90" s="1" t="s">
        <v>17</v>
      </c>
      <c r="E90" s="1" t="s">
        <v>18</v>
      </c>
      <c r="F90" s="1" t="s">
        <v>77</v>
      </c>
      <c r="G90" s="2">
        <v>38275</v>
      </c>
      <c r="H90" s="1" t="s">
        <v>64</v>
      </c>
      <c r="I90" s="1" t="s">
        <v>18</v>
      </c>
      <c r="J90" s="1" t="s">
        <v>59</v>
      </c>
      <c r="K90" s="1" t="s">
        <v>60</v>
      </c>
      <c r="L90" s="1" t="s">
        <v>61</v>
      </c>
      <c r="M90" s="1" t="s">
        <v>62</v>
      </c>
      <c r="N90">
        <v>81700</v>
      </c>
      <c r="O90" s="1" t="s">
        <v>39</v>
      </c>
      <c r="P90" s="1" t="s">
        <v>40</v>
      </c>
      <c r="Q90" s="1">
        <f>Data_sales[[#This Row],[priceEach]]*Data_sales[[#This Row],[quantityOrdered]]</f>
        <v>2866.2599999999998</v>
      </c>
      <c r="R90" s="1">
        <f>YEAR(Data_sales[[#This Row],[orderDate]])</f>
        <v>2004</v>
      </c>
      <c r="T90">
        <f>COUNTIF($F$2:F90,F90:F1089)</f>
        <v>3</v>
      </c>
      <c r="U90" t="str">
        <f>IF(T90=1,T90+ROWS($T$2:T90)/1000,"")</f>
        <v/>
      </c>
      <c r="V90">
        <f>IFERROR(SMALL($U$2:$U$1001,ROWS($U$2:U90)),"")</f>
        <v>1.6219999999999999</v>
      </c>
      <c r="W90" t="str">
        <f>IF(V90&lt;&gt;"",INDEX(Data_sales[productName],MATCH(V90,$U$2:$U$1001,0)),"")</f>
        <v>1957 Corvette Convertible</v>
      </c>
      <c r="X90">
        <f>COUNTIF($O$2:O90,$O$2:$O$1001)</f>
        <v>71</v>
      </c>
      <c r="Y90" t="str">
        <f>IF(X90=1,X90+ROWS($X$2:X90)/100,"")</f>
        <v/>
      </c>
      <c r="Z90" t="str">
        <f>IFERROR(LARGE($Y$2:$Y$1001,ROWS($Y$2:Y90)),"")</f>
        <v/>
      </c>
      <c r="AA90" t="str">
        <f>IF(Z90&lt;&gt;"",INDEX(Data_sales[RepfullName],MATCH(Z90,$Y$2:$Y$1001,0)),"")</f>
        <v/>
      </c>
    </row>
    <row r="91" spans="1:27" x14ac:dyDescent="0.25">
      <c r="A91">
        <v>121</v>
      </c>
      <c r="B91">
        <v>31</v>
      </c>
      <c r="C91">
        <v>92.46</v>
      </c>
      <c r="D91" s="1" t="s">
        <v>17</v>
      </c>
      <c r="E91" s="1" t="s">
        <v>18</v>
      </c>
      <c r="F91" s="1" t="s">
        <v>77</v>
      </c>
      <c r="G91" s="2">
        <v>38296</v>
      </c>
      <c r="H91" s="1" t="s">
        <v>55</v>
      </c>
      <c r="I91" s="1" t="s">
        <v>18</v>
      </c>
      <c r="J91" s="1" t="s">
        <v>59</v>
      </c>
      <c r="K91" s="1" t="s">
        <v>60</v>
      </c>
      <c r="L91" s="1" t="s">
        <v>61</v>
      </c>
      <c r="M91" s="1" t="s">
        <v>62</v>
      </c>
      <c r="N91">
        <v>81700</v>
      </c>
      <c r="O91" s="1" t="s">
        <v>39</v>
      </c>
      <c r="P91" s="1" t="s">
        <v>40</v>
      </c>
      <c r="Q91" s="1">
        <f>Data_sales[[#This Row],[priceEach]]*Data_sales[[#This Row],[quantityOrdered]]</f>
        <v>2866.2599999999998</v>
      </c>
      <c r="R91" s="1">
        <f>YEAR(Data_sales[[#This Row],[orderDate]])</f>
        <v>2004</v>
      </c>
      <c r="T91">
        <f>COUNTIF($F$2:F91,F91:F1090)</f>
        <v>4</v>
      </c>
      <c r="U91" t="str">
        <f>IF(T91=1,T91+ROWS($T$2:T91)/1000,"")</f>
        <v/>
      </c>
      <c r="V91">
        <f>IFERROR(SMALL($U$2:$U$1001,ROWS($U$2:U91)),"")</f>
        <v>1.625</v>
      </c>
      <c r="W91" t="str">
        <f>IF(V91&lt;&gt;"",INDEX(Data_sales[productName],MATCH(V91,$U$2:$U$1001,0)),"")</f>
        <v>1982 Ducati 900 Monster</v>
      </c>
      <c r="X91">
        <f>COUNTIF($O$2:O91,$O$2:$O$1001)</f>
        <v>72</v>
      </c>
      <c r="Y91" t="str">
        <f>IF(X91=1,X91+ROWS($X$2:X91)/100,"")</f>
        <v/>
      </c>
      <c r="Z91" t="str">
        <f>IFERROR(LARGE($Y$2:$Y$1001,ROWS($Y$2:Y91)),"")</f>
        <v/>
      </c>
      <c r="AA91" t="str">
        <f>IF(Z91&lt;&gt;"",INDEX(Data_sales[RepfullName],MATCH(Z91,$Y$2:$Y$1001,0)),"")</f>
        <v/>
      </c>
    </row>
    <row r="92" spans="1:27" x14ac:dyDescent="0.25">
      <c r="A92">
        <v>121</v>
      </c>
      <c r="B92">
        <v>45</v>
      </c>
      <c r="C92">
        <v>63.35</v>
      </c>
      <c r="D92" s="1" t="s">
        <v>17</v>
      </c>
      <c r="E92" s="1" t="s">
        <v>18</v>
      </c>
      <c r="F92" s="1" t="s">
        <v>78</v>
      </c>
      <c r="G92" s="2">
        <v>37650</v>
      </c>
      <c r="H92" s="1" t="s">
        <v>58</v>
      </c>
      <c r="I92" s="1" t="s">
        <v>18</v>
      </c>
      <c r="J92" s="1" t="s">
        <v>59</v>
      </c>
      <c r="K92" s="1" t="s">
        <v>60</v>
      </c>
      <c r="L92" s="1" t="s">
        <v>61</v>
      </c>
      <c r="M92" s="1" t="s">
        <v>62</v>
      </c>
      <c r="N92">
        <v>81700</v>
      </c>
      <c r="O92" s="1" t="s">
        <v>39</v>
      </c>
      <c r="P92" s="1" t="s">
        <v>40</v>
      </c>
      <c r="Q92" s="1">
        <f>Data_sales[[#This Row],[priceEach]]*Data_sales[[#This Row],[quantityOrdered]]</f>
        <v>2850.75</v>
      </c>
      <c r="R92" s="1">
        <f>YEAR(Data_sales[[#This Row],[orderDate]])</f>
        <v>2003</v>
      </c>
      <c r="T92">
        <f>COUNTIF($F$2:F92,F92:F1091)</f>
        <v>1</v>
      </c>
      <c r="U92">
        <f>IF(T92=1,T92+ROWS($T$2:T92)/1000,"")</f>
        <v>1.091</v>
      </c>
      <c r="V92">
        <f>IFERROR(SMALL($U$2:$U$1001,ROWS($U$2:U92)),"")</f>
        <v>1.6280000000000001</v>
      </c>
      <c r="W92" t="str">
        <f>IF(V92&lt;&gt;"",INDEX(Data_sales[productName],MATCH(V92,$U$2:$U$1001,0)),"")</f>
        <v>1971 Alpine Renault 1600s</v>
      </c>
      <c r="X92">
        <f>COUNTIF($O$2:O92,$O$2:$O$1001)</f>
        <v>73</v>
      </c>
      <c r="Y92" t="str">
        <f>IF(X92=1,X92+ROWS($X$2:X92)/100,"")</f>
        <v/>
      </c>
      <c r="Z92" t="str">
        <f>IFERROR(LARGE($Y$2:$Y$1001,ROWS($Y$2:Y92)),"")</f>
        <v/>
      </c>
      <c r="AA92" t="str">
        <f>IF(Z92&lt;&gt;"",INDEX(Data_sales[RepfullName],MATCH(Z92,$Y$2:$Y$1001,0)),"")</f>
        <v/>
      </c>
    </row>
    <row r="93" spans="1:27" x14ac:dyDescent="0.25">
      <c r="A93">
        <v>121</v>
      </c>
      <c r="B93">
        <v>45</v>
      </c>
      <c r="C93">
        <v>63.35</v>
      </c>
      <c r="D93" s="1" t="s">
        <v>17</v>
      </c>
      <c r="E93" s="1" t="s">
        <v>18</v>
      </c>
      <c r="F93" s="1" t="s">
        <v>78</v>
      </c>
      <c r="G93" s="2">
        <v>37904</v>
      </c>
      <c r="H93" s="1" t="s">
        <v>63</v>
      </c>
      <c r="I93" s="1" t="s">
        <v>18</v>
      </c>
      <c r="J93" s="1" t="s">
        <v>59</v>
      </c>
      <c r="K93" s="1" t="s">
        <v>60</v>
      </c>
      <c r="L93" s="1" t="s">
        <v>61</v>
      </c>
      <c r="M93" s="1" t="s">
        <v>62</v>
      </c>
      <c r="N93">
        <v>81700</v>
      </c>
      <c r="O93" s="1" t="s">
        <v>39</v>
      </c>
      <c r="P93" s="1" t="s">
        <v>40</v>
      </c>
      <c r="Q93" s="1">
        <f>Data_sales[[#This Row],[priceEach]]*Data_sales[[#This Row],[quantityOrdered]]</f>
        <v>2850.75</v>
      </c>
      <c r="R93" s="1">
        <f>YEAR(Data_sales[[#This Row],[orderDate]])</f>
        <v>2003</v>
      </c>
      <c r="T93">
        <f>COUNTIF($F$2:F93,F93:F1092)</f>
        <v>2</v>
      </c>
      <c r="U93" t="str">
        <f>IF(T93=1,T93+ROWS($T$2:T93)/1000,"")</f>
        <v/>
      </c>
      <c r="V93">
        <f>IFERROR(SMALL($U$2:$U$1001,ROWS($U$2:U93)),"")</f>
        <v>1.631</v>
      </c>
      <c r="W93" t="str">
        <f>IF(V93&lt;&gt;"",INDEX(Data_sales[productName],MATCH(V93,$U$2:$U$1001,0)),"")</f>
        <v>1956 Porsche 356A Coupe</v>
      </c>
      <c r="X93">
        <f>COUNTIF($O$2:O93,$O$2:$O$1001)</f>
        <v>74</v>
      </c>
      <c r="Y93" t="str">
        <f>IF(X93=1,X93+ROWS($X$2:X93)/100,"")</f>
        <v/>
      </c>
      <c r="Z93" t="str">
        <f>IFERROR(LARGE($Y$2:$Y$1001,ROWS($Y$2:Y93)),"")</f>
        <v/>
      </c>
      <c r="AA93" t="str">
        <f>IF(Z93&lt;&gt;"",INDEX(Data_sales[RepfullName],MATCH(Z93,$Y$2:$Y$1001,0)),"")</f>
        <v/>
      </c>
    </row>
    <row r="94" spans="1:27" x14ac:dyDescent="0.25">
      <c r="A94">
        <v>121</v>
      </c>
      <c r="B94">
        <v>45</v>
      </c>
      <c r="C94">
        <v>63.35</v>
      </c>
      <c r="D94" s="1" t="s">
        <v>17</v>
      </c>
      <c r="E94" s="1" t="s">
        <v>18</v>
      </c>
      <c r="F94" s="1" t="s">
        <v>78</v>
      </c>
      <c r="G94" s="2">
        <v>38275</v>
      </c>
      <c r="H94" s="1" t="s">
        <v>64</v>
      </c>
      <c r="I94" s="1" t="s">
        <v>18</v>
      </c>
      <c r="J94" s="1" t="s">
        <v>59</v>
      </c>
      <c r="K94" s="1" t="s">
        <v>60</v>
      </c>
      <c r="L94" s="1" t="s">
        <v>61</v>
      </c>
      <c r="M94" s="1" t="s">
        <v>62</v>
      </c>
      <c r="N94">
        <v>81700</v>
      </c>
      <c r="O94" s="1" t="s">
        <v>39</v>
      </c>
      <c r="P94" s="1" t="s">
        <v>40</v>
      </c>
      <c r="Q94" s="1">
        <f>Data_sales[[#This Row],[priceEach]]*Data_sales[[#This Row],[quantityOrdered]]</f>
        <v>2850.75</v>
      </c>
      <c r="R94" s="1">
        <f>YEAR(Data_sales[[#This Row],[orderDate]])</f>
        <v>2004</v>
      </c>
      <c r="T94">
        <f>COUNTIF($F$2:F94,F94:F1093)</f>
        <v>3</v>
      </c>
      <c r="U94" t="str">
        <f>IF(T94=1,T94+ROWS($T$2:T94)/1000,"")</f>
        <v/>
      </c>
      <c r="V94">
        <f>IFERROR(SMALL($U$2:$U$1001,ROWS($U$2:U94)),"")</f>
        <v>1.6339999999999999</v>
      </c>
      <c r="W94" t="str">
        <f>IF(V94&lt;&gt;"",INDEX(Data_sales[productName],MATCH(V94,$U$2:$U$1001,0)),"")</f>
        <v>1961 Chevrolet Impala</v>
      </c>
      <c r="X94">
        <f>COUNTIF($O$2:O94,$O$2:$O$1001)</f>
        <v>75</v>
      </c>
      <c r="Y94" t="str">
        <f>IF(X94=1,X94+ROWS($X$2:X94)/100,"")</f>
        <v/>
      </c>
      <c r="Z94" t="str">
        <f>IFERROR(LARGE($Y$2:$Y$1001,ROWS($Y$2:Y94)),"")</f>
        <v/>
      </c>
      <c r="AA94" t="str">
        <f>IF(Z94&lt;&gt;"",INDEX(Data_sales[RepfullName],MATCH(Z94,$Y$2:$Y$1001,0)),"")</f>
        <v/>
      </c>
    </row>
    <row r="95" spans="1:27" x14ac:dyDescent="0.25">
      <c r="A95">
        <v>121</v>
      </c>
      <c r="B95">
        <v>45</v>
      </c>
      <c r="C95">
        <v>63.35</v>
      </c>
      <c r="D95" s="1" t="s">
        <v>17</v>
      </c>
      <c r="E95" s="1" t="s">
        <v>18</v>
      </c>
      <c r="F95" s="1" t="s">
        <v>78</v>
      </c>
      <c r="G95" s="2">
        <v>38296</v>
      </c>
      <c r="H95" s="1" t="s">
        <v>55</v>
      </c>
      <c r="I95" s="1" t="s">
        <v>18</v>
      </c>
      <c r="J95" s="1" t="s">
        <v>59</v>
      </c>
      <c r="K95" s="1" t="s">
        <v>60</v>
      </c>
      <c r="L95" s="1" t="s">
        <v>61</v>
      </c>
      <c r="M95" s="1" t="s">
        <v>62</v>
      </c>
      <c r="N95">
        <v>81700</v>
      </c>
      <c r="O95" s="1" t="s">
        <v>39</v>
      </c>
      <c r="P95" s="1" t="s">
        <v>40</v>
      </c>
      <c r="Q95" s="1">
        <f>Data_sales[[#This Row],[priceEach]]*Data_sales[[#This Row],[quantityOrdered]]</f>
        <v>2850.75</v>
      </c>
      <c r="R95" s="1">
        <f>YEAR(Data_sales[[#This Row],[orderDate]])</f>
        <v>2004</v>
      </c>
      <c r="T95">
        <f>COUNTIF($F$2:F95,F95:F1094)</f>
        <v>4</v>
      </c>
      <c r="U95" t="str">
        <f>IF(T95=1,T95+ROWS($T$2:T95)/1000,"")</f>
        <v/>
      </c>
      <c r="V95">
        <f>IFERROR(SMALL($U$2:$U$1001,ROWS($U$2:U95)),"")</f>
        <v>1.637</v>
      </c>
      <c r="W95" t="str">
        <f>IF(V95&lt;&gt;"",INDEX(Data_sales[productName],MATCH(V95,$U$2:$U$1001,0)),"")</f>
        <v>1982 Ducati 996 R</v>
      </c>
      <c r="X95">
        <f>COUNTIF($O$2:O95,$O$2:$O$1001)</f>
        <v>76</v>
      </c>
      <c r="Y95" t="str">
        <f>IF(X95=1,X95+ROWS($X$2:X95)/100,"")</f>
        <v/>
      </c>
      <c r="Z95" t="str">
        <f>IFERROR(LARGE($Y$2:$Y$1001,ROWS($Y$2:Y95)),"")</f>
        <v/>
      </c>
      <c r="AA95" t="str">
        <f>IF(Z95&lt;&gt;"",INDEX(Data_sales[RepfullName],MATCH(Z95,$Y$2:$Y$1001,0)),"")</f>
        <v/>
      </c>
    </row>
    <row r="96" spans="1:27" x14ac:dyDescent="0.25">
      <c r="A96">
        <v>121</v>
      </c>
      <c r="B96">
        <v>42</v>
      </c>
      <c r="C96">
        <v>94.07</v>
      </c>
      <c r="D96" s="1" t="s">
        <v>17</v>
      </c>
      <c r="E96" s="1" t="s">
        <v>18</v>
      </c>
      <c r="F96" s="1" t="s">
        <v>79</v>
      </c>
      <c r="G96" s="2">
        <v>37650</v>
      </c>
      <c r="H96" s="1" t="s">
        <v>58</v>
      </c>
      <c r="I96" s="1" t="s">
        <v>18</v>
      </c>
      <c r="J96" s="1" t="s">
        <v>59</v>
      </c>
      <c r="K96" s="1" t="s">
        <v>60</v>
      </c>
      <c r="L96" s="1" t="s">
        <v>61</v>
      </c>
      <c r="M96" s="1" t="s">
        <v>62</v>
      </c>
      <c r="N96">
        <v>81700</v>
      </c>
      <c r="O96" s="1" t="s">
        <v>39</v>
      </c>
      <c r="P96" s="1" t="s">
        <v>40</v>
      </c>
      <c r="Q96" s="1">
        <f>Data_sales[[#This Row],[priceEach]]*Data_sales[[#This Row],[quantityOrdered]]</f>
        <v>3950.9399999999996</v>
      </c>
      <c r="R96" s="1">
        <f>YEAR(Data_sales[[#This Row],[orderDate]])</f>
        <v>2003</v>
      </c>
      <c r="T96">
        <f>COUNTIF($F$2:F96,F96:F1095)</f>
        <v>1</v>
      </c>
      <c r="U96">
        <f>IF(T96=1,T96+ROWS($T$2:T96)/1000,"")</f>
        <v>1.095</v>
      </c>
      <c r="V96">
        <f>IFERROR(SMALL($U$2:$U$1001,ROWS($U$2:U96)),"")</f>
        <v>1.6400000000000001</v>
      </c>
      <c r="W96" t="str">
        <f>IF(V96&lt;&gt;"",INDEX(Data_sales[productName],MATCH(V96,$U$2:$U$1001,0)),"")</f>
        <v>1974 Ducati 350 Mk3 Desmo</v>
      </c>
      <c r="X96">
        <f>COUNTIF($O$2:O96,$O$2:$O$1001)</f>
        <v>77</v>
      </c>
      <c r="Y96" t="str">
        <f>IF(X96=1,X96+ROWS($X$2:X96)/100,"")</f>
        <v/>
      </c>
      <c r="Z96" t="str">
        <f>IFERROR(LARGE($Y$2:$Y$1001,ROWS($Y$2:Y96)),"")</f>
        <v/>
      </c>
      <c r="AA96" t="str">
        <f>IF(Z96&lt;&gt;"",INDEX(Data_sales[RepfullName],MATCH(Z96,$Y$2:$Y$1001,0)),"")</f>
        <v/>
      </c>
    </row>
    <row r="97" spans="1:27" x14ac:dyDescent="0.25">
      <c r="A97">
        <v>121</v>
      </c>
      <c r="B97">
        <v>42</v>
      </c>
      <c r="C97">
        <v>94.07</v>
      </c>
      <c r="D97" s="1" t="s">
        <v>17</v>
      </c>
      <c r="E97" s="1" t="s">
        <v>18</v>
      </c>
      <c r="F97" s="1" t="s">
        <v>79</v>
      </c>
      <c r="G97" s="2">
        <v>37904</v>
      </c>
      <c r="H97" s="1" t="s">
        <v>63</v>
      </c>
      <c r="I97" s="1" t="s">
        <v>18</v>
      </c>
      <c r="J97" s="1" t="s">
        <v>59</v>
      </c>
      <c r="K97" s="1" t="s">
        <v>60</v>
      </c>
      <c r="L97" s="1" t="s">
        <v>61</v>
      </c>
      <c r="M97" s="1" t="s">
        <v>62</v>
      </c>
      <c r="N97">
        <v>81700</v>
      </c>
      <c r="O97" s="1" t="s">
        <v>39</v>
      </c>
      <c r="P97" s="1" t="s">
        <v>40</v>
      </c>
      <c r="Q97" s="1">
        <f>Data_sales[[#This Row],[priceEach]]*Data_sales[[#This Row],[quantityOrdered]]</f>
        <v>3950.9399999999996</v>
      </c>
      <c r="R97" s="1">
        <f>YEAR(Data_sales[[#This Row],[orderDate]])</f>
        <v>2003</v>
      </c>
      <c r="T97">
        <f>COUNTIF($F$2:F97,F97:F1096)</f>
        <v>2</v>
      </c>
      <c r="U97" t="str">
        <f>IF(T97=1,T97+ROWS($T$2:T97)/1000,"")</f>
        <v/>
      </c>
      <c r="V97">
        <f>IFERROR(SMALL($U$2:$U$1001,ROWS($U$2:U97)),"")</f>
        <v>1.643</v>
      </c>
      <c r="W97" t="str">
        <f>IF(V97&lt;&gt;"",INDEX(Data_sales[productName],MATCH(V97,$U$2:$U$1001,0)),"")</f>
        <v>2002 Yamaha YZR M1</v>
      </c>
      <c r="X97">
        <f>COUNTIF($O$2:O97,$O$2:$O$1001)</f>
        <v>78</v>
      </c>
      <c r="Y97" t="str">
        <f>IF(X97=1,X97+ROWS($X$2:X97)/100,"")</f>
        <v/>
      </c>
      <c r="Z97" t="str">
        <f>IFERROR(LARGE($Y$2:$Y$1001,ROWS($Y$2:Y97)),"")</f>
        <v/>
      </c>
      <c r="AA97" t="str">
        <f>IF(Z97&lt;&gt;"",INDEX(Data_sales[RepfullName],MATCH(Z97,$Y$2:$Y$1001,0)),"")</f>
        <v/>
      </c>
    </row>
    <row r="98" spans="1:27" x14ac:dyDescent="0.25">
      <c r="A98">
        <v>121</v>
      </c>
      <c r="B98">
        <v>42</v>
      </c>
      <c r="C98">
        <v>94.07</v>
      </c>
      <c r="D98" s="1" t="s">
        <v>17</v>
      </c>
      <c r="E98" s="1" t="s">
        <v>18</v>
      </c>
      <c r="F98" s="1" t="s">
        <v>79</v>
      </c>
      <c r="G98" s="2">
        <v>38275</v>
      </c>
      <c r="H98" s="1" t="s">
        <v>64</v>
      </c>
      <c r="I98" s="1" t="s">
        <v>18</v>
      </c>
      <c r="J98" s="1" t="s">
        <v>59</v>
      </c>
      <c r="K98" s="1" t="s">
        <v>60</v>
      </c>
      <c r="L98" s="1" t="s">
        <v>61</v>
      </c>
      <c r="M98" s="1" t="s">
        <v>62</v>
      </c>
      <c r="N98">
        <v>81700</v>
      </c>
      <c r="O98" s="1" t="s">
        <v>39</v>
      </c>
      <c r="P98" s="1" t="s">
        <v>40</v>
      </c>
      <c r="Q98" s="1">
        <f>Data_sales[[#This Row],[priceEach]]*Data_sales[[#This Row],[quantityOrdered]]</f>
        <v>3950.9399999999996</v>
      </c>
      <c r="R98" s="1">
        <f>YEAR(Data_sales[[#This Row],[orderDate]])</f>
        <v>2004</v>
      </c>
      <c r="T98">
        <f>COUNTIF($F$2:F98,F98:F1097)</f>
        <v>3</v>
      </c>
      <c r="U98" t="str">
        <f>IF(T98=1,T98+ROWS($T$2:T98)/1000,"")</f>
        <v/>
      </c>
      <c r="V98">
        <f>IFERROR(SMALL($U$2:$U$1001,ROWS($U$2:U98)),"")</f>
        <v>1.6459999999999999</v>
      </c>
      <c r="W98" t="str">
        <f>IF(V98&lt;&gt;"",INDEX(Data_sales[productName],MATCH(V98,$U$2:$U$1001,0)),"")</f>
        <v>1993 Mazda RX-7</v>
      </c>
      <c r="X98">
        <f>COUNTIF($O$2:O98,$O$2:$O$1001)</f>
        <v>79</v>
      </c>
      <c r="Y98" t="str">
        <f>IF(X98=1,X98+ROWS($X$2:X98)/100,"")</f>
        <v/>
      </c>
      <c r="Z98" t="str">
        <f>IFERROR(LARGE($Y$2:$Y$1001,ROWS($Y$2:Y98)),"")</f>
        <v/>
      </c>
      <c r="AA98" t="str">
        <f>IF(Z98&lt;&gt;"",INDEX(Data_sales[RepfullName],MATCH(Z98,$Y$2:$Y$1001,0)),"")</f>
        <v/>
      </c>
    </row>
    <row r="99" spans="1:27" x14ac:dyDescent="0.25">
      <c r="A99">
        <v>121</v>
      </c>
      <c r="B99">
        <v>42</v>
      </c>
      <c r="C99">
        <v>94.07</v>
      </c>
      <c r="D99" s="1" t="s">
        <v>17</v>
      </c>
      <c r="E99" s="1" t="s">
        <v>18</v>
      </c>
      <c r="F99" s="1" t="s">
        <v>79</v>
      </c>
      <c r="G99" s="2">
        <v>38296</v>
      </c>
      <c r="H99" s="1" t="s">
        <v>55</v>
      </c>
      <c r="I99" s="1" t="s">
        <v>18</v>
      </c>
      <c r="J99" s="1" t="s">
        <v>59</v>
      </c>
      <c r="K99" s="1" t="s">
        <v>60</v>
      </c>
      <c r="L99" s="1" t="s">
        <v>61</v>
      </c>
      <c r="M99" s="1" t="s">
        <v>62</v>
      </c>
      <c r="N99">
        <v>81700</v>
      </c>
      <c r="O99" s="1" t="s">
        <v>39</v>
      </c>
      <c r="P99" s="1" t="s">
        <v>40</v>
      </c>
      <c r="Q99" s="1">
        <f>Data_sales[[#This Row],[priceEach]]*Data_sales[[#This Row],[quantityOrdered]]</f>
        <v>3950.9399999999996</v>
      </c>
      <c r="R99" s="1">
        <f>YEAR(Data_sales[[#This Row],[orderDate]])</f>
        <v>2004</v>
      </c>
      <c r="T99">
        <f>COUNTIF($F$2:F99,F99:F1098)</f>
        <v>4</v>
      </c>
      <c r="U99" t="str">
        <f>IF(T99=1,T99+ROWS($T$2:T99)/1000,"")</f>
        <v/>
      </c>
      <c r="V99">
        <f>IFERROR(SMALL($U$2:$U$1001,ROWS($U$2:U99)),"")</f>
        <v>1.649</v>
      </c>
      <c r="W99" t="str">
        <f>IF(V99&lt;&gt;"",INDEX(Data_sales[productName],MATCH(V99,$U$2:$U$1001,0)),"")</f>
        <v>1995 Honda Civic</v>
      </c>
      <c r="X99">
        <f>COUNTIF($O$2:O99,$O$2:$O$1001)</f>
        <v>80</v>
      </c>
      <c r="Y99" t="str">
        <f>IF(X99=1,X99+ROWS($X$2:X99)/100,"")</f>
        <v/>
      </c>
      <c r="Z99" t="str">
        <f>IFERROR(LARGE($Y$2:$Y$1001,ROWS($Y$2:Y99)),"")</f>
        <v/>
      </c>
      <c r="AA99" t="str">
        <f>IF(Z99&lt;&gt;"",INDEX(Data_sales[RepfullName],MATCH(Z99,$Y$2:$Y$1001,0)),"")</f>
        <v/>
      </c>
    </row>
    <row r="100" spans="1:27" x14ac:dyDescent="0.25">
      <c r="A100">
        <v>141</v>
      </c>
      <c r="B100">
        <v>34</v>
      </c>
      <c r="C100">
        <v>131.44</v>
      </c>
      <c r="D100" s="1" t="s">
        <v>17</v>
      </c>
      <c r="E100" s="1" t="s">
        <v>18</v>
      </c>
      <c r="F100" s="1" t="s">
        <v>80</v>
      </c>
      <c r="G100" s="2">
        <v>37652</v>
      </c>
      <c r="H100" s="1" t="s">
        <v>81</v>
      </c>
      <c r="I100" s="1" t="s">
        <v>18</v>
      </c>
      <c r="J100" s="1" t="s">
        <v>82</v>
      </c>
      <c r="K100" s="1" t="s">
        <v>83</v>
      </c>
      <c r="L100" s="1" t="s">
        <v>84</v>
      </c>
      <c r="M100" s="1" t="s">
        <v>85</v>
      </c>
      <c r="N100">
        <v>227600</v>
      </c>
      <c r="O100" s="1" t="s">
        <v>86</v>
      </c>
      <c r="P100" s="1" t="s">
        <v>87</v>
      </c>
      <c r="Q100" s="1">
        <f>Data_sales[[#This Row],[priceEach]]*Data_sales[[#This Row],[quantityOrdered]]</f>
        <v>4468.96</v>
      </c>
      <c r="R100" s="1">
        <f>YEAR(Data_sales[[#This Row],[orderDate]])</f>
        <v>2003</v>
      </c>
      <c r="T100">
        <f>COUNTIF($F$2:F100,F100:F1099)</f>
        <v>1</v>
      </c>
      <c r="U100">
        <f>IF(T100=1,T100+ROWS($T$2:T100)/1000,"")</f>
        <v>1.099</v>
      </c>
      <c r="V100">
        <f>IFERROR(SMALL($U$2:$U$1001,ROWS($U$2:U100)),"")</f>
        <v>1.6520000000000001</v>
      </c>
      <c r="W100" t="str">
        <f>IF(V100&lt;&gt;"",INDEX(Data_sales[productName],MATCH(V100,$U$2:$U$1001,0)),"")</f>
        <v>1999 Indy 500 Monte Carlo SS</v>
      </c>
      <c r="X100">
        <f>COUNTIF($O$2:O100,$O$2:$O$1001)</f>
        <v>1</v>
      </c>
      <c r="Y100">
        <f>IF(X100=1,X100+ROWS($X$2:X100)/100,"")</f>
        <v>1.99</v>
      </c>
      <c r="Z100" t="str">
        <f>IFERROR(LARGE($Y$2:$Y$1001,ROWS($Y$2:Y100)),"")</f>
        <v/>
      </c>
      <c r="AA100" t="str">
        <f>IF(Z100&lt;&gt;"",INDEX(Data_sales[RepfullName],MATCH(Z100,$Y$2:$Y$1001,0)),"")</f>
        <v/>
      </c>
    </row>
    <row r="101" spans="1:27" x14ac:dyDescent="0.25">
      <c r="A101">
        <v>141</v>
      </c>
      <c r="B101">
        <v>34</v>
      </c>
      <c r="C101">
        <v>131.44</v>
      </c>
      <c r="D101" s="1" t="s">
        <v>17</v>
      </c>
      <c r="E101" s="1" t="s">
        <v>18</v>
      </c>
      <c r="F101" s="1" t="s">
        <v>80</v>
      </c>
      <c r="G101" s="2">
        <v>37778</v>
      </c>
      <c r="H101" s="1" t="s">
        <v>88</v>
      </c>
      <c r="I101" s="1" t="s">
        <v>18</v>
      </c>
      <c r="J101" s="1" t="s">
        <v>82</v>
      </c>
      <c r="K101" s="1" t="s">
        <v>83</v>
      </c>
      <c r="L101" s="1" t="s">
        <v>84</v>
      </c>
      <c r="M101" s="1" t="s">
        <v>85</v>
      </c>
      <c r="N101">
        <v>227600</v>
      </c>
      <c r="O101" s="1" t="s">
        <v>86</v>
      </c>
      <c r="P101" s="1" t="s">
        <v>87</v>
      </c>
      <c r="Q101" s="1">
        <f>Data_sales[[#This Row],[priceEach]]*Data_sales[[#This Row],[quantityOrdered]]</f>
        <v>4468.96</v>
      </c>
      <c r="R101" s="1">
        <f>YEAR(Data_sales[[#This Row],[orderDate]])</f>
        <v>2003</v>
      </c>
      <c r="T101">
        <f>COUNTIF($F$2:F101,F101:F1100)</f>
        <v>2</v>
      </c>
      <c r="U101" t="str">
        <f>IF(T101=1,T101+ROWS($T$2:T101)/1000,"")</f>
        <v/>
      </c>
      <c r="V101">
        <f>IFERROR(SMALL($U$2:$U$1001,ROWS($U$2:U101)),"")</f>
        <v>1.6579999999999999</v>
      </c>
      <c r="W101" t="str">
        <f>IF(V101&lt;&gt;"",INDEX(Data_sales[productName],MATCH(V101,$U$2:$U$1001,0)),"")</f>
        <v>1948 Porsche Type 356 Roadster</v>
      </c>
      <c r="X101">
        <f>COUNTIF($O$2:O101,$O$2:$O$1001)</f>
        <v>2</v>
      </c>
      <c r="Y101" t="str">
        <f>IF(X101=1,X101+ROWS($X$2:X101)/100,"")</f>
        <v/>
      </c>
      <c r="Z101" t="str">
        <f>IFERROR(LARGE($Y$2:$Y$1001,ROWS($Y$2:Y101)),"")</f>
        <v/>
      </c>
      <c r="AA101" t="str">
        <f>IF(Z101&lt;&gt;"",INDEX(Data_sales[RepfullName],MATCH(Z101,$Y$2:$Y$1001,0)),"")</f>
        <v/>
      </c>
    </row>
    <row r="102" spans="1:27" x14ac:dyDescent="0.25">
      <c r="A102">
        <v>141</v>
      </c>
      <c r="B102">
        <v>34</v>
      </c>
      <c r="C102">
        <v>131.44</v>
      </c>
      <c r="D102" s="1" t="s">
        <v>17</v>
      </c>
      <c r="E102" s="1" t="s">
        <v>18</v>
      </c>
      <c r="F102" s="1" t="s">
        <v>80</v>
      </c>
      <c r="G102" s="2">
        <v>37799</v>
      </c>
      <c r="H102" s="1" t="s">
        <v>89</v>
      </c>
      <c r="I102" s="1" t="s">
        <v>18</v>
      </c>
      <c r="J102" s="1" t="s">
        <v>82</v>
      </c>
      <c r="K102" s="1" t="s">
        <v>83</v>
      </c>
      <c r="L102" s="1" t="s">
        <v>84</v>
      </c>
      <c r="M102" s="1" t="s">
        <v>85</v>
      </c>
      <c r="N102">
        <v>227600</v>
      </c>
      <c r="O102" s="1" t="s">
        <v>86</v>
      </c>
      <c r="P102" s="1" t="s">
        <v>87</v>
      </c>
      <c r="Q102" s="1">
        <f>Data_sales[[#This Row],[priceEach]]*Data_sales[[#This Row],[quantityOrdered]]</f>
        <v>4468.96</v>
      </c>
      <c r="R102" s="1">
        <f>YEAR(Data_sales[[#This Row],[orderDate]])</f>
        <v>2003</v>
      </c>
      <c r="T102">
        <f>COUNTIF($F$2:F102,F102:F1101)</f>
        <v>3</v>
      </c>
      <c r="U102" t="str">
        <f>IF(T102=1,T102+ROWS($T$2:T102)/1000,"")</f>
        <v/>
      </c>
      <c r="V102">
        <f>IFERROR(SMALL($U$2:$U$1001,ROWS($U$2:U102)),"")</f>
        <v>1.661</v>
      </c>
      <c r="W102" t="str">
        <f>IF(V102&lt;&gt;"",INDEX(Data_sales[productName],MATCH(V102,$U$2:$U$1001,0)),"")</f>
        <v>1982 Lamborghini Diablo</v>
      </c>
      <c r="X102">
        <f>COUNTIF($O$2:O102,$O$2:$O$1001)</f>
        <v>3</v>
      </c>
      <c r="Y102" t="str">
        <f>IF(X102=1,X102+ROWS($X$2:X102)/100,"")</f>
        <v/>
      </c>
      <c r="Z102" t="str">
        <f>IFERROR(LARGE($Y$2:$Y$1001,ROWS($Y$2:Y102)),"")</f>
        <v/>
      </c>
      <c r="AA102" t="str">
        <f>IF(Z102&lt;&gt;"",INDEX(Data_sales[RepfullName],MATCH(Z102,$Y$2:$Y$1001,0)),"")</f>
        <v/>
      </c>
    </row>
    <row r="103" spans="1:27" x14ac:dyDescent="0.25">
      <c r="A103">
        <v>141</v>
      </c>
      <c r="B103">
        <v>34</v>
      </c>
      <c r="C103">
        <v>131.44</v>
      </c>
      <c r="D103" s="1" t="s">
        <v>17</v>
      </c>
      <c r="E103" s="1" t="s">
        <v>18</v>
      </c>
      <c r="F103" s="1" t="s">
        <v>80</v>
      </c>
      <c r="G103" s="2">
        <v>37892</v>
      </c>
      <c r="H103" s="1" t="s">
        <v>90</v>
      </c>
      <c r="I103" s="1" t="s">
        <v>18</v>
      </c>
      <c r="J103" s="1" t="s">
        <v>82</v>
      </c>
      <c r="K103" s="1" t="s">
        <v>83</v>
      </c>
      <c r="L103" s="1" t="s">
        <v>84</v>
      </c>
      <c r="M103" s="1" t="s">
        <v>85</v>
      </c>
      <c r="N103">
        <v>227600</v>
      </c>
      <c r="O103" s="1" t="s">
        <v>86</v>
      </c>
      <c r="P103" s="1" t="s">
        <v>87</v>
      </c>
      <c r="Q103" s="1">
        <f>Data_sales[[#This Row],[priceEach]]*Data_sales[[#This Row],[quantityOrdered]]</f>
        <v>4468.96</v>
      </c>
      <c r="R103" s="1">
        <f>YEAR(Data_sales[[#This Row],[orderDate]])</f>
        <v>2003</v>
      </c>
      <c r="T103">
        <f>COUNTIF($F$2:F103,F103:F1102)</f>
        <v>4</v>
      </c>
      <c r="U103" t="str">
        <f>IF(T103=1,T103+ROWS($T$2:T103)/1000,"")</f>
        <v/>
      </c>
      <c r="V103">
        <f>IFERROR(SMALL($U$2:$U$1001,ROWS($U$2:U103)),"")</f>
        <v>1.6640000000000001</v>
      </c>
      <c r="W103" t="str">
        <f>IF(V103&lt;&gt;"",INDEX(Data_sales[productName],MATCH(V103,$U$2:$U$1001,0)),"")</f>
        <v>1965 Aston Martin DB5</v>
      </c>
      <c r="X103">
        <f>COUNTIF($O$2:O103,$O$2:$O$1001)</f>
        <v>4</v>
      </c>
      <c r="Y103" t="str">
        <f>IF(X103=1,X103+ROWS($X$2:X103)/100,"")</f>
        <v/>
      </c>
      <c r="Z103" t="str">
        <f>IFERROR(LARGE($Y$2:$Y$1001,ROWS($Y$2:Y103)),"")</f>
        <v/>
      </c>
      <c r="AA103" t="str">
        <f>IF(Z103&lt;&gt;"",INDEX(Data_sales[RepfullName],MATCH(Z103,$Y$2:$Y$1001,0)),"")</f>
        <v/>
      </c>
    </row>
    <row r="104" spans="1:27" x14ac:dyDescent="0.25">
      <c r="A104">
        <v>141</v>
      </c>
      <c r="B104">
        <v>34</v>
      </c>
      <c r="C104">
        <v>131.44</v>
      </c>
      <c r="D104" s="1" t="s">
        <v>17</v>
      </c>
      <c r="E104" s="1" t="s">
        <v>18</v>
      </c>
      <c r="F104" s="1" t="s">
        <v>80</v>
      </c>
      <c r="G104" s="2">
        <v>37902</v>
      </c>
      <c r="H104" s="1" t="s">
        <v>91</v>
      </c>
      <c r="I104" s="1" t="s">
        <v>18</v>
      </c>
      <c r="J104" s="1" t="s">
        <v>82</v>
      </c>
      <c r="K104" s="1" t="s">
        <v>83</v>
      </c>
      <c r="L104" s="1" t="s">
        <v>84</v>
      </c>
      <c r="M104" s="1" t="s">
        <v>85</v>
      </c>
      <c r="N104">
        <v>227600</v>
      </c>
      <c r="O104" s="1" t="s">
        <v>86</v>
      </c>
      <c r="P104" s="1" t="s">
        <v>87</v>
      </c>
      <c r="Q104" s="1">
        <f>Data_sales[[#This Row],[priceEach]]*Data_sales[[#This Row],[quantityOrdered]]</f>
        <v>4468.96</v>
      </c>
      <c r="R104" s="1">
        <f>YEAR(Data_sales[[#This Row],[orderDate]])</f>
        <v>2003</v>
      </c>
      <c r="T104">
        <f>COUNTIF($F$2:F104,F104:F1103)</f>
        <v>5</v>
      </c>
      <c r="U104" t="str">
        <f>IF(T104=1,T104+ROWS($T$2:T104)/1000,"")</f>
        <v/>
      </c>
      <c r="V104">
        <f>IFERROR(SMALL($U$2:$U$1001,ROWS($U$2:U104)),"")</f>
        <v>1.6819999999999999</v>
      </c>
      <c r="W104" t="str">
        <f>IF(V104&lt;&gt;"",INDEX(Data_sales[productName],MATCH(V104,$U$2:$U$1001,0)),"")</f>
        <v>1957 Ford Thunderbird</v>
      </c>
      <c r="X104">
        <f>COUNTIF($O$2:O104,$O$2:$O$1001)</f>
        <v>5</v>
      </c>
      <c r="Y104" t="str">
        <f>IF(X104=1,X104+ROWS($X$2:X104)/100,"")</f>
        <v/>
      </c>
      <c r="Z104" t="str">
        <f>IFERROR(LARGE($Y$2:$Y$1001,ROWS($Y$2:Y104)),"")</f>
        <v/>
      </c>
      <c r="AA104" t="str">
        <f>IF(Z104&lt;&gt;"",INDEX(Data_sales[RepfullName],MATCH(Z104,$Y$2:$Y$1001,0)),"")</f>
        <v/>
      </c>
    </row>
    <row r="105" spans="1:27" x14ac:dyDescent="0.25">
      <c r="A105">
        <v>141</v>
      </c>
      <c r="B105">
        <v>34</v>
      </c>
      <c r="C105">
        <v>131.44</v>
      </c>
      <c r="D105" s="1" t="s">
        <v>17</v>
      </c>
      <c r="E105" s="1" t="s">
        <v>18</v>
      </c>
      <c r="F105" s="1" t="s">
        <v>80</v>
      </c>
      <c r="G105" s="2">
        <v>37944</v>
      </c>
      <c r="H105" s="1" t="s">
        <v>92</v>
      </c>
      <c r="I105" s="1" t="s">
        <v>18</v>
      </c>
      <c r="J105" s="1" t="s">
        <v>82</v>
      </c>
      <c r="K105" s="1" t="s">
        <v>83</v>
      </c>
      <c r="L105" s="1" t="s">
        <v>84</v>
      </c>
      <c r="M105" s="1" t="s">
        <v>85</v>
      </c>
      <c r="N105">
        <v>227600</v>
      </c>
      <c r="O105" s="1" t="s">
        <v>86</v>
      </c>
      <c r="P105" s="1" t="s">
        <v>87</v>
      </c>
      <c r="Q105" s="1">
        <f>Data_sales[[#This Row],[priceEach]]*Data_sales[[#This Row],[quantityOrdered]]</f>
        <v>4468.96</v>
      </c>
      <c r="R105" s="1">
        <f>YEAR(Data_sales[[#This Row],[orderDate]])</f>
        <v>2003</v>
      </c>
      <c r="T105">
        <f>COUNTIF($F$2:F105,F105:F1104)</f>
        <v>6</v>
      </c>
      <c r="U105" t="str">
        <f>IF(T105=1,T105+ROWS($T$2:T105)/1000,"")</f>
        <v/>
      </c>
      <c r="V105">
        <f>IFERROR(SMALL($U$2:$U$1001,ROWS($U$2:U105)),"")</f>
        <v>1.6850000000000001</v>
      </c>
      <c r="W105" t="str">
        <f>IF(V105&lt;&gt;"",INDEX(Data_sales[productName],MATCH(V105,$U$2:$U$1001,0)),"")</f>
        <v>1970 Chevy Chevelle SS 454</v>
      </c>
      <c r="X105">
        <f>COUNTIF($O$2:O105,$O$2:$O$1001)</f>
        <v>6</v>
      </c>
      <c r="Y105" t="str">
        <f>IF(X105=1,X105+ROWS($X$2:X105)/100,"")</f>
        <v/>
      </c>
      <c r="Z105" t="str">
        <f>IFERROR(LARGE($Y$2:$Y$1001,ROWS($Y$2:Y105)),"")</f>
        <v/>
      </c>
      <c r="AA105" t="str">
        <f>IF(Z105&lt;&gt;"",INDEX(Data_sales[RepfullName],MATCH(Z105,$Y$2:$Y$1001,0)),"")</f>
        <v/>
      </c>
    </row>
    <row r="106" spans="1:27" x14ac:dyDescent="0.25">
      <c r="A106">
        <v>141</v>
      </c>
      <c r="B106">
        <v>34</v>
      </c>
      <c r="C106">
        <v>131.44</v>
      </c>
      <c r="D106" s="1" t="s">
        <v>17</v>
      </c>
      <c r="E106" s="1" t="s">
        <v>18</v>
      </c>
      <c r="F106" s="1" t="s">
        <v>80</v>
      </c>
      <c r="G106" s="2">
        <v>37957</v>
      </c>
      <c r="H106" s="1" t="s">
        <v>93</v>
      </c>
      <c r="I106" s="1" t="s">
        <v>18</v>
      </c>
      <c r="J106" s="1" t="s">
        <v>82</v>
      </c>
      <c r="K106" s="1" t="s">
        <v>83</v>
      </c>
      <c r="L106" s="1" t="s">
        <v>84</v>
      </c>
      <c r="M106" s="1" t="s">
        <v>85</v>
      </c>
      <c r="N106">
        <v>227600</v>
      </c>
      <c r="O106" s="1" t="s">
        <v>86</v>
      </c>
      <c r="P106" s="1" t="s">
        <v>87</v>
      </c>
      <c r="Q106" s="1">
        <f>Data_sales[[#This Row],[priceEach]]*Data_sales[[#This Row],[quantityOrdered]]</f>
        <v>4468.96</v>
      </c>
      <c r="R106" s="1">
        <f>YEAR(Data_sales[[#This Row],[orderDate]])</f>
        <v>2003</v>
      </c>
      <c r="T106">
        <f>COUNTIF($F$2:F106,F106:F1105)</f>
        <v>7</v>
      </c>
      <c r="U106" t="str">
        <f>IF(T106=1,T106+ROWS($T$2:T106)/1000,"")</f>
        <v/>
      </c>
      <c r="V106">
        <f>IFERROR(SMALL($U$2:$U$1001,ROWS($U$2:U106)),"")</f>
        <v>1.6879999999999999</v>
      </c>
      <c r="W106" t="str">
        <f>IF(V106&lt;&gt;"",INDEX(Data_sales[productName],MATCH(V106,$U$2:$U$1001,0)),"")</f>
        <v>1966 Shelby Cobra 427 S/C</v>
      </c>
      <c r="X106">
        <f>COUNTIF($O$2:O106,$O$2:$O$1001)</f>
        <v>7</v>
      </c>
      <c r="Y106" t="str">
        <f>IF(X106=1,X106+ROWS($X$2:X106)/100,"")</f>
        <v/>
      </c>
      <c r="Z106" t="str">
        <f>IFERROR(LARGE($Y$2:$Y$1001,ROWS($Y$2:Y106)),"")</f>
        <v/>
      </c>
      <c r="AA106" t="str">
        <f>IF(Z106&lt;&gt;"",INDEX(Data_sales[RepfullName],MATCH(Z106,$Y$2:$Y$1001,0)),"")</f>
        <v/>
      </c>
    </row>
    <row r="107" spans="1:27" x14ac:dyDescent="0.25">
      <c r="A107">
        <v>141</v>
      </c>
      <c r="B107">
        <v>34</v>
      </c>
      <c r="C107">
        <v>131.44</v>
      </c>
      <c r="D107" s="1" t="s">
        <v>17</v>
      </c>
      <c r="E107" s="1" t="s">
        <v>18</v>
      </c>
      <c r="F107" s="1" t="s">
        <v>80</v>
      </c>
      <c r="G107" s="2">
        <v>37958</v>
      </c>
      <c r="H107" s="1" t="s">
        <v>93</v>
      </c>
      <c r="I107" s="1" t="s">
        <v>94</v>
      </c>
      <c r="J107" s="1" t="s">
        <v>82</v>
      </c>
      <c r="K107" s="1" t="s">
        <v>83</v>
      </c>
      <c r="L107" s="1" t="s">
        <v>84</v>
      </c>
      <c r="M107" s="1" t="s">
        <v>85</v>
      </c>
      <c r="N107">
        <v>227600</v>
      </c>
      <c r="O107" s="1" t="s">
        <v>86</v>
      </c>
      <c r="P107" s="1" t="s">
        <v>87</v>
      </c>
      <c r="Q107" s="1">
        <f>Data_sales[[#This Row],[priceEach]]*Data_sales[[#This Row],[quantityOrdered]]</f>
        <v>4468.96</v>
      </c>
      <c r="R107" s="1">
        <f>YEAR(Data_sales[[#This Row],[orderDate]])</f>
        <v>2003</v>
      </c>
      <c r="T107">
        <f>COUNTIF($F$2:F107,F107:F1106)</f>
        <v>8</v>
      </c>
      <c r="U107" t="str">
        <f>IF(T107=1,T107+ROWS($T$2:T107)/1000,"")</f>
        <v/>
      </c>
      <c r="V107">
        <f>IFERROR(SMALL($U$2:$U$1001,ROWS($U$2:U107)),"")</f>
        <v>1.6970000000000001</v>
      </c>
      <c r="W107" t="str">
        <f>IF(V107&lt;&gt;"",INDEX(Data_sales[productName],MATCH(V107,$U$2:$U$1001,0)),"")</f>
        <v>1949 Jaguar XK 120</v>
      </c>
      <c r="X107">
        <f>COUNTIF($O$2:O107,$O$2:$O$1001)</f>
        <v>8</v>
      </c>
      <c r="Y107" t="str">
        <f>IF(X107=1,X107+ROWS($X$2:X107)/100,"")</f>
        <v/>
      </c>
      <c r="Z107" t="str">
        <f>IFERROR(LARGE($Y$2:$Y$1001,ROWS($Y$2:Y107)),"")</f>
        <v/>
      </c>
      <c r="AA107" t="str">
        <f>IF(Z107&lt;&gt;"",INDEX(Data_sales[RepfullName],MATCH(Z107,$Y$2:$Y$1001,0)),"")</f>
        <v/>
      </c>
    </row>
    <row r="108" spans="1:27" x14ac:dyDescent="0.25">
      <c r="A108">
        <v>141</v>
      </c>
      <c r="B108">
        <v>34</v>
      </c>
      <c r="C108">
        <v>131.44</v>
      </c>
      <c r="D108" s="1" t="s">
        <v>17</v>
      </c>
      <c r="E108" s="1" t="s">
        <v>18</v>
      </c>
      <c r="F108" s="1" t="s">
        <v>80</v>
      </c>
      <c r="G108" s="2">
        <v>38002</v>
      </c>
      <c r="H108" s="1" t="s">
        <v>95</v>
      </c>
      <c r="I108" s="1" t="s">
        <v>18</v>
      </c>
      <c r="J108" s="1" t="s">
        <v>82</v>
      </c>
      <c r="K108" s="1" t="s">
        <v>83</v>
      </c>
      <c r="L108" s="1" t="s">
        <v>84</v>
      </c>
      <c r="M108" s="1" t="s">
        <v>85</v>
      </c>
      <c r="N108">
        <v>227600</v>
      </c>
      <c r="O108" s="1" t="s">
        <v>86</v>
      </c>
      <c r="P108" s="1" t="s">
        <v>87</v>
      </c>
      <c r="Q108" s="1">
        <f>Data_sales[[#This Row],[priceEach]]*Data_sales[[#This Row],[quantityOrdered]]</f>
        <v>4468.96</v>
      </c>
      <c r="R108" s="1">
        <f>YEAR(Data_sales[[#This Row],[orderDate]])</f>
        <v>2004</v>
      </c>
      <c r="T108">
        <f>COUNTIF($F$2:F108,F108:F1107)</f>
        <v>9</v>
      </c>
      <c r="U108" t="str">
        <f>IF(T108=1,T108+ROWS($T$2:T108)/1000,"")</f>
        <v/>
      </c>
      <c r="V108">
        <f>IFERROR(SMALL($U$2:$U$1001,ROWS($U$2:U108)),"")</f>
        <v>1.7</v>
      </c>
      <c r="W108" t="str">
        <f>IF(V108&lt;&gt;"",INDEX(Data_sales[productName],MATCH(V108,$U$2:$U$1001,0)),"")</f>
        <v>1952 Citroen-15CV</v>
      </c>
      <c r="X108">
        <f>COUNTIF($O$2:O108,$O$2:$O$1001)</f>
        <v>9</v>
      </c>
      <c r="Y108" t="str">
        <f>IF(X108=1,X108+ROWS($X$2:X108)/100,"")</f>
        <v/>
      </c>
      <c r="Z108" t="str">
        <f>IFERROR(LARGE($Y$2:$Y$1001,ROWS($Y$2:Y108)),"")</f>
        <v/>
      </c>
      <c r="AA108" t="str">
        <f>IF(Z108&lt;&gt;"",INDEX(Data_sales[RepfullName],MATCH(Z108,$Y$2:$Y$1001,0)),"")</f>
        <v/>
      </c>
    </row>
    <row r="109" spans="1:27" x14ac:dyDescent="0.25">
      <c r="A109">
        <v>141</v>
      </c>
      <c r="B109">
        <v>34</v>
      </c>
      <c r="C109">
        <v>131.44</v>
      </c>
      <c r="D109" s="1" t="s">
        <v>17</v>
      </c>
      <c r="E109" s="1" t="s">
        <v>18</v>
      </c>
      <c r="F109" s="1" t="s">
        <v>80</v>
      </c>
      <c r="G109" s="2">
        <v>38106</v>
      </c>
      <c r="H109" s="1" t="s">
        <v>96</v>
      </c>
      <c r="I109" s="1" t="s">
        <v>18</v>
      </c>
      <c r="J109" s="1" t="s">
        <v>82</v>
      </c>
      <c r="K109" s="1" t="s">
        <v>83</v>
      </c>
      <c r="L109" s="1" t="s">
        <v>84</v>
      </c>
      <c r="M109" s="1" t="s">
        <v>85</v>
      </c>
      <c r="N109">
        <v>227600</v>
      </c>
      <c r="O109" s="1" t="s">
        <v>86</v>
      </c>
      <c r="P109" s="1" t="s">
        <v>87</v>
      </c>
      <c r="Q109" s="1">
        <f>Data_sales[[#This Row],[priceEach]]*Data_sales[[#This Row],[quantityOrdered]]</f>
        <v>4468.96</v>
      </c>
      <c r="R109" s="1">
        <f>YEAR(Data_sales[[#This Row],[orderDate]])</f>
        <v>2004</v>
      </c>
      <c r="T109">
        <f>COUNTIF($F$2:F109,F109:F1108)</f>
        <v>10</v>
      </c>
      <c r="U109" t="str">
        <f>IF(T109=1,T109+ROWS($T$2:T109)/1000,"")</f>
        <v/>
      </c>
      <c r="V109">
        <f>IFERROR(SMALL($U$2:$U$1001,ROWS($U$2:U109)),"")</f>
        <v>1.7029999999999998</v>
      </c>
      <c r="W109" t="str">
        <f>IF(V109&lt;&gt;"",INDEX(Data_sales[productName],MATCH(V109,$U$2:$U$1001,0)),"")</f>
        <v>1969 Chevrolet Camaro Z28</v>
      </c>
      <c r="X109">
        <f>COUNTIF($O$2:O109,$O$2:$O$1001)</f>
        <v>10</v>
      </c>
      <c r="Y109" t="str">
        <f>IF(X109=1,X109+ROWS($X$2:X109)/100,"")</f>
        <v/>
      </c>
      <c r="Z109" t="str">
        <f>IFERROR(LARGE($Y$2:$Y$1001,ROWS($Y$2:Y109)),"")</f>
        <v/>
      </c>
      <c r="AA109" t="str">
        <f>IF(Z109&lt;&gt;"",INDEX(Data_sales[RepfullName],MATCH(Z109,$Y$2:$Y$1001,0)),"")</f>
        <v/>
      </c>
    </row>
    <row r="110" spans="1:27" x14ac:dyDescent="0.25">
      <c r="A110">
        <v>141</v>
      </c>
      <c r="B110">
        <v>34</v>
      </c>
      <c r="C110">
        <v>131.44</v>
      </c>
      <c r="D110" s="1" t="s">
        <v>17</v>
      </c>
      <c r="E110" s="1" t="s">
        <v>18</v>
      </c>
      <c r="F110" s="1" t="s">
        <v>80</v>
      </c>
      <c r="G110" s="2">
        <v>38112</v>
      </c>
      <c r="H110" s="1" t="s">
        <v>97</v>
      </c>
      <c r="I110" s="1" t="s">
        <v>18</v>
      </c>
      <c r="J110" s="1" t="s">
        <v>82</v>
      </c>
      <c r="K110" s="1" t="s">
        <v>83</v>
      </c>
      <c r="L110" s="1" t="s">
        <v>84</v>
      </c>
      <c r="M110" s="1" t="s">
        <v>85</v>
      </c>
      <c r="N110">
        <v>227600</v>
      </c>
      <c r="O110" s="1" t="s">
        <v>86</v>
      </c>
      <c r="P110" s="1" t="s">
        <v>87</v>
      </c>
      <c r="Q110" s="1">
        <f>Data_sales[[#This Row],[priceEach]]*Data_sales[[#This Row],[quantityOrdered]]</f>
        <v>4468.96</v>
      </c>
      <c r="R110" s="1">
        <f>YEAR(Data_sales[[#This Row],[orderDate]])</f>
        <v>2004</v>
      </c>
      <c r="T110">
        <f>COUNTIF($F$2:F110,F110:F1109)</f>
        <v>11</v>
      </c>
      <c r="U110" t="str">
        <f>IF(T110=1,T110+ROWS($T$2:T110)/1000,"")</f>
        <v/>
      </c>
      <c r="V110">
        <f>IFERROR(SMALL($U$2:$U$1001,ROWS($U$2:U110)),"")</f>
        <v>1.706</v>
      </c>
      <c r="W110" t="str">
        <f>IF(V110&lt;&gt;"",INDEX(Data_sales[productName],MATCH(V110,$U$2:$U$1001,0)),"")</f>
        <v>2002 Chevy Corvette</v>
      </c>
      <c r="X110">
        <f>COUNTIF($O$2:O110,$O$2:$O$1001)</f>
        <v>11</v>
      </c>
      <c r="Y110" t="str">
        <f>IF(X110=1,X110+ROWS($X$2:X110)/100,"")</f>
        <v/>
      </c>
      <c r="Z110" t="str">
        <f>IFERROR(LARGE($Y$2:$Y$1001,ROWS($Y$2:Y110)),"")</f>
        <v/>
      </c>
      <c r="AA110" t="str">
        <f>IF(Z110&lt;&gt;"",INDEX(Data_sales[RepfullName],MATCH(Z110,$Y$2:$Y$1001,0)),"")</f>
        <v/>
      </c>
    </row>
    <row r="111" spans="1:27" x14ac:dyDescent="0.25">
      <c r="A111">
        <v>141</v>
      </c>
      <c r="B111">
        <v>34</v>
      </c>
      <c r="C111">
        <v>131.44</v>
      </c>
      <c r="D111" s="1" t="s">
        <v>17</v>
      </c>
      <c r="E111" s="1" t="s">
        <v>18</v>
      </c>
      <c r="F111" s="1" t="s">
        <v>80</v>
      </c>
      <c r="G111" s="2">
        <v>38162</v>
      </c>
      <c r="H111" s="1" t="s">
        <v>18</v>
      </c>
      <c r="I111" s="1" t="s">
        <v>98</v>
      </c>
      <c r="J111" s="1" t="s">
        <v>82</v>
      </c>
      <c r="K111" s="1" t="s">
        <v>83</v>
      </c>
      <c r="L111" s="1" t="s">
        <v>84</v>
      </c>
      <c r="M111" s="1" t="s">
        <v>85</v>
      </c>
      <c r="N111">
        <v>227600</v>
      </c>
      <c r="O111" s="1" t="s">
        <v>86</v>
      </c>
      <c r="P111" s="1" t="s">
        <v>87</v>
      </c>
      <c r="Q111" s="1">
        <f>Data_sales[[#This Row],[priceEach]]*Data_sales[[#This Row],[quantityOrdered]]</f>
        <v>4468.96</v>
      </c>
      <c r="R111" s="1">
        <f>YEAR(Data_sales[[#This Row],[orderDate]])</f>
        <v>2004</v>
      </c>
      <c r="T111">
        <f>COUNTIF($F$2:F111,F111:F1110)</f>
        <v>12</v>
      </c>
      <c r="U111" t="str">
        <f>IF(T111=1,T111+ROWS($T$2:T111)/1000,"")</f>
        <v/>
      </c>
      <c r="V111" t="str">
        <f>IFERROR(SMALL($U$2:$U$1001,ROWS($U$2:U111)),"")</f>
        <v/>
      </c>
      <c r="W111" t="str">
        <f>IF(V111&lt;&gt;"",INDEX(Data_sales[productName],MATCH(V111,$U$2:$U$1001,0)),"")</f>
        <v/>
      </c>
      <c r="X111">
        <f>COUNTIF($O$2:O111,$O$2:$O$1001)</f>
        <v>12</v>
      </c>
      <c r="Y111" t="str">
        <f>IF(X111=1,X111+ROWS($X$2:X111)/100,"")</f>
        <v/>
      </c>
      <c r="Z111" t="str">
        <f>IFERROR(LARGE($Y$2:$Y$1001,ROWS($Y$2:Y111)),"")</f>
        <v/>
      </c>
      <c r="AA111" t="str">
        <f>IF(Z111&lt;&gt;"",INDEX(Data_sales[RepfullName],MATCH(Z111,$Y$2:$Y$1001,0)),"")</f>
        <v/>
      </c>
    </row>
    <row r="112" spans="1:27" x14ac:dyDescent="0.25">
      <c r="A112">
        <v>141</v>
      </c>
      <c r="B112">
        <v>34</v>
      </c>
      <c r="C112">
        <v>131.44</v>
      </c>
      <c r="D112" s="1" t="s">
        <v>17</v>
      </c>
      <c r="E112" s="1" t="s">
        <v>18</v>
      </c>
      <c r="F112" s="1" t="s">
        <v>80</v>
      </c>
      <c r="G112" s="2">
        <v>38208</v>
      </c>
      <c r="H112" s="1" t="s">
        <v>99</v>
      </c>
      <c r="I112" s="1" t="s">
        <v>100</v>
      </c>
      <c r="J112" s="1" t="s">
        <v>82</v>
      </c>
      <c r="K112" s="1" t="s">
        <v>83</v>
      </c>
      <c r="L112" s="1" t="s">
        <v>84</v>
      </c>
      <c r="M112" s="1" t="s">
        <v>85</v>
      </c>
      <c r="N112">
        <v>227600</v>
      </c>
      <c r="O112" s="1" t="s">
        <v>86</v>
      </c>
      <c r="P112" s="1" t="s">
        <v>87</v>
      </c>
      <c r="Q112" s="1">
        <f>Data_sales[[#This Row],[priceEach]]*Data_sales[[#This Row],[quantityOrdered]]</f>
        <v>4468.96</v>
      </c>
      <c r="R112" s="1">
        <f>YEAR(Data_sales[[#This Row],[orderDate]])</f>
        <v>2004</v>
      </c>
      <c r="T112">
        <f>COUNTIF($F$2:F112,F112:F1111)</f>
        <v>13</v>
      </c>
      <c r="U112" t="str">
        <f>IF(T112=1,T112+ROWS($T$2:T112)/1000,"")</f>
        <v/>
      </c>
      <c r="V112" t="str">
        <f>IFERROR(SMALL($U$2:$U$1001,ROWS($U$2:U112)),"")</f>
        <v/>
      </c>
      <c r="W112" t="str">
        <f>IF(V112&lt;&gt;"",INDEX(Data_sales[productName],MATCH(V112,$U$2:$U$1001,0)),"")</f>
        <v/>
      </c>
      <c r="X112">
        <f>COUNTIF($O$2:O112,$O$2:$O$1001)</f>
        <v>13</v>
      </c>
      <c r="Y112" t="str">
        <f>IF(X112=1,X112+ROWS($X$2:X112)/100,"")</f>
        <v/>
      </c>
      <c r="Z112" t="str">
        <f>IFERROR(LARGE($Y$2:$Y$1001,ROWS($Y$2:Y112)),"")</f>
        <v/>
      </c>
      <c r="AA112" t="str">
        <f>IF(Z112&lt;&gt;"",INDEX(Data_sales[RepfullName],MATCH(Z112,$Y$2:$Y$1001,0)),"")</f>
        <v/>
      </c>
    </row>
    <row r="113" spans="1:27" x14ac:dyDescent="0.25">
      <c r="A113">
        <v>141</v>
      </c>
      <c r="B113">
        <v>34</v>
      </c>
      <c r="C113">
        <v>131.44</v>
      </c>
      <c r="D113" s="1" t="s">
        <v>17</v>
      </c>
      <c r="E113" s="1" t="s">
        <v>18</v>
      </c>
      <c r="F113" s="1" t="s">
        <v>80</v>
      </c>
      <c r="G113" s="2">
        <v>38276</v>
      </c>
      <c r="H113" s="1" t="s">
        <v>101</v>
      </c>
      <c r="I113" s="1" t="s">
        <v>102</v>
      </c>
      <c r="J113" s="1" t="s">
        <v>82</v>
      </c>
      <c r="K113" s="1" t="s">
        <v>83</v>
      </c>
      <c r="L113" s="1" t="s">
        <v>84</v>
      </c>
      <c r="M113" s="1" t="s">
        <v>85</v>
      </c>
      <c r="N113">
        <v>227600</v>
      </c>
      <c r="O113" s="1" t="s">
        <v>86</v>
      </c>
      <c r="P113" s="1" t="s">
        <v>87</v>
      </c>
      <c r="Q113" s="1">
        <f>Data_sales[[#This Row],[priceEach]]*Data_sales[[#This Row],[quantityOrdered]]</f>
        <v>4468.96</v>
      </c>
      <c r="R113" s="1">
        <f>YEAR(Data_sales[[#This Row],[orderDate]])</f>
        <v>2004</v>
      </c>
      <c r="T113">
        <f>COUNTIF($F$2:F113,F113:F1112)</f>
        <v>14</v>
      </c>
      <c r="U113" t="str">
        <f>IF(T113=1,T113+ROWS($T$2:T113)/1000,"")</f>
        <v/>
      </c>
      <c r="V113" t="str">
        <f>IFERROR(SMALL($U$2:$U$1001,ROWS($U$2:U113)),"")</f>
        <v/>
      </c>
      <c r="W113" t="str">
        <f>IF(V113&lt;&gt;"",INDEX(Data_sales[productName],MATCH(V113,$U$2:$U$1001,0)),"")</f>
        <v/>
      </c>
      <c r="X113">
        <f>COUNTIF($O$2:O113,$O$2:$O$1001)</f>
        <v>14</v>
      </c>
      <c r="Y113" t="str">
        <f>IF(X113=1,X113+ROWS($X$2:X113)/100,"")</f>
        <v/>
      </c>
      <c r="Z113" t="str">
        <f>IFERROR(LARGE($Y$2:$Y$1001,ROWS($Y$2:Y113)),"")</f>
        <v/>
      </c>
      <c r="AA113" t="str">
        <f>IF(Z113&lt;&gt;"",INDEX(Data_sales[RepfullName],MATCH(Z113,$Y$2:$Y$1001,0)),"")</f>
        <v/>
      </c>
    </row>
    <row r="114" spans="1:27" x14ac:dyDescent="0.25">
      <c r="A114">
        <v>141</v>
      </c>
      <c r="B114">
        <v>34</v>
      </c>
      <c r="C114">
        <v>131.44</v>
      </c>
      <c r="D114" s="1" t="s">
        <v>17</v>
      </c>
      <c r="E114" s="1" t="s">
        <v>18</v>
      </c>
      <c r="F114" s="1" t="s">
        <v>80</v>
      </c>
      <c r="G114" s="2">
        <v>38323</v>
      </c>
      <c r="H114" s="1" t="s">
        <v>103</v>
      </c>
      <c r="I114" s="1" t="s">
        <v>18</v>
      </c>
      <c r="J114" s="1" t="s">
        <v>82</v>
      </c>
      <c r="K114" s="1" t="s">
        <v>83</v>
      </c>
      <c r="L114" s="1" t="s">
        <v>84</v>
      </c>
      <c r="M114" s="1" t="s">
        <v>85</v>
      </c>
      <c r="N114">
        <v>227600</v>
      </c>
      <c r="O114" s="1" t="s">
        <v>86</v>
      </c>
      <c r="P114" s="1" t="s">
        <v>87</v>
      </c>
      <c r="Q114" s="1">
        <f>Data_sales[[#This Row],[priceEach]]*Data_sales[[#This Row],[quantityOrdered]]</f>
        <v>4468.96</v>
      </c>
      <c r="R114" s="1">
        <f>YEAR(Data_sales[[#This Row],[orderDate]])</f>
        <v>2004</v>
      </c>
      <c r="T114">
        <f>COUNTIF($F$2:F114,F114:F1113)</f>
        <v>15</v>
      </c>
      <c r="U114" t="str">
        <f>IF(T114=1,T114+ROWS($T$2:T114)/1000,"")</f>
        <v/>
      </c>
      <c r="V114" t="str">
        <f>IFERROR(SMALL($U$2:$U$1001,ROWS($U$2:U114)),"")</f>
        <v/>
      </c>
      <c r="W114" t="str">
        <f>IF(V114&lt;&gt;"",INDEX(Data_sales[productName],MATCH(V114,$U$2:$U$1001,0)),"")</f>
        <v/>
      </c>
      <c r="X114">
        <f>COUNTIF($O$2:O114,$O$2:$O$1001)</f>
        <v>15</v>
      </c>
      <c r="Y114" t="str">
        <f>IF(X114=1,X114+ROWS($X$2:X114)/100,"")</f>
        <v/>
      </c>
      <c r="Z114" t="str">
        <f>IFERROR(LARGE($Y$2:$Y$1001,ROWS($Y$2:Y114)),"")</f>
        <v/>
      </c>
      <c r="AA114" t="str">
        <f>IF(Z114&lt;&gt;"",INDEX(Data_sales[RepfullName],MATCH(Z114,$Y$2:$Y$1001,0)),"")</f>
        <v/>
      </c>
    </row>
    <row r="115" spans="1:27" x14ac:dyDescent="0.25">
      <c r="A115">
        <v>141</v>
      </c>
      <c r="B115">
        <v>34</v>
      </c>
      <c r="C115">
        <v>131.44</v>
      </c>
      <c r="D115" s="1" t="s">
        <v>17</v>
      </c>
      <c r="E115" s="1" t="s">
        <v>18</v>
      </c>
      <c r="F115" s="1" t="s">
        <v>80</v>
      </c>
      <c r="G115" s="2">
        <v>38328</v>
      </c>
      <c r="H115" s="1" t="s">
        <v>104</v>
      </c>
      <c r="I115" s="1" t="s">
        <v>18</v>
      </c>
      <c r="J115" s="1" t="s">
        <v>82</v>
      </c>
      <c r="K115" s="1" t="s">
        <v>83</v>
      </c>
      <c r="L115" s="1" t="s">
        <v>84</v>
      </c>
      <c r="M115" s="1" t="s">
        <v>85</v>
      </c>
      <c r="N115">
        <v>227600</v>
      </c>
      <c r="O115" s="1" t="s">
        <v>86</v>
      </c>
      <c r="P115" s="1" t="s">
        <v>87</v>
      </c>
      <c r="Q115" s="1">
        <f>Data_sales[[#This Row],[priceEach]]*Data_sales[[#This Row],[quantityOrdered]]</f>
        <v>4468.96</v>
      </c>
      <c r="R115" s="1">
        <f>YEAR(Data_sales[[#This Row],[orderDate]])</f>
        <v>2004</v>
      </c>
      <c r="T115">
        <f>COUNTIF($F$2:F115,F115:F1114)</f>
        <v>16</v>
      </c>
      <c r="U115" t="str">
        <f>IF(T115=1,T115+ROWS($T$2:T115)/1000,"")</f>
        <v/>
      </c>
      <c r="V115" t="str">
        <f>IFERROR(SMALL($U$2:$U$1001,ROWS($U$2:U115)),"")</f>
        <v/>
      </c>
      <c r="W115" t="str">
        <f>IF(V115&lt;&gt;"",INDEX(Data_sales[productName],MATCH(V115,$U$2:$U$1001,0)),"")</f>
        <v/>
      </c>
      <c r="X115">
        <f>COUNTIF($O$2:O115,$O$2:$O$1001)</f>
        <v>16</v>
      </c>
      <c r="Y115" t="str">
        <f>IF(X115=1,X115+ROWS($X$2:X115)/100,"")</f>
        <v/>
      </c>
      <c r="Z115" t="str">
        <f>IFERROR(LARGE($Y$2:$Y$1001,ROWS($Y$2:Y115)),"")</f>
        <v/>
      </c>
      <c r="AA115" t="str">
        <f>IF(Z115&lt;&gt;"",INDEX(Data_sales[RepfullName],MATCH(Z115,$Y$2:$Y$1001,0)),"")</f>
        <v/>
      </c>
    </row>
    <row r="116" spans="1:27" x14ac:dyDescent="0.25">
      <c r="A116">
        <v>141</v>
      </c>
      <c r="B116">
        <v>34</v>
      </c>
      <c r="C116">
        <v>131.44</v>
      </c>
      <c r="D116" s="1" t="s">
        <v>17</v>
      </c>
      <c r="E116" s="1" t="s">
        <v>18</v>
      </c>
      <c r="F116" s="1" t="s">
        <v>80</v>
      </c>
      <c r="G116" s="2">
        <v>38331</v>
      </c>
      <c r="H116" s="1" t="s">
        <v>105</v>
      </c>
      <c r="I116" s="1" t="s">
        <v>106</v>
      </c>
      <c r="J116" s="1" t="s">
        <v>82</v>
      </c>
      <c r="K116" s="1" t="s">
        <v>83</v>
      </c>
      <c r="L116" s="1" t="s">
        <v>84</v>
      </c>
      <c r="M116" s="1" t="s">
        <v>85</v>
      </c>
      <c r="N116">
        <v>227600</v>
      </c>
      <c r="O116" s="1" t="s">
        <v>86</v>
      </c>
      <c r="P116" s="1" t="s">
        <v>87</v>
      </c>
      <c r="Q116" s="1">
        <f>Data_sales[[#This Row],[priceEach]]*Data_sales[[#This Row],[quantityOrdered]]</f>
        <v>4468.96</v>
      </c>
      <c r="R116" s="1">
        <f>YEAR(Data_sales[[#This Row],[orderDate]])</f>
        <v>2004</v>
      </c>
      <c r="T116">
        <f>COUNTIF($F$2:F116,F116:F1115)</f>
        <v>17</v>
      </c>
      <c r="U116" t="str">
        <f>IF(T116=1,T116+ROWS($T$2:T116)/1000,"")</f>
        <v/>
      </c>
      <c r="V116" t="str">
        <f>IFERROR(SMALL($U$2:$U$1001,ROWS($U$2:U116)),"")</f>
        <v/>
      </c>
      <c r="W116" t="str">
        <f>IF(V116&lt;&gt;"",INDEX(Data_sales[productName],MATCH(V116,$U$2:$U$1001,0)),"")</f>
        <v/>
      </c>
      <c r="X116">
        <f>COUNTIF($O$2:O116,$O$2:$O$1001)</f>
        <v>17</v>
      </c>
      <c r="Y116" t="str">
        <f>IF(X116=1,X116+ROWS($X$2:X116)/100,"")</f>
        <v/>
      </c>
      <c r="Z116" t="str">
        <f>IFERROR(LARGE($Y$2:$Y$1001,ROWS($Y$2:Y116)),"")</f>
        <v/>
      </c>
      <c r="AA116" t="str">
        <f>IF(Z116&lt;&gt;"",INDEX(Data_sales[RepfullName],MATCH(Z116,$Y$2:$Y$1001,0)),"")</f>
        <v/>
      </c>
    </row>
    <row r="117" spans="1:27" x14ac:dyDescent="0.25">
      <c r="A117">
        <v>141</v>
      </c>
      <c r="B117">
        <v>34</v>
      </c>
      <c r="C117">
        <v>131.44</v>
      </c>
      <c r="D117" s="1" t="s">
        <v>17</v>
      </c>
      <c r="E117" s="1" t="s">
        <v>18</v>
      </c>
      <c r="F117" s="1" t="s">
        <v>80</v>
      </c>
      <c r="G117" s="2">
        <v>38393</v>
      </c>
      <c r="H117" s="1" t="s">
        <v>107</v>
      </c>
      <c r="I117" s="1" t="s">
        <v>18</v>
      </c>
      <c r="J117" s="1" t="s">
        <v>82</v>
      </c>
      <c r="K117" s="1" t="s">
        <v>83</v>
      </c>
      <c r="L117" s="1" t="s">
        <v>84</v>
      </c>
      <c r="M117" s="1" t="s">
        <v>85</v>
      </c>
      <c r="N117">
        <v>227600</v>
      </c>
      <c r="O117" s="1" t="s">
        <v>86</v>
      </c>
      <c r="P117" s="1" t="s">
        <v>87</v>
      </c>
      <c r="Q117" s="3">
        <f>Data_sales[[#This Row],[priceEach]]*Data_sales[[#This Row],[quantityOrdered]]</f>
        <v>4468.96</v>
      </c>
      <c r="R117" s="1">
        <f>YEAR(Data_sales[[#This Row],[orderDate]])</f>
        <v>2005</v>
      </c>
      <c r="T117">
        <f>COUNTIF($F$2:F117,F117:F1116)</f>
        <v>18</v>
      </c>
      <c r="U117" t="str">
        <f>IF(T117=1,T117+ROWS($T$2:T117)/1000,"")</f>
        <v/>
      </c>
      <c r="V117" t="str">
        <f>IFERROR(SMALL($U$2:$U$1001,ROWS($U$2:U117)),"")</f>
        <v/>
      </c>
      <c r="W117" t="str">
        <f>IF(V117&lt;&gt;"",INDEX(Data_sales[productName],MATCH(V117,$U$2:$U$1001,0)),"")</f>
        <v/>
      </c>
      <c r="X117">
        <f>COUNTIF($O$2:O117,$O$2:$O$1001)</f>
        <v>18</v>
      </c>
      <c r="Y117" t="str">
        <f>IF(X117=1,X117+ROWS($X$2:X117)/100,"")</f>
        <v/>
      </c>
      <c r="Z117" t="str">
        <f>IFERROR(LARGE($Y$2:$Y$1001,ROWS($Y$2:Y117)),"")</f>
        <v/>
      </c>
      <c r="AA117" t="str">
        <f>IF(Z117&lt;&gt;"",INDEX(Data_sales[RepfullName],MATCH(Z117,$Y$2:$Y$1001,0)),"")</f>
        <v/>
      </c>
    </row>
    <row r="118" spans="1:27" x14ac:dyDescent="0.25">
      <c r="A118">
        <v>141</v>
      </c>
      <c r="B118">
        <v>34</v>
      </c>
      <c r="C118">
        <v>131.44</v>
      </c>
      <c r="D118" s="1" t="s">
        <v>17</v>
      </c>
      <c r="E118" s="1" t="s">
        <v>18</v>
      </c>
      <c r="F118" s="1" t="s">
        <v>80</v>
      </c>
      <c r="G118" s="2">
        <v>38393</v>
      </c>
      <c r="H118" s="1" t="s">
        <v>107</v>
      </c>
      <c r="I118" s="1" t="s">
        <v>18</v>
      </c>
      <c r="J118" s="1" t="s">
        <v>82</v>
      </c>
      <c r="K118" s="1" t="s">
        <v>83</v>
      </c>
      <c r="L118" s="1" t="s">
        <v>84</v>
      </c>
      <c r="M118" s="1" t="s">
        <v>85</v>
      </c>
      <c r="N118">
        <v>227600</v>
      </c>
      <c r="O118" s="1" t="s">
        <v>86</v>
      </c>
      <c r="P118" s="1" t="s">
        <v>87</v>
      </c>
      <c r="Q118" s="3">
        <f>Data_sales[[#This Row],[priceEach]]*Data_sales[[#This Row],[quantityOrdered]]</f>
        <v>4468.96</v>
      </c>
      <c r="R118" s="1">
        <f>YEAR(Data_sales[[#This Row],[orderDate]])</f>
        <v>2005</v>
      </c>
      <c r="T118">
        <f>COUNTIF($F$2:F118,F118:F1117)</f>
        <v>19</v>
      </c>
      <c r="U118" t="str">
        <f>IF(T118=1,T118+ROWS($T$2:T118)/1000,"")</f>
        <v/>
      </c>
      <c r="V118" t="str">
        <f>IFERROR(SMALL($U$2:$U$1001,ROWS($U$2:U118)),"")</f>
        <v/>
      </c>
      <c r="W118" t="str">
        <f>IF(V118&lt;&gt;"",INDEX(Data_sales[productName],MATCH(V118,$U$2:$U$1001,0)),"")</f>
        <v/>
      </c>
      <c r="X118">
        <f>COUNTIF($O$2:O118,$O$2:$O$1001)</f>
        <v>19</v>
      </c>
      <c r="Y118" t="str">
        <f>IF(X118=1,X118+ROWS($X$2:X118)/100,"")</f>
        <v/>
      </c>
      <c r="Z118" t="str">
        <f>IFERROR(LARGE($Y$2:$Y$1001,ROWS($Y$2:Y118)),"")</f>
        <v/>
      </c>
      <c r="AA118" t="str">
        <f>IF(Z118&lt;&gt;"",INDEX(Data_sales[RepfullName],MATCH(Z118,$Y$2:$Y$1001,0)),"")</f>
        <v/>
      </c>
    </row>
    <row r="119" spans="1:27" x14ac:dyDescent="0.25">
      <c r="A119">
        <v>141</v>
      </c>
      <c r="B119">
        <v>34</v>
      </c>
      <c r="C119">
        <v>131.44</v>
      </c>
      <c r="D119" s="1" t="s">
        <v>17</v>
      </c>
      <c r="E119" s="1" t="s">
        <v>18</v>
      </c>
      <c r="F119" s="1" t="s">
        <v>80</v>
      </c>
      <c r="G119" s="2">
        <v>38399</v>
      </c>
      <c r="H119" s="1" t="s">
        <v>108</v>
      </c>
      <c r="I119" s="1" t="s">
        <v>18</v>
      </c>
      <c r="J119" s="1" t="s">
        <v>82</v>
      </c>
      <c r="K119" s="1" t="s">
        <v>83</v>
      </c>
      <c r="L119" s="1" t="s">
        <v>84</v>
      </c>
      <c r="M119" s="1" t="s">
        <v>85</v>
      </c>
      <c r="N119">
        <v>227600</v>
      </c>
      <c r="O119" s="1" t="s">
        <v>86</v>
      </c>
      <c r="P119" s="1" t="s">
        <v>87</v>
      </c>
      <c r="Q119" s="3">
        <f>Data_sales[[#This Row],[priceEach]]*Data_sales[[#This Row],[quantityOrdered]]</f>
        <v>4468.96</v>
      </c>
      <c r="R119" s="1">
        <f>YEAR(Data_sales[[#This Row],[orderDate]])</f>
        <v>2005</v>
      </c>
      <c r="T119">
        <f>COUNTIF($F$2:F119,F119:F1118)</f>
        <v>20</v>
      </c>
      <c r="U119" t="str">
        <f>IF(T119=1,T119+ROWS($T$2:T119)/1000,"")</f>
        <v/>
      </c>
      <c r="V119" t="str">
        <f>IFERROR(SMALL($U$2:$U$1001,ROWS($U$2:U119)),"")</f>
        <v/>
      </c>
      <c r="W119" t="str">
        <f>IF(V119&lt;&gt;"",INDEX(Data_sales[productName],MATCH(V119,$U$2:$U$1001,0)),"")</f>
        <v/>
      </c>
      <c r="X119">
        <f>COUNTIF($O$2:O119,$O$2:$O$1001)</f>
        <v>20</v>
      </c>
      <c r="Y119" t="str">
        <f>IF(X119=1,X119+ROWS($X$2:X119)/100,"")</f>
        <v/>
      </c>
      <c r="Z119" t="str">
        <f>IFERROR(LARGE($Y$2:$Y$1001,ROWS($Y$2:Y119)),"")</f>
        <v/>
      </c>
      <c r="AA119" t="str">
        <f>IF(Z119&lt;&gt;"",INDEX(Data_sales[RepfullName],MATCH(Z119,$Y$2:$Y$1001,0)),"")</f>
        <v/>
      </c>
    </row>
    <row r="120" spans="1:27" x14ac:dyDescent="0.25">
      <c r="A120">
        <v>141</v>
      </c>
      <c r="B120">
        <v>34</v>
      </c>
      <c r="C120">
        <v>131.44</v>
      </c>
      <c r="D120" s="1" t="s">
        <v>17</v>
      </c>
      <c r="E120" s="1" t="s">
        <v>18</v>
      </c>
      <c r="F120" s="1" t="s">
        <v>80</v>
      </c>
      <c r="G120" s="2">
        <v>38405</v>
      </c>
      <c r="H120" s="1" t="s">
        <v>109</v>
      </c>
      <c r="I120" s="1" t="s">
        <v>18</v>
      </c>
      <c r="J120" s="1" t="s">
        <v>82</v>
      </c>
      <c r="K120" s="1" t="s">
        <v>83</v>
      </c>
      <c r="L120" s="1" t="s">
        <v>84</v>
      </c>
      <c r="M120" s="1" t="s">
        <v>85</v>
      </c>
      <c r="N120">
        <v>227600</v>
      </c>
      <c r="O120" s="1" t="s">
        <v>86</v>
      </c>
      <c r="P120" s="1" t="s">
        <v>87</v>
      </c>
      <c r="Q120" s="3">
        <f>Data_sales[[#This Row],[priceEach]]*Data_sales[[#This Row],[quantityOrdered]]</f>
        <v>4468.96</v>
      </c>
      <c r="R120" s="1">
        <f>YEAR(Data_sales[[#This Row],[orderDate]])</f>
        <v>2005</v>
      </c>
      <c r="T120">
        <f>COUNTIF($F$2:F120,F120:F1119)</f>
        <v>21</v>
      </c>
      <c r="U120" t="str">
        <f>IF(T120=1,T120+ROWS($T$2:T120)/1000,"")</f>
        <v/>
      </c>
      <c r="V120" t="str">
        <f>IFERROR(SMALL($U$2:$U$1001,ROWS($U$2:U120)),"")</f>
        <v/>
      </c>
      <c r="W120" t="str">
        <f>IF(V120&lt;&gt;"",INDEX(Data_sales[productName],MATCH(V120,$U$2:$U$1001,0)),"")</f>
        <v/>
      </c>
      <c r="X120">
        <f>COUNTIF($O$2:O120,$O$2:$O$1001)</f>
        <v>21</v>
      </c>
      <c r="Y120" t="str">
        <f>IF(X120=1,X120+ROWS($X$2:X120)/100,"")</f>
        <v/>
      </c>
      <c r="Z120" t="str">
        <f>IFERROR(LARGE($Y$2:$Y$1001,ROWS($Y$2:Y120)),"")</f>
        <v/>
      </c>
      <c r="AA120" t="str">
        <f>IF(Z120&lt;&gt;"",INDEX(Data_sales[RepfullName],MATCH(Z120,$Y$2:$Y$1001,0)),"")</f>
        <v/>
      </c>
    </row>
    <row r="121" spans="1:27" x14ac:dyDescent="0.25">
      <c r="A121">
        <v>141</v>
      </c>
      <c r="B121">
        <v>34</v>
      </c>
      <c r="C121">
        <v>131.44</v>
      </c>
      <c r="D121" s="1" t="s">
        <v>17</v>
      </c>
      <c r="E121" s="1" t="s">
        <v>18</v>
      </c>
      <c r="F121" s="1" t="s">
        <v>80</v>
      </c>
      <c r="G121" s="2">
        <v>38412</v>
      </c>
      <c r="H121" s="1" t="s">
        <v>110</v>
      </c>
      <c r="I121" s="1" t="s">
        <v>111</v>
      </c>
      <c r="J121" s="1" t="s">
        <v>82</v>
      </c>
      <c r="K121" s="1" t="s">
        <v>83</v>
      </c>
      <c r="L121" s="1" t="s">
        <v>84</v>
      </c>
      <c r="M121" s="1" t="s">
        <v>85</v>
      </c>
      <c r="N121">
        <v>227600</v>
      </c>
      <c r="O121" s="1" t="s">
        <v>86</v>
      </c>
      <c r="P121" s="1" t="s">
        <v>87</v>
      </c>
      <c r="Q121" s="3">
        <f>Data_sales[[#This Row],[priceEach]]*Data_sales[[#This Row],[quantityOrdered]]</f>
        <v>4468.96</v>
      </c>
      <c r="R121" s="1">
        <f>YEAR(Data_sales[[#This Row],[orderDate]])</f>
        <v>2005</v>
      </c>
      <c r="T121">
        <f>COUNTIF($F$2:F121,F121:F1120)</f>
        <v>22</v>
      </c>
      <c r="U121" t="str">
        <f>IF(T121=1,T121+ROWS($T$2:T121)/1000,"")</f>
        <v/>
      </c>
      <c r="V121" t="str">
        <f>IFERROR(SMALL($U$2:$U$1001,ROWS($U$2:U121)),"")</f>
        <v/>
      </c>
      <c r="W121" t="str">
        <f>IF(V121&lt;&gt;"",INDEX(Data_sales[productName],MATCH(V121,$U$2:$U$1001,0)),"")</f>
        <v/>
      </c>
      <c r="X121">
        <f>COUNTIF($O$2:O121,$O$2:$O$1001)</f>
        <v>22</v>
      </c>
      <c r="Y121" t="str">
        <f>IF(X121=1,X121+ROWS($X$2:X121)/100,"")</f>
        <v/>
      </c>
      <c r="Z121" t="str">
        <f>IFERROR(LARGE($Y$2:$Y$1001,ROWS($Y$2:Y121)),"")</f>
        <v/>
      </c>
      <c r="AA121" t="str">
        <f>IF(Z121&lt;&gt;"",INDEX(Data_sales[RepfullName],MATCH(Z121,$Y$2:$Y$1001,0)),"")</f>
        <v/>
      </c>
    </row>
    <row r="122" spans="1:27" x14ac:dyDescent="0.25">
      <c r="A122">
        <v>141</v>
      </c>
      <c r="B122">
        <v>34</v>
      </c>
      <c r="C122">
        <v>131.44</v>
      </c>
      <c r="D122" s="1" t="s">
        <v>17</v>
      </c>
      <c r="E122" s="1" t="s">
        <v>18</v>
      </c>
      <c r="F122" s="1" t="s">
        <v>80</v>
      </c>
      <c r="G122" s="2">
        <v>38426</v>
      </c>
      <c r="H122" s="1" t="s">
        <v>112</v>
      </c>
      <c r="I122" s="1" t="s">
        <v>18</v>
      </c>
      <c r="J122" s="1" t="s">
        <v>82</v>
      </c>
      <c r="K122" s="1" t="s">
        <v>83</v>
      </c>
      <c r="L122" s="1" t="s">
        <v>84</v>
      </c>
      <c r="M122" s="1" t="s">
        <v>85</v>
      </c>
      <c r="N122">
        <v>227600</v>
      </c>
      <c r="O122" s="1" t="s">
        <v>86</v>
      </c>
      <c r="P122" s="1" t="s">
        <v>87</v>
      </c>
      <c r="Q122" s="3">
        <f>Data_sales[[#This Row],[priceEach]]*Data_sales[[#This Row],[quantityOrdered]]</f>
        <v>4468.96</v>
      </c>
      <c r="R122" s="1">
        <f>YEAR(Data_sales[[#This Row],[orderDate]])</f>
        <v>2005</v>
      </c>
      <c r="T122">
        <f>COUNTIF($F$2:F122,F122:F1121)</f>
        <v>23</v>
      </c>
      <c r="U122" t="str">
        <f>IF(T122=1,T122+ROWS($T$2:T122)/1000,"")</f>
        <v/>
      </c>
      <c r="V122" t="str">
        <f>IFERROR(SMALL($U$2:$U$1001,ROWS($U$2:U122)),"")</f>
        <v/>
      </c>
      <c r="W122" t="str">
        <f>IF(V122&lt;&gt;"",INDEX(Data_sales[productName],MATCH(V122,$U$2:$U$1001,0)),"")</f>
        <v/>
      </c>
      <c r="X122">
        <f>COUNTIF($O$2:O122,$O$2:$O$1001)</f>
        <v>23</v>
      </c>
      <c r="Y122" t="str">
        <f>IF(X122=1,X122+ROWS($X$2:X122)/100,"")</f>
        <v/>
      </c>
      <c r="Z122" t="str">
        <f>IFERROR(LARGE($Y$2:$Y$1001,ROWS($Y$2:Y122)),"")</f>
        <v/>
      </c>
      <c r="AA122" t="str">
        <f>IF(Z122&lt;&gt;"",INDEX(Data_sales[RepfullName],MATCH(Z122,$Y$2:$Y$1001,0)),"")</f>
        <v/>
      </c>
    </row>
    <row r="123" spans="1:27" x14ac:dyDescent="0.25">
      <c r="A123">
        <v>141</v>
      </c>
      <c r="B123">
        <v>34</v>
      </c>
      <c r="C123">
        <v>131.44</v>
      </c>
      <c r="D123" s="1" t="s">
        <v>17</v>
      </c>
      <c r="E123" s="1" t="s">
        <v>18</v>
      </c>
      <c r="F123" s="1" t="s">
        <v>80</v>
      </c>
      <c r="G123" s="2">
        <v>38475</v>
      </c>
      <c r="H123" s="1" t="s">
        <v>113</v>
      </c>
      <c r="I123" s="1" t="s">
        <v>18</v>
      </c>
      <c r="J123" s="1" t="s">
        <v>82</v>
      </c>
      <c r="K123" s="1" t="s">
        <v>83</v>
      </c>
      <c r="L123" s="1" t="s">
        <v>84</v>
      </c>
      <c r="M123" s="1" t="s">
        <v>85</v>
      </c>
      <c r="N123">
        <v>227600</v>
      </c>
      <c r="O123" s="1" t="s">
        <v>86</v>
      </c>
      <c r="P123" s="1" t="s">
        <v>87</v>
      </c>
      <c r="Q123" s="3">
        <f>Data_sales[[#This Row],[priceEach]]*Data_sales[[#This Row],[quantityOrdered]]</f>
        <v>4468.96</v>
      </c>
      <c r="R123" s="1">
        <f>YEAR(Data_sales[[#This Row],[orderDate]])</f>
        <v>2005</v>
      </c>
      <c r="T123">
        <f>COUNTIF($F$2:F123,F123:F1122)</f>
        <v>24</v>
      </c>
      <c r="U123" t="str">
        <f>IF(T123=1,T123+ROWS($T$2:T123)/1000,"")</f>
        <v/>
      </c>
      <c r="V123" t="str">
        <f>IFERROR(SMALL($U$2:$U$1001,ROWS($U$2:U123)),"")</f>
        <v/>
      </c>
      <c r="W123" t="str">
        <f>IF(V123&lt;&gt;"",INDEX(Data_sales[productName],MATCH(V123,$U$2:$U$1001,0)),"")</f>
        <v/>
      </c>
      <c r="X123">
        <f>COUNTIF($O$2:O123,$O$2:$O$1001)</f>
        <v>24</v>
      </c>
      <c r="Y123" t="str">
        <f>IF(X123=1,X123+ROWS($X$2:X123)/100,"")</f>
        <v/>
      </c>
      <c r="Z123" t="str">
        <f>IFERROR(LARGE($Y$2:$Y$1001,ROWS($Y$2:Y123)),"")</f>
        <v/>
      </c>
      <c r="AA123" t="str">
        <f>IF(Z123&lt;&gt;"",INDEX(Data_sales[RepfullName],MATCH(Z123,$Y$2:$Y$1001,0)),"")</f>
        <v/>
      </c>
    </row>
    <row r="124" spans="1:27" x14ac:dyDescent="0.25">
      <c r="A124">
        <v>141</v>
      </c>
      <c r="B124">
        <v>34</v>
      </c>
      <c r="C124">
        <v>131.44</v>
      </c>
      <c r="D124" s="1" t="s">
        <v>17</v>
      </c>
      <c r="E124" s="1" t="s">
        <v>18</v>
      </c>
      <c r="F124" s="1" t="s">
        <v>80</v>
      </c>
      <c r="G124" s="2">
        <v>38485</v>
      </c>
      <c r="H124" s="1" t="s">
        <v>114</v>
      </c>
      <c r="I124" s="1" t="s">
        <v>115</v>
      </c>
      <c r="J124" s="1" t="s">
        <v>82</v>
      </c>
      <c r="K124" s="1" t="s">
        <v>83</v>
      </c>
      <c r="L124" s="1" t="s">
        <v>84</v>
      </c>
      <c r="M124" s="1" t="s">
        <v>85</v>
      </c>
      <c r="N124">
        <v>227600</v>
      </c>
      <c r="O124" s="1" t="s">
        <v>86</v>
      </c>
      <c r="P124" s="1" t="s">
        <v>87</v>
      </c>
      <c r="Q124" s="3">
        <f>Data_sales[[#This Row],[priceEach]]*Data_sales[[#This Row],[quantityOrdered]]</f>
        <v>4468.96</v>
      </c>
      <c r="R124" s="1">
        <f>YEAR(Data_sales[[#This Row],[orderDate]])</f>
        <v>2005</v>
      </c>
      <c r="T124">
        <f>COUNTIF($F$2:F124,F124:F1123)</f>
        <v>25</v>
      </c>
      <c r="U124" t="str">
        <f>IF(T124=1,T124+ROWS($T$2:T124)/1000,"")</f>
        <v/>
      </c>
      <c r="V124" t="str">
        <f>IFERROR(SMALL($U$2:$U$1001,ROWS($U$2:U124)),"")</f>
        <v/>
      </c>
      <c r="W124" t="str">
        <f>IF(V124&lt;&gt;"",INDEX(Data_sales[productName],MATCH(V124,$U$2:$U$1001,0)),"")</f>
        <v/>
      </c>
      <c r="X124">
        <f>COUNTIF($O$2:O124,$O$2:$O$1001)</f>
        <v>25</v>
      </c>
      <c r="Y124" t="str">
        <f>IF(X124=1,X124+ROWS($X$2:X124)/100,"")</f>
        <v/>
      </c>
      <c r="Z124" t="str">
        <f>IFERROR(LARGE($Y$2:$Y$1001,ROWS($Y$2:Y124)),"")</f>
        <v/>
      </c>
      <c r="AA124" t="str">
        <f>IF(Z124&lt;&gt;"",INDEX(Data_sales[RepfullName],MATCH(Z124,$Y$2:$Y$1001,0)),"")</f>
        <v/>
      </c>
    </row>
    <row r="125" spans="1:27" x14ac:dyDescent="0.25">
      <c r="A125">
        <v>141</v>
      </c>
      <c r="B125">
        <v>34</v>
      </c>
      <c r="C125">
        <v>131.44</v>
      </c>
      <c r="D125" s="1" t="s">
        <v>17</v>
      </c>
      <c r="E125" s="1" t="s">
        <v>18</v>
      </c>
      <c r="F125" s="1" t="s">
        <v>80</v>
      </c>
      <c r="G125" s="2">
        <v>38503</v>
      </c>
      <c r="H125" s="1" t="s">
        <v>18</v>
      </c>
      <c r="I125" s="1" t="s">
        <v>18</v>
      </c>
      <c r="J125" s="1" t="s">
        <v>82</v>
      </c>
      <c r="K125" s="1" t="s">
        <v>83</v>
      </c>
      <c r="L125" s="1" t="s">
        <v>84</v>
      </c>
      <c r="M125" s="1" t="s">
        <v>85</v>
      </c>
      <c r="N125">
        <v>227600</v>
      </c>
      <c r="O125" s="1" t="s">
        <v>86</v>
      </c>
      <c r="P125" s="1" t="s">
        <v>87</v>
      </c>
      <c r="Q125" s="3">
        <f>Data_sales[[#This Row],[priceEach]]*Data_sales[[#This Row],[quantityOrdered]]</f>
        <v>4468.96</v>
      </c>
      <c r="R125" s="1">
        <f>YEAR(Data_sales[[#This Row],[orderDate]])</f>
        <v>2005</v>
      </c>
      <c r="T125">
        <f>COUNTIF($F$2:F125,F125:F1124)</f>
        <v>26</v>
      </c>
      <c r="U125" t="str">
        <f>IF(T125=1,T125+ROWS($T$2:T125)/1000,"")</f>
        <v/>
      </c>
      <c r="V125" t="str">
        <f>IFERROR(SMALL($U$2:$U$1001,ROWS($U$2:U125)),"")</f>
        <v/>
      </c>
      <c r="W125" t="str">
        <f>IF(V125&lt;&gt;"",INDEX(Data_sales[productName],MATCH(V125,$U$2:$U$1001,0)),"")</f>
        <v/>
      </c>
      <c r="X125">
        <f>COUNTIF($O$2:O125,$O$2:$O$1001)</f>
        <v>26</v>
      </c>
      <c r="Y125" t="str">
        <f>IF(X125=1,X125+ROWS($X$2:X125)/100,"")</f>
        <v/>
      </c>
      <c r="Z125" t="str">
        <f>IFERROR(LARGE($Y$2:$Y$1001,ROWS($Y$2:Y125)),"")</f>
        <v/>
      </c>
      <c r="AA125" t="str">
        <f>IF(Z125&lt;&gt;"",INDEX(Data_sales[RepfullName],MATCH(Z125,$Y$2:$Y$1001,0)),"")</f>
        <v/>
      </c>
    </row>
    <row r="126" spans="1:27" x14ac:dyDescent="0.25">
      <c r="A126">
        <v>141</v>
      </c>
      <c r="B126">
        <v>41</v>
      </c>
      <c r="C126">
        <v>111.39</v>
      </c>
      <c r="D126" s="1" t="s">
        <v>17</v>
      </c>
      <c r="E126" s="1" t="s">
        <v>18</v>
      </c>
      <c r="F126" s="1" t="s">
        <v>116</v>
      </c>
      <c r="G126" s="2">
        <v>37652</v>
      </c>
      <c r="H126" s="1" t="s">
        <v>81</v>
      </c>
      <c r="I126" s="1" t="s">
        <v>18</v>
      </c>
      <c r="J126" s="1" t="s">
        <v>82</v>
      </c>
      <c r="K126" s="1" t="s">
        <v>83</v>
      </c>
      <c r="L126" s="1" t="s">
        <v>84</v>
      </c>
      <c r="M126" s="1" t="s">
        <v>85</v>
      </c>
      <c r="N126">
        <v>227600</v>
      </c>
      <c r="O126" s="1" t="s">
        <v>86</v>
      </c>
      <c r="P126" s="1" t="s">
        <v>87</v>
      </c>
      <c r="Q126" s="1">
        <f>Data_sales[[#This Row],[priceEach]]*Data_sales[[#This Row],[quantityOrdered]]</f>
        <v>4566.99</v>
      </c>
      <c r="R126" s="1">
        <f>YEAR(Data_sales[[#This Row],[orderDate]])</f>
        <v>2003</v>
      </c>
      <c r="T126">
        <f>COUNTIF($F$2:F126,F126:F1125)</f>
        <v>1</v>
      </c>
      <c r="U126">
        <f>IF(T126=1,T126+ROWS($T$2:T126)/1000,"")</f>
        <v>1.125</v>
      </c>
      <c r="V126" t="str">
        <f>IFERROR(SMALL($U$2:$U$1001,ROWS($U$2:U126)),"")</f>
        <v/>
      </c>
      <c r="W126" t="str">
        <f>IF(V126&lt;&gt;"",INDEX(Data_sales[productName],MATCH(V126,$U$2:$U$1001,0)),"")</f>
        <v/>
      </c>
      <c r="X126">
        <f>COUNTIF($O$2:O126,$O$2:$O$1001)</f>
        <v>27</v>
      </c>
      <c r="Y126" t="str">
        <f>IF(X126=1,X126+ROWS($X$2:X126)/100,"")</f>
        <v/>
      </c>
      <c r="Z126" t="str">
        <f>IFERROR(LARGE($Y$2:$Y$1001,ROWS($Y$2:Y126)),"")</f>
        <v/>
      </c>
      <c r="AA126" t="str">
        <f>IF(Z126&lt;&gt;"",INDEX(Data_sales[RepfullName],MATCH(Z126,$Y$2:$Y$1001,0)),"")</f>
        <v/>
      </c>
    </row>
    <row r="127" spans="1:27" x14ac:dyDescent="0.25">
      <c r="A127">
        <v>141</v>
      </c>
      <c r="B127">
        <v>41</v>
      </c>
      <c r="C127">
        <v>111.39</v>
      </c>
      <c r="D127" s="1" t="s">
        <v>17</v>
      </c>
      <c r="E127" s="1" t="s">
        <v>18</v>
      </c>
      <c r="F127" s="1" t="s">
        <v>116</v>
      </c>
      <c r="G127" s="2">
        <v>37778</v>
      </c>
      <c r="H127" s="1" t="s">
        <v>88</v>
      </c>
      <c r="I127" s="1" t="s">
        <v>18</v>
      </c>
      <c r="J127" s="1" t="s">
        <v>82</v>
      </c>
      <c r="K127" s="1" t="s">
        <v>83</v>
      </c>
      <c r="L127" s="1" t="s">
        <v>84</v>
      </c>
      <c r="M127" s="1" t="s">
        <v>85</v>
      </c>
      <c r="N127">
        <v>227600</v>
      </c>
      <c r="O127" s="1" t="s">
        <v>86</v>
      </c>
      <c r="P127" s="1" t="s">
        <v>87</v>
      </c>
      <c r="Q127" s="1">
        <f>Data_sales[[#This Row],[priceEach]]*Data_sales[[#This Row],[quantityOrdered]]</f>
        <v>4566.99</v>
      </c>
      <c r="R127" s="1">
        <f>YEAR(Data_sales[[#This Row],[orderDate]])</f>
        <v>2003</v>
      </c>
      <c r="T127">
        <f>COUNTIF($F$2:F127,F127:F1126)</f>
        <v>2</v>
      </c>
      <c r="U127" t="str">
        <f>IF(T127=1,T127+ROWS($T$2:T127)/1000,"")</f>
        <v/>
      </c>
      <c r="V127" t="str">
        <f>IFERROR(SMALL($U$2:$U$1001,ROWS($U$2:U127)),"")</f>
        <v/>
      </c>
      <c r="W127" t="str">
        <f>IF(V127&lt;&gt;"",INDEX(Data_sales[productName],MATCH(V127,$U$2:$U$1001,0)),"")</f>
        <v/>
      </c>
      <c r="X127">
        <f>COUNTIF($O$2:O127,$O$2:$O$1001)</f>
        <v>28</v>
      </c>
      <c r="Y127" t="str">
        <f>IF(X127=1,X127+ROWS($X$2:X127)/100,"")</f>
        <v/>
      </c>
      <c r="Z127" t="str">
        <f>IFERROR(LARGE($Y$2:$Y$1001,ROWS($Y$2:Y127)),"")</f>
        <v/>
      </c>
      <c r="AA127" t="str">
        <f>IF(Z127&lt;&gt;"",INDEX(Data_sales[RepfullName],MATCH(Z127,$Y$2:$Y$1001,0)),"")</f>
        <v/>
      </c>
    </row>
    <row r="128" spans="1:27" x14ac:dyDescent="0.25">
      <c r="A128">
        <v>141</v>
      </c>
      <c r="B128">
        <v>41</v>
      </c>
      <c r="C128">
        <v>111.39</v>
      </c>
      <c r="D128" s="1" t="s">
        <v>17</v>
      </c>
      <c r="E128" s="1" t="s">
        <v>18</v>
      </c>
      <c r="F128" s="1" t="s">
        <v>116</v>
      </c>
      <c r="G128" s="2">
        <v>37799</v>
      </c>
      <c r="H128" s="1" t="s">
        <v>89</v>
      </c>
      <c r="I128" s="1" t="s">
        <v>18</v>
      </c>
      <c r="J128" s="1" t="s">
        <v>82</v>
      </c>
      <c r="K128" s="1" t="s">
        <v>83</v>
      </c>
      <c r="L128" s="1" t="s">
        <v>84</v>
      </c>
      <c r="M128" s="1" t="s">
        <v>85</v>
      </c>
      <c r="N128">
        <v>227600</v>
      </c>
      <c r="O128" s="1" t="s">
        <v>86</v>
      </c>
      <c r="P128" s="1" t="s">
        <v>87</v>
      </c>
      <c r="Q128" s="1">
        <f>Data_sales[[#This Row],[priceEach]]*Data_sales[[#This Row],[quantityOrdered]]</f>
        <v>4566.99</v>
      </c>
      <c r="R128" s="1">
        <f>YEAR(Data_sales[[#This Row],[orderDate]])</f>
        <v>2003</v>
      </c>
      <c r="T128">
        <f>COUNTIF($F$2:F128,F128:F1127)</f>
        <v>3</v>
      </c>
      <c r="U128" t="str">
        <f>IF(T128=1,T128+ROWS($T$2:T128)/1000,"")</f>
        <v/>
      </c>
      <c r="V128" t="str">
        <f>IFERROR(SMALL($U$2:$U$1001,ROWS($U$2:U128)),"")</f>
        <v/>
      </c>
      <c r="W128" t="str">
        <f>IF(V128&lt;&gt;"",INDEX(Data_sales[productName],MATCH(V128,$U$2:$U$1001,0)),"")</f>
        <v/>
      </c>
      <c r="X128">
        <f>COUNTIF($O$2:O128,$O$2:$O$1001)</f>
        <v>29</v>
      </c>
      <c r="Y128" t="str">
        <f>IF(X128=1,X128+ROWS($X$2:X128)/100,"")</f>
        <v/>
      </c>
      <c r="Z128" t="str">
        <f>IFERROR(LARGE($Y$2:$Y$1001,ROWS($Y$2:Y128)),"")</f>
        <v/>
      </c>
      <c r="AA128" t="str">
        <f>IF(Z128&lt;&gt;"",INDEX(Data_sales[RepfullName],MATCH(Z128,$Y$2:$Y$1001,0)),"")</f>
        <v/>
      </c>
    </row>
    <row r="129" spans="1:27" x14ac:dyDescent="0.25">
      <c r="A129">
        <v>141</v>
      </c>
      <c r="B129">
        <v>41</v>
      </c>
      <c r="C129">
        <v>111.39</v>
      </c>
      <c r="D129" s="1" t="s">
        <v>17</v>
      </c>
      <c r="E129" s="1" t="s">
        <v>18</v>
      </c>
      <c r="F129" s="1" t="s">
        <v>116</v>
      </c>
      <c r="G129" s="2">
        <v>37892</v>
      </c>
      <c r="H129" s="1" t="s">
        <v>90</v>
      </c>
      <c r="I129" s="1" t="s">
        <v>18</v>
      </c>
      <c r="J129" s="1" t="s">
        <v>82</v>
      </c>
      <c r="K129" s="1" t="s">
        <v>83</v>
      </c>
      <c r="L129" s="1" t="s">
        <v>84</v>
      </c>
      <c r="M129" s="1" t="s">
        <v>85</v>
      </c>
      <c r="N129">
        <v>227600</v>
      </c>
      <c r="O129" s="1" t="s">
        <v>86</v>
      </c>
      <c r="P129" s="1" t="s">
        <v>87</v>
      </c>
      <c r="Q129" s="1">
        <f>Data_sales[[#This Row],[priceEach]]*Data_sales[[#This Row],[quantityOrdered]]</f>
        <v>4566.99</v>
      </c>
      <c r="R129" s="1">
        <f>YEAR(Data_sales[[#This Row],[orderDate]])</f>
        <v>2003</v>
      </c>
      <c r="T129">
        <f>COUNTIF($F$2:F129,F129:F1128)</f>
        <v>4</v>
      </c>
      <c r="U129" t="str">
        <f>IF(T129=1,T129+ROWS($T$2:T129)/1000,"")</f>
        <v/>
      </c>
      <c r="V129" t="str">
        <f>IFERROR(SMALL($U$2:$U$1001,ROWS($U$2:U129)),"")</f>
        <v/>
      </c>
      <c r="W129" t="str">
        <f>IF(V129&lt;&gt;"",INDEX(Data_sales[productName],MATCH(V129,$U$2:$U$1001,0)),"")</f>
        <v/>
      </c>
      <c r="X129">
        <f>COUNTIF($O$2:O129,$O$2:$O$1001)</f>
        <v>30</v>
      </c>
      <c r="Y129" t="str">
        <f>IF(X129=1,X129+ROWS($X$2:X129)/100,"")</f>
        <v/>
      </c>
      <c r="Z129" t="str">
        <f>IFERROR(LARGE($Y$2:$Y$1001,ROWS($Y$2:Y129)),"")</f>
        <v/>
      </c>
      <c r="AA129" t="str">
        <f>IF(Z129&lt;&gt;"",INDEX(Data_sales[RepfullName],MATCH(Z129,$Y$2:$Y$1001,0)),"")</f>
        <v/>
      </c>
    </row>
    <row r="130" spans="1:27" x14ac:dyDescent="0.25">
      <c r="A130">
        <v>141</v>
      </c>
      <c r="B130">
        <v>41</v>
      </c>
      <c r="C130">
        <v>111.39</v>
      </c>
      <c r="D130" s="1" t="s">
        <v>17</v>
      </c>
      <c r="E130" s="1" t="s">
        <v>18</v>
      </c>
      <c r="F130" s="1" t="s">
        <v>116</v>
      </c>
      <c r="G130" s="2">
        <v>37902</v>
      </c>
      <c r="H130" s="1" t="s">
        <v>91</v>
      </c>
      <c r="I130" s="1" t="s">
        <v>18</v>
      </c>
      <c r="J130" s="1" t="s">
        <v>82</v>
      </c>
      <c r="K130" s="1" t="s">
        <v>83</v>
      </c>
      <c r="L130" s="1" t="s">
        <v>84</v>
      </c>
      <c r="M130" s="1" t="s">
        <v>85</v>
      </c>
      <c r="N130">
        <v>227600</v>
      </c>
      <c r="O130" s="1" t="s">
        <v>86</v>
      </c>
      <c r="P130" s="1" t="s">
        <v>87</v>
      </c>
      <c r="Q130" s="1">
        <f>Data_sales[[#This Row],[priceEach]]*Data_sales[[#This Row],[quantityOrdered]]</f>
        <v>4566.99</v>
      </c>
      <c r="R130" s="1">
        <f>YEAR(Data_sales[[#This Row],[orderDate]])</f>
        <v>2003</v>
      </c>
      <c r="T130">
        <f>COUNTIF($F$2:F130,F130:F1129)</f>
        <v>5</v>
      </c>
      <c r="U130" t="str">
        <f>IF(T130=1,T130+ROWS($T$2:T130)/1000,"")</f>
        <v/>
      </c>
      <c r="V130" t="str">
        <f>IFERROR(SMALL($U$2:$U$1001,ROWS($U$2:U130)),"")</f>
        <v/>
      </c>
      <c r="W130" t="str">
        <f>IF(V130&lt;&gt;"",INDEX(Data_sales[productName],MATCH(V130,$U$2:$U$1001,0)),"")</f>
        <v/>
      </c>
      <c r="X130">
        <f>COUNTIF($O$2:O130,$O$2:$O$1001)</f>
        <v>31</v>
      </c>
      <c r="Y130" t="str">
        <f>IF(X130=1,X130+ROWS($X$2:X130)/100,"")</f>
        <v/>
      </c>
      <c r="Z130" t="str">
        <f>IFERROR(LARGE($Y$2:$Y$1001,ROWS($Y$2:Y130)),"")</f>
        <v/>
      </c>
      <c r="AA130" t="str">
        <f>IF(Z130&lt;&gt;"",INDEX(Data_sales[RepfullName],MATCH(Z130,$Y$2:$Y$1001,0)),"")</f>
        <v/>
      </c>
    </row>
    <row r="131" spans="1:27" x14ac:dyDescent="0.25">
      <c r="A131">
        <v>141</v>
      </c>
      <c r="B131">
        <v>41</v>
      </c>
      <c r="C131">
        <v>111.39</v>
      </c>
      <c r="D131" s="1" t="s">
        <v>17</v>
      </c>
      <c r="E131" s="1" t="s">
        <v>18</v>
      </c>
      <c r="F131" s="1" t="s">
        <v>116</v>
      </c>
      <c r="G131" s="2">
        <v>37944</v>
      </c>
      <c r="H131" s="1" t="s">
        <v>92</v>
      </c>
      <c r="I131" s="1" t="s">
        <v>18</v>
      </c>
      <c r="J131" s="1" t="s">
        <v>82</v>
      </c>
      <c r="K131" s="1" t="s">
        <v>83</v>
      </c>
      <c r="L131" s="1" t="s">
        <v>84</v>
      </c>
      <c r="M131" s="1" t="s">
        <v>85</v>
      </c>
      <c r="N131">
        <v>227600</v>
      </c>
      <c r="O131" s="1" t="s">
        <v>86</v>
      </c>
      <c r="P131" s="1" t="s">
        <v>87</v>
      </c>
      <c r="Q131" s="1">
        <f>Data_sales[[#This Row],[priceEach]]*Data_sales[[#This Row],[quantityOrdered]]</f>
        <v>4566.99</v>
      </c>
      <c r="R131" s="1">
        <f>YEAR(Data_sales[[#This Row],[orderDate]])</f>
        <v>2003</v>
      </c>
      <c r="T131">
        <f>COUNTIF($F$2:F131,F131:F1130)</f>
        <v>6</v>
      </c>
      <c r="U131" t="str">
        <f>IF(T131=1,T131+ROWS($T$2:T131)/1000,"")</f>
        <v/>
      </c>
      <c r="V131" t="str">
        <f>IFERROR(SMALL($U$2:$U$1001,ROWS($U$2:U131)),"")</f>
        <v/>
      </c>
      <c r="W131" t="str">
        <f>IF(V131&lt;&gt;"",INDEX(Data_sales[productName],MATCH(V131,$U$2:$U$1001,0)),"")</f>
        <v/>
      </c>
      <c r="X131">
        <f>COUNTIF($O$2:O131,$O$2:$O$1001)</f>
        <v>32</v>
      </c>
      <c r="Y131" t="str">
        <f>IF(X131=1,X131+ROWS($X$2:X131)/100,"")</f>
        <v/>
      </c>
      <c r="Z131" t="str">
        <f>IFERROR(LARGE($Y$2:$Y$1001,ROWS($Y$2:Y131)),"")</f>
        <v/>
      </c>
      <c r="AA131" t="str">
        <f>IF(Z131&lt;&gt;"",INDEX(Data_sales[RepfullName],MATCH(Z131,$Y$2:$Y$1001,0)),"")</f>
        <v/>
      </c>
    </row>
    <row r="132" spans="1:27" x14ac:dyDescent="0.25">
      <c r="A132">
        <v>141</v>
      </c>
      <c r="B132">
        <v>41</v>
      </c>
      <c r="C132">
        <v>111.39</v>
      </c>
      <c r="D132" s="1" t="s">
        <v>17</v>
      </c>
      <c r="E132" s="1" t="s">
        <v>18</v>
      </c>
      <c r="F132" s="1" t="s">
        <v>116</v>
      </c>
      <c r="G132" s="2">
        <v>37957</v>
      </c>
      <c r="H132" s="1" t="s">
        <v>93</v>
      </c>
      <c r="I132" s="1" t="s">
        <v>18</v>
      </c>
      <c r="J132" s="1" t="s">
        <v>82</v>
      </c>
      <c r="K132" s="1" t="s">
        <v>83</v>
      </c>
      <c r="L132" s="1" t="s">
        <v>84</v>
      </c>
      <c r="M132" s="1" t="s">
        <v>85</v>
      </c>
      <c r="N132">
        <v>227600</v>
      </c>
      <c r="O132" s="1" t="s">
        <v>86</v>
      </c>
      <c r="P132" s="1" t="s">
        <v>87</v>
      </c>
      <c r="Q132" s="1">
        <f>Data_sales[[#This Row],[priceEach]]*Data_sales[[#This Row],[quantityOrdered]]</f>
        <v>4566.99</v>
      </c>
      <c r="R132" s="1">
        <f>YEAR(Data_sales[[#This Row],[orderDate]])</f>
        <v>2003</v>
      </c>
      <c r="T132">
        <f>COUNTIF($F$2:F132,F132:F1131)</f>
        <v>7</v>
      </c>
      <c r="U132" t="str">
        <f>IF(T132=1,T132+ROWS($T$2:T132)/1000,"")</f>
        <v/>
      </c>
      <c r="V132" t="str">
        <f>IFERROR(SMALL($U$2:$U$1001,ROWS($U$2:U132)),"")</f>
        <v/>
      </c>
      <c r="W132" t="str">
        <f>IF(V132&lt;&gt;"",INDEX(Data_sales[productName],MATCH(V132,$U$2:$U$1001,0)),"")</f>
        <v/>
      </c>
      <c r="X132">
        <f>COUNTIF($O$2:O132,$O$2:$O$1001)</f>
        <v>33</v>
      </c>
      <c r="Y132" t="str">
        <f>IF(X132=1,X132+ROWS($X$2:X132)/100,"")</f>
        <v/>
      </c>
      <c r="Z132" t="str">
        <f>IFERROR(LARGE($Y$2:$Y$1001,ROWS($Y$2:Y132)),"")</f>
        <v/>
      </c>
      <c r="AA132" t="str">
        <f>IF(Z132&lt;&gt;"",INDEX(Data_sales[RepfullName],MATCH(Z132,$Y$2:$Y$1001,0)),"")</f>
        <v/>
      </c>
    </row>
    <row r="133" spans="1:27" x14ac:dyDescent="0.25">
      <c r="A133">
        <v>141</v>
      </c>
      <c r="B133">
        <v>41</v>
      </c>
      <c r="C133">
        <v>111.39</v>
      </c>
      <c r="D133" s="1" t="s">
        <v>17</v>
      </c>
      <c r="E133" s="1" t="s">
        <v>18</v>
      </c>
      <c r="F133" s="1" t="s">
        <v>116</v>
      </c>
      <c r="G133" s="2">
        <v>37958</v>
      </c>
      <c r="H133" s="1" t="s">
        <v>93</v>
      </c>
      <c r="I133" s="1" t="s">
        <v>94</v>
      </c>
      <c r="J133" s="1" t="s">
        <v>82</v>
      </c>
      <c r="K133" s="1" t="s">
        <v>83</v>
      </c>
      <c r="L133" s="1" t="s">
        <v>84</v>
      </c>
      <c r="M133" s="1" t="s">
        <v>85</v>
      </c>
      <c r="N133">
        <v>227600</v>
      </c>
      <c r="O133" s="1" t="s">
        <v>86</v>
      </c>
      <c r="P133" s="1" t="s">
        <v>87</v>
      </c>
      <c r="Q133" s="1">
        <f>Data_sales[[#This Row],[priceEach]]*Data_sales[[#This Row],[quantityOrdered]]</f>
        <v>4566.99</v>
      </c>
      <c r="R133" s="1">
        <f>YEAR(Data_sales[[#This Row],[orderDate]])</f>
        <v>2003</v>
      </c>
      <c r="T133">
        <f>COUNTIF($F$2:F133,F133:F1132)</f>
        <v>8</v>
      </c>
      <c r="U133" t="str">
        <f>IF(T133=1,T133+ROWS($T$2:T133)/1000,"")</f>
        <v/>
      </c>
      <c r="V133" t="str">
        <f>IFERROR(SMALL($U$2:$U$1001,ROWS($U$2:U133)),"")</f>
        <v/>
      </c>
      <c r="W133" t="str">
        <f>IF(V133&lt;&gt;"",INDEX(Data_sales[productName],MATCH(V133,$U$2:$U$1001,0)),"")</f>
        <v/>
      </c>
      <c r="X133">
        <f>COUNTIF($O$2:O133,$O$2:$O$1001)</f>
        <v>34</v>
      </c>
      <c r="Y133" t="str">
        <f>IF(X133=1,X133+ROWS($X$2:X133)/100,"")</f>
        <v/>
      </c>
      <c r="Z133" t="str">
        <f>IFERROR(LARGE($Y$2:$Y$1001,ROWS($Y$2:Y133)),"")</f>
        <v/>
      </c>
      <c r="AA133" t="str">
        <f>IF(Z133&lt;&gt;"",INDEX(Data_sales[RepfullName],MATCH(Z133,$Y$2:$Y$1001,0)),"")</f>
        <v/>
      </c>
    </row>
    <row r="134" spans="1:27" x14ac:dyDescent="0.25">
      <c r="A134">
        <v>141</v>
      </c>
      <c r="B134">
        <v>41</v>
      </c>
      <c r="C134">
        <v>111.39</v>
      </c>
      <c r="D134" s="1" t="s">
        <v>17</v>
      </c>
      <c r="E134" s="1" t="s">
        <v>18</v>
      </c>
      <c r="F134" s="1" t="s">
        <v>116</v>
      </c>
      <c r="G134" s="2">
        <v>38002</v>
      </c>
      <c r="H134" s="1" t="s">
        <v>95</v>
      </c>
      <c r="I134" s="1" t="s">
        <v>18</v>
      </c>
      <c r="J134" s="1" t="s">
        <v>82</v>
      </c>
      <c r="K134" s="1" t="s">
        <v>83</v>
      </c>
      <c r="L134" s="1" t="s">
        <v>84</v>
      </c>
      <c r="M134" s="1" t="s">
        <v>85</v>
      </c>
      <c r="N134">
        <v>227600</v>
      </c>
      <c r="O134" s="1" t="s">
        <v>86</v>
      </c>
      <c r="P134" s="1" t="s">
        <v>87</v>
      </c>
      <c r="Q134" s="1">
        <f>Data_sales[[#This Row],[priceEach]]*Data_sales[[#This Row],[quantityOrdered]]</f>
        <v>4566.99</v>
      </c>
      <c r="R134" s="1">
        <f>YEAR(Data_sales[[#This Row],[orderDate]])</f>
        <v>2004</v>
      </c>
      <c r="T134">
        <f>COUNTIF($F$2:F134,F134:F1133)</f>
        <v>9</v>
      </c>
      <c r="U134" t="str">
        <f>IF(T134=1,T134+ROWS($T$2:T134)/1000,"")</f>
        <v/>
      </c>
      <c r="V134" t="str">
        <f>IFERROR(SMALL($U$2:$U$1001,ROWS($U$2:U134)),"")</f>
        <v/>
      </c>
      <c r="W134" t="str">
        <f>IF(V134&lt;&gt;"",INDEX(Data_sales[productName],MATCH(V134,$U$2:$U$1001,0)),"")</f>
        <v/>
      </c>
      <c r="X134">
        <f>COUNTIF($O$2:O134,$O$2:$O$1001)</f>
        <v>35</v>
      </c>
      <c r="Y134" t="str">
        <f>IF(X134=1,X134+ROWS($X$2:X134)/100,"")</f>
        <v/>
      </c>
      <c r="Z134" t="str">
        <f>IFERROR(LARGE($Y$2:$Y$1001,ROWS($Y$2:Y134)),"")</f>
        <v/>
      </c>
      <c r="AA134" t="str">
        <f>IF(Z134&lt;&gt;"",INDEX(Data_sales[RepfullName],MATCH(Z134,$Y$2:$Y$1001,0)),"")</f>
        <v/>
      </c>
    </row>
    <row r="135" spans="1:27" x14ac:dyDescent="0.25">
      <c r="A135">
        <v>141</v>
      </c>
      <c r="B135">
        <v>41</v>
      </c>
      <c r="C135">
        <v>111.39</v>
      </c>
      <c r="D135" s="1" t="s">
        <v>17</v>
      </c>
      <c r="E135" s="1" t="s">
        <v>18</v>
      </c>
      <c r="F135" s="1" t="s">
        <v>116</v>
      </c>
      <c r="G135" s="2">
        <v>38106</v>
      </c>
      <c r="H135" s="1" t="s">
        <v>96</v>
      </c>
      <c r="I135" s="1" t="s">
        <v>18</v>
      </c>
      <c r="J135" s="1" t="s">
        <v>82</v>
      </c>
      <c r="K135" s="1" t="s">
        <v>83</v>
      </c>
      <c r="L135" s="1" t="s">
        <v>84</v>
      </c>
      <c r="M135" s="1" t="s">
        <v>85</v>
      </c>
      <c r="N135">
        <v>227600</v>
      </c>
      <c r="O135" s="1" t="s">
        <v>86</v>
      </c>
      <c r="P135" s="1" t="s">
        <v>87</v>
      </c>
      <c r="Q135" s="1">
        <f>Data_sales[[#This Row],[priceEach]]*Data_sales[[#This Row],[quantityOrdered]]</f>
        <v>4566.99</v>
      </c>
      <c r="R135" s="1">
        <f>YEAR(Data_sales[[#This Row],[orderDate]])</f>
        <v>2004</v>
      </c>
      <c r="T135">
        <f>COUNTIF($F$2:F135,F135:F1134)</f>
        <v>10</v>
      </c>
      <c r="U135" t="str">
        <f>IF(T135=1,T135+ROWS($T$2:T135)/1000,"")</f>
        <v/>
      </c>
      <c r="V135" t="str">
        <f>IFERROR(SMALL($U$2:$U$1001,ROWS($U$2:U135)),"")</f>
        <v/>
      </c>
      <c r="W135" t="str">
        <f>IF(V135&lt;&gt;"",INDEX(Data_sales[productName],MATCH(V135,$U$2:$U$1001,0)),"")</f>
        <v/>
      </c>
      <c r="X135">
        <f>COUNTIF($O$2:O135,$O$2:$O$1001)</f>
        <v>36</v>
      </c>
      <c r="Y135" t="str">
        <f>IF(X135=1,X135+ROWS($X$2:X135)/100,"")</f>
        <v/>
      </c>
      <c r="Z135" t="str">
        <f>IFERROR(LARGE($Y$2:$Y$1001,ROWS($Y$2:Y135)),"")</f>
        <v/>
      </c>
      <c r="AA135" t="str">
        <f>IF(Z135&lt;&gt;"",INDEX(Data_sales[RepfullName],MATCH(Z135,$Y$2:$Y$1001,0)),"")</f>
        <v/>
      </c>
    </row>
    <row r="136" spans="1:27" x14ac:dyDescent="0.25">
      <c r="A136">
        <v>141</v>
      </c>
      <c r="B136">
        <v>41</v>
      </c>
      <c r="C136">
        <v>111.39</v>
      </c>
      <c r="D136" s="1" t="s">
        <v>17</v>
      </c>
      <c r="E136" s="1" t="s">
        <v>18</v>
      </c>
      <c r="F136" s="1" t="s">
        <v>116</v>
      </c>
      <c r="G136" s="2">
        <v>38112</v>
      </c>
      <c r="H136" s="1" t="s">
        <v>97</v>
      </c>
      <c r="I136" s="1" t="s">
        <v>18</v>
      </c>
      <c r="J136" s="1" t="s">
        <v>82</v>
      </c>
      <c r="K136" s="1" t="s">
        <v>83</v>
      </c>
      <c r="L136" s="1" t="s">
        <v>84</v>
      </c>
      <c r="M136" s="1" t="s">
        <v>85</v>
      </c>
      <c r="N136">
        <v>227600</v>
      </c>
      <c r="O136" s="1" t="s">
        <v>86</v>
      </c>
      <c r="P136" s="1" t="s">
        <v>87</v>
      </c>
      <c r="Q136" s="1">
        <f>Data_sales[[#This Row],[priceEach]]*Data_sales[[#This Row],[quantityOrdered]]</f>
        <v>4566.99</v>
      </c>
      <c r="R136" s="1">
        <f>YEAR(Data_sales[[#This Row],[orderDate]])</f>
        <v>2004</v>
      </c>
      <c r="T136">
        <f>COUNTIF($F$2:F136,F136:F1135)</f>
        <v>11</v>
      </c>
      <c r="U136" t="str">
        <f>IF(T136=1,T136+ROWS($T$2:T136)/1000,"")</f>
        <v/>
      </c>
      <c r="V136" t="str">
        <f>IFERROR(SMALL($U$2:$U$1001,ROWS($U$2:U136)),"")</f>
        <v/>
      </c>
      <c r="W136" t="str">
        <f>IF(V136&lt;&gt;"",INDEX(Data_sales[productName],MATCH(V136,$U$2:$U$1001,0)),"")</f>
        <v/>
      </c>
      <c r="X136">
        <f>COUNTIF($O$2:O136,$O$2:$O$1001)</f>
        <v>37</v>
      </c>
      <c r="Y136" t="str">
        <f>IF(X136=1,X136+ROWS($X$2:X136)/100,"")</f>
        <v/>
      </c>
      <c r="Z136" t="str">
        <f>IFERROR(LARGE($Y$2:$Y$1001,ROWS($Y$2:Y136)),"")</f>
        <v/>
      </c>
      <c r="AA136" t="str">
        <f>IF(Z136&lt;&gt;"",INDEX(Data_sales[RepfullName],MATCH(Z136,$Y$2:$Y$1001,0)),"")</f>
        <v/>
      </c>
    </row>
    <row r="137" spans="1:27" x14ac:dyDescent="0.25">
      <c r="A137">
        <v>141</v>
      </c>
      <c r="B137">
        <v>41</v>
      </c>
      <c r="C137">
        <v>111.39</v>
      </c>
      <c r="D137" s="1" t="s">
        <v>17</v>
      </c>
      <c r="E137" s="1" t="s">
        <v>18</v>
      </c>
      <c r="F137" s="1" t="s">
        <v>116</v>
      </c>
      <c r="G137" s="2">
        <v>38162</v>
      </c>
      <c r="H137" s="1" t="s">
        <v>18</v>
      </c>
      <c r="I137" s="1" t="s">
        <v>98</v>
      </c>
      <c r="J137" s="1" t="s">
        <v>82</v>
      </c>
      <c r="K137" s="1" t="s">
        <v>83</v>
      </c>
      <c r="L137" s="1" t="s">
        <v>84</v>
      </c>
      <c r="M137" s="1" t="s">
        <v>85</v>
      </c>
      <c r="N137">
        <v>227600</v>
      </c>
      <c r="O137" s="1" t="s">
        <v>86</v>
      </c>
      <c r="P137" s="1" t="s">
        <v>87</v>
      </c>
      <c r="Q137" s="1">
        <f>Data_sales[[#This Row],[priceEach]]*Data_sales[[#This Row],[quantityOrdered]]</f>
        <v>4566.99</v>
      </c>
      <c r="R137" s="1">
        <f>YEAR(Data_sales[[#This Row],[orderDate]])</f>
        <v>2004</v>
      </c>
      <c r="T137">
        <f>COUNTIF($F$2:F137,F137:F1136)</f>
        <v>12</v>
      </c>
      <c r="U137" t="str">
        <f>IF(T137=1,T137+ROWS($T$2:T137)/1000,"")</f>
        <v/>
      </c>
      <c r="V137" t="str">
        <f>IFERROR(SMALL($U$2:$U$1001,ROWS($U$2:U137)),"")</f>
        <v/>
      </c>
      <c r="W137" t="str">
        <f>IF(V137&lt;&gt;"",INDEX(Data_sales[productName],MATCH(V137,$U$2:$U$1001,0)),"")</f>
        <v/>
      </c>
      <c r="X137">
        <f>COUNTIF($O$2:O137,$O$2:$O$1001)</f>
        <v>38</v>
      </c>
      <c r="Y137" t="str">
        <f>IF(X137=1,X137+ROWS($X$2:X137)/100,"")</f>
        <v/>
      </c>
      <c r="Z137" t="str">
        <f>IFERROR(LARGE($Y$2:$Y$1001,ROWS($Y$2:Y137)),"")</f>
        <v/>
      </c>
      <c r="AA137" t="str">
        <f>IF(Z137&lt;&gt;"",INDEX(Data_sales[RepfullName],MATCH(Z137,$Y$2:$Y$1001,0)),"")</f>
        <v/>
      </c>
    </row>
    <row r="138" spans="1:27" x14ac:dyDescent="0.25">
      <c r="A138">
        <v>141</v>
      </c>
      <c r="B138">
        <v>41</v>
      </c>
      <c r="C138">
        <v>111.39</v>
      </c>
      <c r="D138" s="1" t="s">
        <v>17</v>
      </c>
      <c r="E138" s="1" t="s">
        <v>18</v>
      </c>
      <c r="F138" s="1" t="s">
        <v>116</v>
      </c>
      <c r="G138" s="2">
        <v>38208</v>
      </c>
      <c r="H138" s="1" t="s">
        <v>99</v>
      </c>
      <c r="I138" s="1" t="s">
        <v>100</v>
      </c>
      <c r="J138" s="1" t="s">
        <v>82</v>
      </c>
      <c r="K138" s="1" t="s">
        <v>83</v>
      </c>
      <c r="L138" s="1" t="s">
        <v>84</v>
      </c>
      <c r="M138" s="1" t="s">
        <v>85</v>
      </c>
      <c r="N138">
        <v>227600</v>
      </c>
      <c r="O138" s="1" t="s">
        <v>86</v>
      </c>
      <c r="P138" s="1" t="s">
        <v>87</v>
      </c>
      <c r="Q138" s="1">
        <f>Data_sales[[#This Row],[priceEach]]*Data_sales[[#This Row],[quantityOrdered]]</f>
        <v>4566.99</v>
      </c>
      <c r="R138" s="1">
        <f>YEAR(Data_sales[[#This Row],[orderDate]])</f>
        <v>2004</v>
      </c>
      <c r="T138">
        <f>COUNTIF($F$2:F138,F138:F1137)</f>
        <v>13</v>
      </c>
      <c r="U138" t="str">
        <f>IF(T138=1,T138+ROWS($T$2:T138)/1000,"")</f>
        <v/>
      </c>
      <c r="V138" t="str">
        <f>IFERROR(SMALL($U$2:$U$1001,ROWS($U$2:U138)),"")</f>
        <v/>
      </c>
      <c r="W138" t="str">
        <f>IF(V138&lt;&gt;"",INDEX(Data_sales[productName],MATCH(V138,$U$2:$U$1001,0)),"")</f>
        <v/>
      </c>
      <c r="X138">
        <f>COUNTIF($O$2:O138,$O$2:$O$1001)</f>
        <v>39</v>
      </c>
      <c r="Y138" t="str">
        <f>IF(X138=1,X138+ROWS($X$2:X138)/100,"")</f>
        <v/>
      </c>
      <c r="Z138" t="str">
        <f>IFERROR(LARGE($Y$2:$Y$1001,ROWS($Y$2:Y138)),"")</f>
        <v/>
      </c>
      <c r="AA138" t="str">
        <f>IF(Z138&lt;&gt;"",INDEX(Data_sales[RepfullName],MATCH(Z138,$Y$2:$Y$1001,0)),"")</f>
        <v/>
      </c>
    </row>
    <row r="139" spans="1:27" x14ac:dyDescent="0.25">
      <c r="A139">
        <v>141</v>
      </c>
      <c r="B139">
        <v>41</v>
      </c>
      <c r="C139">
        <v>111.39</v>
      </c>
      <c r="D139" s="1" t="s">
        <v>17</v>
      </c>
      <c r="E139" s="1" t="s">
        <v>18</v>
      </c>
      <c r="F139" s="1" t="s">
        <v>116</v>
      </c>
      <c r="G139" s="2">
        <v>38276</v>
      </c>
      <c r="H139" s="1" t="s">
        <v>101</v>
      </c>
      <c r="I139" s="1" t="s">
        <v>102</v>
      </c>
      <c r="J139" s="1" t="s">
        <v>82</v>
      </c>
      <c r="K139" s="1" t="s">
        <v>83</v>
      </c>
      <c r="L139" s="1" t="s">
        <v>84</v>
      </c>
      <c r="M139" s="1" t="s">
        <v>85</v>
      </c>
      <c r="N139">
        <v>227600</v>
      </c>
      <c r="O139" s="1" t="s">
        <v>86</v>
      </c>
      <c r="P139" s="1" t="s">
        <v>87</v>
      </c>
      <c r="Q139" s="1">
        <f>Data_sales[[#This Row],[priceEach]]*Data_sales[[#This Row],[quantityOrdered]]</f>
        <v>4566.99</v>
      </c>
      <c r="R139" s="1">
        <f>YEAR(Data_sales[[#This Row],[orderDate]])</f>
        <v>2004</v>
      </c>
      <c r="T139">
        <f>COUNTIF($F$2:F139,F139:F1138)</f>
        <v>14</v>
      </c>
      <c r="U139" t="str">
        <f>IF(T139=1,T139+ROWS($T$2:T139)/1000,"")</f>
        <v/>
      </c>
      <c r="V139" t="str">
        <f>IFERROR(SMALL($U$2:$U$1001,ROWS($U$2:U139)),"")</f>
        <v/>
      </c>
      <c r="W139" t="str">
        <f>IF(V139&lt;&gt;"",INDEX(Data_sales[productName],MATCH(V139,$U$2:$U$1001,0)),"")</f>
        <v/>
      </c>
      <c r="X139">
        <f>COUNTIF($O$2:O139,$O$2:$O$1001)</f>
        <v>40</v>
      </c>
      <c r="Y139" t="str">
        <f>IF(X139=1,X139+ROWS($X$2:X139)/100,"")</f>
        <v/>
      </c>
      <c r="Z139" t="str">
        <f>IFERROR(LARGE($Y$2:$Y$1001,ROWS($Y$2:Y139)),"")</f>
        <v/>
      </c>
      <c r="AA139" t="str">
        <f>IF(Z139&lt;&gt;"",INDEX(Data_sales[RepfullName],MATCH(Z139,$Y$2:$Y$1001,0)),"")</f>
        <v/>
      </c>
    </row>
    <row r="140" spans="1:27" x14ac:dyDescent="0.25">
      <c r="A140">
        <v>141</v>
      </c>
      <c r="B140">
        <v>41</v>
      </c>
      <c r="C140">
        <v>111.39</v>
      </c>
      <c r="D140" s="1" t="s">
        <v>17</v>
      </c>
      <c r="E140" s="1" t="s">
        <v>18</v>
      </c>
      <c r="F140" s="1" t="s">
        <v>116</v>
      </c>
      <c r="G140" s="2">
        <v>38323</v>
      </c>
      <c r="H140" s="1" t="s">
        <v>103</v>
      </c>
      <c r="I140" s="1" t="s">
        <v>18</v>
      </c>
      <c r="J140" s="1" t="s">
        <v>82</v>
      </c>
      <c r="K140" s="1" t="s">
        <v>83</v>
      </c>
      <c r="L140" s="1" t="s">
        <v>84</v>
      </c>
      <c r="M140" s="1" t="s">
        <v>85</v>
      </c>
      <c r="N140">
        <v>227600</v>
      </c>
      <c r="O140" s="1" t="s">
        <v>86</v>
      </c>
      <c r="P140" s="1" t="s">
        <v>87</v>
      </c>
      <c r="Q140" s="1">
        <f>Data_sales[[#This Row],[priceEach]]*Data_sales[[#This Row],[quantityOrdered]]</f>
        <v>4566.99</v>
      </c>
      <c r="R140" s="1">
        <f>YEAR(Data_sales[[#This Row],[orderDate]])</f>
        <v>2004</v>
      </c>
      <c r="T140">
        <f>COUNTIF($F$2:F140,F140:F1139)</f>
        <v>15</v>
      </c>
      <c r="U140" t="str">
        <f>IF(T140=1,T140+ROWS($T$2:T140)/1000,"")</f>
        <v/>
      </c>
      <c r="V140" t="str">
        <f>IFERROR(SMALL($U$2:$U$1001,ROWS($U$2:U140)),"")</f>
        <v/>
      </c>
      <c r="W140" t="str">
        <f>IF(V140&lt;&gt;"",INDEX(Data_sales[productName],MATCH(V140,$U$2:$U$1001,0)),"")</f>
        <v/>
      </c>
      <c r="X140">
        <f>COUNTIF($O$2:O140,$O$2:$O$1001)</f>
        <v>41</v>
      </c>
      <c r="Y140" t="str">
        <f>IF(X140=1,X140+ROWS($X$2:X140)/100,"")</f>
        <v/>
      </c>
      <c r="Z140" t="str">
        <f>IFERROR(LARGE($Y$2:$Y$1001,ROWS($Y$2:Y140)),"")</f>
        <v/>
      </c>
      <c r="AA140" t="str">
        <f>IF(Z140&lt;&gt;"",INDEX(Data_sales[RepfullName],MATCH(Z140,$Y$2:$Y$1001,0)),"")</f>
        <v/>
      </c>
    </row>
    <row r="141" spans="1:27" x14ac:dyDescent="0.25">
      <c r="A141">
        <v>141</v>
      </c>
      <c r="B141">
        <v>41</v>
      </c>
      <c r="C141">
        <v>111.39</v>
      </c>
      <c r="D141" s="1" t="s">
        <v>17</v>
      </c>
      <c r="E141" s="1" t="s">
        <v>18</v>
      </c>
      <c r="F141" s="1" t="s">
        <v>116</v>
      </c>
      <c r="G141" s="2">
        <v>38328</v>
      </c>
      <c r="H141" s="1" t="s">
        <v>104</v>
      </c>
      <c r="I141" s="1" t="s">
        <v>18</v>
      </c>
      <c r="J141" s="1" t="s">
        <v>82</v>
      </c>
      <c r="K141" s="1" t="s">
        <v>83</v>
      </c>
      <c r="L141" s="1" t="s">
        <v>84</v>
      </c>
      <c r="M141" s="1" t="s">
        <v>85</v>
      </c>
      <c r="N141">
        <v>227600</v>
      </c>
      <c r="O141" s="1" t="s">
        <v>86</v>
      </c>
      <c r="P141" s="1" t="s">
        <v>87</v>
      </c>
      <c r="Q141" s="1">
        <f>Data_sales[[#This Row],[priceEach]]*Data_sales[[#This Row],[quantityOrdered]]</f>
        <v>4566.99</v>
      </c>
      <c r="R141" s="1">
        <f>YEAR(Data_sales[[#This Row],[orderDate]])</f>
        <v>2004</v>
      </c>
      <c r="T141">
        <f>COUNTIF($F$2:F141,F141:F1140)</f>
        <v>16</v>
      </c>
      <c r="U141" t="str">
        <f>IF(T141=1,T141+ROWS($T$2:T141)/1000,"")</f>
        <v/>
      </c>
      <c r="V141" t="str">
        <f>IFERROR(SMALL($U$2:$U$1001,ROWS($U$2:U141)),"")</f>
        <v/>
      </c>
      <c r="W141" t="str">
        <f>IF(V141&lt;&gt;"",INDEX(Data_sales[productName],MATCH(V141,$U$2:$U$1001,0)),"")</f>
        <v/>
      </c>
      <c r="X141">
        <f>COUNTIF($O$2:O141,$O$2:$O$1001)</f>
        <v>42</v>
      </c>
      <c r="Y141" t="str">
        <f>IF(X141=1,X141+ROWS($X$2:X141)/100,"")</f>
        <v/>
      </c>
      <c r="Z141" t="str">
        <f>IFERROR(LARGE($Y$2:$Y$1001,ROWS($Y$2:Y141)),"")</f>
        <v/>
      </c>
      <c r="AA141" t="str">
        <f>IF(Z141&lt;&gt;"",INDEX(Data_sales[RepfullName],MATCH(Z141,$Y$2:$Y$1001,0)),"")</f>
        <v/>
      </c>
    </row>
    <row r="142" spans="1:27" x14ac:dyDescent="0.25">
      <c r="A142">
        <v>141</v>
      </c>
      <c r="B142">
        <v>41</v>
      </c>
      <c r="C142">
        <v>111.39</v>
      </c>
      <c r="D142" s="1" t="s">
        <v>17</v>
      </c>
      <c r="E142" s="1" t="s">
        <v>18</v>
      </c>
      <c r="F142" s="1" t="s">
        <v>116</v>
      </c>
      <c r="G142" s="2">
        <v>38331</v>
      </c>
      <c r="H142" s="1" t="s">
        <v>105</v>
      </c>
      <c r="I142" s="1" t="s">
        <v>106</v>
      </c>
      <c r="J142" s="1" t="s">
        <v>82</v>
      </c>
      <c r="K142" s="1" t="s">
        <v>83</v>
      </c>
      <c r="L142" s="1" t="s">
        <v>84</v>
      </c>
      <c r="M142" s="1" t="s">
        <v>85</v>
      </c>
      <c r="N142">
        <v>227600</v>
      </c>
      <c r="O142" s="1" t="s">
        <v>86</v>
      </c>
      <c r="P142" s="1" t="s">
        <v>87</v>
      </c>
      <c r="Q142" s="1">
        <f>Data_sales[[#This Row],[priceEach]]*Data_sales[[#This Row],[quantityOrdered]]</f>
        <v>4566.99</v>
      </c>
      <c r="R142" s="1">
        <f>YEAR(Data_sales[[#This Row],[orderDate]])</f>
        <v>2004</v>
      </c>
      <c r="T142">
        <f>COUNTIF($F$2:F142,F142:F1141)</f>
        <v>17</v>
      </c>
      <c r="U142" t="str">
        <f>IF(T142=1,T142+ROWS($T$2:T142)/1000,"")</f>
        <v/>
      </c>
      <c r="V142" t="str">
        <f>IFERROR(SMALL($U$2:$U$1001,ROWS($U$2:U142)),"")</f>
        <v/>
      </c>
      <c r="W142" t="str">
        <f>IF(V142&lt;&gt;"",INDEX(Data_sales[productName],MATCH(V142,$U$2:$U$1001,0)),"")</f>
        <v/>
      </c>
      <c r="X142">
        <f>COUNTIF($O$2:O142,$O$2:$O$1001)</f>
        <v>43</v>
      </c>
      <c r="Y142" t="str">
        <f>IF(X142=1,X142+ROWS($X$2:X142)/100,"")</f>
        <v/>
      </c>
      <c r="Z142" t="str">
        <f>IFERROR(LARGE($Y$2:$Y$1001,ROWS($Y$2:Y142)),"")</f>
        <v/>
      </c>
      <c r="AA142" t="str">
        <f>IF(Z142&lt;&gt;"",INDEX(Data_sales[RepfullName],MATCH(Z142,$Y$2:$Y$1001,0)),"")</f>
        <v/>
      </c>
    </row>
    <row r="143" spans="1:27" x14ac:dyDescent="0.25">
      <c r="A143">
        <v>141</v>
      </c>
      <c r="B143">
        <v>41</v>
      </c>
      <c r="C143">
        <v>111.39</v>
      </c>
      <c r="D143" s="1" t="s">
        <v>17</v>
      </c>
      <c r="E143" s="1" t="s">
        <v>18</v>
      </c>
      <c r="F143" s="1" t="s">
        <v>116</v>
      </c>
      <c r="G143" s="2">
        <v>38393</v>
      </c>
      <c r="H143" s="1" t="s">
        <v>107</v>
      </c>
      <c r="I143" s="1" t="s">
        <v>18</v>
      </c>
      <c r="J143" s="1" t="s">
        <v>82</v>
      </c>
      <c r="K143" s="1" t="s">
        <v>83</v>
      </c>
      <c r="L143" s="1" t="s">
        <v>84</v>
      </c>
      <c r="M143" s="1" t="s">
        <v>85</v>
      </c>
      <c r="N143">
        <v>227600</v>
      </c>
      <c r="O143" s="1" t="s">
        <v>86</v>
      </c>
      <c r="P143" s="1" t="s">
        <v>87</v>
      </c>
      <c r="Q143" s="3">
        <f>Data_sales[[#This Row],[priceEach]]*Data_sales[[#This Row],[quantityOrdered]]</f>
        <v>4566.99</v>
      </c>
      <c r="R143" s="1">
        <f>YEAR(Data_sales[[#This Row],[orderDate]])</f>
        <v>2005</v>
      </c>
      <c r="T143">
        <f>COUNTIF($F$2:F143,F143:F1142)</f>
        <v>18</v>
      </c>
      <c r="U143" t="str">
        <f>IF(T143=1,T143+ROWS($T$2:T143)/1000,"")</f>
        <v/>
      </c>
      <c r="V143" t="str">
        <f>IFERROR(SMALL($U$2:$U$1001,ROWS($U$2:U143)),"")</f>
        <v/>
      </c>
      <c r="W143" t="str">
        <f>IF(V143&lt;&gt;"",INDEX(Data_sales[productName],MATCH(V143,$U$2:$U$1001,0)),"")</f>
        <v/>
      </c>
      <c r="X143">
        <f>COUNTIF($O$2:O143,$O$2:$O$1001)</f>
        <v>44</v>
      </c>
      <c r="Y143" t="str">
        <f>IF(X143=1,X143+ROWS($X$2:X143)/100,"")</f>
        <v/>
      </c>
      <c r="Z143" t="str">
        <f>IFERROR(LARGE($Y$2:$Y$1001,ROWS($Y$2:Y143)),"")</f>
        <v/>
      </c>
      <c r="AA143" t="str">
        <f>IF(Z143&lt;&gt;"",INDEX(Data_sales[RepfullName],MATCH(Z143,$Y$2:$Y$1001,0)),"")</f>
        <v/>
      </c>
    </row>
    <row r="144" spans="1:27" x14ac:dyDescent="0.25">
      <c r="A144">
        <v>141</v>
      </c>
      <c r="B144">
        <v>41</v>
      </c>
      <c r="C144">
        <v>111.39</v>
      </c>
      <c r="D144" s="1" t="s">
        <v>17</v>
      </c>
      <c r="E144" s="1" t="s">
        <v>18</v>
      </c>
      <c r="F144" s="1" t="s">
        <v>116</v>
      </c>
      <c r="G144" s="2">
        <v>38393</v>
      </c>
      <c r="H144" s="1" t="s">
        <v>107</v>
      </c>
      <c r="I144" s="1" t="s">
        <v>18</v>
      </c>
      <c r="J144" s="1" t="s">
        <v>82</v>
      </c>
      <c r="K144" s="1" t="s">
        <v>83</v>
      </c>
      <c r="L144" s="1" t="s">
        <v>84</v>
      </c>
      <c r="M144" s="1" t="s">
        <v>85</v>
      </c>
      <c r="N144">
        <v>227600</v>
      </c>
      <c r="O144" s="1" t="s">
        <v>86</v>
      </c>
      <c r="P144" s="1" t="s">
        <v>87</v>
      </c>
      <c r="Q144" s="3">
        <f>Data_sales[[#This Row],[priceEach]]*Data_sales[[#This Row],[quantityOrdered]]</f>
        <v>4566.99</v>
      </c>
      <c r="R144" s="1">
        <f>YEAR(Data_sales[[#This Row],[orderDate]])</f>
        <v>2005</v>
      </c>
      <c r="T144">
        <f>COUNTIF($F$2:F144,F144:F1143)</f>
        <v>19</v>
      </c>
      <c r="U144" t="str">
        <f>IF(T144=1,T144+ROWS($T$2:T144)/1000,"")</f>
        <v/>
      </c>
      <c r="V144" t="str">
        <f>IFERROR(SMALL($U$2:$U$1001,ROWS($U$2:U144)),"")</f>
        <v/>
      </c>
      <c r="W144" t="str">
        <f>IF(V144&lt;&gt;"",INDEX(Data_sales[productName],MATCH(V144,$U$2:$U$1001,0)),"")</f>
        <v/>
      </c>
      <c r="X144">
        <f>COUNTIF($O$2:O144,$O$2:$O$1001)</f>
        <v>45</v>
      </c>
      <c r="Y144" t="str">
        <f>IF(X144=1,X144+ROWS($X$2:X144)/100,"")</f>
        <v/>
      </c>
      <c r="Z144" t="str">
        <f>IFERROR(LARGE($Y$2:$Y$1001,ROWS($Y$2:Y144)),"")</f>
        <v/>
      </c>
      <c r="AA144" t="str">
        <f>IF(Z144&lt;&gt;"",INDEX(Data_sales[RepfullName],MATCH(Z144,$Y$2:$Y$1001,0)),"")</f>
        <v/>
      </c>
    </row>
    <row r="145" spans="1:27" x14ac:dyDescent="0.25">
      <c r="A145">
        <v>141</v>
      </c>
      <c r="B145">
        <v>41</v>
      </c>
      <c r="C145">
        <v>111.39</v>
      </c>
      <c r="D145" s="1" t="s">
        <v>17</v>
      </c>
      <c r="E145" s="1" t="s">
        <v>18</v>
      </c>
      <c r="F145" s="1" t="s">
        <v>116</v>
      </c>
      <c r="G145" s="2">
        <v>38399</v>
      </c>
      <c r="H145" s="1" t="s">
        <v>108</v>
      </c>
      <c r="I145" s="1" t="s">
        <v>18</v>
      </c>
      <c r="J145" s="1" t="s">
        <v>82</v>
      </c>
      <c r="K145" s="1" t="s">
        <v>83</v>
      </c>
      <c r="L145" s="1" t="s">
        <v>84</v>
      </c>
      <c r="M145" s="1" t="s">
        <v>85</v>
      </c>
      <c r="N145">
        <v>227600</v>
      </c>
      <c r="O145" s="1" t="s">
        <v>86</v>
      </c>
      <c r="P145" s="1" t="s">
        <v>87</v>
      </c>
      <c r="Q145" s="3">
        <f>Data_sales[[#This Row],[priceEach]]*Data_sales[[#This Row],[quantityOrdered]]</f>
        <v>4566.99</v>
      </c>
      <c r="R145" s="1">
        <f>YEAR(Data_sales[[#This Row],[orderDate]])</f>
        <v>2005</v>
      </c>
      <c r="T145">
        <f>COUNTIF($F$2:F145,F145:F1144)</f>
        <v>20</v>
      </c>
      <c r="U145" t="str">
        <f>IF(T145=1,T145+ROWS($T$2:T145)/1000,"")</f>
        <v/>
      </c>
      <c r="V145" t="str">
        <f>IFERROR(SMALL($U$2:$U$1001,ROWS($U$2:U145)),"")</f>
        <v/>
      </c>
      <c r="W145" t="str">
        <f>IF(V145&lt;&gt;"",INDEX(Data_sales[productName],MATCH(V145,$U$2:$U$1001,0)),"")</f>
        <v/>
      </c>
      <c r="X145">
        <f>COUNTIF($O$2:O145,$O$2:$O$1001)</f>
        <v>46</v>
      </c>
      <c r="Y145" t="str">
        <f>IF(X145=1,X145+ROWS($X$2:X145)/100,"")</f>
        <v/>
      </c>
      <c r="Z145" t="str">
        <f>IFERROR(LARGE($Y$2:$Y$1001,ROWS($Y$2:Y145)),"")</f>
        <v/>
      </c>
      <c r="AA145" t="str">
        <f>IF(Z145&lt;&gt;"",INDEX(Data_sales[RepfullName],MATCH(Z145,$Y$2:$Y$1001,0)),"")</f>
        <v/>
      </c>
    </row>
    <row r="146" spans="1:27" x14ac:dyDescent="0.25">
      <c r="A146">
        <v>141</v>
      </c>
      <c r="B146">
        <v>41</v>
      </c>
      <c r="C146">
        <v>111.39</v>
      </c>
      <c r="D146" s="1" t="s">
        <v>17</v>
      </c>
      <c r="E146" s="1" t="s">
        <v>18</v>
      </c>
      <c r="F146" s="1" t="s">
        <v>116</v>
      </c>
      <c r="G146" s="2">
        <v>38405</v>
      </c>
      <c r="H146" s="1" t="s">
        <v>109</v>
      </c>
      <c r="I146" s="1" t="s">
        <v>18</v>
      </c>
      <c r="J146" s="1" t="s">
        <v>82</v>
      </c>
      <c r="K146" s="1" t="s">
        <v>83</v>
      </c>
      <c r="L146" s="1" t="s">
        <v>84</v>
      </c>
      <c r="M146" s="1" t="s">
        <v>85</v>
      </c>
      <c r="N146">
        <v>227600</v>
      </c>
      <c r="O146" s="1" t="s">
        <v>86</v>
      </c>
      <c r="P146" s="1" t="s">
        <v>87</v>
      </c>
      <c r="Q146" s="3">
        <f>Data_sales[[#This Row],[priceEach]]*Data_sales[[#This Row],[quantityOrdered]]</f>
        <v>4566.99</v>
      </c>
      <c r="R146" s="1">
        <f>YEAR(Data_sales[[#This Row],[orderDate]])</f>
        <v>2005</v>
      </c>
      <c r="T146">
        <f>COUNTIF($F$2:F146,F146:F1145)</f>
        <v>21</v>
      </c>
      <c r="U146" t="str">
        <f>IF(T146=1,T146+ROWS($T$2:T146)/1000,"")</f>
        <v/>
      </c>
      <c r="V146" t="str">
        <f>IFERROR(SMALL($U$2:$U$1001,ROWS($U$2:U146)),"")</f>
        <v/>
      </c>
      <c r="W146" t="str">
        <f>IF(V146&lt;&gt;"",INDEX(Data_sales[productName],MATCH(V146,$U$2:$U$1001,0)),"")</f>
        <v/>
      </c>
      <c r="X146">
        <f>COUNTIF($O$2:O146,$O$2:$O$1001)</f>
        <v>47</v>
      </c>
      <c r="Y146" t="str">
        <f>IF(X146=1,X146+ROWS($X$2:X146)/100,"")</f>
        <v/>
      </c>
      <c r="Z146" t="str">
        <f>IFERROR(LARGE($Y$2:$Y$1001,ROWS($Y$2:Y146)),"")</f>
        <v/>
      </c>
      <c r="AA146" t="str">
        <f>IF(Z146&lt;&gt;"",INDEX(Data_sales[RepfullName],MATCH(Z146,$Y$2:$Y$1001,0)),"")</f>
        <v/>
      </c>
    </row>
    <row r="147" spans="1:27" x14ac:dyDescent="0.25">
      <c r="A147">
        <v>141</v>
      </c>
      <c r="B147">
        <v>41</v>
      </c>
      <c r="C147">
        <v>111.39</v>
      </c>
      <c r="D147" s="1" t="s">
        <v>17</v>
      </c>
      <c r="E147" s="1" t="s">
        <v>18</v>
      </c>
      <c r="F147" s="1" t="s">
        <v>116</v>
      </c>
      <c r="G147" s="2">
        <v>38412</v>
      </c>
      <c r="H147" s="1" t="s">
        <v>110</v>
      </c>
      <c r="I147" s="1" t="s">
        <v>111</v>
      </c>
      <c r="J147" s="1" t="s">
        <v>82</v>
      </c>
      <c r="K147" s="1" t="s">
        <v>83</v>
      </c>
      <c r="L147" s="1" t="s">
        <v>84</v>
      </c>
      <c r="M147" s="1" t="s">
        <v>85</v>
      </c>
      <c r="N147">
        <v>227600</v>
      </c>
      <c r="O147" s="1" t="s">
        <v>86</v>
      </c>
      <c r="P147" s="1" t="s">
        <v>87</v>
      </c>
      <c r="Q147" s="3">
        <f>Data_sales[[#This Row],[priceEach]]*Data_sales[[#This Row],[quantityOrdered]]</f>
        <v>4566.99</v>
      </c>
      <c r="R147" s="1">
        <f>YEAR(Data_sales[[#This Row],[orderDate]])</f>
        <v>2005</v>
      </c>
      <c r="T147">
        <f>COUNTIF($F$2:F147,F147:F1146)</f>
        <v>22</v>
      </c>
      <c r="U147" t="str">
        <f>IF(T147=1,T147+ROWS($T$2:T147)/1000,"")</f>
        <v/>
      </c>
      <c r="V147" t="str">
        <f>IFERROR(SMALL($U$2:$U$1001,ROWS($U$2:U147)),"")</f>
        <v/>
      </c>
      <c r="W147" t="str">
        <f>IF(V147&lt;&gt;"",INDEX(Data_sales[productName],MATCH(V147,$U$2:$U$1001,0)),"")</f>
        <v/>
      </c>
      <c r="X147">
        <f>COUNTIF($O$2:O147,$O$2:$O$1001)</f>
        <v>48</v>
      </c>
      <c r="Y147" t="str">
        <f>IF(X147=1,X147+ROWS($X$2:X147)/100,"")</f>
        <v/>
      </c>
      <c r="Z147" t="str">
        <f>IFERROR(LARGE($Y$2:$Y$1001,ROWS($Y$2:Y147)),"")</f>
        <v/>
      </c>
      <c r="AA147" t="str">
        <f>IF(Z147&lt;&gt;"",INDEX(Data_sales[RepfullName],MATCH(Z147,$Y$2:$Y$1001,0)),"")</f>
        <v/>
      </c>
    </row>
    <row r="148" spans="1:27" x14ac:dyDescent="0.25">
      <c r="A148">
        <v>141</v>
      </c>
      <c r="B148">
        <v>41</v>
      </c>
      <c r="C148">
        <v>111.39</v>
      </c>
      <c r="D148" s="1" t="s">
        <v>17</v>
      </c>
      <c r="E148" s="1" t="s">
        <v>18</v>
      </c>
      <c r="F148" s="1" t="s">
        <v>116</v>
      </c>
      <c r="G148" s="2">
        <v>38426</v>
      </c>
      <c r="H148" s="1" t="s">
        <v>112</v>
      </c>
      <c r="I148" s="1" t="s">
        <v>18</v>
      </c>
      <c r="J148" s="1" t="s">
        <v>82</v>
      </c>
      <c r="K148" s="1" t="s">
        <v>83</v>
      </c>
      <c r="L148" s="1" t="s">
        <v>84</v>
      </c>
      <c r="M148" s="1" t="s">
        <v>85</v>
      </c>
      <c r="N148">
        <v>227600</v>
      </c>
      <c r="O148" s="1" t="s">
        <v>86</v>
      </c>
      <c r="P148" s="1" t="s">
        <v>87</v>
      </c>
      <c r="Q148" s="3">
        <f>Data_sales[[#This Row],[priceEach]]*Data_sales[[#This Row],[quantityOrdered]]</f>
        <v>4566.99</v>
      </c>
      <c r="R148" s="1">
        <f>YEAR(Data_sales[[#This Row],[orderDate]])</f>
        <v>2005</v>
      </c>
      <c r="T148">
        <f>COUNTIF($F$2:F148,F148:F1147)</f>
        <v>23</v>
      </c>
      <c r="U148" t="str">
        <f>IF(T148=1,T148+ROWS($T$2:T148)/1000,"")</f>
        <v/>
      </c>
      <c r="V148" t="str">
        <f>IFERROR(SMALL($U$2:$U$1001,ROWS($U$2:U148)),"")</f>
        <v/>
      </c>
      <c r="W148" t="str">
        <f>IF(V148&lt;&gt;"",INDEX(Data_sales[productName],MATCH(V148,$U$2:$U$1001,0)),"")</f>
        <v/>
      </c>
      <c r="X148">
        <f>COUNTIF($O$2:O148,$O$2:$O$1001)</f>
        <v>49</v>
      </c>
      <c r="Y148" t="str">
        <f>IF(X148=1,X148+ROWS($X$2:X148)/100,"")</f>
        <v/>
      </c>
      <c r="Z148" t="str">
        <f>IFERROR(LARGE($Y$2:$Y$1001,ROWS($Y$2:Y148)),"")</f>
        <v/>
      </c>
      <c r="AA148" t="str">
        <f>IF(Z148&lt;&gt;"",INDEX(Data_sales[RepfullName],MATCH(Z148,$Y$2:$Y$1001,0)),"")</f>
        <v/>
      </c>
    </row>
    <row r="149" spans="1:27" x14ac:dyDescent="0.25">
      <c r="A149">
        <v>141</v>
      </c>
      <c r="B149">
        <v>41</v>
      </c>
      <c r="C149">
        <v>111.39</v>
      </c>
      <c r="D149" s="1" t="s">
        <v>17</v>
      </c>
      <c r="E149" s="1" t="s">
        <v>18</v>
      </c>
      <c r="F149" s="1" t="s">
        <v>116</v>
      </c>
      <c r="G149" s="2">
        <v>38475</v>
      </c>
      <c r="H149" s="1" t="s">
        <v>113</v>
      </c>
      <c r="I149" s="1" t="s">
        <v>18</v>
      </c>
      <c r="J149" s="1" t="s">
        <v>82</v>
      </c>
      <c r="K149" s="1" t="s">
        <v>83</v>
      </c>
      <c r="L149" s="1" t="s">
        <v>84</v>
      </c>
      <c r="M149" s="1" t="s">
        <v>85</v>
      </c>
      <c r="N149">
        <v>227600</v>
      </c>
      <c r="O149" s="1" t="s">
        <v>86</v>
      </c>
      <c r="P149" s="1" t="s">
        <v>87</v>
      </c>
      <c r="Q149" s="3">
        <f>Data_sales[[#This Row],[priceEach]]*Data_sales[[#This Row],[quantityOrdered]]</f>
        <v>4566.99</v>
      </c>
      <c r="R149" s="1">
        <f>YEAR(Data_sales[[#This Row],[orderDate]])</f>
        <v>2005</v>
      </c>
      <c r="T149">
        <f>COUNTIF($F$2:F149,F149:F1148)</f>
        <v>24</v>
      </c>
      <c r="U149" t="str">
        <f>IF(T149=1,T149+ROWS($T$2:T149)/1000,"")</f>
        <v/>
      </c>
      <c r="V149" t="str">
        <f>IFERROR(SMALL($U$2:$U$1001,ROWS($U$2:U149)),"")</f>
        <v/>
      </c>
      <c r="W149" t="str">
        <f>IF(V149&lt;&gt;"",INDEX(Data_sales[productName],MATCH(V149,$U$2:$U$1001,0)),"")</f>
        <v/>
      </c>
      <c r="X149">
        <f>COUNTIF($O$2:O149,$O$2:$O$1001)</f>
        <v>50</v>
      </c>
      <c r="Y149" t="str">
        <f>IF(X149=1,X149+ROWS($X$2:X149)/100,"")</f>
        <v/>
      </c>
      <c r="Z149" t="str">
        <f>IFERROR(LARGE($Y$2:$Y$1001,ROWS($Y$2:Y149)),"")</f>
        <v/>
      </c>
      <c r="AA149" t="str">
        <f>IF(Z149&lt;&gt;"",INDEX(Data_sales[RepfullName],MATCH(Z149,$Y$2:$Y$1001,0)),"")</f>
        <v/>
      </c>
    </row>
    <row r="150" spans="1:27" x14ac:dyDescent="0.25">
      <c r="A150">
        <v>141</v>
      </c>
      <c r="B150">
        <v>41</v>
      </c>
      <c r="C150">
        <v>111.39</v>
      </c>
      <c r="D150" s="1" t="s">
        <v>17</v>
      </c>
      <c r="E150" s="1" t="s">
        <v>18</v>
      </c>
      <c r="F150" s="1" t="s">
        <v>116</v>
      </c>
      <c r="G150" s="2">
        <v>38485</v>
      </c>
      <c r="H150" s="1" t="s">
        <v>114</v>
      </c>
      <c r="I150" s="1" t="s">
        <v>115</v>
      </c>
      <c r="J150" s="1" t="s">
        <v>82</v>
      </c>
      <c r="K150" s="1" t="s">
        <v>83</v>
      </c>
      <c r="L150" s="1" t="s">
        <v>84</v>
      </c>
      <c r="M150" s="1" t="s">
        <v>85</v>
      </c>
      <c r="N150">
        <v>227600</v>
      </c>
      <c r="O150" s="1" t="s">
        <v>86</v>
      </c>
      <c r="P150" s="1" t="s">
        <v>87</v>
      </c>
      <c r="Q150" s="3">
        <f>Data_sales[[#This Row],[priceEach]]*Data_sales[[#This Row],[quantityOrdered]]</f>
        <v>4566.99</v>
      </c>
      <c r="R150" s="1">
        <f>YEAR(Data_sales[[#This Row],[orderDate]])</f>
        <v>2005</v>
      </c>
      <c r="T150">
        <f>COUNTIF($F$2:F150,F150:F1149)</f>
        <v>25</v>
      </c>
      <c r="U150" t="str">
        <f>IF(T150=1,T150+ROWS($T$2:T150)/1000,"")</f>
        <v/>
      </c>
      <c r="V150" t="str">
        <f>IFERROR(SMALL($U$2:$U$1001,ROWS($U$2:U150)),"")</f>
        <v/>
      </c>
      <c r="W150" t="str">
        <f>IF(V150&lt;&gt;"",INDEX(Data_sales[productName],MATCH(V150,$U$2:$U$1001,0)),"")</f>
        <v/>
      </c>
      <c r="X150">
        <f>COUNTIF($O$2:O150,$O$2:$O$1001)</f>
        <v>51</v>
      </c>
      <c r="Y150" t="str">
        <f>IF(X150=1,X150+ROWS($X$2:X150)/100,"")</f>
        <v/>
      </c>
      <c r="Z150" t="str">
        <f>IFERROR(LARGE($Y$2:$Y$1001,ROWS($Y$2:Y150)),"")</f>
        <v/>
      </c>
      <c r="AA150" t="str">
        <f>IF(Z150&lt;&gt;"",INDEX(Data_sales[RepfullName],MATCH(Z150,$Y$2:$Y$1001,0)),"")</f>
        <v/>
      </c>
    </row>
    <row r="151" spans="1:27" x14ac:dyDescent="0.25">
      <c r="A151">
        <v>141</v>
      </c>
      <c r="B151">
        <v>41</v>
      </c>
      <c r="C151">
        <v>111.39</v>
      </c>
      <c r="D151" s="1" t="s">
        <v>17</v>
      </c>
      <c r="E151" s="1" t="s">
        <v>18</v>
      </c>
      <c r="F151" s="1" t="s">
        <v>116</v>
      </c>
      <c r="G151" s="2">
        <v>38503</v>
      </c>
      <c r="H151" s="1" t="s">
        <v>18</v>
      </c>
      <c r="I151" s="1" t="s">
        <v>18</v>
      </c>
      <c r="J151" s="1" t="s">
        <v>82</v>
      </c>
      <c r="K151" s="1" t="s">
        <v>83</v>
      </c>
      <c r="L151" s="1" t="s">
        <v>84</v>
      </c>
      <c r="M151" s="1" t="s">
        <v>85</v>
      </c>
      <c r="N151">
        <v>227600</v>
      </c>
      <c r="O151" s="1" t="s">
        <v>86</v>
      </c>
      <c r="P151" s="1" t="s">
        <v>87</v>
      </c>
      <c r="Q151" s="3">
        <f>Data_sales[[#This Row],[priceEach]]*Data_sales[[#This Row],[quantityOrdered]]</f>
        <v>4566.99</v>
      </c>
      <c r="R151" s="1">
        <f>YEAR(Data_sales[[#This Row],[orderDate]])</f>
        <v>2005</v>
      </c>
      <c r="T151">
        <f>COUNTIF($F$2:F151,F151:F1150)</f>
        <v>26</v>
      </c>
      <c r="U151" t="str">
        <f>IF(T151=1,T151+ROWS($T$2:T151)/1000,"")</f>
        <v/>
      </c>
      <c r="V151" t="str">
        <f>IFERROR(SMALL($U$2:$U$1001,ROWS($U$2:U151)),"")</f>
        <v/>
      </c>
      <c r="W151" t="str">
        <f>IF(V151&lt;&gt;"",INDEX(Data_sales[productName],MATCH(V151,$U$2:$U$1001,0)),"")</f>
        <v/>
      </c>
      <c r="X151">
        <f>COUNTIF($O$2:O151,$O$2:$O$1001)</f>
        <v>52</v>
      </c>
      <c r="Y151" t="str">
        <f>IF(X151=1,X151+ROWS($X$2:X151)/100,"")</f>
        <v/>
      </c>
      <c r="Z151" t="str">
        <f>IFERROR(LARGE($Y$2:$Y$1001,ROWS($Y$2:Y151)),"")</f>
        <v/>
      </c>
      <c r="AA151" t="str">
        <f>IF(Z151&lt;&gt;"",INDEX(Data_sales[RepfullName],MATCH(Z151,$Y$2:$Y$1001,0)),"")</f>
        <v/>
      </c>
    </row>
    <row r="152" spans="1:27" x14ac:dyDescent="0.25">
      <c r="A152">
        <v>141</v>
      </c>
      <c r="B152">
        <v>24</v>
      </c>
      <c r="C152">
        <v>135.9</v>
      </c>
      <c r="D152" s="1" t="s">
        <v>17</v>
      </c>
      <c r="E152" s="1" t="s">
        <v>18</v>
      </c>
      <c r="F152" s="1" t="s">
        <v>117</v>
      </c>
      <c r="G152" s="2">
        <v>37652</v>
      </c>
      <c r="H152" s="1" t="s">
        <v>81</v>
      </c>
      <c r="I152" s="1" t="s">
        <v>18</v>
      </c>
      <c r="J152" s="1" t="s">
        <v>82</v>
      </c>
      <c r="K152" s="1" t="s">
        <v>83</v>
      </c>
      <c r="L152" s="1" t="s">
        <v>84</v>
      </c>
      <c r="M152" s="1" t="s">
        <v>85</v>
      </c>
      <c r="N152">
        <v>227600</v>
      </c>
      <c r="O152" s="1" t="s">
        <v>86</v>
      </c>
      <c r="P152" s="1" t="s">
        <v>87</v>
      </c>
      <c r="Q152" s="1">
        <f>Data_sales[[#This Row],[priceEach]]*Data_sales[[#This Row],[quantityOrdered]]</f>
        <v>3261.6000000000004</v>
      </c>
      <c r="R152" s="1">
        <f>YEAR(Data_sales[[#This Row],[orderDate]])</f>
        <v>2003</v>
      </c>
      <c r="T152">
        <f>COUNTIF($F$2:F152,F152:F1151)</f>
        <v>1</v>
      </c>
      <c r="U152">
        <f>IF(T152=1,T152+ROWS($T$2:T152)/1000,"")</f>
        <v>1.151</v>
      </c>
      <c r="V152" t="str">
        <f>IFERROR(SMALL($U$2:$U$1001,ROWS($U$2:U152)),"")</f>
        <v/>
      </c>
      <c r="W152" t="str">
        <f>IF(V152&lt;&gt;"",INDEX(Data_sales[productName],MATCH(V152,$U$2:$U$1001,0)),"")</f>
        <v/>
      </c>
      <c r="X152">
        <f>COUNTIF($O$2:O152,$O$2:$O$1001)</f>
        <v>53</v>
      </c>
      <c r="Y152" t="str">
        <f>IF(X152=1,X152+ROWS($X$2:X152)/100,"")</f>
        <v/>
      </c>
      <c r="Z152" t="str">
        <f>IFERROR(LARGE($Y$2:$Y$1001,ROWS($Y$2:Y152)),"")</f>
        <v/>
      </c>
      <c r="AA152" t="str">
        <f>IF(Z152&lt;&gt;"",INDEX(Data_sales[RepfullName],MATCH(Z152,$Y$2:$Y$1001,0)),"")</f>
        <v/>
      </c>
    </row>
    <row r="153" spans="1:27" x14ac:dyDescent="0.25">
      <c r="A153">
        <v>141</v>
      </c>
      <c r="B153">
        <v>24</v>
      </c>
      <c r="C153">
        <v>135.9</v>
      </c>
      <c r="D153" s="1" t="s">
        <v>17</v>
      </c>
      <c r="E153" s="1" t="s">
        <v>18</v>
      </c>
      <c r="F153" s="1" t="s">
        <v>117</v>
      </c>
      <c r="G153" s="2">
        <v>37778</v>
      </c>
      <c r="H153" s="1" t="s">
        <v>88</v>
      </c>
      <c r="I153" s="1" t="s">
        <v>18</v>
      </c>
      <c r="J153" s="1" t="s">
        <v>82</v>
      </c>
      <c r="K153" s="1" t="s">
        <v>83</v>
      </c>
      <c r="L153" s="1" t="s">
        <v>84</v>
      </c>
      <c r="M153" s="1" t="s">
        <v>85</v>
      </c>
      <c r="N153">
        <v>227600</v>
      </c>
      <c r="O153" s="1" t="s">
        <v>86</v>
      </c>
      <c r="P153" s="1" t="s">
        <v>87</v>
      </c>
      <c r="Q153" s="1">
        <f>Data_sales[[#This Row],[priceEach]]*Data_sales[[#This Row],[quantityOrdered]]</f>
        <v>3261.6000000000004</v>
      </c>
      <c r="R153" s="1">
        <f>YEAR(Data_sales[[#This Row],[orderDate]])</f>
        <v>2003</v>
      </c>
      <c r="T153">
        <f>COUNTIF($F$2:F153,F153:F1152)</f>
        <v>2</v>
      </c>
      <c r="U153" t="str">
        <f>IF(T153=1,T153+ROWS($T$2:T153)/1000,"")</f>
        <v/>
      </c>
      <c r="V153" t="str">
        <f>IFERROR(SMALL($U$2:$U$1001,ROWS($U$2:U153)),"")</f>
        <v/>
      </c>
      <c r="W153" t="str">
        <f>IF(V153&lt;&gt;"",INDEX(Data_sales[productName],MATCH(V153,$U$2:$U$1001,0)),"")</f>
        <v/>
      </c>
      <c r="X153">
        <f>COUNTIF($O$2:O153,$O$2:$O$1001)</f>
        <v>54</v>
      </c>
      <c r="Y153" t="str">
        <f>IF(X153=1,X153+ROWS($X$2:X153)/100,"")</f>
        <v/>
      </c>
      <c r="Z153" t="str">
        <f>IFERROR(LARGE($Y$2:$Y$1001,ROWS($Y$2:Y153)),"")</f>
        <v/>
      </c>
      <c r="AA153" t="str">
        <f>IF(Z153&lt;&gt;"",INDEX(Data_sales[RepfullName],MATCH(Z153,$Y$2:$Y$1001,0)),"")</f>
        <v/>
      </c>
    </row>
    <row r="154" spans="1:27" x14ac:dyDescent="0.25">
      <c r="A154">
        <v>141</v>
      </c>
      <c r="B154">
        <v>24</v>
      </c>
      <c r="C154">
        <v>135.9</v>
      </c>
      <c r="D154" s="1" t="s">
        <v>17</v>
      </c>
      <c r="E154" s="1" t="s">
        <v>18</v>
      </c>
      <c r="F154" s="1" t="s">
        <v>117</v>
      </c>
      <c r="G154" s="2">
        <v>37799</v>
      </c>
      <c r="H154" s="1" t="s">
        <v>89</v>
      </c>
      <c r="I154" s="1" t="s">
        <v>18</v>
      </c>
      <c r="J154" s="1" t="s">
        <v>82</v>
      </c>
      <c r="K154" s="1" t="s">
        <v>83</v>
      </c>
      <c r="L154" s="1" t="s">
        <v>84</v>
      </c>
      <c r="M154" s="1" t="s">
        <v>85</v>
      </c>
      <c r="N154">
        <v>227600</v>
      </c>
      <c r="O154" s="1" t="s">
        <v>86</v>
      </c>
      <c r="P154" s="1" t="s">
        <v>87</v>
      </c>
      <c r="Q154" s="1">
        <f>Data_sales[[#This Row],[priceEach]]*Data_sales[[#This Row],[quantityOrdered]]</f>
        <v>3261.6000000000004</v>
      </c>
      <c r="R154" s="1">
        <f>YEAR(Data_sales[[#This Row],[orderDate]])</f>
        <v>2003</v>
      </c>
      <c r="T154">
        <f>COUNTIF($F$2:F154,F154:F1153)</f>
        <v>3</v>
      </c>
      <c r="U154" t="str">
        <f>IF(T154=1,T154+ROWS($T$2:T154)/1000,"")</f>
        <v/>
      </c>
      <c r="V154" t="str">
        <f>IFERROR(SMALL($U$2:$U$1001,ROWS($U$2:U154)),"")</f>
        <v/>
      </c>
      <c r="W154" t="str">
        <f>IF(V154&lt;&gt;"",INDEX(Data_sales[productName],MATCH(V154,$U$2:$U$1001,0)),"")</f>
        <v/>
      </c>
      <c r="X154">
        <f>COUNTIF($O$2:O154,$O$2:$O$1001)</f>
        <v>55</v>
      </c>
      <c r="Y154" t="str">
        <f>IF(X154=1,X154+ROWS($X$2:X154)/100,"")</f>
        <v/>
      </c>
      <c r="Z154" t="str">
        <f>IFERROR(LARGE($Y$2:$Y$1001,ROWS($Y$2:Y154)),"")</f>
        <v/>
      </c>
      <c r="AA154" t="str">
        <f>IF(Z154&lt;&gt;"",INDEX(Data_sales[RepfullName],MATCH(Z154,$Y$2:$Y$1001,0)),"")</f>
        <v/>
      </c>
    </row>
    <row r="155" spans="1:27" x14ac:dyDescent="0.25">
      <c r="A155">
        <v>141</v>
      </c>
      <c r="B155">
        <v>24</v>
      </c>
      <c r="C155">
        <v>135.9</v>
      </c>
      <c r="D155" s="1" t="s">
        <v>17</v>
      </c>
      <c r="E155" s="1" t="s">
        <v>18</v>
      </c>
      <c r="F155" s="1" t="s">
        <v>117</v>
      </c>
      <c r="G155" s="2">
        <v>37892</v>
      </c>
      <c r="H155" s="1" t="s">
        <v>90</v>
      </c>
      <c r="I155" s="1" t="s">
        <v>18</v>
      </c>
      <c r="J155" s="1" t="s">
        <v>82</v>
      </c>
      <c r="K155" s="1" t="s">
        <v>83</v>
      </c>
      <c r="L155" s="1" t="s">
        <v>84</v>
      </c>
      <c r="M155" s="1" t="s">
        <v>85</v>
      </c>
      <c r="N155">
        <v>227600</v>
      </c>
      <c r="O155" s="1" t="s">
        <v>86</v>
      </c>
      <c r="P155" s="1" t="s">
        <v>87</v>
      </c>
      <c r="Q155" s="1">
        <f>Data_sales[[#This Row],[priceEach]]*Data_sales[[#This Row],[quantityOrdered]]</f>
        <v>3261.6000000000004</v>
      </c>
      <c r="R155" s="1">
        <f>YEAR(Data_sales[[#This Row],[orderDate]])</f>
        <v>2003</v>
      </c>
      <c r="T155">
        <f>COUNTIF($F$2:F155,F155:F1154)</f>
        <v>4</v>
      </c>
      <c r="U155" t="str">
        <f>IF(T155=1,T155+ROWS($T$2:T155)/1000,"")</f>
        <v/>
      </c>
      <c r="V155" t="str">
        <f>IFERROR(SMALL($U$2:$U$1001,ROWS($U$2:U155)),"")</f>
        <v/>
      </c>
      <c r="W155" t="str">
        <f>IF(V155&lt;&gt;"",INDEX(Data_sales[productName],MATCH(V155,$U$2:$U$1001,0)),"")</f>
        <v/>
      </c>
      <c r="X155">
        <f>COUNTIF($O$2:O155,$O$2:$O$1001)</f>
        <v>56</v>
      </c>
      <c r="Y155" t="str">
        <f>IF(X155=1,X155+ROWS($X$2:X155)/100,"")</f>
        <v/>
      </c>
      <c r="Z155" t="str">
        <f>IFERROR(LARGE($Y$2:$Y$1001,ROWS($Y$2:Y155)),"")</f>
        <v/>
      </c>
      <c r="AA155" t="str">
        <f>IF(Z155&lt;&gt;"",INDEX(Data_sales[RepfullName],MATCH(Z155,$Y$2:$Y$1001,0)),"")</f>
        <v/>
      </c>
    </row>
    <row r="156" spans="1:27" x14ac:dyDescent="0.25">
      <c r="A156">
        <v>141</v>
      </c>
      <c r="B156">
        <v>24</v>
      </c>
      <c r="C156">
        <v>135.9</v>
      </c>
      <c r="D156" s="1" t="s">
        <v>17</v>
      </c>
      <c r="E156" s="1" t="s">
        <v>18</v>
      </c>
      <c r="F156" s="1" t="s">
        <v>117</v>
      </c>
      <c r="G156" s="2">
        <v>37902</v>
      </c>
      <c r="H156" s="1" t="s">
        <v>91</v>
      </c>
      <c r="I156" s="1" t="s">
        <v>18</v>
      </c>
      <c r="J156" s="1" t="s">
        <v>82</v>
      </c>
      <c r="K156" s="1" t="s">
        <v>83</v>
      </c>
      <c r="L156" s="1" t="s">
        <v>84</v>
      </c>
      <c r="M156" s="1" t="s">
        <v>85</v>
      </c>
      <c r="N156">
        <v>227600</v>
      </c>
      <c r="O156" s="1" t="s">
        <v>86</v>
      </c>
      <c r="P156" s="1" t="s">
        <v>87</v>
      </c>
      <c r="Q156" s="1">
        <f>Data_sales[[#This Row],[priceEach]]*Data_sales[[#This Row],[quantityOrdered]]</f>
        <v>3261.6000000000004</v>
      </c>
      <c r="R156" s="1">
        <f>YEAR(Data_sales[[#This Row],[orderDate]])</f>
        <v>2003</v>
      </c>
      <c r="T156">
        <f>COUNTIF($F$2:F156,F156:F1155)</f>
        <v>5</v>
      </c>
      <c r="U156" t="str">
        <f>IF(T156=1,T156+ROWS($T$2:T156)/1000,"")</f>
        <v/>
      </c>
      <c r="V156" t="str">
        <f>IFERROR(SMALL($U$2:$U$1001,ROWS($U$2:U156)),"")</f>
        <v/>
      </c>
      <c r="W156" t="str">
        <f>IF(V156&lt;&gt;"",INDEX(Data_sales[productName],MATCH(V156,$U$2:$U$1001,0)),"")</f>
        <v/>
      </c>
      <c r="X156">
        <f>COUNTIF($O$2:O156,$O$2:$O$1001)</f>
        <v>57</v>
      </c>
      <c r="Y156" t="str">
        <f>IF(X156=1,X156+ROWS($X$2:X156)/100,"")</f>
        <v/>
      </c>
      <c r="Z156" t="str">
        <f>IFERROR(LARGE($Y$2:$Y$1001,ROWS($Y$2:Y156)),"")</f>
        <v/>
      </c>
      <c r="AA156" t="str">
        <f>IF(Z156&lt;&gt;"",INDEX(Data_sales[RepfullName],MATCH(Z156,$Y$2:$Y$1001,0)),"")</f>
        <v/>
      </c>
    </row>
    <row r="157" spans="1:27" x14ac:dyDescent="0.25">
      <c r="A157">
        <v>141</v>
      </c>
      <c r="B157">
        <v>24</v>
      </c>
      <c r="C157">
        <v>135.9</v>
      </c>
      <c r="D157" s="1" t="s">
        <v>17</v>
      </c>
      <c r="E157" s="1" t="s">
        <v>18</v>
      </c>
      <c r="F157" s="1" t="s">
        <v>117</v>
      </c>
      <c r="G157" s="2">
        <v>37944</v>
      </c>
      <c r="H157" s="1" t="s">
        <v>92</v>
      </c>
      <c r="I157" s="1" t="s">
        <v>18</v>
      </c>
      <c r="J157" s="1" t="s">
        <v>82</v>
      </c>
      <c r="K157" s="1" t="s">
        <v>83</v>
      </c>
      <c r="L157" s="1" t="s">
        <v>84</v>
      </c>
      <c r="M157" s="1" t="s">
        <v>85</v>
      </c>
      <c r="N157">
        <v>227600</v>
      </c>
      <c r="O157" s="1" t="s">
        <v>86</v>
      </c>
      <c r="P157" s="1" t="s">
        <v>87</v>
      </c>
      <c r="Q157" s="1">
        <f>Data_sales[[#This Row],[priceEach]]*Data_sales[[#This Row],[quantityOrdered]]</f>
        <v>3261.6000000000004</v>
      </c>
      <c r="R157" s="1">
        <f>YEAR(Data_sales[[#This Row],[orderDate]])</f>
        <v>2003</v>
      </c>
      <c r="T157">
        <f>COUNTIF($F$2:F157,F157:F1156)</f>
        <v>6</v>
      </c>
      <c r="U157" t="str">
        <f>IF(T157=1,T157+ROWS($T$2:T157)/1000,"")</f>
        <v/>
      </c>
      <c r="V157" t="str">
        <f>IFERROR(SMALL($U$2:$U$1001,ROWS($U$2:U157)),"")</f>
        <v/>
      </c>
      <c r="W157" t="str">
        <f>IF(V157&lt;&gt;"",INDEX(Data_sales[productName],MATCH(V157,$U$2:$U$1001,0)),"")</f>
        <v/>
      </c>
      <c r="X157">
        <f>COUNTIF($O$2:O157,$O$2:$O$1001)</f>
        <v>58</v>
      </c>
      <c r="Y157" t="str">
        <f>IF(X157=1,X157+ROWS($X$2:X157)/100,"")</f>
        <v/>
      </c>
      <c r="Z157" t="str">
        <f>IFERROR(LARGE($Y$2:$Y$1001,ROWS($Y$2:Y157)),"")</f>
        <v/>
      </c>
      <c r="AA157" t="str">
        <f>IF(Z157&lt;&gt;"",INDEX(Data_sales[RepfullName],MATCH(Z157,$Y$2:$Y$1001,0)),"")</f>
        <v/>
      </c>
    </row>
    <row r="158" spans="1:27" x14ac:dyDescent="0.25">
      <c r="A158">
        <v>141</v>
      </c>
      <c r="B158">
        <v>24</v>
      </c>
      <c r="C158">
        <v>135.9</v>
      </c>
      <c r="D158" s="1" t="s">
        <v>17</v>
      </c>
      <c r="E158" s="1" t="s">
        <v>18</v>
      </c>
      <c r="F158" s="1" t="s">
        <v>117</v>
      </c>
      <c r="G158" s="2">
        <v>37957</v>
      </c>
      <c r="H158" s="1" t="s">
        <v>93</v>
      </c>
      <c r="I158" s="1" t="s">
        <v>18</v>
      </c>
      <c r="J158" s="1" t="s">
        <v>82</v>
      </c>
      <c r="K158" s="1" t="s">
        <v>83</v>
      </c>
      <c r="L158" s="1" t="s">
        <v>84</v>
      </c>
      <c r="M158" s="1" t="s">
        <v>85</v>
      </c>
      <c r="N158">
        <v>227600</v>
      </c>
      <c r="O158" s="1" t="s">
        <v>86</v>
      </c>
      <c r="P158" s="1" t="s">
        <v>87</v>
      </c>
      <c r="Q158" s="1">
        <f>Data_sales[[#This Row],[priceEach]]*Data_sales[[#This Row],[quantityOrdered]]</f>
        <v>3261.6000000000004</v>
      </c>
      <c r="R158" s="1">
        <f>YEAR(Data_sales[[#This Row],[orderDate]])</f>
        <v>2003</v>
      </c>
      <c r="T158">
        <f>COUNTIF($F$2:F158,F158:F1157)</f>
        <v>7</v>
      </c>
      <c r="U158" t="str">
        <f>IF(T158=1,T158+ROWS($T$2:T158)/1000,"")</f>
        <v/>
      </c>
      <c r="V158" t="str">
        <f>IFERROR(SMALL($U$2:$U$1001,ROWS($U$2:U158)),"")</f>
        <v/>
      </c>
      <c r="W158" t="str">
        <f>IF(V158&lt;&gt;"",INDEX(Data_sales[productName],MATCH(V158,$U$2:$U$1001,0)),"")</f>
        <v/>
      </c>
      <c r="X158">
        <f>COUNTIF($O$2:O158,$O$2:$O$1001)</f>
        <v>59</v>
      </c>
      <c r="Y158" t="str">
        <f>IF(X158=1,X158+ROWS($X$2:X158)/100,"")</f>
        <v/>
      </c>
      <c r="Z158" t="str">
        <f>IFERROR(LARGE($Y$2:$Y$1001,ROWS($Y$2:Y158)),"")</f>
        <v/>
      </c>
      <c r="AA158" t="str">
        <f>IF(Z158&lt;&gt;"",INDEX(Data_sales[RepfullName],MATCH(Z158,$Y$2:$Y$1001,0)),"")</f>
        <v/>
      </c>
    </row>
    <row r="159" spans="1:27" x14ac:dyDescent="0.25">
      <c r="A159">
        <v>141</v>
      </c>
      <c r="B159">
        <v>24</v>
      </c>
      <c r="C159">
        <v>135.9</v>
      </c>
      <c r="D159" s="1" t="s">
        <v>17</v>
      </c>
      <c r="E159" s="1" t="s">
        <v>18</v>
      </c>
      <c r="F159" s="1" t="s">
        <v>117</v>
      </c>
      <c r="G159" s="2">
        <v>37958</v>
      </c>
      <c r="H159" s="1" t="s">
        <v>93</v>
      </c>
      <c r="I159" s="1" t="s">
        <v>94</v>
      </c>
      <c r="J159" s="1" t="s">
        <v>82</v>
      </c>
      <c r="K159" s="1" t="s">
        <v>83</v>
      </c>
      <c r="L159" s="1" t="s">
        <v>84</v>
      </c>
      <c r="M159" s="1" t="s">
        <v>85</v>
      </c>
      <c r="N159">
        <v>227600</v>
      </c>
      <c r="O159" s="1" t="s">
        <v>86</v>
      </c>
      <c r="P159" s="1" t="s">
        <v>87</v>
      </c>
      <c r="Q159" s="1">
        <f>Data_sales[[#This Row],[priceEach]]*Data_sales[[#This Row],[quantityOrdered]]</f>
        <v>3261.6000000000004</v>
      </c>
      <c r="R159" s="1">
        <f>YEAR(Data_sales[[#This Row],[orderDate]])</f>
        <v>2003</v>
      </c>
      <c r="T159">
        <f>COUNTIF($F$2:F159,F159:F1158)</f>
        <v>8</v>
      </c>
      <c r="U159" t="str">
        <f>IF(T159=1,T159+ROWS($T$2:T159)/1000,"")</f>
        <v/>
      </c>
      <c r="V159" t="str">
        <f>IFERROR(SMALL($U$2:$U$1001,ROWS($U$2:U159)),"")</f>
        <v/>
      </c>
      <c r="W159" t="str">
        <f>IF(V159&lt;&gt;"",INDEX(Data_sales[productName],MATCH(V159,$U$2:$U$1001,0)),"")</f>
        <v/>
      </c>
      <c r="X159">
        <f>COUNTIF($O$2:O159,$O$2:$O$1001)</f>
        <v>60</v>
      </c>
      <c r="Y159" t="str">
        <f>IF(X159=1,X159+ROWS($X$2:X159)/100,"")</f>
        <v/>
      </c>
      <c r="Z159" t="str">
        <f>IFERROR(LARGE($Y$2:$Y$1001,ROWS($Y$2:Y159)),"")</f>
        <v/>
      </c>
      <c r="AA159" t="str">
        <f>IF(Z159&lt;&gt;"",INDEX(Data_sales[RepfullName],MATCH(Z159,$Y$2:$Y$1001,0)),"")</f>
        <v/>
      </c>
    </row>
    <row r="160" spans="1:27" x14ac:dyDescent="0.25">
      <c r="A160">
        <v>141</v>
      </c>
      <c r="B160">
        <v>24</v>
      </c>
      <c r="C160">
        <v>135.9</v>
      </c>
      <c r="D160" s="1" t="s">
        <v>17</v>
      </c>
      <c r="E160" s="1" t="s">
        <v>18</v>
      </c>
      <c r="F160" s="1" t="s">
        <v>117</v>
      </c>
      <c r="G160" s="2">
        <v>38002</v>
      </c>
      <c r="H160" s="1" t="s">
        <v>95</v>
      </c>
      <c r="I160" s="1" t="s">
        <v>18</v>
      </c>
      <c r="J160" s="1" t="s">
        <v>82</v>
      </c>
      <c r="K160" s="1" t="s">
        <v>83</v>
      </c>
      <c r="L160" s="1" t="s">
        <v>84</v>
      </c>
      <c r="M160" s="1" t="s">
        <v>85</v>
      </c>
      <c r="N160">
        <v>227600</v>
      </c>
      <c r="O160" s="1" t="s">
        <v>86</v>
      </c>
      <c r="P160" s="1" t="s">
        <v>87</v>
      </c>
      <c r="Q160" s="1">
        <f>Data_sales[[#This Row],[priceEach]]*Data_sales[[#This Row],[quantityOrdered]]</f>
        <v>3261.6000000000004</v>
      </c>
      <c r="R160" s="1">
        <f>YEAR(Data_sales[[#This Row],[orderDate]])</f>
        <v>2004</v>
      </c>
      <c r="T160">
        <f>COUNTIF($F$2:F160,F160:F1159)</f>
        <v>9</v>
      </c>
      <c r="U160" t="str">
        <f>IF(T160=1,T160+ROWS($T$2:T160)/1000,"")</f>
        <v/>
      </c>
      <c r="V160" t="str">
        <f>IFERROR(SMALL($U$2:$U$1001,ROWS($U$2:U160)),"")</f>
        <v/>
      </c>
      <c r="W160" t="str">
        <f>IF(V160&lt;&gt;"",INDEX(Data_sales[productName],MATCH(V160,$U$2:$U$1001,0)),"")</f>
        <v/>
      </c>
      <c r="X160">
        <f>COUNTIF($O$2:O160,$O$2:$O$1001)</f>
        <v>61</v>
      </c>
      <c r="Y160" t="str">
        <f>IF(X160=1,X160+ROWS($X$2:X160)/100,"")</f>
        <v/>
      </c>
      <c r="Z160" t="str">
        <f>IFERROR(LARGE($Y$2:$Y$1001,ROWS($Y$2:Y160)),"")</f>
        <v/>
      </c>
      <c r="AA160" t="str">
        <f>IF(Z160&lt;&gt;"",INDEX(Data_sales[RepfullName],MATCH(Z160,$Y$2:$Y$1001,0)),"")</f>
        <v/>
      </c>
    </row>
    <row r="161" spans="1:27" x14ac:dyDescent="0.25">
      <c r="A161">
        <v>141</v>
      </c>
      <c r="B161">
        <v>24</v>
      </c>
      <c r="C161">
        <v>135.9</v>
      </c>
      <c r="D161" s="1" t="s">
        <v>17</v>
      </c>
      <c r="E161" s="1" t="s">
        <v>18</v>
      </c>
      <c r="F161" s="1" t="s">
        <v>117</v>
      </c>
      <c r="G161" s="2">
        <v>38106</v>
      </c>
      <c r="H161" s="1" t="s">
        <v>96</v>
      </c>
      <c r="I161" s="1" t="s">
        <v>18</v>
      </c>
      <c r="J161" s="1" t="s">
        <v>82</v>
      </c>
      <c r="K161" s="1" t="s">
        <v>83</v>
      </c>
      <c r="L161" s="1" t="s">
        <v>84</v>
      </c>
      <c r="M161" s="1" t="s">
        <v>85</v>
      </c>
      <c r="N161">
        <v>227600</v>
      </c>
      <c r="O161" s="1" t="s">
        <v>86</v>
      </c>
      <c r="P161" s="1" t="s">
        <v>87</v>
      </c>
      <c r="Q161" s="1">
        <f>Data_sales[[#This Row],[priceEach]]*Data_sales[[#This Row],[quantityOrdered]]</f>
        <v>3261.6000000000004</v>
      </c>
      <c r="R161" s="1">
        <f>YEAR(Data_sales[[#This Row],[orderDate]])</f>
        <v>2004</v>
      </c>
      <c r="T161">
        <f>COUNTIF($F$2:F161,F161:F1160)</f>
        <v>10</v>
      </c>
      <c r="U161" t="str">
        <f>IF(T161=1,T161+ROWS($T$2:T161)/1000,"")</f>
        <v/>
      </c>
      <c r="V161" t="str">
        <f>IFERROR(SMALL($U$2:$U$1001,ROWS($U$2:U161)),"")</f>
        <v/>
      </c>
      <c r="W161" t="str">
        <f>IF(V161&lt;&gt;"",INDEX(Data_sales[productName],MATCH(V161,$U$2:$U$1001,0)),"")</f>
        <v/>
      </c>
      <c r="X161">
        <f>COUNTIF($O$2:O161,$O$2:$O$1001)</f>
        <v>62</v>
      </c>
      <c r="Y161" t="str">
        <f>IF(X161=1,X161+ROWS($X$2:X161)/100,"")</f>
        <v/>
      </c>
      <c r="Z161" t="str">
        <f>IFERROR(LARGE($Y$2:$Y$1001,ROWS($Y$2:Y161)),"")</f>
        <v/>
      </c>
      <c r="AA161" t="str">
        <f>IF(Z161&lt;&gt;"",INDEX(Data_sales[RepfullName],MATCH(Z161,$Y$2:$Y$1001,0)),"")</f>
        <v/>
      </c>
    </row>
    <row r="162" spans="1:27" x14ac:dyDescent="0.25">
      <c r="A162">
        <v>141</v>
      </c>
      <c r="B162">
        <v>24</v>
      </c>
      <c r="C162">
        <v>135.9</v>
      </c>
      <c r="D162" s="1" t="s">
        <v>17</v>
      </c>
      <c r="E162" s="1" t="s">
        <v>18</v>
      </c>
      <c r="F162" s="1" t="s">
        <v>117</v>
      </c>
      <c r="G162" s="2">
        <v>38112</v>
      </c>
      <c r="H162" s="1" t="s">
        <v>97</v>
      </c>
      <c r="I162" s="1" t="s">
        <v>18</v>
      </c>
      <c r="J162" s="1" t="s">
        <v>82</v>
      </c>
      <c r="K162" s="1" t="s">
        <v>83</v>
      </c>
      <c r="L162" s="1" t="s">
        <v>84</v>
      </c>
      <c r="M162" s="1" t="s">
        <v>85</v>
      </c>
      <c r="N162">
        <v>227600</v>
      </c>
      <c r="O162" s="1" t="s">
        <v>86</v>
      </c>
      <c r="P162" s="1" t="s">
        <v>87</v>
      </c>
      <c r="Q162" s="1">
        <f>Data_sales[[#This Row],[priceEach]]*Data_sales[[#This Row],[quantityOrdered]]</f>
        <v>3261.6000000000004</v>
      </c>
      <c r="R162" s="1">
        <f>YEAR(Data_sales[[#This Row],[orderDate]])</f>
        <v>2004</v>
      </c>
      <c r="T162">
        <f>COUNTIF($F$2:F162,F162:F1161)</f>
        <v>11</v>
      </c>
      <c r="U162" t="str">
        <f>IF(T162=1,T162+ROWS($T$2:T162)/1000,"")</f>
        <v/>
      </c>
      <c r="V162" t="str">
        <f>IFERROR(SMALL($U$2:$U$1001,ROWS($U$2:U162)),"")</f>
        <v/>
      </c>
      <c r="W162" t="str">
        <f>IF(V162&lt;&gt;"",INDEX(Data_sales[productName],MATCH(V162,$U$2:$U$1001,0)),"")</f>
        <v/>
      </c>
      <c r="X162">
        <f>COUNTIF($O$2:O162,$O$2:$O$1001)</f>
        <v>63</v>
      </c>
      <c r="Y162" t="str">
        <f>IF(X162=1,X162+ROWS($X$2:X162)/100,"")</f>
        <v/>
      </c>
      <c r="Z162" t="str">
        <f>IFERROR(LARGE($Y$2:$Y$1001,ROWS($Y$2:Y162)),"")</f>
        <v/>
      </c>
      <c r="AA162" t="str">
        <f>IF(Z162&lt;&gt;"",INDEX(Data_sales[RepfullName],MATCH(Z162,$Y$2:$Y$1001,0)),"")</f>
        <v/>
      </c>
    </row>
    <row r="163" spans="1:27" x14ac:dyDescent="0.25">
      <c r="A163">
        <v>141</v>
      </c>
      <c r="B163">
        <v>24</v>
      </c>
      <c r="C163">
        <v>135.9</v>
      </c>
      <c r="D163" s="1" t="s">
        <v>17</v>
      </c>
      <c r="E163" s="1" t="s">
        <v>18</v>
      </c>
      <c r="F163" s="1" t="s">
        <v>117</v>
      </c>
      <c r="G163" s="2">
        <v>38162</v>
      </c>
      <c r="H163" s="1" t="s">
        <v>18</v>
      </c>
      <c r="I163" s="1" t="s">
        <v>98</v>
      </c>
      <c r="J163" s="1" t="s">
        <v>82</v>
      </c>
      <c r="K163" s="1" t="s">
        <v>83</v>
      </c>
      <c r="L163" s="1" t="s">
        <v>84</v>
      </c>
      <c r="M163" s="1" t="s">
        <v>85</v>
      </c>
      <c r="N163">
        <v>227600</v>
      </c>
      <c r="O163" s="1" t="s">
        <v>86</v>
      </c>
      <c r="P163" s="1" t="s">
        <v>87</v>
      </c>
      <c r="Q163" s="1">
        <f>Data_sales[[#This Row],[priceEach]]*Data_sales[[#This Row],[quantityOrdered]]</f>
        <v>3261.6000000000004</v>
      </c>
      <c r="R163" s="1">
        <f>YEAR(Data_sales[[#This Row],[orderDate]])</f>
        <v>2004</v>
      </c>
      <c r="T163">
        <f>COUNTIF($F$2:F163,F163:F1162)</f>
        <v>12</v>
      </c>
      <c r="U163" t="str">
        <f>IF(T163=1,T163+ROWS($T$2:T163)/1000,"")</f>
        <v/>
      </c>
      <c r="V163" t="str">
        <f>IFERROR(SMALL($U$2:$U$1001,ROWS($U$2:U163)),"")</f>
        <v/>
      </c>
      <c r="W163" t="str">
        <f>IF(V163&lt;&gt;"",INDEX(Data_sales[productName],MATCH(V163,$U$2:$U$1001,0)),"")</f>
        <v/>
      </c>
      <c r="X163">
        <f>COUNTIF($O$2:O163,$O$2:$O$1001)</f>
        <v>64</v>
      </c>
      <c r="Y163" t="str">
        <f>IF(X163=1,X163+ROWS($X$2:X163)/100,"")</f>
        <v/>
      </c>
      <c r="Z163" t="str">
        <f>IFERROR(LARGE($Y$2:$Y$1001,ROWS($Y$2:Y163)),"")</f>
        <v/>
      </c>
      <c r="AA163" t="str">
        <f>IF(Z163&lt;&gt;"",INDEX(Data_sales[RepfullName],MATCH(Z163,$Y$2:$Y$1001,0)),"")</f>
        <v/>
      </c>
    </row>
    <row r="164" spans="1:27" x14ac:dyDescent="0.25">
      <c r="A164">
        <v>141</v>
      </c>
      <c r="B164">
        <v>24</v>
      </c>
      <c r="C164">
        <v>135.9</v>
      </c>
      <c r="D164" s="1" t="s">
        <v>17</v>
      </c>
      <c r="E164" s="1" t="s">
        <v>18</v>
      </c>
      <c r="F164" s="1" t="s">
        <v>117</v>
      </c>
      <c r="G164" s="2">
        <v>38208</v>
      </c>
      <c r="H164" s="1" t="s">
        <v>99</v>
      </c>
      <c r="I164" s="1" t="s">
        <v>100</v>
      </c>
      <c r="J164" s="1" t="s">
        <v>82</v>
      </c>
      <c r="K164" s="1" t="s">
        <v>83</v>
      </c>
      <c r="L164" s="1" t="s">
        <v>84</v>
      </c>
      <c r="M164" s="1" t="s">
        <v>85</v>
      </c>
      <c r="N164">
        <v>227600</v>
      </c>
      <c r="O164" s="1" t="s">
        <v>86</v>
      </c>
      <c r="P164" s="1" t="s">
        <v>87</v>
      </c>
      <c r="Q164" s="1">
        <f>Data_sales[[#This Row],[priceEach]]*Data_sales[[#This Row],[quantityOrdered]]</f>
        <v>3261.6000000000004</v>
      </c>
      <c r="R164" s="1">
        <f>YEAR(Data_sales[[#This Row],[orderDate]])</f>
        <v>2004</v>
      </c>
      <c r="T164">
        <f>COUNTIF($F$2:F164,F164:F1163)</f>
        <v>13</v>
      </c>
      <c r="U164" t="str">
        <f>IF(T164=1,T164+ROWS($T$2:T164)/1000,"")</f>
        <v/>
      </c>
      <c r="V164" t="str">
        <f>IFERROR(SMALL($U$2:$U$1001,ROWS($U$2:U164)),"")</f>
        <v/>
      </c>
      <c r="W164" t="str">
        <f>IF(V164&lt;&gt;"",INDEX(Data_sales[productName],MATCH(V164,$U$2:$U$1001,0)),"")</f>
        <v/>
      </c>
      <c r="X164">
        <f>COUNTIF($O$2:O164,$O$2:$O$1001)</f>
        <v>65</v>
      </c>
      <c r="Y164" t="str">
        <f>IF(X164=1,X164+ROWS($X$2:X164)/100,"")</f>
        <v/>
      </c>
      <c r="Z164" t="str">
        <f>IFERROR(LARGE($Y$2:$Y$1001,ROWS($Y$2:Y164)),"")</f>
        <v/>
      </c>
      <c r="AA164" t="str">
        <f>IF(Z164&lt;&gt;"",INDEX(Data_sales[RepfullName],MATCH(Z164,$Y$2:$Y$1001,0)),"")</f>
        <v/>
      </c>
    </row>
    <row r="165" spans="1:27" x14ac:dyDescent="0.25">
      <c r="A165">
        <v>141</v>
      </c>
      <c r="B165">
        <v>24</v>
      </c>
      <c r="C165">
        <v>135.9</v>
      </c>
      <c r="D165" s="1" t="s">
        <v>17</v>
      </c>
      <c r="E165" s="1" t="s">
        <v>18</v>
      </c>
      <c r="F165" s="1" t="s">
        <v>117</v>
      </c>
      <c r="G165" s="2">
        <v>38276</v>
      </c>
      <c r="H165" s="1" t="s">
        <v>101</v>
      </c>
      <c r="I165" s="1" t="s">
        <v>102</v>
      </c>
      <c r="J165" s="1" t="s">
        <v>82</v>
      </c>
      <c r="K165" s="1" t="s">
        <v>83</v>
      </c>
      <c r="L165" s="1" t="s">
        <v>84</v>
      </c>
      <c r="M165" s="1" t="s">
        <v>85</v>
      </c>
      <c r="N165">
        <v>227600</v>
      </c>
      <c r="O165" s="1" t="s">
        <v>86</v>
      </c>
      <c r="P165" s="1" t="s">
        <v>87</v>
      </c>
      <c r="Q165" s="1">
        <f>Data_sales[[#This Row],[priceEach]]*Data_sales[[#This Row],[quantityOrdered]]</f>
        <v>3261.6000000000004</v>
      </c>
      <c r="R165" s="1">
        <f>YEAR(Data_sales[[#This Row],[orderDate]])</f>
        <v>2004</v>
      </c>
      <c r="T165">
        <f>COUNTIF($F$2:F165,F165:F1164)</f>
        <v>14</v>
      </c>
      <c r="U165" t="str">
        <f>IF(T165=1,T165+ROWS($T$2:T165)/1000,"")</f>
        <v/>
      </c>
      <c r="V165" t="str">
        <f>IFERROR(SMALL($U$2:$U$1001,ROWS($U$2:U165)),"")</f>
        <v/>
      </c>
      <c r="W165" t="str">
        <f>IF(V165&lt;&gt;"",INDEX(Data_sales[productName],MATCH(V165,$U$2:$U$1001,0)),"")</f>
        <v/>
      </c>
      <c r="X165">
        <f>COUNTIF($O$2:O165,$O$2:$O$1001)</f>
        <v>66</v>
      </c>
      <c r="Y165" t="str">
        <f>IF(X165=1,X165+ROWS($X$2:X165)/100,"")</f>
        <v/>
      </c>
      <c r="Z165" t="str">
        <f>IFERROR(LARGE($Y$2:$Y$1001,ROWS($Y$2:Y165)),"")</f>
        <v/>
      </c>
      <c r="AA165" t="str">
        <f>IF(Z165&lt;&gt;"",INDEX(Data_sales[RepfullName],MATCH(Z165,$Y$2:$Y$1001,0)),"")</f>
        <v/>
      </c>
    </row>
    <row r="166" spans="1:27" x14ac:dyDescent="0.25">
      <c r="A166">
        <v>141</v>
      </c>
      <c r="B166">
        <v>24</v>
      </c>
      <c r="C166">
        <v>135.9</v>
      </c>
      <c r="D166" s="1" t="s">
        <v>17</v>
      </c>
      <c r="E166" s="1" t="s">
        <v>18</v>
      </c>
      <c r="F166" s="1" t="s">
        <v>117</v>
      </c>
      <c r="G166" s="2">
        <v>38323</v>
      </c>
      <c r="H166" s="1" t="s">
        <v>103</v>
      </c>
      <c r="I166" s="1" t="s">
        <v>18</v>
      </c>
      <c r="J166" s="1" t="s">
        <v>82</v>
      </c>
      <c r="K166" s="1" t="s">
        <v>83</v>
      </c>
      <c r="L166" s="1" t="s">
        <v>84</v>
      </c>
      <c r="M166" s="1" t="s">
        <v>85</v>
      </c>
      <c r="N166">
        <v>227600</v>
      </c>
      <c r="O166" s="1" t="s">
        <v>86</v>
      </c>
      <c r="P166" s="1" t="s">
        <v>87</v>
      </c>
      <c r="Q166" s="1">
        <f>Data_sales[[#This Row],[priceEach]]*Data_sales[[#This Row],[quantityOrdered]]</f>
        <v>3261.6000000000004</v>
      </c>
      <c r="R166" s="1">
        <f>YEAR(Data_sales[[#This Row],[orderDate]])</f>
        <v>2004</v>
      </c>
      <c r="T166">
        <f>COUNTIF($F$2:F166,F166:F1165)</f>
        <v>15</v>
      </c>
      <c r="U166" t="str">
        <f>IF(T166=1,T166+ROWS($T$2:T166)/1000,"")</f>
        <v/>
      </c>
      <c r="V166" t="str">
        <f>IFERROR(SMALL($U$2:$U$1001,ROWS($U$2:U166)),"")</f>
        <v/>
      </c>
      <c r="W166" t="str">
        <f>IF(V166&lt;&gt;"",INDEX(Data_sales[productName],MATCH(V166,$U$2:$U$1001,0)),"")</f>
        <v/>
      </c>
      <c r="X166">
        <f>COUNTIF($O$2:O166,$O$2:$O$1001)</f>
        <v>67</v>
      </c>
      <c r="Y166" t="str">
        <f>IF(X166=1,X166+ROWS($X$2:X166)/100,"")</f>
        <v/>
      </c>
      <c r="Z166" t="str">
        <f>IFERROR(LARGE($Y$2:$Y$1001,ROWS($Y$2:Y166)),"")</f>
        <v/>
      </c>
      <c r="AA166" t="str">
        <f>IF(Z166&lt;&gt;"",INDEX(Data_sales[RepfullName],MATCH(Z166,$Y$2:$Y$1001,0)),"")</f>
        <v/>
      </c>
    </row>
    <row r="167" spans="1:27" x14ac:dyDescent="0.25">
      <c r="A167">
        <v>141</v>
      </c>
      <c r="B167">
        <v>24</v>
      </c>
      <c r="C167">
        <v>135.9</v>
      </c>
      <c r="D167" s="1" t="s">
        <v>17</v>
      </c>
      <c r="E167" s="1" t="s">
        <v>18</v>
      </c>
      <c r="F167" s="1" t="s">
        <v>117</v>
      </c>
      <c r="G167" s="2">
        <v>38328</v>
      </c>
      <c r="H167" s="1" t="s">
        <v>104</v>
      </c>
      <c r="I167" s="1" t="s">
        <v>18</v>
      </c>
      <c r="J167" s="1" t="s">
        <v>82</v>
      </c>
      <c r="K167" s="1" t="s">
        <v>83</v>
      </c>
      <c r="L167" s="1" t="s">
        <v>84</v>
      </c>
      <c r="M167" s="1" t="s">
        <v>85</v>
      </c>
      <c r="N167">
        <v>227600</v>
      </c>
      <c r="O167" s="1" t="s">
        <v>86</v>
      </c>
      <c r="P167" s="1" t="s">
        <v>87</v>
      </c>
      <c r="Q167" s="1">
        <f>Data_sales[[#This Row],[priceEach]]*Data_sales[[#This Row],[quantityOrdered]]</f>
        <v>3261.6000000000004</v>
      </c>
      <c r="R167" s="1">
        <f>YEAR(Data_sales[[#This Row],[orderDate]])</f>
        <v>2004</v>
      </c>
      <c r="T167">
        <f>COUNTIF($F$2:F167,F167:F1166)</f>
        <v>16</v>
      </c>
      <c r="U167" t="str">
        <f>IF(T167=1,T167+ROWS($T$2:T167)/1000,"")</f>
        <v/>
      </c>
      <c r="V167" t="str">
        <f>IFERROR(SMALL($U$2:$U$1001,ROWS($U$2:U167)),"")</f>
        <v/>
      </c>
      <c r="W167" t="str">
        <f>IF(V167&lt;&gt;"",INDEX(Data_sales[productName],MATCH(V167,$U$2:$U$1001,0)),"")</f>
        <v/>
      </c>
      <c r="X167">
        <f>COUNTIF($O$2:O167,$O$2:$O$1001)</f>
        <v>68</v>
      </c>
      <c r="Y167" t="str">
        <f>IF(X167=1,X167+ROWS($X$2:X167)/100,"")</f>
        <v/>
      </c>
      <c r="Z167" t="str">
        <f>IFERROR(LARGE($Y$2:$Y$1001,ROWS($Y$2:Y167)),"")</f>
        <v/>
      </c>
      <c r="AA167" t="str">
        <f>IF(Z167&lt;&gt;"",INDEX(Data_sales[RepfullName],MATCH(Z167,$Y$2:$Y$1001,0)),"")</f>
        <v/>
      </c>
    </row>
    <row r="168" spans="1:27" x14ac:dyDescent="0.25">
      <c r="A168">
        <v>141</v>
      </c>
      <c r="B168">
        <v>24</v>
      </c>
      <c r="C168">
        <v>135.9</v>
      </c>
      <c r="D168" s="1" t="s">
        <v>17</v>
      </c>
      <c r="E168" s="1" t="s">
        <v>18</v>
      </c>
      <c r="F168" s="1" t="s">
        <v>117</v>
      </c>
      <c r="G168" s="2">
        <v>38331</v>
      </c>
      <c r="H168" s="1" t="s">
        <v>105</v>
      </c>
      <c r="I168" s="1" t="s">
        <v>106</v>
      </c>
      <c r="J168" s="1" t="s">
        <v>82</v>
      </c>
      <c r="K168" s="1" t="s">
        <v>83</v>
      </c>
      <c r="L168" s="1" t="s">
        <v>84</v>
      </c>
      <c r="M168" s="1" t="s">
        <v>85</v>
      </c>
      <c r="N168">
        <v>227600</v>
      </c>
      <c r="O168" s="1" t="s">
        <v>86</v>
      </c>
      <c r="P168" s="1" t="s">
        <v>87</v>
      </c>
      <c r="Q168" s="1">
        <f>Data_sales[[#This Row],[priceEach]]*Data_sales[[#This Row],[quantityOrdered]]</f>
        <v>3261.6000000000004</v>
      </c>
      <c r="R168" s="1">
        <f>YEAR(Data_sales[[#This Row],[orderDate]])</f>
        <v>2004</v>
      </c>
      <c r="T168">
        <f>COUNTIF($F$2:F168,F168:F1167)</f>
        <v>17</v>
      </c>
      <c r="U168" t="str">
        <f>IF(T168=1,T168+ROWS($T$2:T168)/1000,"")</f>
        <v/>
      </c>
      <c r="V168" t="str">
        <f>IFERROR(SMALL($U$2:$U$1001,ROWS($U$2:U168)),"")</f>
        <v/>
      </c>
      <c r="W168" t="str">
        <f>IF(V168&lt;&gt;"",INDEX(Data_sales[productName],MATCH(V168,$U$2:$U$1001,0)),"")</f>
        <v/>
      </c>
      <c r="X168">
        <f>COUNTIF($O$2:O168,$O$2:$O$1001)</f>
        <v>69</v>
      </c>
      <c r="Y168" t="str">
        <f>IF(X168=1,X168+ROWS($X$2:X168)/100,"")</f>
        <v/>
      </c>
      <c r="Z168" t="str">
        <f>IFERROR(LARGE($Y$2:$Y$1001,ROWS($Y$2:Y168)),"")</f>
        <v/>
      </c>
      <c r="AA168" t="str">
        <f>IF(Z168&lt;&gt;"",INDEX(Data_sales[RepfullName],MATCH(Z168,$Y$2:$Y$1001,0)),"")</f>
        <v/>
      </c>
    </row>
    <row r="169" spans="1:27" x14ac:dyDescent="0.25">
      <c r="A169">
        <v>141</v>
      </c>
      <c r="B169">
        <v>24</v>
      </c>
      <c r="C169">
        <v>135.9</v>
      </c>
      <c r="D169" s="1" t="s">
        <v>17</v>
      </c>
      <c r="E169" s="1" t="s">
        <v>18</v>
      </c>
      <c r="F169" s="1" t="s">
        <v>117</v>
      </c>
      <c r="G169" s="2">
        <v>38393</v>
      </c>
      <c r="H169" s="1" t="s">
        <v>107</v>
      </c>
      <c r="I169" s="1" t="s">
        <v>18</v>
      </c>
      <c r="J169" s="1" t="s">
        <v>82</v>
      </c>
      <c r="K169" s="1" t="s">
        <v>83</v>
      </c>
      <c r="L169" s="1" t="s">
        <v>84</v>
      </c>
      <c r="M169" s="1" t="s">
        <v>85</v>
      </c>
      <c r="N169">
        <v>227600</v>
      </c>
      <c r="O169" s="1" t="s">
        <v>86</v>
      </c>
      <c r="P169" s="1" t="s">
        <v>87</v>
      </c>
      <c r="Q169" s="3">
        <f>Data_sales[[#This Row],[priceEach]]*Data_sales[[#This Row],[quantityOrdered]]</f>
        <v>3261.6000000000004</v>
      </c>
      <c r="R169" s="1">
        <f>YEAR(Data_sales[[#This Row],[orderDate]])</f>
        <v>2005</v>
      </c>
      <c r="T169">
        <f>COUNTIF($F$2:F169,F169:F1168)</f>
        <v>18</v>
      </c>
      <c r="U169" t="str">
        <f>IF(T169=1,T169+ROWS($T$2:T169)/1000,"")</f>
        <v/>
      </c>
      <c r="V169" t="str">
        <f>IFERROR(SMALL($U$2:$U$1001,ROWS($U$2:U169)),"")</f>
        <v/>
      </c>
      <c r="W169" t="str">
        <f>IF(V169&lt;&gt;"",INDEX(Data_sales[productName],MATCH(V169,$U$2:$U$1001,0)),"")</f>
        <v/>
      </c>
      <c r="X169">
        <f>COUNTIF($O$2:O169,$O$2:$O$1001)</f>
        <v>70</v>
      </c>
      <c r="Y169" t="str">
        <f>IF(X169=1,X169+ROWS($X$2:X169)/100,"")</f>
        <v/>
      </c>
      <c r="Z169" t="str">
        <f>IFERROR(LARGE($Y$2:$Y$1001,ROWS($Y$2:Y169)),"")</f>
        <v/>
      </c>
      <c r="AA169" t="str">
        <f>IF(Z169&lt;&gt;"",INDEX(Data_sales[RepfullName],MATCH(Z169,$Y$2:$Y$1001,0)),"")</f>
        <v/>
      </c>
    </row>
    <row r="170" spans="1:27" x14ac:dyDescent="0.25">
      <c r="A170">
        <v>141</v>
      </c>
      <c r="B170">
        <v>24</v>
      </c>
      <c r="C170">
        <v>135.9</v>
      </c>
      <c r="D170" s="1" t="s">
        <v>17</v>
      </c>
      <c r="E170" s="1" t="s">
        <v>18</v>
      </c>
      <c r="F170" s="1" t="s">
        <v>117</v>
      </c>
      <c r="G170" s="2">
        <v>38393</v>
      </c>
      <c r="H170" s="1" t="s">
        <v>107</v>
      </c>
      <c r="I170" s="1" t="s">
        <v>18</v>
      </c>
      <c r="J170" s="1" t="s">
        <v>82</v>
      </c>
      <c r="K170" s="1" t="s">
        <v>83</v>
      </c>
      <c r="L170" s="1" t="s">
        <v>84</v>
      </c>
      <c r="M170" s="1" t="s">
        <v>85</v>
      </c>
      <c r="N170">
        <v>227600</v>
      </c>
      <c r="O170" s="1" t="s">
        <v>86</v>
      </c>
      <c r="P170" s="1" t="s">
        <v>87</v>
      </c>
      <c r="Q170" s="3">
        <f>Data_sales[[#This Row],[priceEach]]*Data_sales[[#This Row],[quantityOrdered]]</f>
        <v>3261.6000000000004</v>
      </c>
      <c r="R170" s="1">
        <f>YEAR(Data_sales[[#This Row],[orderDate]])</f>
        <v>2005</v>
      </c>
      <c r="T170">
        <f>COUNTIF($F$2:F170,F170:F1169)</f>
        <v>19</v>
      </c>
      <c r="U170" t="str">
        <f>IF(T170=1,T170+ROWS($T$2:T170)/1000,"")</f>
        <v/>
      </c>
      <c r="V170" t="str">
        <f>IFERROR(SMALL($U$2:$U$1001,ROWS($U$2:U170)),"")</f>
        <v/>
      </c>
      <c r="W170" t="str">
        <f>IF(V170&lt;&gt;"",INDEX(Data_sales[productName],MATCH(V170,$U$2:$U$1001,0)),"")</f>
        <v/>
      </c>
      <c r="X170">
        <f>COUNTIF($O$2:O170,$O$2:$O$1001)</f>
        <v>71</v>
      </c>
      <c r="Y170" t="str">
        <f>IF(X170=1,X170+ROWS($X$2:X170)/100,"")</f>
        <v/>
      </c>
      <c r="Z170" t="str">
        <f>IFERROR(LARGE($Y$2:$Y$1001,ROWS($Y$2:Y170)),"")</f>
        <v/>
      </c>
      <c r="AA170" t="str">
        <f>IF(Z170&lt;&gt;"",INDEX(Data_sales[RepfullName],MATCH(Z170,$Y$2:$Y$1001,0)),"")</f>
        <v/>
      </c>
    </row>
    <row r="171" spans="1:27" x14ac:dyDescent="0.25">
      <c r="A171">
        <v>141</v>
      </c>
      <c r="B171">
        <v>24</v>
      </c>
      <c r="C171">
        <v>135.9</v>
      </c>
      <c r="D171" s="1" t="s">
        <v>17</v>
      </c>
      <c r="E171" s="1" t="s">
        <v>18</v>
      </c>
      <c r="F171" s="1" t="s">
        <v>117</v>
      </c>
      <c r="G171" s="2">
        <v>38399</v>
      </c>
      <c r="H171" s="1" t="s">
        <v>108</v>
      </c>
      <c r="I171" s="1" t="s">
        <v>18</v>
      </c>
      <c r="J171" s="1" t="s">
        <v>82</v>
      </c>
      <c r="K171" s="1" t="s">
        <v>83</v>
      </c>
      <c r="L171" s="1" t="s">
        <v>84</v>
      </c>
      <c r="M171" s="1" t="s">
        <v>85</v>
      </c>
      <c r="N171">
        <v>227600</v>
      </c>
      <c r="O171" s="1" t="s">
        <v>86</v>
      </c>
      <c r="P171" s="1" t="s">
        <v>87</v>
      </c>
      <c r="Q171" s="3">
        <f>Data_sales[[#This Row],[priceEach]]*Data_sales[[#This Row],[quantityOrdered]]</f>
        <v>3261.6000000000004</v>
      </c>
      <c r="R171" s="1">
        <f>YEAR(Data_sales[[#This Row],[orderDate]])</f>
        <v>2005</v>
      </c>
      <c r="T171">
        <f>COUNTIF($F$2:F171,F171:F1170)</f>
        <v>20</v>
      </c>
      <c r="U171" t="str">
        <f>IF(T171=1,T171+ROWS($T$2:T171)/1000,"")</f>
        <v/>
      </c>
      <c r="V171" t="str">
        <f>IFERROR(SMALL($U$2:$U$1001,ROWS($U$2:U171)),"")</f>
        <v/>
      </c>
      <c r="W171" t="str">
        <f>IF(V171&lt;&gt;"",INDEX(Data_sales[productName],MATCH(V171,$U$2:$U$1001,0)),"")</f>
        <v/>
      </c>
      <c r="X171">
        <f>COUNTIF($O$2:O171,$O$2:$O$1001)</f>
        <v>72</v>
      </c>
      <c r="Y171" t="str">
        <f>IF(X171=1,X171+ROWS($X$2:X171)/100,"")</f>
        <v/>
      </c>
      <c r="Z171" t="str">
        <f>IFERROR(LARGE($Y$2:$Y$1001,ROWS($Y$2:Y171)),"")</f>
        <v/>
      </c>
      <c r="AA171" t="str">
        <f>IF(Z171&lt;&gt;"",INDEX(Data_sales[RepfullName],MATCH(Z171,$Y$2:$Y$1001,0)),"")</f>
        <v/>
      </c>
    </row>
    <row r="172" spans="1:27" x14ac:dyDescent="0.25">
      <c r="A172">
        <v>141</v>
      </c>
      <c r="B172">
        <v>24</v>
      </c>
      <c r="C172">
        <v>135.9</v>
      </c>
      <c r="D172" s="1" t="s">
        <v>17</v>
      </c>
      <c r="E172" s="1" t="s">
        <v>18</v>
      </c>
      <c r="F172" s="1" t="s">
        <v>117</v>
      </c>
      <c r="G172" s="2">
        <v>38405</v>
      </c>
      <c r="H172" s="1" t="s">
        <v>109</v>
      </c>
      <c r="I172" s="1" t="s">
        <v>18</v>
      </c>
      <c r="J172" s="1" t="s">
        <v>82</v>
      </c>
      <c r="K172" s="1" t="s">
        <v>83</v>
      </c>
      <c r="L172" s="1" t="s">
        <v>84</v>
      </c>
      <c r="M172" s="1" t="s">
        <v>85</v>
      </c>
      <c r="N172">
        <v>227600</v>
      </c>
      <c r="O172" s="1" t="s">
        <v>86</v>
      </c>
      <c r="P172" s="1" t="s">
        <v>87</v>
      </c>
      <c r="Q172" s="3">
        <f>Data_sales[[#This Row],[priceEach]]*Data_sales[[#This Row],[quantityOrdered]]</f>
        <v>3261.6000000000004</v>
      </c>
      <c r="R172" s="1">
        <f>YEAR(Data_sales[[#This Row],[orderDate]])</f>
        <v>2005</v>
      </c>
      <c r="T172">
        <f>COUNTIF($F$2:F172,F172:F1171)</f>
        <v>21</v>
      </c>
      <c r="U172" t="str">
        <f>IF(T172=1,T172+ROWS($T$2:T172)/1000,"")</f>
        <v/>
      </c>
      <c r="V172" t="str">
        <f>IFERROR(SMALL($U$2:$U$1001,ROWS($U$2:U172)),"")</f>
        <v/>
      </c>
      <c r="W172" t="str">
        <f>IF(V172&lt;&gt;"",INDEX(Data_sales[productName],MATCH(V172,$U$2:$U$1001,0)),"")</f>
        <v/>
      </c>
      <c r="X172">
        <f>COUNTIF($O$2:O172,$O$2:$O$1001)</f>
        <v>73</v>
      </c>
      <c r="Y172" t="str">
        <f>IF(X172=1,X172+ROWS($X$2:X172)/100,"")</f>
        <v/>
      </c>
      <c r="Z172" t="str">
        <f>IFERROR(LARGE($Y$2:$Y$1001,ROWS($Y$2:Y172)),"")</f>
        <v/>
      </c>
      <c r="AA172" t="str">
        <f>IF(Z172&lt;&gt;"",INDEX(Data_sales[RepfullName],MATCH(Z172,$Y$2:$Y$1001,0)),"")</f>
        <v/>
      </c>
    </row>
    <row r="173" spans="1:27" x14ac:dyDescent="0.25">
      <c r="A173">
        <v>141</v>
      </c>
      <c r="B173">
        <v>24</v>
      </c>
      <c r="C173">
        <v>135.9</v>
      </c>
      <c r="D173" s="1" t="s">
        <v>17</v>
      </c>
      <c r="E173" s="1" t="s">
        <v>18</v>
      </c>
      <c r="F173" s="1" t="s">
        <v>117</v>
      </c>
      <c r="G173" s="2">
        <v>38412</v>
      </c>
      <c r="H173" s="1" t="s">
        <v>110</v>
      </c>
      <c r="I173" s="1" t="s">
        <v>111</v>
      </c>
      <c r="J173" s="1" t="s">
        <v>82</v>
      </c>
      <c r="K173" s="1" t="s">
        <v>83</v>
      </c>
      <c r="L173" s="1" t="s">
        <v>84</v>
      </c>
      <c r="M173" s="1" t="s">
        <v>85</v>
      </c>
      <c r="N173">
        <v>227600</v>
      </c>
      <c r="O173" s="1" t="s">
        <v>86</v>
      </c>
      <c r="P173" s="1" t="s">
        <v>87</v>
      </c>
      <c r="Q173" s="3">
        <f>Data_sales[[#This Row],[priceEach]]*Data_sales[[#This Row],[quantityOrdered]]</f>
        <v>3261.6000000000004</v>
      </c>
      <c r="R173" s="1">
        <f>YEAR(Data_sales[[#This Row],[orderDate]])</f>
        <v>2005</v>
      </c>
      <c r="T173">
        <f>COUNTIF($F$2:F173,F173:F1172)</f>
        <v>22</v>
      </c>
      <c r="U173" t="str">
        <f>IF(T173=1,T173+ROWS($T$2:T173)/1000,"")</f>
        <v/>
      </c>
      <c r="V173" t="str">
        <f>IFERROR(SMALL($U$2:$U$1001,ROWS($U$2:U173)),"")</f>
        <v/>
      </c>
      <c r="W173" t="str">
        <f>IF(V173&lt;&gt;"",INDEX(Data_sales[productName],MATCH(V173,$U$2:$U$1001,0)),"")</f>
        <v/>
      </c>
      <c r="X173">
        <f>COUNTIF($O$2:O173,$O$2:$O$1001)</f>
        <v>74</v>
      </c>
      <c r="Y173" t="str">
        <f>IF(X173=1,X173+ROWS($X$2:X173)/100,"")</f>
        <v/>
      </c>
      <c r="Z173" t="str">
        <f>IFERROR(LARGE($Y$2:$Y$1001,ROWS($Y$2:Y173)),"")</f>
        <v/>
      </c>
      <c r="AA173" t="str">
        <f>IF(Z173&lt;&gt;"",INDEX(Data_sales[RepfullName],MATCH(Z173,$Y$2:$Y$1001,0)),"")</f>
        <v/>
      </c>
    </row>
    <row r="174" spans="1:27" x14ac:dyDescent="0.25">
      <c r="A174">
        <v>141</v>
      </c>
      <c r="B174">
        <v>24</v>
      </c>
      <c r="C174">
        <v>135.9</v>
      </c>
      <c r="D174" s="1" t="s">
        <v>17</v>
      </c>
      <c r="E174" s="1" t="s">
        <v>18</v>
      </c>
      <c r="F174" s="1" t="s">
        <v>117</v>
      </c>
      <c r="G174" s="2">
        <v>38426</v>
      </c>
      <c r="H174" s="1" t="s">
        <v>112</v>
      </c>
      <c r="I174" s="1" t="s">
        <v>18</v>
      </c>
      <c r="J174" s="1" t="s">
        <v>82</v>
      </c>
      <c r="K174" s="1" t="s">
        <v>83</v>
      </c>
      <c r="L174" s="1" t="s">
        <v>84</v>
      </c>
      <c r="M174" s="1" t="s">
        <v>85</v>
      </c>
      <c r="N174">
        <v>227600</v>
      </c>
      <c r="O174" s="1" t="s">
        <v>86</v>
      </c>
      <c r="P174" s="1" t="s">
        <v>87</v>
      </c>
      <c r="Q174" s="3">
        <f>Data_sales[[#This Row],[priceEach]]*Data_sales[[#This Row],[quantityOrdered]]</f>
        <v>3261.6000000000004</v>
      </c>
      <c r="R174" s="1">
        <f>YEAR(Data_sales[[#This Row],[orderDate]])</f>
        <v>2005</v>
      </c>
      <c r="T174">
        <f>COUNTIF($F$2:F174,F174:F1173)</f>
        <v>23</v>
      </c>
      <c r="U174" t="str">
        <f>IF(T174=1,T174+ROWS($T$2:T174)/1000,"")</f>
        <v/>
      </c>
      <c r="V174" t="str">
        <f>IFERROR(SMALL($U$2:$U$1001,ROWS($U$2:U174)),"")</f>
        <v/>
      </c>
      <c r="W174" t="str">
        <f>IF(V174&lt;&gt;"",INDEX(Data_sales[productName],MATCH(V174,$U$2:$U$1001,0)),"")</f>
        <v/>
      </c>
      <c r="X174">
        <f>COUNTIF($O$2:O174,$O$2:$O$1001)</f>
        <v>75</v>
      </c>
      <c r="Y174" t="str">
        <f>IF(X174=1,X174+ROWS($X$2:X174)/100,"")</f>
        <v/>
      </c>
      <c r="Z174" t="str">
        <f>IFERROR(LARGE($Y$2:$Y$1001,ROWS($Y$2:Y174)),"")</f>
        <v/>
      </c>
      <c r="AA174" t="str">
        <f>IF(Z174&lt;&gt;"",INDEX(Data_sales[RepfullName],MATCH(Z174,$Y$2:$Y$1001,0)),"")</f>
        <v/>
      </c>
    </row>
    <row r="175" spans="1:27" x14ac:dyDescent="0.25">
      <c r="A175">
        <v>141</v>
      </c>
      <c r="B175">
        <v>24</v>
      </c>
      <c r="C175">
        <v>135.9</v>
      </c>
      <c r="D175" s="1" t="s">
        <v>17</v>
      </c>
      <c r="E175" s="1" t="s">
        <v>18</v>
      </c>
      <c r="F175" s="1" t="s">
        <v>117</v>
      </c>
      <c r="G175" s="2">
        <v>38475</v>
      </c>
      <c r="H175" s="1" t="s">
        <v>113</v>
      </c>
      <c r="I175" s="1" t="s">
        <v>18</v>
      </c>
      <c r="J175" s="1" t="s">
        <v>82</v>
      </c>
      <c r="K175" s="1" t="s">
        <v>83</v>
      </c>
      <c r="L175" s="1" t="s">
        <v>84</v>
      </c>
      <c r="M175" s="1" t="s">
        <v>85</v>
      </c>
      <c r="N175">
        <v>227600</v>
      </c>
      <c r="O175" s="1" t="s">
        <v>86</v>
      </c>
      <c r="P175" s="1" t="s">
        <v>87</v>
      </c>
      <c r="Q175" s="3">
        <f>Data_sales[[#This Row],[priceEach]]*Data_sales[[#This Row],[quantityOrdered]]</f>
        <v>3261.6000000000004</v>
      </c>
      <c r="R175" s="1">
        <f>YEAR(Data_sales[[#This Row],[orderDate]])</f>
        <v>2005</v>
      </c>
      <c r="T175">
        <f>COUNTIF($F$2:F175,F175:F1174)</f>
        <v>24</v>
      </c>
      <c r="U175" t="str">
        <f>IF(T175=1,T175+ROWS($T$2:T175)/1000,"")</f>
        <v/>
      </c>
      <c r="V175" t="str">
        <f>IFERROR(SMALL($U$2:$U$1001,ROWS($U$2:U175)),"")</f>
        <v/>
      </c>
      <c r="W175" t="str">
        <f>IF(V175&lt;&gt;"",INDEX(Data_sales[productName],MATCH(V175,$U$2:$U$1001,0)),"")</f>
        <v/>
      </c>
      <c r="X175">
        <f>COUNTIF($O$2:O175,$O$2:$O$1001)</f>
        <v>76</v>
      </c>
      <c r="Y175" t="str">
        <f>IF(X175=1,X175+ROWS($X$2:X175)/100,"")</f>
        <v/>
      </c>
      <c r="Z175" t="str">
        <f>IFERROR(LARGE($Y$2:$Y$1001,ROWS($Y$2:Y175)),"")</f>
        <v/>
      </c>
      <c r="AA175" t="str">
        <f>IF(Z175&lt;&gt;"",INDEX(Data_sales[RepfullName],MATCH(Z175,$Y$2:$Y$1001,0)),"")</f>
        <v/>
      </c>
    </row>
    <row r="176" spans="1:27" x14ac:dyDescent="0.25">
      <c r="A176">
        <v>141</v>
      </c>
      <c r="B176">
        <v>24</v>
      </c>
      <c r="C176">
        <v>135.9</v>
      </c>
      <c r="D176" s="1" t="s">
        <v>17</v>
      </c>
      <c r="E176" s="1" t="s">
        <v>18</v>
      </c>
      <c r="F176" s="1" t="s">
        <v>117</v>
      </c>
      <c r="G176" s="2">
        <v>38485</v>
      </c>
      <c r="H176" s="1" t="s">
        <v>114</v>
      </c>
      <c r="I176" s="1" t="s">
        <v>115</v>
      </c>
      <c r="J176" s="1" t="s">
        <v>82</v>
      </c>
      <c r="K176" s="1" t="s">
        <v>83</v>
      </c>
      <c r="L176" s="1" t="s">
        <v>84</v>
      </c>
      <c r="M176" s="1" t="s">
        <v>85</v>
      </c>
      <c r="N176">
        <v>227600</v>
      </c>
      <c r="O176" s="1" t="s">
        <v>86</v>
      </c>
      <c r="P176" s="1" t="s">
        <v>87</v>
      </c>
      <c r="Q176" s="3">
        <f>Data_sales[[#This Row],[priceEach]]*Data_sales[[#This Row],[quantityOrdered]]</f>
        <v>3261.6000000000004</v>
      </c>
      <c r="R176" s="1">
        <f>YEAR(Data_sales[[#This Row],[orderDate]])</f>
        <v>2005</v>
      </c>
      <c r="T176">
        <f>COUNTIF($F$2:F176,F176:F1175)</f>
        <v>25</v>
      </c>
      <c r="U176" t="str">
        <f>IF(T176=1,T176+ROWS($T$2:T176)/1000,"")</f>
        <v/>
      </c>
      <c r="V176" t="str">
        <f>IFERROR(SMALL($U$2:$U$1001,ROWS($U$2:U176)),"")</f>
        <v/>
      </c>
      <c r="W176" t="str">
        <f>IF(V176&lt;&gt;"",INDEX(Data_sales[productName],MATCH(V176,$U$2:$U$1001,0)),"")</f>
        <v/>
      </c>
      <c r="X176">
        <f>COUNTIF($O$2:O176,$O$2:$O$1001)</f>
        <v>77</v>
      </c>
      <c r="Y176" t="str">
        <f>IF(X176=1,X176+ROWS($X$2:X176)/100,"")</f>
        <v/>
      </c>
      <c r="Z176" t="str">
        <f>IFERROR(LARGE($Y$2:$Y$1001,ROWS($Y$2:Y176)),"")</f>
        <v/>
      </c>
      <c r="AA176" t="str">
        <f>IF(Z176&lt;&gt;"",INDEX(Data_sales[RepfullName],MATCH(Z176,$Y$2:$Y$1001,0)),"")</f>
        <v/>
      </c>
    </row>
    <row r="177" spans="1:27" x14ac:dyDescent="0.25">
      <c r="A177">
        <v>141</v>
      </c>
      <c r="B177">
        <v>24</v>
      </c>
      <c r="C177">
        <v>135.9</v>
      </c>
      <c r="D177" s="1" t="s">
        <v>17</v>
      </c>
      <c r="E177" s="1" t="s">
        <v>18</v>
      </c>
      <c r="F177" s="1" t="s">
        <v>117</v>
      </c>
      <c r="G177" s="2">
        <v>38503</v>
      </c>
      <c r="H177" s="1" t="s">
        <v>18</v>
      </c>
      <c r="I177" s="1" t="s">
        <v>18</v>
      </c>
      <c r="J177" s="1" t="s">
        <v>82</v>
      </c>
      <c r="K177" s="1" t="s">
        <v>83</v>
      </c>
      <c r="L177" s="1" t="s">
        <v>84</v>
      </c>
      <c r="M177" s="1" t="s">
        <v>85</v>
      </c>
      <c r="N177">
        <v>227600</v>
      </c>
      <c r="O177" s="1" t="s">
        <v>86</v>
      </c>
      <c r="P177" s="1" t="s">
        <v>87</v>
      </c>
      <c r="Q177" s="3">
        <f>Data_sales[[#This Row],[priceEach]]*Data_sales[[#This Row],[quantityOrdered]]</f>
        <v>3261.6000000000004</v>
      </c>
      <c r="R177" s="1">
        <f>YEAR(Data_sales[[#This Row],[orderDate]])</f>
        <v>2005</v>
      </c>
      <c r="T177">
        <f>COUNTIF($F$2:F177,F177:F1176)</f>
        <v>26</v>
      </c>
      <c r="U177" t="str">
        <f>IF(T177=1,T177+ROWS($T$2:T177)/1000,"")</f>
        <v/>
      </c>
      <c r="V177" t="str">
        <f>IFERROR(SMALL($U$2:$U$1001,ROWS($U$2:U177)),"")</f>
        <v/>
      </c>
      <c r="W177" t="str">
        <f>IF(V177&lt;&gt;"",INDEX(Data_sales[productName],MATCH(V177,$U$2:$U$1001,0)),"")</f>
        <v/>
      </c>
      <c r="X177">
        <f>COUNTIF($O$2:O177,$O$2:$O$1001)</f>
        <v>78</v>
      </c>
      <c r="Y177" t="str">
        <f>IF(X177=1,X177+ROWS($X$2:X177)/100,"")</f>
        <v/>
      </c>
      <c r="Z177" t="str">
        <f>IFERROR(LARGE($Y$2:$Y$1001,ROWS($Y$2:Y177)),"")</f>
        <v/>
      </c>
      <c r="AA177" t="str">
        <f>IF(Z177&lt;&gt;"",INDEX(Data_sales[RepfullName],MATCH(Z177,$Y$2:$Y$1001,0)),"")</f>
        <v/>
      </c>
    </row>
    <row r="178" spans="1:27" x14ac:dyDescent="0.25">
      <c r="A178">
        <v>141</v>
      </c>
      <c r="B178">
        <v>29</v>
      </c>
      <c r="C178">
        <v>122.73</v>
      </c>
      <c r="D178" s="1" t="s">
        <v>17</v>
      </c>
      <c r="E178" s="1" t="s">
        <v>18</v>
      </c>
      <c r="F178" s="1" t="s">
        <v>118</v>
      </c>
      <c r="G178" s="2">
        <v>37652</v>
      </c>
      <c r="H178" s="1" t="s">
        <v>81</v>
      </c>
      <c r="I178" s="1" t="s">
        <v>18</v>
      </c>
      <c r="J178" s="1" t="s">
        <v>82</v>
      </c>
      <c r="K178" s="1" t="s">
        <v>83</v>
      </c>
      <c r="L178" s="1" t="s">
        <v>84</v>
      </c>
      <c r="M178" s="1" t="s">
        <v>85</v>
      </c>
      <c r="N178">
        <v>227600</v>
      </c>
      <c r="O178" s="1" t="s">
        <v>86</v>
      </c>
      <c r="P178" s="1" t="s">
        <v>87</v>
      </c>
      <c r="Q178" s="1">
        <f>Data_sales[[#This Row],[priceEach]]*Data_sales[[#This Row],[quantityOrdered]]</f>
        <v>3559.17</v>
      </c>
      <c r="R178" s="1">
        <f>YEAR(Data_sales[[#This Row],[orderDate]])</f>
        <v>2003</v>
      </c>
      <c r="T178">
        <f>COUNTIF($F$2:F178,F178:F1177)</f>
        <v>1</v>
      </c>
      <c r="U178">
        <f>IF(T178=1,T178+ROWS($T$2:T178)/1000,"")</f>
        <v>1.177</v>
      </c>
      <c r="V178" t="str">
        <f>IFERROR(SMALL($U$2:$U$1001,ROWS($U$2:U178)),"")</f>
        <v/>
      </c>
      <c r="W178" t="str">
        <f>IF(V178&lt;&gt;"",INDEX(Data_sales[productName],MATCH(V178,$U$2:$U$1001,0)),"")</f>
        <v/>
      </c>
      <c r="X178">
        <f>COUNTIF($O$2:O178,$O$2:$O$1001)</f>
        <v>79</v>
      </c>
      <c r="Y178" t="str">
        <f>IF(X178=1,X178+ROWS($X$2:X178)/100,"")</f>
        <v/>
      </c>
      <c r="Z178" t="str">
        <f>IFERROR(LARGE($Y$2:$Y$1001,ROWS($Y$2:Y178)),"")</f>
        <v/>
      </c>
      <c r="AA178" t="str">
        <f>IF(Z178&lt;&gt;"",INDEX(Data_sales[RepfullName],MATCH(Z178,$Y$2:$Y$1001,0)),"")</f>
        <v/>
      </c>
    </row>
    <row r="179" spans="1:27" x14ac:dyDescent="0.25">
      <c r="A179">
        <v>141</v>
      </c>
      <c r="B179">
        <v>29</v>
      </c>
      <c r="C179">
        <v>122.73</v>
      </c>
      <c r="D179" s="1" t="s">
        <v>17</v>
      </c>
      <c r="E179" s="1" t="s">
        <v>18</v>
      </c>
      <c r="F179" s="1" t="s">
        <v>118</v>
      </c>
      <c r="G179" s="2">
        <v>37778</v>
      </c>
      <c r="H179" s="1" t="s">
        <v>88</v>
      </c>
      <c r="I179" s="1" t="s">
        <v>18</v>
      </c>
      <c r="J179" s="1" t="s">
        <v>82</v>
      </c>
      <c r="K179" s="1" t="s">
        <v>83</v>
      </c>
      <c r="L179" s="1" t="s">
        <v>84</v>
      </c>
      <c r="M179" s="1" t="s">
        <v>85</v>
      </c>
      <c r="N179">
        <v>227600</v>
      </c>
      <c r="O179" s="1" t="s">
        <v>86</v>
      </c>
      <c r="P179" s="1" t="s">
        <v>87</v>
      </c>
      <c r="Q179" s="1">
        <f>Data_sales[[#This Row],[priceEach]]*Data_sales[[#This Row],[quantityOrdered]]</f>
        <v>3559.17</v>
      </c>
      <c r="R179" s="1">
        <f>YEAR(Data_sales[[#This Row],[orderDate]])</f>
        <v>2003</v>
      </c>
      <c r="T179">
        <f>COUNTIF($F$2:F179,F179:F1178)</f>
        <v>2</v>
      </c>
      <c r="U179" t="str">
        <f>IF(T179=1,T179+ROWS($T$2:T179)/1000,"")</f>
        <v/>
      </c>
      <c r="V179" t="str">
        <f>IFERROR(SMALL($U$2:$U$1001,ROWS($U$2:U179)),"")</f>
        <v/>
      </c>
      <c r="W179" t="str">
        <f>IF(V179&lt;&gt;"",INDEX(Data_sales[productName],MATCH(V179,$U$2:$U$1001,0)),"")</f>
        <v/>
      </c>
      <c r="X179">
        <f>COUNTIF($O$2:O179,$O$2:$O$1001)</f>
        <v>80</v>
      </c>
      <c r="Y179" t="str">
        <f>IF(X179=1,X179+ROWS($X$2:X179)/100,"")</f>
        <v/>
      </c>
      <c r="Z179" t="str">
        <f>IFERROR(LARGE($Y$2:$Y$1001,ROWS($Y$2:Y179)),"")</f>
        <v/>
      </c>
      <c r="AA179" t="str">
        <f>IF(Z179&lt;&gt;"",INDEX(Data_sales[RepfullName],MATCH(Z179,$Y$2:$Y$1001,0)),"")</f>
        <v/>
      </c>
    </row>
    <row r="180" spans="1:27" x14ac:dyDescent="0.25">
      <c r="A180">
        <v>141</v>
      </c>
      <c r="B180">
        <v>29</v>
      </c>
      <c r="C180">
        <v>122.73</v>
      </c>
      <c r="D180" s="1" t="s">
        <v>17</v>
      </c>
      <c r="E180" s="1" t="s">
        <v>18</v>
      </c>
      <c r="F180" s="1" t="s">
        <v>118</v>
      </c>
      <c r="G180" s="2">
        <v>37799</v>
      </c>
      <c r="H180" s="1" t="s">
        <v>89</v>
      </c>
      <c r="I180" s="1" t="s">
        <v>18</v>
      </c>
      <c r="J180" s="1" t="s">
        <v>82</v>
      </c>
      <c r="K180" s="1" t="s">
        <v>83</v>
      </c>
      <c r="L180" s="1" t="s">
        <v>84</v>
      </c>
      <c r="M180" s="1" t="s">
        <v>85</v>
      </c>
      <c r="N180">
        <v>227600</v>
      </c>
      <c r="O180" s="1" t="s">
        <v>86</v>
      </c>
      <c r="P180" s="1" t="s">
        <v>87</v>
      </c>
      <c r="Q180" s="1">
        <f>Data_sales[[#This Row],[priceEach]]*Data_sales[[#This Row],[quantityOrdered]]</f>
        <v>3559.17</v>
      </c>
      <c r="R180" s="1">
        <f>YEAR(Data_sales[[#This Row],[orderDate]])</f>
        <v>2003</v>
      </c>
      <c r="T180">
        <f>COUNTIF($F$2:F180,F180:F1179)</f>
        <v>3</v>
      </c>
      <c r="U180" t="str">
        <f>IF(T180=1,T180+ROWS($T$2:T180)/1000,"")</f>
        <v/>
      </c>
      <c r="V180" t="str">
        <f>IFERROR(SMALL($U$2:$U$1001,ROWS($U$2:U180)),"")</f>
        <v/>
      </c>
      <c r="W180" t="str">
        <f>IF(V180&lt;&gt;"",INDEX(Data_sales[productName],MATCH(V180,$U$2:$U$1001,0)),"")</f>
        <v/>
      </c>
      <c r="X180">
        <f>COUNTIF($O$2:O180,$O$2:$O$1001)</f>
        <v>81</v>
      </c>
      <c r="Y180" t="str">
        <f>IF(X180=1,X180+ROWS($X$2:X180)/100,"")</f>
        <v/>
      </c>
      <c r="Z180" t="str">
        <f>IFERROR(LARGE($Y$2:$Y$1001,ROWS($Y$2:Y180)),"")</f>
        <v/>
      </c>
      <c r="AA180" t="str">
        <f>IF(Z180&lt;&gt;"",INDEX(Data_sales[RepfullName],MATCH(Z180,$Y$2:$Y$1001,0)),"")</f>
        <v/>
      </c>
    </row>
    <row r="181" spans="1:27" x14ac:dyDescent="0.25">
      <c r="A181">
        <v>141</v>
      </c>
      <c r="B181">
        <v>29</v>
      </c>
      <c r="C181">
        <v>122.73</v>
      </c>
      <c r="D181" s="1" t="s">
        <v>17</v>
      </c>
      <c r="E181" s="1" t="s">
        <v>18</v>
      </c>
      <c r="F181" s="1" t="s">
        <v>118</v>
      </c>
      <c r="G181" s="2">
        <v>37892</v>
      </c>
      <c r="H181" s="1" t="s">
        <v>90</v>
      </c>
      <c r="I181" s="1" t="s">
        <v>18</v>
      </c>
      <c r="J181" s="1" t="s">
        <v>82</v>
      </c>
      <c r="K181" s="1" t="s">
        <v>83</v>
      </c>
      <c r="L181" s="1" t="s">
        <v>84</v>
      </c>
      <c r="M181" s="1" t="s">
        <v>85</v>
      </c>
      <c r="N181">
        <v>227600</v>
      </c>
      <c r="O181" s="1" t="s">
        <v>86</v>
      </c>
      <c r="P181" s="1" t="s">
        <v>87</v>
      </c>
      <c r="Q181" s="1">
        <f>Data_sales[[#This Row],[priceEach]]*Data_sales[[#This Row],[quantityOrdered]]</f>
        <v>3559.17</v>
      </c>
      <c r="R181" s="1">
        <f>YEAR(Data_sales[[#This Row],[orderDate]])</f>
        <v>2003</v>
      </c>
      <c r="T181">
        <f>COUNTIF($F$2:F181,F181:F1180)</f>
        <v>4</v>
      </c>
      <c r="U181" t="str">
        <f>IF(T181=1,T181+ROWS($T$2:T181)/1000,"")</f>
        <v/>
      </c>
      <c r="V181" t="str">
        <f>IFERROR(SMALL($U$2:$U$1001,ROWS($U$2:U181)),"")</f>
        <v/>
      </c>
      <c r="W181" t="str">
        <f>IF(V181&lt;&gt;"",INDEX(Data_sales[productName],MATCH(V181,$U$2:$U$1001,0)),"")</f>
        <v/>
      </c>
      <c r="X181">
        <f>COUNTIF($O$2:O181,$O$2:$O$1001)</f>
        <v>82</v>
      </c>
      <c r="Y181" t="str">
        <f>IF(X181=1,X181+ROWS($X$2:X181)/100,"")</f>
        <v/>
      </c>
      <c r="Z181" t="str">
        <f>IFERROR(LARGE($Y$2:$Y$1001,ROWS($Y$2:Y181)),"")</f>
        <v/>
      </c>
      <c r="AA181" t="str">
        <f>IF(Z181&lt;&gt;"",INDEX(Data_sales[RepfullName],MATCH(Z181,$Y$2:$Y$1001,0)),"")</f>
        <v/>
      </c>
    </row>
    <row r="182" spans="1:27" x14ac:dyDescent="0.25">
      <c r="A182">
        <v>141</v>
      </c>
      <c r="B182">
        <v>29</v>
      </c>
      <c r="C182">
        <v>122.73</v>
      </c>
      <c r="D182" s="1" t="s">
        <v>17</v>
      </c>
      <c r="E182" s="1" t="s">
        <v>18</v>
      </c>
      <c r="F182" s="1" t="s">
        <v>118</v>
      </c>
      <c r="G182" s="2">
        <v>37902</v>
      </c>
      <c r="H182" s="1" t="s">
        <v>91</v>
      </c>
      <c r="I182" s="1" t="s">
        <v>18</v>
      </c>
      <c r="J182" s="1" t="s">
        <v>82</v>
      </c>
      <c r="K182" s="1" t="s">
        <v>83</v>
      </c>
      <c r="L182" s="1" t="s">
        <v>84</v>
      </c>
      <c r="M182" s="1" t="s">
        <v>85</v>
      </c>
      <c r="N182">
        <v>227600</v>
      </c>
      <c r="O182" s="1" t="s">
        <v>86</v>
      </c>
      <c r="P182" s="1" t="s">
        <v>87</v>
      </c>
      <c r="Q182" s="1">
        <f>Data_sales[[#This Row],[priceEach]]*Data_sales[[#This Row],[quantityOrdered]]</f>
        <v>3559.17</v>
      </c>
      <c r="R182" s="1">
        <f>YEAR(Data_sales[[#This Row],[orderDate]])</f>
        <v>2003</v>
      </c>
      <c r="T182">
        <f>COUNTIF($F$2:F182,F182:F1181)</f>
        <v>5</v>
      </c>
      <c r="U182" t="str">
        <f>IF(T182=1,T182+ROWS($T$2:T182)/1000,"")</f>
        <v/>
      </c>
      <c r="V182" t="str">
        <f>IFERROR(SMALL($U$2:$U$1001,ROWS($U$2:U182)),"")</f>
        <v/>
      </c>
      <c r="W182" t="str">
        <f>IF(V182&lt;&gt;"",INDEX(Data_sales[productName],MATCH(V182,$U$2:$U$1001,0)),"")</f>
        <v/>
      </c>
      <c r="X182">
        <f>COUNTIF($O$2:O182,$O$2:$O$1001)</f>
        <v>83</v>
      </c>
      <c r="Y182" t="str">
        <f>IF(X182=1,X182+ROWS($X$2:X182)/100,"")</f>
        <v/>
      </c>
      <c r="Z182" t="str">
        <f>IFERROR(LARGE($Y$2:$Y$1001,ROWS($Y$2:Y182)),"")</f>
        <v/>
      </c>
      <c r="AA182" t="str">
        <f>IF(Z182&lt;&gt;"",INDEX(Data_sales[RepfullName],MATCH(Z182,$Y$2:$Y$1001,0)),"")</f>
        <v/>
      </c>
    </row>
    <row r="183" spans="1:27" x14ac:dyDescent="0.25">
      <c r="A183">
        <v>141</v>
      </c>
      <c r="B183">
        <v>29</v>
      </c>
      <c r="C183">
        <v>122.73</v>
      </c>
      <c r="D183" s="1" t="s">
        <v>17</v>
      </c>
      <c r="E183" s="1" t="s">
        <v>18</v>
      </c>
      <c r="F183" s="1" t="s">
        <v>118</v>
      </c>
      <c r="G183" s="2">
        <v>37944</v>
      </c>
      <c r="H183" s="1" t="s">
        <v>92</v>
      </c>
      <c r="I183" s="1" t="s">
        <v>18</v>
      </c>
      <c r="J183" s="1" t="s">
        <v>82</v>
      </c>
      <c r="K183" s="1" t="s">
        <v>83</v>
      </c>
      <c r="L183" s="1" t="s">
        <v>84</v>
      </c>
      <c r="M183" s="1" t="s">
        <v>85</v>
      </c>
      <c r="N183">
        <v>227600</v>
      </c>
      <c r="O183" s="1" t="s">
        <v>86</v>
      </c>
      <c r="P183" s="1" t="s">
        <v>87</v>
      </c>
      <c r="Q183" s="1">
        <f>Data_sales[[#This Row],[priceEach]]*Data_sales[[#This Row],[quantityOrdered]]</f>
        <v>3559.17</v>
      </c>
      <c r="R183" s="1">
        <f>YEAR(Data_sales[[#This Row],[orderDate]])</f>
        <v>2003</v>
      </c>
      <c r="T183">
        <f>COUNTIF($F$2:F183,F183:F1182)</f>
        <v>6</v>
      </c>
      <c r="U183" t="str">
        <f>IF(T183=1,T183+ROWS($T$2:T183)/1000,"")</f>
        <v/>
      </c>
      <c r="V183" t="str">
        <f>IFERROR(SMALL($U$2:$U$1001,ROWS($U$2:U183)),"")</f>
        <v/>
      </c>
      <c r="W183" t="str">
        <f>IF(V183&lt;&gt;"",INDEX(Data_sales[productName],MATCH(V183,$U$2:$U$1001,0)),"")</f>
        <v/>
      </c>
      <c r="X183">
        <f>COUNTIF($O$2:O183,$O$2:$O$1001)</f>
        <v>84</v>
      </c>
      <c r="Y183" t="str">
        <f>IF(X183=1,X183+ROWS($X$2:X183)/100,"")</f>
        <v/>
      </c>
      <c r="Z183" t="str">
        <f>IFERROR(LARGE($Y$2:$Y$1001,ROWS($Y$2:Y183)),"")</f>
        <v/>
      </c>
      <c r="AA183" t="str">
        <f>IF(Z183&lt;&gt;"",INDEX(Data_sales[RepfullName],MATCH(Z183,$Y$2:$Y$1001,0)),"")</f>
        <v/>
      </c>
    </row>
    <row r="184" spans="1:27" x14ac:dyDescent="0.25">
      <c r="A184">
        <v>141</v>
      </c>
      <c r="B184">
        <v>29</v>
      </c>
      <c r="C184">
        <v>122.73</v>
      </c>
      <c r="D184" s="1" t="s">
        <v>17</v>
      </c>
      <c r="E184" s="1" t="s">
        <v>18</v>
      </c>
      <c r="F184" s="1" t="s">
        <v>118</v>
      </c>
      <c r="G184" s="2">
        <v>37957</v>
      </c>
      <c r="H184" s="1" t="s">
        <v>93</v>
      </c>
      <c r="I184" s="1" t="s">
        <v>18</v>
      </c>
      <c r="J184" s="1" t="s">
        <v>82</v>
      </c>
      <c r="K184" s="1" t="s">
        <v>83</v>
      </c>
      <c r="L184" s="1" t="s">
        <v>84</v>
      </c>
      <c r="M184" s="1" t="s">
        <v>85</v>
      </c>
      <c r="N184">
        <v>227600</v>
      </c>
      <c r="O184" s="1" t="s">
        <v>86</v>
      </c>
      <c r="P184" s="1" t="s">
        <v>87</v>
      </c>
      <c r="Q184" s="1">
        <f>Data_sales[[#This Row],[priceEach]]*Data_sales[[#This Row],[quantityOrdered]]</f>
        <v>3559.17</v>
      </c>
      <c r="R184" s="1">
        <f>YEAR(Data_sales[[#This Row],[orderDate]])</f>
        <v>2003</v>
      </c>
      <c r="T184">
        <f>COUNTIF($F$2:F184,F184:F1183)</f>
        <v>7</v>
      </c>
      <c r="U184" t="str">
        <f>IF(T184=1,T184+ROWS($T$2:T184)/1000,"")</f>
        <v/>
      </c>
      <c r="V184" t="str">
        <f>IFERROR(SMALL($U$2:$U$1001,ROWS($U$2:U184)),"")</f>
        <v/>
      </c>
      <c r="W184" t="str">
        <f>IF(V184&lt;&gt;"",INDEX(Data_sales[productName],MATCH(V184,$U$2:$U$1001,0)),"")</f>
        <v/>
      </c>
      <c r="X184">
        <f>COUNTIF($O$2:O184,$O$2:$O$1001)</f>
        <v>85</v>
      </c>
      <c r="Y184" t="str">
        <f>IF(X184=1,X184+ROWS($X$2:X184)/100,"")</f>
        <v/>
      </c>
      <c r="Z184" t="str">
        <f>IFERROR(LARGE($Y$2:$Y$1001,ROWS($Y$2:Y184)),"")</f>
        <v/>
      </c>
      <c r="AA184" t="str">
        <f>IF(Z184&lt;&gt;"",INDEX(Data_sales[RepfullName],MATCH(Z184,$Y$2:$Y$1001,0)),"")</f>
        <v/>
      </c>
    </row>
    <row r="185" spans="1:27" x14ac:dyDescent="0.25">
      <c r="A185">
        <v>141</v>
      </c>
      <c r="B185">
        <v>29</v>
      </c>
      <c r="C185">
        <v>122.73</v>
      </c>
      <c r="D185" s="1" t="s">
        <v>17</v>
      </c>
      <c r="E185" s="1" t="s">
        <v>18</v>
      </c>
      <c r="F185" s="1" t="s">
        <v>118</v>
      </c>
      <c r="G185" s="2">
        <v>37958</v>
      </c>
      <c r="H185" s="1" t="s">
        <v>93</v>
      </c>
      <c r="I185" s="1" t="s">
        <v>94</v>
      </c>
      <c r="J185" s="1" t="s">
        <v>82</v>
      </c>
      <c r="K185" s="1" t="s">
        <v>83</v>
      </c>
      <c r="L185" s="1" t="s">
        <v>84</v>
      </c>
      <c r="M185" s="1" t="s">
        <v>85</v>
      </c>
      <c r="N185">
        <v>227600</v>
      </c>
      <c r="O185" s="1" t="s">
        <v>86</v>
      </c>
      <c r="P185" s="1" t="s">
        <v>87</v>
      </c>
      <c r="Q185" s="1">
        <f>Data_sales[[#This Row],[priceEach]]*Data_sales[[#This Row],[quantityOrdered]]</f>
        <v>3559.17</v>
      </c>
      <c r="R185" s="1">
        <f>YEAR(Data_sales[[#This Row],[orderDate]])</f>
        <v>2003</v>
      </c>
      <c r="T185">
        <f>COUNTIF($F$2:F185,F185:F1184)</f>
        <v>8</v>
      </c>
      <c r="U185" t="str">
        <f>IF(T185=1,T185+ROWS($T$2:T185)/1000,"")</f>
        <v/>
      </c>
      <c r="V185" t="str">
        <f>IFERROR(SMALL($U$2:$U$1001,ROWS($U$2:U185)),"")</f>
        <v/>
      </c>
      <c r="W185" t="str">
        <f>IF(V185&lt;&gt;"",INDEX(Data_sales[productName],MATCH(V185,$U$2:$U$1001,0)),"")</f>
        <v/>
      </c>
      <c r="X185">
        <f>COUNTIF($O$2:O185,$O$2:$O$1001)</f>
        <v>86</v>
      </c>
      <c r="Y185" t="str">
        <f>IF(X185=1,X185+ROWS($X$2:X185)/100,"")</f>
        <v/>
      </c>
      <c r="Z185" t="str">
        <f>IFERROR(LARGE($Y$2:$Y$1001,ROWS($Y$2:Y185)),"")</f>
        <v/>
      </c>
      <c r="AA185" t="str">
        <f>IF(Z185&lt;&gt;"",INDEX(Data_sales[RepfullName],MATCH(Z185,$Y$2:$Y$1001,0)),"")</f>
        <v/>
      </c>
    </row>
    <row r="186" spans="1:27" x14ac:dyDescent="0.25">
      <c r="A186">
        <v>141</v>
      </c>
      <c r="B186">
        <v>29</v>
      </c>
      <c r="C186">
        <v>122.73</v>
      </c>
      <c r="D186" s="1" t="s">
        <v>17</v>
      </c>
      <c r="E186" s="1" t="s">
        <v>18</v>
      </c>
      <c r="F186" s="1" t="s">
        <v>118</v>
      </c>
      <c r="G186" s="2">
        <v>38002</v>
      </c>
      <c r="H186" s="1" t="s">
        <v>95</v>
      </c>
      <c r="I186" s="1" t="s">
        <v>18</v>
      </c>
      <c r="J186" s="1" t="s">
        <v>82</v>
      </c>
      <c r="K186" s="1" t="s">
        <v>83</v>
      </c>
      <c r="L186" s="1" t="s">
        <v>84</v>
      </c>
      <c r="M186" s="1" t="s">
        <v>85</v>
      </c>
      <c r="N186">
        <v>227600</v>
      </c>
      <c r="O186" s="1" t="s">
        <v>86</v>
      </c>
      <c r="P186" s="1" t="s">
        <v>87</v>
      </c>
      <c r="Q186" s="1">
        <f>Data_sales[[#This Row],[priceEach]]*Data_sales[[#This Row],[quantityOrdered]]</f>
        <v>3559.17</v>
      </c>
      <c r="R186" s="1">
        <f>YEAR(Data_sales[[#This Row],[orderDate]])</f>
        <v>2004</v>
      </c>
      <c r="T186">
        <f>COUNTIF($F$2:F186,F186:F1185)</f>
        <v>9</v>
      </c>
      <c r="U186" t="str">
        <f>IF(T186=1,T186+ROWS($T$2:T186)/1000,"")</f>
        <v/>
      </c>
      <c r="V186" t="str">
        <f>IFERROR(SMALL($U$2:$U$1001,ROWS($U$2:U186)),"")</f>
        <v/>
      </c>
      <c r="W186" t="str">
        <f>IF(V186&lt;&gt;"",INDEX(Data_sales[productName],MATCH(V186,$U$2:$U$1001,0)),"")</f>
        <v/>
      </c>
      <c r="X186">
        <f>COUNTIF($O$2:O186,$O$2:$O$1001)</f>
        <v>87</v>
      </c>
      <c r="Y186" t="str">
        <f>IF(X186=1,X186+ROWS($X$2:X186)/100,"")</f>
        <v/>
      </c>
      <c r="Z186" t="str">
        <f>IFERROR(LARGE($Y$2:$Y$1001,ROWS($Y$2:Y186)),"")</f>
        <v/>
      </c>
      <c r="AA186" t="str">
        <f>IF(Z186&lt;&gt;"",INDEX(Data_sales[RepfullName],MATCH(Z186,$Y$2:$Y$1001,0)),"")</f>
        <v/>
      </c>
    </row>
    <row r="187" spans="1:27" x14ac:dyDescent="0.25">
      <c r="A187">
        <v>141</v>
      </c>
      <c r="B187">
        <v>29</v>
      </c>
      <c r="C187">
        <v>122.73</v>
      </c>
      <c r="D187" s="1" t="s">
        <v>17</v>
      </c>
      <c r="E187" s="1" t="s">
        <v>18</v>
      </c>
      <c r="F187" s="1" t="s">
        <v>118</v>
      </c>
      <c r="G187" s="2">
        <v>38106</v>
      </c>
      <c r="H187" s="1" t="s">
        <v>96</v>
      </c>
      <c r="I187" s="1" t="s">
        <v>18</v>
      </c>
      <c r="J187" s="1" t="s">
        <v>82</v>
      </c>
      <c r="K187" s="1" t="s">
        <v>83</v>
      </c>
      <c r="L187" s="1" t="s">
        <v>84</v>
      </c>
      <c r="M187" s="1" t="s">
        <v>85</v>
      </c>
      <c r="N187">
        <v>227600</v>
      </c>
      <c r="O187" s="1" t="s">
        <v>86</v>
      </c>
      <c r="P187" s="1" t="s">
        <v>87</v>
      </c>
      <c r="Q187" s="1">
        <f>Data_sales[[#This Row],[priceEach]]*Data_sales[[#This Row],[quantityOrdered]]</f>
        <v>3559.17</v>
      </c>
      <c r="R187" s="1">
        <f>YEAR(Data_sales[[#This Row],[orderDate]])</f>
        <v>2004</v>
      </c>
      <c r="T187">
        <f>COUNTIF($F$2:F187,F187:F1186)</f>
        <v>10</v>
      </c>
      <c r="U187" t="str">
        <f>IF(T187=1,T187+ROWS($T$2:T187)/1000,"")</f>
        <v/>
      </c>
      <c r="V187" t="str">
        <f>IFERROR(SMALL($U$2:$U$1001,ROWS($U$2:U187)),"")</f>
        <v/>
      </c>
      <c r="W187" t="str">
        <f>IF(V187&lt;&gt;"",INDEX(Data_sales[productName],MATCH(V187,$U$2:$U$1001,0)),"")</f>
        <v/>
      </c>
      <c r="X187">
        <f>COUNTIF($O$2:O187,$O$2:$O$1001)</f>
        <v>88</v>
      </c>
      <c r="Y187" t="str">
        <f>IF(X187=1,X187+ROWS($X$2:X187)/100,"")</f>
        <v/>
      </c>
      <c r="Z187" t="str">
        <f>IFERROR(LARGE($Y$2:$Y$1001,ROWS($Y$2:Y187)),"")</f>
        <v/>
      </c>
      <c r="AA187" t="str">
        <f>IF(Z187&lt;&gt;"",INDEX(Data_sales[RepfullName],MATCH(Z187,$Y$2:$Y$1001,0)),"")</f>
        <v/>
      </c>
    </row>
    <row r="188" spans="1:27" x14ac:dyDescent="0.25">
      <c r="A188">
        <v>141</v>
      </c>
      <c r="B188">
        <v>29</v>
      </c>
      <c r="C188">
        <v>122.73</v>
      </c>
      <c r="D188" s="1" t="s">
        <v>17</v>
      </c>
      <c r="E188" s="1" t="s">
        <v>18</v>
      </c>
      <c r="F188" s="1" t="s">
        <v>118</v>
      </c>
      <c r="G188" s="2">
        <v>38112</v>
      </c>
      <c r="H188" s="1" t="s">
        <v>97</v>
      </c>
      <c r="I188" s="1" t="s">
        <v>18</v>
      </c>
      <c r="J188" s="1" t="s">
        <v>82</v>
      </c>
      <c r="K188" s="1" t="s">
        <v>83</v>
      </c>
      <c r="L188" s="1" t="s">
        <v>84</v>
      </c>
      <c r="M188" s="1" t="s">
        <v>85</v>
      </c>
      <c r="N188">
        <v>227600</v>
      </c>
      <c r="O188" s="1" t="s">
        <v>86</v>
      </c>
      <c r="P188" s="1" t="s">
        <v>87</v>
      </c>
      <c r="Q188" s="1">
        <f>Data_sales[[#This Row],[priceEach]]*Data_sales[[#This Row],[quantityOrdered]]</f>
        <v>3559.17</v>
      </c>
      <c r="R188" s="1">
        <f>YEAR(Data_sales[[#This Row],[orderDate]])</f>
        <v>2004</v>
      </c>
      <c r="T188">
        <f>COUNTIF($F$2:F188,F188:F1187)</f>
        <v>11</v>
      </c>
      <c r="U188" t="str">
        <f>IF(T188=1,T188+ROWS($T$2:T188)/1000,"")</f>
        <v/>
      </c>
      <c r="V188" t="str">
        <f>IFERROR(SMALL($U$2:$U$1001,ROWS($U$2:U188)),"")</f>
        <v/>
      </c>
      <c r="W188" t="str">
        <f>IF(V188&lt;&gt;"",INDEX(Data_sales[productName],MATCH(V188,$U$2:$U$1001,0)),"")</f>
        <v/>
      </c>
      <c r="X188">
        <f>COUNTIF($O$2:O188,$O$2:$O$1001)</f>
        <v>89</v>
      </c>
      <c r="Y188" t="str">
        <f>IF(X188=1,X188+ROWS($X$2:X188)/100,"")</f>
        <v/>
      </c>
      <c r="Z188" t="str">
        <f>IFERROR(LARGE($Y$2:$Y$1001,ROWS($Y$2:Y188)),"")</f>
        <v/>
      </c>
      <c r="AA188" t="str">
        <f>IF(Z188&lt;&gt;"",INDEX(Data_sales[RepfullName],MATCH(Z188,$Y$2:$Y$1001,0)),"")</f>
        <v/>
      </c>
    </row>
    <row r="189" spans="1:27" x14ac:dyDescent="0.25">
      <c r="A189">
        <v>141</v>
      </c>
      <c r="B189">
        <v>29</v>
      </c>
      <c r="C189">
        <v>122.73</v>
      </c>
      <c r="D189" s="1" t="s">
        <v>17</v>
      </c>
      <c r="E189" s="1" t="s">
        <v>18</v>
      </c>
      <c r="F189" s="1" t="s">
        <v>118</v>
      </c>
      <c r="G189" s="2">
        <v>38162</v>
      </c>
      <c r="H189" s="1" t="s">
        <v>18</v>
      </c>
      <c r="I189" s="1" t="s">
        <v>98</v>
      </c>
      <c r="J189" s="1" t="s">
        <v>82</v>
      </c>
      <c r="K189" s="1" t="s">
        <v>83</v>
      </c>
      <c r="L189" s="1" t="s">
        <v>84</v>
      </c>
      <c r="M189" s="1" t="s">
        <v>85</v>
      </c>
      <c r="N189">
        <v>227600</v>
      </c>
      <c r="O189" s="1" t="s">
        <v>86</v>
      </c>
      <c r="P189" s="1" t="s">
        <v>87</v>
      </c>
      <c r="Q189" s="1">
        <f>Data_sales[[#This Row],[priceEach]]*Data_sales[[#This Row],[quantityOrdered]]</f>
        <v>3559.17</v>
      </c>
      <c r="R189" s="1">
        <f>YEAR(Data_sales[[#This Row],[orderDate]])</f>
        <v>2004</v>
      </c>
      <c r="T189">
        <f>COUNTIF($F$2:F189,F189:F1188)</f>
        <v>12</v>
      </c>
      <c r="U189" t="str">
        <f>IF(T189=1,T189+ROWS($T$2:T189)/1000,"")</f>
        <v/>
      </c>
      <c r="V189" t="str">
        <f>IFERROR(SMALL($U$2:$U$1001,ROWS($U$2:U189)),"")</f>
        <v/>
      </c>
      <c r="W189" t="str">
        <f>IF(V189&lt;&gt;"",INDEX(Data_sales[productName],MATCH(V189,$U$2:$U$1001,0)),"")</f>
        <v/>
      </c>
      <c r="X189">
        <f>COUNTIF($O$2:O189,$O$2:$O$1001)</f>
        <v>90</v>
      </c>
      <c r="Y189" t="str">
        <f>IF(X189=1,X189+ROWS($X$2:X189)/100,"")</f>
        <v/>
      </c>
      <c r="Z189" t="str">
        <f>IFERROR(LARGE($Y$2:$Y$1001,ROWS($Y$2:Y189)),"")</f>
        <v/>
      </c>
      <c r="AA189" t="str">
        <f>IF(Z189&lt;&gt;"",INDEX(Data_sales[RepfullName],MATCH(Z189,$Y$2:$Y$1001,0)),"")</f>
        <v/>
      </c>
    </row>
    <row r="190" spans="1:27" x14ac:dyDescent="0.25">
      <c r="A190">
        <v>141</v>
      </c>
      <c r="B190">
        <v>29</v>
      </c>
      <c r="C190">
        <v>122.73</v>
      </c>
      <c r="D190" s="1" t="s">
        <v>17</v>
      </c>
      <c r="E190" s="1" t="s">
        <v>18</v>
      </c>
      <c r="F190" s="1" t="s">
        <v>118</v>
      </c>
      <c r="G190" s="2">
        <v>38208</v>
      </c>
      <c r="H190" s="1" t="s">
        <v>99</v>
      </c>
      <c r="I190" s="1" t="s">
        <v>100</v>
      </c>
      <c r="J190" s="1" t="s">
        <v>82</v>
      </c>
      <c r="K190" s="1" t="s">
        <v>83</v>
      </c>
      <c r="L190" s="1" t="s">
        <v>84</v>
      </c>
      <c r="M190" s="1" t="s">
        <v>85</v>
      </c>
      <c r="N190">
        <v>227600</v>
      </c>
      <c r="O190" s="1" t="s">
        <v>86</v>
      </c>
      <c r="P190" s="1" t="s">
        <v>87</v>
      </c>
      <c r="Q190" s="1">
        <f>Data_sales[[#This Row],[priceEach]]*Data_sales[[#This Row],[quantityOrdered]]</f>
        <v>3559.17</v>
      </c>
      <c r="R190" s="1">
        <f>YEAR(Data_sales[[#This Row],[orderDate]])</f>
        <v>2004</v>
      </c>
      <c r="T190">
        <f>COUNTIF($F$2:F190,F190:F1189)</f>
        <v>13</v>
      </c>
      <c r="U190" t="str">
        <f>IF(T190=1,T190+ROWS($T$2:T190)/1000,"")</f>
        <v/>
      </c>
      <c r="V190" t="str">
        <f>IFERROR(SMALL($U$2:$U$1001,ROWS($U$2:U190)),"")</f>
        <v/>
      </c>
      <c r="W190" t="str">
        <f>IF(V190&lt;&gt;"",INDEX(Data_sales[productName],MATCH(V190,$U$2:$U$1001,0)),"")</f>
        <v/>
      </c>
      <c r="X190">
        <f>COUNTIF($O$2:O190,$O$2:$O$1001)</f>
        <v>91</v>
      </c>
      <c r="Y190" t="str">
        <f>IF(X190=1,X190+ROWS($X$2:X190)/100,"")</f>
        <v/>
      </c>
      <c r="Z190" t="str">
        <f>IFERROR(LARGE($Y$2:$Y$1001,ROWS($Y$2:Y190)),"")</f>
        <v/>
      </c>
      <c r="AA190" t="str">
        <f>IF(Z190&lt;&gt;"",INDEX(Data_sales[RepfullName],MATCH(Z190,$Y$2:$Y$1001,0)),"")</f>
        <v/>
      </c>
    </row>
    <row r="191" spans="1:27" x14ac:dyDescent="0.25">
      <c r="A191">
        <v>141</v>
      </c>
      <c r="B191">
        <v>29</v>
      </c>
      <c r="C191">
        <v>122.73</v>
      </c>
      <c r="D191" s="1" t="s">
        <v>17</v>
      </c>
      <c r="E191" s="1" t="s">
        <v>18</v>
      </c>
      <c r="F191" s="1" t="s">
        <v>118</v>
      </c>
      <c r="G191" s="2">
        <v>38276</v>
      </c>
      <c r="H191" s="1" t="s">
        <v>101</v>
      </c>
      <c r="I191" s="1" t="s">
        <v>102</v>
      </c>
      <c r="J191" s="1" t="s">
        <v>82</v>
      </c>
      <c r="K191" s="1" t="s">
        <v>83</v>
      </c>
      <c r="L191" s="1" t="s">
        <v>84</v>
      </c>
      <c r="M191" s="1" t="s">
        <v>85</v>
      </c>
      <c r="N191">
        <v>227600</v>
      </c>
      <c r="O191" s="1" t="s">
        <v>86</v>
      </c>
      <c r="P191" s="1" t="s">
        <v>87</v>
      </c>
      <c r="Q191" s="1">
        <f>Data_sales[[#This Row],[priceEach]]*Data_sales[[#This Row],[quantityOrdered]]</f>
        <v>3559.17</v>
      </c>
      <c r="R191" s="1">
        <f>YEAR(Data_sales[[#This Row],[orderDate]])</f>
        <v>2004</v>
      </c>
      <c r="T191">
        <f>COUNTIF($F$2:F191,F191:F1190)</f>
        <v>14</v>
      </c>
      <c r="U191" t="str">
        <f>IF(T191=1,T191+ROWS($T$2:T191)/1000,"")</f>
        <v/>
      </c>
      <c r="V191" t="str">
        <f>IFERROR(SMALL($U$2:$U$1001,ROWS($U$2:U191)),"")</f>
        <v/>
      </c>
      <c r="W191" t="str">
        <f>IF(V191&lt;&gt;"",INDEX(Data_sales[productName],MATCH(V191,$U$2:$U$1001,0)),"")</f>
        <v/>
      </c>
      <c r="X191">
        <f>COUNTIF($O$2:O191,$O$2:$O$1001)</f>
        <v>92</v>
      </c>
      <c r="Y191" t="str">
        <f>IF(X191=1,X191+ROWS($X$2:X191)/100,"")</f>
        <v/>
      </c>
      <c r="Z191" t="str">
        <f>IFERROR(LARGE($Y$2:$Y$1001,ROWS($Y$2:Y191)),"")</f>
        <v/>
      </c>
      <c r="AA191" t="str">
        <f>IF(Z191&lt;&gt;"",INDEX(Data_sales[RepfullName],MATCH(Z191,$Y$2:$Y$1001,0)),"")</f>
        <v/>
      </c>
    </row>
    <row r="192" spans="1:27" x14ac:dyDescent="0.25">
      <c r="A192">
        <v>141</v>
      </c>
      <c r="B192">
        <v>29</v>
      </c>
      <c r="C192">
        <v>122.73</v>
      </c>
      <c r="D192" s="1" t="s">
        <v>17</v>
      </c>
      <c r="E192" s="1" t="s">
        <v>18</v>
      </c>
      <c r="F192" s="1" t="s">
        <v>118</v>
      </c>
      <c r="G192" s="2">
        <v>38323</v>
      </c>
      <c r="H192" s="1" t="s">
        <v>103</v>
      </c>
      <c r="I192" s="1" t="s">
        <v>18</v>
      </c>
      <c r="J192" s="1" t="s">
        <v>82</v>
      </c>
      <c r="K192" s="1" t="s">
        <v>83</v>
      </c>
      <c r="L192" s="1" t="s">
        <v>84</v>
      </c>
      <c r="M192" s="1" t="s">
        <v>85</v>
      </c>
      <c r="N192">
        <v>227600</v>
      </c>
      <c r="O192" s="1" t="s">
        <v>86</v>
      </c>
      <c r="P192" s="1" t="s">
        <v>87</v>
      </c>
      <c r="Q192" s="1">
        <f>Data_sales[[#This Row],[priceEach]]*Data_sales[[#This Row],[quantityOrdered]]</f>
        <v>3559.17</v>
      </c>
      <c r="R192" s="1">
        <f>YEAR(Data_sales[[#This Row],[orderDate]])</f>
        <v>2004</v>
      </c>
      <c r="T192">
        <f>COUNTIF($F$2:F192,F192:F1191)</f>
        <v>15</v>
      </c>
      <c r="U192" t="str">
        <f>IF(T192=1,T192+ROWS($T$2:T192)/1000,"")</f>
        <v/>
      </c>
      <c r="V192" t="str">
        <f>IFERROR(SMALL($U$2:$U$1001,ROWS($U$2:U192)),"")</f>
        <v/>
      </c>
      <c r="W192" t="str">
        <f>IF(V192&lt;&gt;"",INDEX(Data_sales[productName],MATCH(V192,$U$2:$U$1001,0)),"")</f>
        <v/>
      </c>
      <c r="X192">
        <f>COUNTIF($O$2:O192,$O$2:$O$1001)</f>
        <v>93</v>
      </c>
      <c r="Y192" t="str">
        <f>IF(X192=1,X192+ROWS($X$2:X192)/100,"")</f>
        <v/>
      </c>
      <c r="Z192" t="str">
        <f>IFERROR(LARGE($Y$2:$Y$1001,ROWS($Y$2:Y192)),"")</f>
        <v/>
      </c>
      <c r="AA192" t="str">
        <f>IF(Z192&lt;&gt;"",INDEX(Data_sales[RepfullName],MATCH(Z192,$Y$2:$Y$1001,0)),"")</f>
        <v/>
      </c>
    </row>
    <row r="193" spans="1:27" x14ac:dyDescent="0.25">
      <c r="A193">
        <v>141</v>
      </c>
      <c r="B193">
        <v>29</v>
      </c>
      <c r="C193">
        <v>122.73</v>
      </c>
      <c r="D193" s="1" t="s">
        <v>17</v>
      </c>
      <c r="E193" s="1" t="s">
        <v>18</v>
      </c>
      <c r="F193" s="1" t="s">
        <v>118</v>
      </c>
      <c r="G193" s="2">
        <v>38328</v>
      </c>
      <c r="H193" s="1" t="s">
        <v>104</v>
      </c>
      <c r="I193" s="1" t="s">
        <v>18</v>
      </c>
      <c r="J193" s="1" t="s">
        <v>82</v>
      </c>
      <c r="K193" s="1" t="s">
        <v>83</v>
      </c>
      <c r="L193" s="1" t="s">
        <v>84</v>
      </c>
      <c r="M193" s="1" t="s">
        <v>85</v>
      </c>
      <c r="N193">
        <v>227600</v>
      </c>
      <c r="O193" s="1" t="s">
        <v>86</v>
      </c>
      <c r="P193" s="1" t="s">
        <v>87</v>
      </c>
      <c r="Q193" s="1">
        <f>Data_sales[[#This Row],[priceEach]]*Data_sales[[#This Row],[quantityOrdered]]</f>
        <v>3559.17</v>
      </c>
      <c r="R193" s="1">
        <f>YEAR(Data_sales[[#This Row],[orderDate]])</f>
        <v>2004</v>
      </c>
      <c r="T193">
        <f>COUNTIF($F$2:F193,F193:F1192)</f>
        <v>16</v>
      </c>
      <c r="U193" t="str">
        <f>IF(T193=1,T193+ROWS($T$2:T193)/1000,"")</f>
        <v/>
      </c>
      <c r="V193" t="str">
        <f>IFERROR(SMALL($U$2:$U$1001,ROWS($U$2:U193)),"")</f>
        <v/>
      </c>
      <c r="W193" t="str">
        <f>IF(V193&lt;&gt;"",INDEX(Data_sales[productName],MATCH(V193,$U$2:$U$1001,0)),"")</f>
        <v/>
      </c>
      <c r="X193">
        <f>COUNTIF($O$2:O193,$O$2:$O$1001)</f>
        <v>94</v>
      </c>
      <c r="Y193" t="str">
        <f>IF(X193=1,X193+ROWS($X$2:X193)/100,"")</f>
        <v/>
      </c>
      <c r="Z193" t="str">
        <f>IFERROR(LARGE($Y$2:$Y$1001,ROWS($Y$2:Y193)),"")</f>
        <v/>
      </c>
      <c r="AA193" t="str">
        <f>IF(Z193&lt;&gt;"",INDEX(Data_sales[RepfullName],MATCH(Z193,$Y$2:$Y$1001,0)),"")</f>
        <v/>
      </c>
    </row>
    <row r="194" spans="1:27" x14ac:dyDescent="0.25">
      <c r="A194">
        <v>141</v>
      </c>
      <c r="B194">
        <v>29</v>
      </c>
      <c r="C194">
        <v>122.73</v>
      </c>
      <c r="D194" s="1" t="s">
        <v>17</v>
      </c>
      <c r="E194" s="1" t="s">
        <v>18</v>
      </c>
      <c r="F194" s="1" t="s">
        <v>118</v>
      </c>
      <c r="G194" s="2">
        <v>38331</v>
      </c>
      <c r="H194" s="1" t="s">
        <v>105</v>
      </c>
      <c r="I194" s="1" t="s">
        <v>106</v>
      </c>
      <c r="J194" s="1" t="s">
        <v>82</v>
      </c>
      <c r="K194" s="1" t="s">
        <v>83</v>
      </c>
      <c r="L194" s="1" t="s">
        <v>84</v>
      </c>
      <c r="M194" s="1" t="s">
        <v>85</v>
      </c>
      <c r="N194">
        <v>227600</v>
      </c>
      <c r="O194" s="1" t="s">
        <v>86</v>
      </c>
      <c r="P194" s="1" t="s">
        <v>87</v>
      </c>
      <c r="Q194" s="1">
        <f>Data_sales[[#This Row],[priceEach]]*Data_sales[[#This Row],[quantityOrdered]]</f>
        <v>3559.17</v>
      </c>
      <c r="R194" s="1">
        <f>YEAR(Data_sales[[#This Row],[orderDate]])</f>
        <v>2004</v>
      </c>
      <c r="T194">
        <f>COUNTIF($F$2:F194,F194:F1193)</f>
        <v>17</v>
      </c>
      <c r="U194" t="str">
        <f>IF(T194=1,T194+ROWS($T$2:T194)/1000,"")</f>
        <v/>
      </c>
      <c r="V194" t="str">
        <f>IFERROR(SMALL($U$2:$U$1001,ROWS($U$2:U194)),"")</f>
        <v/>
      </c>
      <c r="W194" t="str">
        <f>IF(V194&lt;&gt;"",INDEX(Data_sales[productName],MATCH(V194,$U$2:$U$1001,0)),"")</f>
        <v/>
      </c>
      <c r="X194">
        <f>COUNTIF($O$2:O194,$O$2:$O$1001)</f>
        <v>95</v>
      </c>
      <c r="Y194" t="str">
        <f>IF(X194=1,X194+ROWS($X$2:X194)/100,"")</f>
        <v/>
      </c>
      <c r="Z194" t="str">
        <f>IFERROR(LARGE($Y$2:$Y$1001,ROWS($Y$2:Y194)),"")</f>
        <v/>
      </c>
      <c r="AA194" t="str">
        <f>IF(Z194&lt;&gt;"",INDEX(Data_sales[RepfullName],MATCH(Z194,$Y$2:$Y$1001,0)),"")</f>
        <v/>
      </c>
    </row>
    <row r="195" spans="1:27" x14ac:dyDescent="0.25">
      <c r="A195">
        <v>141</v>
      </c>
      <c r="B195">
        <v>29</v>
      </c>
      <c r="C195">
        <v>122.73</v>
      </c>
      <c r="D195" s="1" t="s">
        <v>17</v>
      </c>
      <c r="E195" s="1" t="s">
        <v>18</v>
      </c>
      <c r="F195" s="1" t="s">
        <v>118</v>
      </c>
      <c r="G195" s="2">
        <v>38393</v>
      </c>
      <c r="H195" s="1" t="s">
        <v>107</v>
      </c>
      <c r="I195" s="1" t="s">
        <v>18</v>
      </c>
      <c r="J195" s="1" t="s">
        <v>82</v>
      </c>
      <c r="K195" s="1" t="s">
        <v>83</v>
      </c>
      <c r="L195" s="1" t="s">
        <v>84</v>
      </c>
      <c r="M195" s="1" t="s">
        <v>85</v>
      </c>
      <c r="N195">
        <v>227600</v>
      </c>
      <c r="O195" s="1" t="s">
        <v>86</v>
      </c>
      <c r="P195" s="1" t="s">
        <v>87</v>
      </c>
      <c r="Q195" s="3">
        <f>Data_sales[[#This Row],[priceEach]]*Data_sales[[#This Row],[quantityOrdered]]</f>
        <v>3559.17</v>
      </c>
      <c r="R195" s="1">
        <f>YEAR(Data_sales[[#This Row],[orderDate]])</f>
        <v>2005</v>
      </c>
      <c r="T195">
        <f>COUNTIF($F$2:F195,F195:F1194)</f>
        <v>18</v>
      </c>
      <c r="U195" t="str">
        <f>IF(T195=1,T195+ROWS($T$2:T195)/1000,"")</f>
        <v/>
      </c>
      <c r="V195" t="str">
        <f>IFERROR(SMALL($U$2:$U$1001,ROWS($U$2:U195)),"")</f>
        <v/>
      </c>
      <c r="W195" t="str">
        <f>IF(V195&lt;&gt;"",INDEX(Data_sales[productName],MATCH(V195,$U$2:$U$1001,0)),"")</f>
        <v/>
      </c>
      <c r="X195">
        <f>COUNTIF($O$2:O195,$O$2:$O$1001)</f>
        <v>96</v>
      </c>
      <c r="Y195" t="str">
        <f>IF(X195=1,X195+ROWS($X$2:X195)/100,"")</f>
        <v/>
      </c>
      <c r="Z195" t="str">
        <f>IFERROR(LARGE($Y$2:$Y$1001,ROWS($Y$2:Y195)),"")</f>
        <v/>
      </c>
      <c r="AA195" t="str">
        <f>IF(Z195&lt;&gt;"",INDEX(Data_sales[RepfullName],MATCH(Z195,$Y$2:$Y$1001,0)),"")</f>
        <v/>
      </c>
    </row>
    <row r="196" spans="1:27" x14ac:dyDescent="0.25">
      <c r="A196">
        <v>141</v>
      </c>
      <c r="B196">
        <v>29</v>
      </c>
      <c r="C196">
        <v>122.73</v>
      </c>
      <c r="D196" s="1" t="s">
        <v>17</v>
      </c>
      <c r="E196" s="1" t="s">
        <v>18</v>
      </c>
      <c r="F196" s="1" t="s">
        <v>118</v>
      </c>
      <c r="G196" s="2">
        <v>38393</v>
      </c>
      <c r="H196" s="1" t="s">
        <v>107</v>
      </c>
      <c r="I196" s="1" t="s">
        <v>18</v>
      </c>
      <c r="J196" s="1" t="s">
        <v>82</v>
      </c>
      <c r="K196" s="1" t="s">
        <v>83</v>
      </c>
      <c r="L196" s="1" t="s">
        <v>84</v>
      </c>
      <c r="M196" s="1" t="s">
        <v>85</v>
      </c>
      <c r="N196">
        <v>227600</v>
      </c>
      <c r="O196" s="1" t="s">
        <v>86</v>
      </c>
      <c r="P196" s="1" t="s">
        <v>87</v>
      </c>
      <c r="Q196" s="3">
        <f>Data_sales[[#This Row],[priceEach]]*Data_sales[[#This Row],[quantityOrdered]]</f>
        <v>3559.17</v>
      </c>
      <c r="R196" s="1">
        <f>YEAR(Data_sales[[#This Row],[orderDate]])</f>
        <v>2005</v>
      </c>
      <c r="T196">
        <f>COUNTIF($F$2:F196,F196:F1195)</f>
        <v>19</v>
      </c>
      <c r="U196" t="str">
        <f>IF(T196=1,T196+ROWS($T$2:T196)/1000,"")</f>
        <v/>
      </c>
      <c r="V196" t="str">
        <f>IFERROR(SMALL($U$2:$U$1001,ROWS($U$2:U196)),"")</f>
        <v/>
      </c>
      <c r="W196" t="str">
        <f>IF(V196&lt;&gt;"",INDEX(Data_sales[productName],MATCH(V196,$U$2:$U$1001,0)),"")</f>
        <v/>
      </c>
      <c r="X196">
        <f>COUNTIF($O$2:O196,$O$2:$O$1001)</f>
        <v>97</v>
      </c>
      <c r="Y196" t="str">
        <f>IF(X196=1,X196+ROWS($X$2:X196)/100,"")</f>
        <v/>
      </c>
      <c r="Z196" t="str">
        <f>IFERROR(LARGE($Y$2:$Y$1001,ROWS($Y$2:Y196)),"")</f>
        <v/>
      </c>
      <c r="AA196" t="str">
        <f>IF(Z196&lt;&gt;"",INDEX(Data_sales[RepfullName],MATCH(Z196,$Y$2:$Y$1001,0)),"")</f>
        <v/>
      </c>
    </row>
    <row r="197" spans="1:27" x14ac:dyDescent="0.25">
      <c r="A197">
        <v>141</v>
      </c>
      <c r="B197">
        <v>29</v>
      </c>
      <c r="C197">
        <v>122.73</v>
      </c>
      <c r="D197" s="1" t="s">
        <v>17</v>
      </c>
      <c r="E197" s="1" t="s">
        <v>18</v>
      </c>
      <c r="F197" s="1" t="s">
        <v>118</v>
      </c>
      <c r="G197" s="2">
        <v>38399</v>
      </c>
      <c r="H197" s="1" t="s">
        <v>108</v>
      </c>
      <c r="I197" s="1" t="s">
        <v>18</v>
      </c>
      <c r="J197" s="1" t="s">
        <v>82</v>
      </c>
      <c r="K197" s="1" t="s">
        <v>83</v>
      </c>
      <c r="L197" s="1" t="s">
        <v>84</v>
      </c>
      <c r="M197" s="1" t="s">
        <v>85</v>
      </c>
      <c r="N197">
        <v>227600</v>
      </c>
      <c r="O197" s="1" t="s">
        <v>86</v>
      </c>
      <c r="P197" s="1" t="s">
        <v>87</v>
      </c>
      <c r="Q197" s="3">
        <f>Data_sales[[#This Row],[priceEach]]*Data_sales[[#This Row],[quantityOrdered]]</f>
        <v>3559.17</v>
      </c>
      <c r="R197" s="1">
        <f>YEAR(Data_sales[[#This Row],[orderDate]])</f>
        <v>2005</v>
      </c>
      <c r="T197">
        <f>COUNTIF($F$2:F197,F197:F1196)</f>
        <v>20</v>
      </c>
      <c r="U197" t="str">
        <f>IF(T197=1,T197+ROWS($T$2:T197)/1000,"")</f>
        <v/>
      </c>
      <c r="V197" t="str">
        <f>IFERROR(SMALL($U$2:$U$1001,ROWS($U$2:U197)),"")</f>
        <v/>
      </c>
      <c r="W197" t="str">
        <f>IF(V197&lt;&gt;"",INDEX(Data_sales[productName],MATCH(V197,$U$2:$U$1001,0)),"")</f>
        <v/>
      </c>
      <c r="X197">
        <f>COUNTIF($O$2:O197,$O$2:$O$1001)</f>
        <v>98</v>
      </c>
      <c r="Y197" t="str">
        <f>IF(X197=1,X197+ROWS($X$2:X197)/100,"")</f>
        <v/>
      </c>
      <c r="Z197" t="str">
        <f>IFERROR(LARGE($Y$2:$Y$1001,ROWS($Y$2:Y197)),"")</f>
        <v/>
      </c>
      <c r="AA197" t="str">
        <f>IF(Z197&lt;&gt;"",INDEX(Data_sales[RepfullName],MATCH(Z197,$Y$2:$Y$1001,0)),"")</f>
        <v/>
      </c>
    </row>
    <row r="198" spans="1:27" x14ac:dyDescent="0.25">
      <c r="A198">
        <v>141</v>
      </c>
      <c r="B198">
        <v>29</v>
      </c>
      <c r="C198">
        <v>122.73</v>
      </c>
      <c r="D198" s="1" t="s">
        <v>17</v>
      </c>
      <c r="E198" s="1" t="s">
        <v>18</v>
      </c>
      <c r="F198" s="1" t="s">
        <v>118</v>
      </c>
      <c r="G198" s="2">
        <v>38405</v>
      </c>
      <c r="H198" s="1" t="s">
        <v>109</v>
      </c>
      <c r="I198" s="1" t="s">
        <v>18</v>
      </c>
      <c r="J198" s="1" t="s">
        <v>82</v>
      </c>
      <c r="K198" s="1" t="s">
        <v>83</v>
      </c>
      <c r="L198" s="1" t="s">
        <v>84</v>
      </c>
      <c r="M198" s="1" t="s">
        <v>85</v>
      </c>
      <c r="N198">
        <v>227600</v>
      </c>
      <c r="O198" s="1" t="s">
        <v>86</v>
      </c>
      <c r="P198" s="1" t="s">
        <v>87</v>
      </c>
      <c r="Q198" s="3">
        <f>Data_sales[[#This Row],[priceEach]]*Data_sales[[#This Row],[quantityOrdered]]</f>
        <v>3559.17</v>
      </c>
      <c r="R198" s="1">
        <f>YEAR(Data_sales[[#This Row],[orderDate]])</f>
        <v>2005</v>
      </c>
      <c r="T198">
        <f>COUNTIF($F$2:F198,F198:F1197)</f>
        <v>21</v>
      </c>
      <c r="U198" t="str">
        <f>IF(T198=1,T198+ROWS($T$2:T198)/1000,"")</f>
        <v/>
      </c>
      <c r="V198" t="str">
        <f>IFERROR(SMALL($U$2:$U$1001,ROWS($U$2:U198)),"")</f>
        <v/>
      </c>
      <c r="W198" t="str">
        <f>IF(V198&lt;&gt;"",INDEX(Data_sales[productName],MATCH(V198,$U$2:$U$1001,0)),"")</f>
        <v/>
      </c>
      <c r="X198">
        <f>COUNTIF($O$2:O198,$O$2:$O$1001)</f>
        <v>99</v>
      </c>
      <c r="Y198" t="str">
        <f>IF(X198=1,X198+ROWS($X$2:X198)/100,"")</f>
        <v/>
      </c>
      <c r="Z198" t="str">
        <f>IFERROR(LARGE($Y$2:$Y$1001,ROWS($Y$2:Y198)),"")</f>
        <v/>
      </c>
      <c r="AA198" t="str">
        <f>IF(Z198&lt;&gt;"",INDEX(Data_sales[RepfullName],MATCH(Z198,$Y$2:$Y$1001,0)),"")</f>
        <v/>
      </c>
    </row>
    <row r="199" spans="1:27" x14ac:dyDescent="0.25">
      <c r="A199">
        <v>141</v>
      </c>
      <c r="B199">
        <v>29</v>
      </c>
      <c r="C199">
        <v>122.73</v>
      </c>
      <c r="D199" s="1" t="s">
        <v>17</v>
      </c>
      <c r="E199" s="1" t="s">
        <v>18</v>
      </c>
      <c r="F199" s="1" t="s">
        <v>118</v>
      </c>
      <c r="G199" s="2">
        <v>38412</v>
      </c>
      <c r="H199" s="1" t="s">
        <v>110</v>
      </c>
      <c r="I199" s="1" t="s">
        <v>111</v>
      </c>
      <c r="J199" s="1" t="s">
        <v>82</v>
      </c>
      <c r="K199" s="1" t="s">
        <v>83</v>
      </c>
      <c r="L199" s="1" t="s">
        <v>84</v>
      </c>
      <c r="M199" s="1" t="s">
        <v>85</v>
      </c>
      <c r="N199">
        <v>227600</v>
      </c>
      <c r="O199" s="1" t="s">
        <v>86</v>
      </c>
      <c r="P199" s="1" t="s">
        <v>87</v>
      </c>
      <c r="Q199" s="3">
        <f>Data_sales[[#This Row],[priceEach]]*Data_sales[[#This Row],[quantityOrdered]]</f>
        <v>3559.17</v>
      </c>
      <c r="R199" s="1">
        <f>YEAR(Data_sales[[#This Row],[orderDate]])</f>
        <v>2005</v>
      </c>
      <c r="T199">
        <f>COUNTIF($F$2:F199,F199:F1198)</f>
        <v>22</v>
      </c>
      <c r="U199" t="str">
        <f>IF(T199=1,T199+ROWS($T$2:T199)/1000,"")</f>
        <v/>
      </c>
      <c r="V199" t="str">
        <f>IFERROR(SMALL($U$2:$U$1001,ROWS($U$2:U199)),"")</f>
        <v/>
      </c>
      <c r="W199" t="str">
        <f>IF(V199&lt;&gt;"",INDEX(Data_sales[productName],MATCH(V199,$U$2:$U$1001,0)),"")</f>
        <v/>
      </c>
      <c r="X199">
        <f>COUNTIF($O$2:O199,$O$2:$O$1001)</f>
        <v>100</v>
      </c>
      <c r="Y199" t="str">
        <f>IF(X199=1,X199+ROWS($X$2:X199)/100,"")</f>
        <v/>
      </c>
      <c r="Z199" t="str">
        <f>IFERROR(LARGE($Y$2:$Y$1001,ROWS($Y$2:Y199)),"")</f>
        <v/>
      </c>
      <c r="AA199" t="str">
        <f>IF(Z199&lt;&gt;"",INDEX(Data_sales[RepfullName],MATCH(Z199,$Y$2:$Y$1001,0)),"")</f>
        <v/>
      </c>
    </row>
    <row r="200" spans="1:27" x14ac:dyDescent="0.25">
      <c r="A200">
        <v>141</v>
      </c>
      <c r="B200">
        <v>29</v>
      </c>
      <c r="C200">
        <v>122.73</v>
      </c>
      <c r="D200" s="1" t="s">
        <v>17</v>
      </c>
      <c r="E200" s="1" t="s">
        <v>18</v>
      </c>
      <c r="F200" s="1" t="s">
        <v>118</v>
      </c>
      <c r="G200" s="2">
        <v>38426</v>
      </c>
      <c r="H200" s="1" t="s">
        <v>112</v>
      </c>
      <c r="I200" s="1" t="s">
        <v>18</v>
      </c>
      <c r="J200" s="1" t="s">
        <v>82</v>
      </c>
      <c r="K200" s="1" t="s">
        <v>83</v>
      </c>
      <c r="L200" s="1" t="s">
        <v>84</v>
      </c>
      <c r="M200" s="1" t="s">
        <v>85</v>
      </c>
      <c r="N200">
        <v>227600</v>
      </c>
      <c r="O200" s="1" t="s">
        <v>86</v>
      </c>
      <c r="P200" s="1" t="s">
        <v>87</v>
      </c>
      <c r="Q200" s="3">
        <f>Data_sales[[#This Row],[priceEach]]*Data_sales[[#This Row],[quantityOrdered]]</f>
        <v>3559.17</v>
      </c>
      <c r="R200" s="1">
        <f>YEAR(Data_sales[[#This Row],[orderDate]])</f>
        <v>2005</v>
      </c>
      <c r="T200">
        <f>COUNTIF($F$2:F200,F200:F1199)</f>
        <v>23</v>
      </c>
      <c r="U200" t="str">
        <f>IF(T200=1,T200+ROWS($T$2:T200)/1000,"")</f>
        <v/>
      </c>
      <c r="V200" t="str">
        <f>IFERROR(SMALL($U$2:$U$1001,ROWS($U$2:U200)),"")</f>
        <v/>
      </c>
      <c r="W200" t="str">
        <f>IF(V200&lt;&gt;"",INDEX(Data_sales[productName],MATCH(V200,$U$2:$U$1001,0)),"")</f>
        <v/>
      </c>
      <c r="X200">
        <f>COUNTIF($O$2:O200,$O$2:$O$1001)</f>
        <v>101</v>
      </c>
      <c r="Y200" t="str">
        <f>IF(X200=1,X200+ROWS($X$2:X200)/100,"")</f>
        <v/>
      </c>
      <c r="Z200" t="str">
        <f>IFERROR(LARGE($Y$2:$Y$1001,ROWS($Y$2:Y200)),"")</f>
        <v/>
      </c>
      <c r="AA200" t="str">
        <f>IF(Z200&lt;&gt;"",INDEX(Data_sales[RepfullName],MATCH(Z200,$Y$2:$Y$1001,0)),"")</f>
        <v/>
      </c>
    </row>
    <row r="201" spans="1:27" x14ac:dyDescent="0.25">
      <c r="A201">
        <v>141</v>
      </c>
      <c r="B201">
        <v>29</v>
      </c>
      <c r="C201">
        <v>122.73</v>
      </c>
      <c r="D201" s="1" t="s">
        <v>17</v>
      </c>
      <c r="E201" s="1" t="s">
        <v>18</v>
      </c>
      <c r="F201" s="1" t="s">
        <v>118</v>
      </c>
      <c r="G201" s="2">
        <v>38475</v>
      </c>
      <c r="H201" s="1" t="s">
        <v>113</v>
      </c>
      <c r="I201" s="1" t="s">
        <v>18</v>
      </c>
      <c r="J201" s="1" t="s">
        <v>82</v>
      </c>
      <c r="K201" s="1" t="s">
        <v>83</v>
      </c>
      <c r="L201" s="1" t="s">
        <v>84</v>
      </c>
      <c r="M201" s="1" t="s">
        <v>85</v>
      </c>
      <c r="N201">
        <v>227600</v>
      </c>
      <c r="O201" s="1" t="s">
        <v>86</v>
      </c>
      <c r="P201" s="1" t="s">
        <v>87</v>
      </c>
      <c r="Q201" s="3">
        <f>Data_sales[[#This Row],[priceEach]]*Data_sales[[#This Row],[quantityOrdered]]</f>
        <v>3559.17</v>
      </c>
      <c r="R201" s="1">
        <f>YEAR(Data_sales[[#This Row],[orderDate]])</f>
        <v>2005</v>
      </c>
      <c r="T201">
        <f>COUNTIF($F$2:F201,F201:F1200)</f>
        <v>24</v>
      </c>
      <c r="U201" t="str">
        <f>IF(T201=1,T201+ROWS($T$2:T201)/1000,"")</f>
        <v/>
      </c>
      <c r="V201" t="str">
        <f>IFERROR(SMALL($U$2:$U$1001,ROWS($U$2:U201)),"")</f>
        <v/>
      </c>
      <c r="W201" t="str">
        <f>IF(V201&lt;&gt;"",INDEX(Data_sales[productName],MATCH(V201,$U$2:$U$1001,0)),"")</f>
        <v/>
      </c>
      <c r="X201">
        <f>COUNTIF($O$2:O201,$O$2:$O$1001)</f>
        <v>102</v>
      </c>
      <c r="Y201" t="str">
        <f>IF(X201=1,X201+ROWS($X$2:X201)/100,"")</f>
        <v/>
      </c>
      <c r="Z201" t="str">
        <f>IFERROR(LARGE($Y$2:$Y$1001,ROWS($Y$2:Y201)),"")</f>
        <v/>
      </c>
      <c r="AA201" t="str">
        <f>IF(Z201&lt;&gt;"",INDEX(Data_sales[RepfullName],MATCH(Z201,$Y$2:$Y$1001,0)),"")</f>
        <v/>
      </c>
    </row>
    <row r="202" spans="1:27" x14ac:dyDescent="0.25">
      <c r="A202">
        <v>141</v>
      </c>
      <c r="B202">
        <v>29</v>
      </c>
      <c r="C202">
        <v>122.73</v>
      </c>
      <c r="D202" s="1" t="s">
        <v>17</v>
      </c>
      <c r="E202" s="1" t="s">
        <v>18</v>
      </c>
      <c r="F202" s="1" t="s">
        <v>118</v>
      </c>
      <c r="G202" s="2">
        <v>38485</v>
      </c>
      <c r="H202" s="1" t="s">
        <v>114</v>
      </c>
      <c r="I202" s="1" t="s">
        <v>115</v>
      </c>
      <c r="J202" s="1" t="s">
        <v>82</v>
      </c>
      <c r="K202" s="1" t="s">
        <v>83</v>
      </c>
      <c r="L202" s="1" t="s">
        <v>84</v>
      </c>
      <c r="M202" s="1" t="s">
        <v>85</v>
      </c>
      <c r="N202">
        <v>227600</v>
      </c>
      <c r="O202" s="1" t="s">
        <v>86</v>
      </c>
      <c r="P202" s="1" t="s">
        <v>87</v>
      </c>
      <c r="Q202" s="3">
        <f>Data_sales[[#This Row],[priceEach]]*Data_sales[[#This Row],[quantityOrdered]]</f>
        <v>3559.17</v>
      </c>
      <c r="R202" s="1">
        <f>YEAR(Data_sales[[#This Row],[orderDate]])</f>
        <v>2005</v>
      </c>
      <c r="T202">
        <f>COUNTIF($F$2:F202,F202:F1201)</f>
        <v>25</v>
      </c>
      <c r="U202" t="str">
        <f>IF(T202=1,T202+ROWS($T$2:T202)/1000,"")</f>
        <v/>
      </c>
      <c r="V202" t="str">
        <f>IFERROR(SMALL($U$2:$U$1001,ROWS($U$2:U202)),"")</f>
        <v/>
      </c>
      <c r="W202" t="str">
        <f>IF(V202&lt;&gt;"",INDEX(Data_sales[productName],MATCH(V202,$U$2:$U$1001,0)),"")</f>
        <v/>
      </c>
      <c r="X202">
        <f>COUNTIF($O$2:O202,$O$2:$O$1001)</f>
        <v>103</v>
      </c>
      <c r="Y202" t="str">
        <f>IF(X202=1,X202+ROWS($X$2:X202)/100,"")</f>
        <v/>
      </c>
      <c r="Z202" t="str">
        <f>IFERROR(LARGE($Y$2:$Y$1001,ROWS($Y$2:Y202)),"")</f>
        <v/>
      </c>
      <c r="AA202" t="str">
        <f>IF(Z202&lt;&gt;"",INDEX(Data_sales[RepfullName],MATCH(Z202,$Y$2:$Y$1001,0)),"")</f>
        <v/>
      </c>
    </row>
    <row r="203" spans="1:27" x14ac:dyDescent="0.25">
      <c r="A203">
        <v>141</v>
      </c>
      <c r="B203">
        <v>29</v>
      </c>
      <c r="C203">
        <v>122.73</v>
      </c>
      <c r="D203" s="1" t="s">
        <v>17</v>
      </c>
      <c r="E203" s="1" t="s">
        <v>18</v>
      </c>
      <c r="F203" s="1" t="s">
        <v>118</v>
      </c>
      <c r="G203" s="2">
        <v>38503</v>
      </c>
      <c r="H203" s="1" t="s">
        <v>18</v>
      </c>
      <c r="I203" s="1" t="s">
        <v>18</v>
      </c>
      <c r="J203" s="1" t="s">
        <v>82</v>
      </c>
      <c r="K203" s="1" t="s">
        <v>83</v>
      </c>
      <c r="L203" s="1" t="s">
        <v>84</v>
      </c>
      <c r="M203" s="1" t="s">
        <v>85</v>
      </c>
      <c r="N203">
        <v>227600</v>
      </c>
      <c r="O203" s="1" t="s">
        <v>86</v>
      </c>
      <c r="P203" s="1" t="s">
        <v>87</v>
      </c>
      <c r="Q203" s="3">
        <f>Data_sales[[#This Row],[priceEach]]*Data_sales[[#This Row],[quantityOrdered]]</f>
        <v>3559.17</v>
      </c>
      <c r="R203" s="1">
        <f>YEAR(Data_sales[[#This Row],[orderDate]])</f>
        <v>2005</v>
      </c>
      <c r="T203">
        <f>COUNTIF($F$2:F203,F203:F1202)</f>
        <v>26</v>
      </c>
      <c r="U203" t="str">
        <f>IF(T203=1,T203+ROWS($T$2:T203)/1000,"")</f>
        <v/>
      </c>
      <c r="V203" t="str">
        <f>IFERROR(SMALL($U$2:$U$1001,ROWS($U$2:U203)),"")</f>
        <v/>
      </c>
      <c r="W203" t="str">
        <f>IF(V203&lt;&gt;"",INDEX(Data_sales[productName],MATCH(V203,$U$2:$U$1001,0)),"")</f>
        <v/>
      </c>
      <c r="X203">
        <f>COUNTIF($O$2:O203,$O$2:$O$1001)</f>
        <v>104</v>
      </c>
      <c r="Y203" t="str">
        <f>IF(X203=1,X203+ROWS($X$2:X203)/100,"")</f>
        <v/>
      </c>
      <c r="Z203" t="str">
        <f>IFERROR(LARGE($Y$2:$Y$1001,ROWS($Y$2:Y203)),"")</f>
        <v/>
      </c>
      <c r="AA203" t="str">
        <f>IF(Z203&lt;&gt;"",INDEX(Data_sales[RepfullName],MATCH(Z203,$Y$2:$Y$1001,0)),"")</f>
        <v/>
      </c>
    </row>
    <row r="204" spans="1:27" x14ac:dyDescent="0.25">
      <c r="A204">
        <v>141</v>
      </c>
      <c r="B204">
        <v>23</v>
      </c>
      <c r="C204">
        <v>165.95</v>
      </c>
      <c r="D204" s="1" t="s">
        <v>17</v>
      </c>
      <c r="E204" s="1" t="s">
        <v>18</v>
      </c>
      <c r="F204" s="1" t="s">
        <v>119</v>
      </c>
      <c r="G204" s="2">
        <v>37652</v>
      </c>
      <c r="H204" s="1" t="s">
        <v>81</v>
      </c>
      <c r="I204" s="1" t="s">
        <v>18</v>
      </c>
      <c r="J204" s="1" t="s">
        <v>82</v>
      </c>
      <c r="K204" s="1" t="s">
        <v>83</v>
      </c>
      <c r="L204" s="1" t="s">
        <v>84</v>
      </c>
      <c r="M204" s="1" t="s">
        <v>85</v>
      </c>
      <c r="N204">
        <v>227600</v>
      </c>
      <c r="O204" s="1" t="s">
        <v>86</v>
      </c>
      <c r="P204" s="1" t="s">
        <v>87</v>
      </c>
      <c r="Q204" s="1">
        <f>Data_sales[[#This Row],[priceEach]]*Data_sales[[#This Row],[quantityOrdered]]</f>
        <v>3816.85</v>
      </c>
      <c r="R204" s="1">
        <f>YEAR(Data_sales[[#This Row],[orderDate]])</f>
        <v>2003</v>
      </c>
      <c r="T204">
        <f>COUNTIF($F$2:F204,F204:F1203)</f>
        <v>1</v>
      </c>
      <c r="U204">
        <f>IF(T204=1,T204+ROWS($T$2:T204)/1000,"")</f>
        <v>1.2030000000000001</v>
      </c>
      <c r="V204" t="str">
        <f>IFERROR(SMALL($U$2:$U$1001,ROWS($U$2:U204)),"")</f>
        <v/>
      </c>
      <c r="W204" t="str">
        <f>IF(V204&lt;&gt;"",INDEX(Data_sales[productName],MATCH(V204,$U$2:$U$1001,0)),"")</f>
        <v/>
      </c>
      <c r="X204">
        <f>COUNTIF($O$2:O204,$O$2:$O$1001)</f>
        <v>105</v>
      </c>
      <c r="Y204" t="str">
        <f>IF(X204=1,X204+ROWS($X$2:X204)/100,"")</f>
        <v/>
      </c>
      <c r="Z204" t="str">
        <f>IFERROR(LARGE($Y$2:$Y$1001,ROWS($Y$2:Y204)),"")</f>
        <v/>
      </c>
      <c r="AA204" t="str">
        <f>IF(Z204&lt;&gt;"",INDEX(Data_sales[RepfullName],MATCH(Z204,$Y$2:$Y$1001,0)),"")</f>
        <v/>
      </c>
    </row>
    <row r="205" spans="1:27" x14ac:dyDescent="0.25">
      <c r="A205">
        <v>141</v>
      </c>
      <c r="B205">
        <v>23</v>
      </c>
      <c r="C205">
        <v>165.95</v>
      </c>
      <c r="D205" s="1" t="s">
        <v>17</v>
      </c>
      <c r="E205" s="1" t="s">
        <v>18</v>
      </c>
      <c r="F205" s="1" t="s">
        <v>119</v>
      </c>
      <c r="G205" s="2">
        <v>37778</v>
      </c>
      <c r="H205" s="1" t="s">
        <v>88</v>
      </c>
      <c r="I205" s="1" t="s">
        <v>18</v>
      </c>
      <c r="J205" s="1" t="s">
        <v>82</v>
      </c>
      <c r="K205" s="1" t="s">
        <v>83</v>
      </c>
      <c r="L205" s="1" t="s">
        <v>84</v>
      </c>
      <c r="M205" s="1" t="s">
        <v>85</v>
      </c>
      <c r="N205">
        <v>227600</v>
      </c>
      <c r="O205" s="1" t="s">
        <v>86</v>
      </c>
      <c r="P205" s="1" t="s">
        <v>87</v>
      </c>
      <c r="Q205" s="1">
        <f>Data_sales[[#This Row],[priceEach]]*Data_sales[[#This Row],[quantityOrdered]]</f>
        <v>3816.85</v>
      </c>
      <c r="R205" s="1">
        <f>YEAR(Data_sales[[#This Row],[orderDate]])</f>
        <v>2003</v>
      </c>
      <c r="T205">
        <f>COUNTIF($F$2:F205,F205:F1204)</f>
        <v>2</v>
      </c>
      <c r="U205" t="str">
        <f>IF(T205=1,T205+ROWS($T$2:T205)/1000,"")</f>
        <v/>
      </c>
      <c r="V205" t="str">
        <f>IFERROR(SMALL($U$2:$U$1001,ROWS($U$2:U205)),"")</f>
        <v/>
      </c>
      <c r="W205" t="str">
        <f>IF(V205&lt;&gt;"",INDEX(Data_sales[productName],MATCH(V205,$U$2:$U$1001,0)),"")</f>
        <v/>
      </c>
      <c r="X205">
        <f>COUNTIF($O$2:O205,$O$2:$O$1001)</f>
        <v>106</v>
      </c>
      <c r="Y205" t="str">
        <f>IF(X205=1,X205+ROWS($X$2:X205)/100,"")</f>
        <v/>
      </c>
      <c r="Z205" t="str">
        <f>IFERROR(LARGE($Y$2:$Y$1001,ROWS($Y$2:Y205)),"")</f>
        <v/>
      </c>
      <c r="AA205" t="str">
        <f>IF(Z205&lt;&gt;"",INDEX(Data_sales[RepfullName],MATCH(Z205,$Y$2:$Y$1001,0)),"")</f>
        <v/>
      </c>
    </row>
    <row r="206" spans="1:27" x14ac:dyDescent="0.25">
      <c r="A206">
        <v>141</v>
      </c>
      <c r="B206">
        <v>23</v>
      </c>
      <c r="C206">
        <v>165.95</v>
      </c>
      <c r="D206" s="1" t="s">
        <v>17</v>
      </c>
      <c r="E206" s="1" t="s">
        <v>18</v>
      </c>
      <c r="F206" s="1" t="s">
        <v>119</v>
      </c>
      <c r="G206" s="2">
        <v>37799</v>
      </c>
      <c r="H206" s="1" t="s">
        <v>89</v>
      </c>
      <c r="I206" s="1" t="s">
        <v>18</v>
      </c>
      <c r="J206" s="1" t="s">
        <v>82</v>
      </c>
      <c r="K206" s="1" t="s">
        <v>83</v>
      </c>
      <c r="L206" s="1" t="s">
        <v>84</v>
      </c>
      <c r="M206" s="1" t="s">
        <v>85</v>
      </c>
      <c r="N206">
        <v>227600</v>
      </c>
      <c r="O206" s="1" t="s">
        <v>86</v>
      </c>
      <c r="P206" s="1" t="s">
        <v>87</v>
      </c>
      <c r="Q206" s="1">
        <f>Data_sales[[#This Row],[priceEach]]*Data_sales[[#This Row],[quantityOrdered]]</f>
        <v>3816.85</v>
      </c>
      <c r="R206" s="1">
        <f>YEAR(Data_sales[[#This Row],[orderDate]])</f>
        <v>2003</v>
      </c>
      <c r="T206">
        <f>COUNTIF($F$2:F206,F206:F1205)</f>
        <v>3</v>
      </c>
      <c r="U206" t="str">
        <f>IF(T206=1,T206+ROWS($T$2:T206)/1000,"")</f>
        <v/>
      </c>
      <c r="V206" t="str">
        <f>IFERROR(SMALL($U$2:$U$1001,ROWS($U$2:U206)),"")</f>
        <v/>
      </c>
      <c r="W206" t="str">
        <f>IF(V206&lt;&gt;"",INDEX(Data_sales[productName],MATCH(V206,$U$2:$U$1001,0)),"")</f>
        <v/>
      </c>
      <c r="X206">
        <f>COUNTIF($O$2:O206,$O$2:$O$1001)</f>
        <v>107</v>
      </c>
      <c r="Y206" t="str">
        <f>IF(X206=1,X206+ROWS($X$2:X206)/100,"")</f>
        <v/>
      </c>
      <c r="Z206" t="str">
        <f>IFERROR(LARGE($Y$2:$Y$1001,ROWS($Y$2:Y206)),"")</f>
        <v/>
      </c>
      <c r="AA206" t="str">
        <f>IF(Z206&lt;&gt;"",INDEX(Data_sales[RepfullName],MATCH(Z206,$Y$2:$Y$1001,0)),"")</f>
        <v/>
      </c>
    </row>
    <row r="207" spans="1:27" x14ac:dyDescent="0.25">
      <c r="A207">
        <v>141</v>
      </c>
      <c r="B207">
        <v>23</v>
      </c>
      <c r="C207">
        <v>165.95</v>
      </c>
      <c r="D207" s="1" t="s">
        <v>17</v>
      </c>
      <c r="E207" s="1" t="s">
        <v>18</v>
      </c>
      <c r="F207" s="1" t="s">
        <v>119</v>
      </c>
      <c r="G207" s="2">
        <v>37892</v>
      </c>
      <c r="H207" s="1" t="s">
        <v>90</v>
      </c>
      <c r="I207" s="1" t="s">
        <v>18</v>
      </c>
      <c r="J207" s="1" t="s">
        <v>82</v>
      </c>
      <c r="K207" s="1" t="s">
        <v>83</v>
      </c>
      <c r="L207" s="1" t="s">
        <v>84</v>
      </c>
      <c r="M207" s="1" t="s">
        <v>85</v>
      </c>
      <c r="N207">
        <v>227600</v>
      </c>
      <c r="O207" s="1" t="s">
        <v>86</v>
      </c>
      <c r="P207" s="1" t="s">
        <v>87</v>
      </c>
      <c r="Q207" s="1">
        <f>Data_sales[[#This Row],[priceEach]]*Data_sales[[#This Row],[quantityOrdered]]</f>
        <v>3816.85</v>
      </c>
      <c r="R207" s="1">
        <f>YEAR(Data_sales[[#This Row],[orderDate]])</f>
        <v>2003</v>
      </c>
      <c r="T207">
        <f>COUNTIF($F$2:F207,F207:F1206)</f>
        <v>4</v>
      </c>
      <c r="U207" t="str">
        <f>IF(T207=1,T207+ROWS($T$2:T207)/1000,"")</f>
        <v/>
      </c>
      <c r="V207" t="str">
        <f>IFERROR(SMALL($U$2:$U$1001,ROWS($U$2:U207)),"")</f>
        <v/>
      </c>
      <c r="W207" t="str">
        <f>IF(V207&lt;&gt;"",INDEX(Data_sales[productName],MATCH(V207,$U$2:$U$1001,0)),"")</f>
        <v/>
      </c>
      <c r="X207">
        <f>COUNTIF($O$2:O207,$O$2:$O$1001)</f>
        <v>108</v>
      </c>
      <c r="Y207" t="str">
        <f>IF(X207=1,X207+ROWS($X$2:X207)/100,"")</f>
        <v/>
      </c>
      <c r="Z207" t="str">
        <f>IFERROR(LARGE($Y$2:$Y$1001,ROWS($Y$2:Y207)),"")</f>
        <v/>
      </c>
      <c r="AA207" t="str">
        <f>IF(Z207&lt;&gt;"",INDEX(Data_sales[RepfullName],MATCH(Z207,$Y$2:$Y$1001,0)),"")</f>
        <v/>
      </c>
    </row>
    <row r="208" spans="1:27" x14ac:dyDescent="0.25">
      <c r="A208">
        <v>141</v>
      </c>
      <c r="B208">
        <v>23</v>
      </c>
      <c r="C208">
        <v>165.95</v>
      </c>
      <c r="D208" s="1" t="s">
        <v>17</v>
      </c>
      <c r="E208" s="1" t="s">
        <v>18</v>
      </c>
      <c r="F208" s="1" t="s">
        <v>119</v>
      </c>
      <c r="G208" s="2">
        <v>37902</v>
      </c>
      <c r="H208" s="1" t="s">
        <v>91</v>
      </c>
      <c r="I208" s="1" t="s">
        <v>18</v>
      </c>
      <c r="J208" s="1" t="s">
        <v>82</v>
      </c>
      <c r="K208" s="1" t="s">
        <v>83</v>
      </c>
      <c r="L208" s="1" t="s">
        <v>84</v>
      </c>
      <c r="M208" s="1" t="s">
        <v>85</v>
      </c>
      <c r="N208">
        <v>227600</v>
      </c>
      <c r="O208" s="1" t="s">
        <v>86</v>
      </c>
      <c r="P208" s="1" t="s">
        <v>87</v>
      </c>
      <c r="Q208" s="1">
        <f>Data_sales[[#This Row],[priceEach]]*Data_sales[[#This Row],[quantityOrdered]]</f>
        <v>3816.85</v>
      </c>
      <c r="R208" s="1">
        <f>YEAR(Data_sales[[#This Row],[orderDate]])</f>
        <v>2003</v>
      </c>
      <c r="T208">
        <f>COUNTIF($F$2:F208,F208:F1207)</f>
        <v>5</v>
      </c>
      <c r="U208" t="str">
        <f>IF(T208=1,T208+ROWS($T$2:T208)/1000,"")</f>
        <v/>
      </c>
      <c r="V208" t="str">
        <f>IFERROR(SMALL($U$2:$U$1001,ROWS($U$2:U208)),"")</f>
        <v/>
      </c>
      <c r="W208" t="str">
        <f>IF(V208&lt;&gt;"",INDEX(Data_sales[productName],MATCH(V208,$U$2:$U$1001,0)),"")</f>
        <v/>
      </c>
      <c r="X208">
        <f>COUNTIF($O$2:O208,$O$2:$O$1001)</f>
        <v>109</v>
      </c>
      <c r="Y208" t="str">
        <f>IF(X208=1,X208+ROWS($X$2:X208)/100,"")</f>
        <v/>
      </c>
      <c r="Z208" t="str">
        <f>IFERROR(LARGE($Y$2:$Y$1001,ROWS($Y$2:Y208)),"")</f>
        <v/>
      </c>
      <c r="AA208" t="str">
        <f>IF(Z208&lt;&gt;"",INDEX(Data_sales[RepfullName],MATCH(Z208,$Y$2:$Y$1001,0)),"")</f>
        <v/>
      </c>
    </row>
    <row r="209" spans="1:27" x14ac:dyDescent="0.25">
      <c r="A209">
        <v>141</v>
      </c>
      <c r="B209">
        <v>23</v>
      </c>
      <c r="C209">
        <v>165.95</v>
      </c>
      <c r="D209" s="1" t="s">
        <v>17</v>
      </c>
      <c r="E209" s="1" t="s">
        <v>18</v>
      </c>
      <c r="F209" s="1" t="s">
        <v>119</v>
      </c>
      <c r="G209" s="2">
        <v>37944</v>
      </c>
      <c r="H209" s="1" t="s">
        <v>92</v>
      </c>
      <c r="I209" s="1" t="s">
        <v>18</v>
      </c>
      <c r="J209" s="1" t="s">
        <v>82</v>
      </c>
      <c r="K209" s="1" t="s">
        <v>83</v>
      </c>
      <c r="L209" s="1" t="s">
        <v>84</v>
      </c>
      <c r="M209" s="1" t="s">
        <v>85</v>
      </c>
      <c r="N209">
        <v>227600</v>
      </c>
      <c r="O209" s="1" t="s">
        <v>86</v>
      </c>
      <c r="P209" s="1" t="s">
        <v>87</v>
      </c>
      <c r="Q209" s="1">
        <f>Data_sales[[#This Row],[priceEach]]*Data_sales[[#This Row],[quantityOrdered]]</f>
        <v>3816.85</v>
      </c>
      <c r="R209" s="1">
        <f>YEAR(Data_sales[[#This Row],[orderDate]])</f>
        <v>2003</v>
      </c>
      <c r="T209">
        <f>COUNTIF($F$2:F209,F209:F1208)</f>
        <v>6</v>
      </c>
      <c r="U209" t="str">
        <f>IF(T209=1,T209+ROWS($T$2:T209)/1000,"")</f>
        <v/>
      </c>
      <c r="V209" t="str">
        <f>IFERROR(SMALL($U$2:$U$1001,ROWS($U$2:U209)),"")</f>
        <v/>
      </c>
      <c r="W209" t="str">
        <f>IF(V209&lt;&gt;"",INDEX(Data_sales[productName],MATCH(V209,$U$2:$U$1001,0)),"")</f>
        <v/>
      </c>
      <c r="X209">
        <f>COUNTIF($O$2:O209,$O$2:$O$1001)</f>
        <v>110</v>
      </c>
      <c r="Y209" t="str">
        <f>IF(X209=1,X209+ROWS($X$2:X209)/100,"")</f>
        <v/>
      </c>
      <c r="Z209" t="str">
        <f>IFERROR(LARGE($Y$2:$Y$1001,ROWS($Y$2:Y209)),"")</f>
        <v/>
      </c>
      <c r="AA209" t="str">
        <f>IF(Z209&lt;&gt;"",INDEX(Data_sales[RepfullName],MATCH(Z209,$Y$2:$Y$1001,0)),"")</f>
        <v/>
      </c>
    </row>
    <row r="210" spans="1:27" x14ac:dyDescent="0.25">
      <c r="A210">
        <v>141</v>
      </c>
      <c r="B210">
        <v>23</v>
      </c>
      <c r="C210">
        <v>165.95</v>
      </c>
      <c r="D210" s="1" t="s">
        <v>17</v>
      </c>
      <c r="E210" s="1" t="s">
        <v>18</v>
      </c>
      <c r="F210" s="1" t="s">
        <v>119</v>
      </c>
      <c r="G210" s="2">
        <v>37957</v>
      </c>
      <c r="H210" s="1" t="s">
        <v>93</v>
      </c>
      <c r="I210" s="1" t="s">
        <v>18</v>
      </c>
      <c r="J210" s="1" t="s">
        <v>82</v>
      </c>
      <c r="K210" s="1" t="s">
        <v>83</v>
      </c>
      <c r="L210" s="1" t="s">
        <v>84</v>
      </c>
      <c r="M210" s="1" t="s">
        <v>85</v>
      </c>
      <c r="N210">
        <v>227600</v>
      </c>
      <c r="O210" s="1" t="s">
        <v>86</v>
      </c>
      <c r="P210" s="1" t="s">
        <v>87</v>
      </c>
      <c r="Q210" s="1">
        <f>Data_sales[[#This Row],[priceEach]]*Data_sales[[#This Row],[quantityOrdered]]</f>
        <v>3816.85</v>
      </c>
      <c r="R210" s="1">
        <f>YEAR(Data_sales[[#This Row],[orderDate]])</f>
        <v>2003</v>
      </c>
      <c r="T210">
        <f>COUNTIF($F$2:F210,F210:F1209)</f>
        <v>7</v>
      </c>
      <c r="U210" t="str">
        <f>IF(T210=1,T210+ROWS($T$2:T210)/1000,"")</f>
        <v/>
      </c>
      <c r="V210" t="str">
        <f>IFERROR(SMALL($U$2:$U$1001,ROWS($U$2:U210)),"")</f>
        <v/>
      </c>
      <c r="W210" t="str">
        <f>IF(V210&lt;&gt;"",INDEX(Data_sales[productName],MATCH(V210,$U$2:$U$1001,0)),"")</f>
        <v/>
      </c>
      <c r="X210">
        <f>COUNTIF($O$2:O210,$O$2:$O$1001)</f>
        <v>111</v>
      </c>
      <c r="Y210" t="str">
        <f>IF(X210=1,X210+ROWS($X$2:X210)/100,"")</f>
        <v/>
      </c>
      <c r="Z210" t="str">
        <f>IFERROR(LARGE($Y$2:$Y$1001,ROWS($Y$2:Y210)),"")</f>
        <v/>
      </c>
      <c r="AA210" t="str">
        <f>IF(Z210&lt;&gt;"",INDEX(Data_sales[RepfullName],MATCH(Z210,$Y$2:$Y$1001,0)),"")</f>
        <v/>
      </c>
    </row>
    <row r="211" spans="1:27" x14ac:dyDescent="0.25">
      <c r="A211">
        <v>141</v>
      </c>
      <c r="B211">
        <v>23</v>
      </c>
      <c r="C211">
        <v>165.95</v>
      </c>
      <c r="D211" s="1" t="s">
        <v>17</v>
      </c>
      <c r="E211" s="1" t="s">
        <v>18</v>
      </c>
      <c r="F211" s="1" t="s">
        <v>119</v>
      </c>
      <c r="G211" s="2">
        <v>37958</v>
      </c>
      <c r="H211" s="1" t="s">
        <v>93</v>
      </c>
      <c r="I211" s="1" t="s">
        <v>94</v>
      </c>
      <c r="J211" s="1" t="s">
        <v>82</v>
      </c>
      <c r="K211" s="1" t="s">
        <v>83</v>
      </c>
      <c r="L211" s="1" t="s">
        <v>84</v>
      </c>
      <c r="M211" s="1" t="s">
        <v>85</v>
      </c>
      <c r="N211">
        <v>227600</v>
      </c>
      <c r="O211" s="1" t="s">
        <v>86</v>
      </c>
      <c r="P211" s="1" t="s">
        <v>87</v>
      </c>
      <c r="Q211" s="1">
        <f>Data_sales[[#This Row],[priceEach]]*Data_sales[[#This Row],[quantityOrdered]]</f>
        <v>3816.85</v>
      </c>
      <c r="R211" s="1">
        <f>YEAR(Data_sales[[#This Row],[orderDate]])</f>
        <v>2003</v>
      </c>
      <c r="T211">
        <f>COUNTIF($F$2:F211,F211:F1210)</f>
        <v>8</v>
      </c>
      <c r="U211" t="str">
        <f>IF(T211=1,T211+ROWS($T$2:T211)/1000,"")</f>
        <v/>
      </c>
      <c r="V211" t="str">
        <f>IFERROR(SMALL($U$2:$U$1001,ROWS($U$2:U211)),"")</f>
        <v/>
      </c>
      <c r="W211" t="str">
        <f>IF(V211&lt;&gt;"",INDEX(Data_sales[productName],MATCH(V211,$U$2:$U$1001,0)),"")</f>
        <v/>
      </c>
      <c r="X211">
        <f>COUNTIF($O$2:O211,$O$2:$O$1001)</f>
        <v>112</v>
      </c>
      <c r="Y211" t="str">
        <f>IF(X211=1,X211+ROWS($X$2:X211)/100,"")</f>
        <v/>
      </c>
      <c r="Z211" t="str">
        <f>IFERROR(LARGE($Y$2:$Y$1001,ROWS($Y$2:Y211)),"")</f>
        <v/>
      </c>
      <c r="AA211" t="str">
        <f>IF(Z211&lt;&gt;"",INDEX(Data_sales[RepfullName],MATCH(Z211,$Y$2:$Y$1001,0)),"")</f>
        <v/>
      </c>
    </row>
    <row r="212" spans="1:27" x14ac:dyDescent="0.25">
      <c r="A212">
        <v>141</v>
      </c>
      <c r="B212">
        <v>23</v>
      </c>
      <c r="C212">
        <v>165.95</v>
      </c>
      <c r="D212" s="1" t="s">
        <v>17</v>
      </c>
      <c r="E212" s="1" t="s">
        <v>18</v>
      </c>
      <c r="F212" s="1" t="s">
        <v>119</v>
      </c>
      <c r="G212" s="2">
        <v>38002</v>
      </c>
      <c r="H212" s="1" t="s">
        <v>95</v>
      </c>
      <c r="I212" s="1" t="s">
        <v>18</v>
      </c>
      <c r="J212" s="1" t="s">
        <v>82</v>
      </c>
      <c r="K212" s="1" t="s">
        <v>83</v>
      </c>
      <c r="L212" s="1" t="s">
        <v>84</v>
      </c>
      <c r="M212" s="1" t="s">
        <v>85</v>
      </c>
      <c r="N212">
        <v>227600</v>
      </c>
      <c r="O212" s="1" t="s">
        <v>86</v>
      </c>
      <c r="P212" s="1" t="s">
        <v>87</v>
      </c>
      <c r="Q212" s="1">
        <f>Data_sales[[#This Row],[priceEach]]*Data_sales[[#This Row],[quantityOrdered]]</f>
        <v>3816.85</v>
      </c>
      <c r="R212" s="1">
        <f>YEAR(Data_sales[[#This Row],[orderDate]])</f>
        <v>2004</v>
      </c>
      <c r="T212">
        <f>COUNTIF($F$2:F212,F212:F1211)</f>
        <v>9</v>
      </c>
      <c r="U212" t="str">
        <f>IF(T212=1,T212+ROWS($T$2:T212)/1000,"")</f>
        <v/>
      </c>
      <c r="V212" t="str">
        <f>IFERROR(SMALL($U$2:$U$1001,ROWS($U$2:U212)),"")</f>
        <v/>
      </c>
      <c r="W212" t="str">
        <f>IF(V212&lt;&gt;"",INDEX(Data_sales[productName],MATCH(V212,$U$2:$U$1001,0)),"")</f>
        <v/>
      </c>
      <c r="X212">
        <f>COUNTIF($O$2:O212,$O$2:$O$1001)</f>
        <v>113</v>
      </c>
      <c r="Y212" t="str">
        <f>IF(X212=1,X212+ROWS($X$2:X212)/100,"")</f>
        <v/>
      </c>
      <c r="Z212" t="str">
        <f>IFERROR(LARGE($Y$2:$Y$1001,ROWS($Y$2:Y212)),"")</f>
        <v/>
      </c>
      <c r="AA212" t="str">
        <f>IF(Z212&lt;&gt;"",INDEX(Data_sales[RepfullName],MATCH(Z212,$Y$2:$Y$1001,0)),"")</f>
        <v/>
      </c>
    </row>
    <row r="213" spans="1:27" x14ac:dyDescent="0.25">
      <c r="A213">
        <v>141</v>
      </c>
      <c r="B213">
        <v>23</v>
      </c>
      <c r="C213">
        <v>165.95</v>
      </c>
      <c r="D213" s="1" t="s">
        <v>17</v>
      </c>
      <c r="E213" s="1" t="s">
        <v>18</v>
      </c>
      <c r="F213" s="1" t="s">
        <v>119</v>
      </c>
      <c r="G213" s="2">
        <v>38106</v>
      </c>
      <c r="H213" s="1" t="s">
        <v>96</v>
      </c>
      <c r="I213" s="1" t="s">
        <v>18</v>
      </c>
      <c r="J213" s="1" t="s">
        <v>82</v>
      </c>
      <c r="K213" s="1" t="s">
        <v>83</v>
      </c>
      <c r="L213" s="1" t="s">
        <v>84</v>
      </c>
      <c r="M213" s="1" t="s">
        <v>85</v>
      </c>
      <c r="N213">
        <v>227600</v>
      </c>
      <c r="O213" s="1" t="s">
        <v>86</v>
      </c>
      <c r="P213" s="1" t="s">
        <v>87</v>
      </c>
      <c r="Q213" s="1">
        <f>Data_sales[[#This Row],[priceEach]]*Data_sales[[#This Row],[quantityOrdered]]</f>
        <v>3816.85</v>
      </c>
      <c r="R213" s="1">
        <f>YEAR(Data_sales[[#This Row],[orderDate]])</f>
        <v>2004</v>
      </c>
      <c r="T213">
        <f>COUNTIF($F$2:F213,F213:F1212)</f>
        <v>10</v>
      </c>
      <c r="U213" t="str">
        <f>IF(T213=1,T213+ROWS($T$2:T213)/1000,"")</f>
        <v/>
      </c>
      <c r="V213" t="str">
        <f>IFERROR(SMALL($U$2:$U$1001,ROWS($U$2:U213)),"")</f>
        <v/>
      </c>
      <c r="W213" t="str">
        <f>IF(V213&lt;&gt;"",INDEX(Data_sales[productName],MATCH(V213,$U$2:$U$1001,0)),"")</f>
        <v/>
      </c>
      <c r="X213">
        <f>COUNTIF($O$2:O213,$O$2:$O$1001)</f>
        <v>114</v>
      </c>
      <c r="Y213" t="str">
        <f>IF(X213=1,X213+ROWS($X$2:X213)/100,"")</f>
        <v/>
      </c>
      <c r="Z213" t="str">
        <f>IFERROR(LARGE($Y$2:$Y$1001,ROWS($Y$2:Y213)),"")</f>
        <v/>
      </c>
      <c r="AA213" t="str">
        <f>IF(Z213&lt;&gt;"",INDEX(Data_sales[RepfullName],MATCH(Z213,$Y$2:$Y$1001,0)),"")</f>
        <v/>
      </c>
    </row>
    <row r="214" spans="1:27" x14ac:dyDescent="0.25">
      <c r="A214">
        <v>141</v>
      </c>
      <c r="B214">
        <v>23</v>
      </c>
      <c r="C214">
        <v>165.95</v>
      </c>
      <c r="D214" s="1" t="s">
        <v>17</v>
      </c>
      <c r="E214" s="1" t="s">
        <v>18</v>
      </c>
      <c r="F214" s="1" t="s">
        <v>119</v>
      </c>
      <c r="G214" s="2">
        <v>38112</v>
      </c>
      <c r="H214" s="1" t="s">
        <v>97</v>
      </c>
      <c r="I214" s="1" t="s">
        <v>18</v>
      </c>
      <c r="J214" s="1" t="s">
        <v>82</v>
      </c>
      <c r="K214" s="1" t="s">
        <v>83</v>
      </c>
      <c r="L214" s="1" t="s">
        <v>84</v>
      </c>
      <c r="M214" s="1" t="s">
        <v>85</v>
      </c>
      <c r="N214">
        <v>227600</v>
      </c>
      <c r="O214" s="1" t="s">
        <v>86</v>
      </c>
      <c r="P214" s="1" t="s">
        <v>87</v>
      </c>
      <c r="Q214" s="1">
        <f>Data_sales[[#This Row],[priceEach]]*Data_sales[[#This Row],[quantityOrdered]]</f>
        <v>3816.85</v>
      </c>
      <c r="R214" s="1">
        <f>YEAR(Data_sales[[#This Row],[orderDate]])</f>
        <v>2004</v>
      </c>
      <c r="T214">
        <f>COUNTIF($F$2:F214,F214:F1213)</f>
        <v>11</v>
      </c>
      <c r="U214" t="str">
        <f>IF(T214=1,T214+ROWS($T$2:T214)/1000,"")</f>
        <v/>
      </c>
      <c r="V214" t="str">
        <f>IFERROR(SMALL($U$2:$U$1001,ROWS($U$2:U214)),"")</f>
        <v/>
      </c>
      <c r="W214" t="str">
        <f>IF(V214&lt;&gt;"",INDEX(Data_sales[productName],MATCH(V214,$U$2:$U$1001,0)),"")</f>
        <v/>
      </c>
      <c r="X214">
        <f>COUNTIF($O$2:O214,$O$2:$O$1001)</f>
        <v>115</v>
      </c>
      <c r="Y214" t="str">
        <f>IF(X214=1,X214+ROWS($X$2:X214)/100,"")</f>
        <v/>
      </c>
      <c r="Z214" t="str">
        <f>IFERROR(LARGE($Y$2:$Y$1001,ROWS($Y$2:Y214)),"")</f>
        <v/>
      </c>
      <c r="AA214" t="str">
        <f>IF(Z214&lt;&gt;"",INDEX(Data_sales[RepfullName],MATCH(Z214,$Y$2:$Y$1001,0)),"")</f>
        <v/>
      </c>
    </row>
    <row r="215" spans="1:27" x14ac:dyDescent="0.25">
      <c r="A215">
        <v>141</v>
      </c>
      <c r="B215">
        <v>23</v>
      </c>
      <c r="C215">
        <v>165.95</v>
      </c>
      <c r="D215" s="1" t="s">
        <v>17</v>
      </c>
      <c r="E215" s="1" t="s">
        <v>18</v>
      </c>
      <c r="F215" s="1" t="s">
        <v>119</v>
      </c>
      <c r="G215" s="2">
        <v>38162</v>
      </c>
      <c r="H215" s="1" t="s">
        <v>18</v>
      </c>
      <c r="I215" s="1" t="s">
        <v>98</v>
      </c>
      <c r="J215" s="1" t="s">
        <v>82</v>
      </c>
      <c r="K215" s="1" t="s">
        <v>83</v>
      </c>
      <c r="L215" s="1" t="s">
        <v>84</v>
      </c>
      <c r="M215" s="1" t="s">
        <v>85</v>
      </c>
      <c r="N215">
        <v>227600</v>
      </c>
      <c r="O215" s="1" t="s">
        <v>86</v>
      </c>
      <c r="P215" s="1" t="s">
        <v>87</v>
      </c>
      <c r="Q215" s="1">
        <f>Data_sales[[#This Row],[priceEach]]*Data_sales[[#This Row],[quantityOrdered]]</f>
        <v>3816.85</v>
      </c>
      <c r="R215" s="1">
        <f>YEAR(Data_sales[[#This Row],[orderDate]])</f>
        <v>2004</v>
      </c>
      <c r="T215">
        <f>COUNTIF($F$2:F215,F215:F1214)</f>
        <v>12</v>
      </c>
      <c r="U215" t="str">
        <f>IF(T215=1,T215+ROWS($T$2:T215)/1000,"")</f>
        <v/>
      </c>
      <c r="V215" t="str">
        <f>IFERROR(SMALL($U$2:$U$1001,ROWS($U$2:U215)),"")</f>
        <v/>
      </c>
      <c r="W215" t="str">
        <f>IF(V215&lt;&gt;"",INDEX(Data_sales[productName],MATCH(V215,$U$2:$U$1001,0)),"")</f>
        <v/>
      </c>
      <c r="X215">
        <f>COUNTIF($O$2:O215,$O$2:$O$1001)</f>
        <v>116</v>
      </c>
      <c r="Y215" t="str">
        <f>IF(X215=1,X215+ROWS($X$2:X215)/100,"")</f>
        <v/>
      </c>
      <c r="Z215" t="str">
        <f>IFERROR(LARGE($Y$2:$Y$1001,ROWS($Y$2:Y215)),"")</f>
        <v/>
      </c>
      <c r="AA215" t="str">
        <f>IF(Z215&lt;&gt;"",INDEX(Data_sales[RepfullName],MATCH(Z215,$Y$2:$Y$1001,0)),"")</f>
        <v/>
      </c>
    </row>
    <row r="216" spans="1:27" x14ac:dyDescent="0.25">
      <c r="A216">
        <v>141</v>
      </c>
      <c r="B216">
        <v>23</v>
      </c>
      <c r="C216">
        <v>165.95</v>
      </c>
      <c r="D216" s="1" t="s">
        <v>17</v>
      </c>
      <c r="E216" s="1" t="s">
        <v>18</v>
      </c>
      <c r="F216" s="1" t="s">
        <v>119</v>
      </c>
      <c r="G216" s="2">
        <v>38208</v>
      </c>
      <c r="H216" s="1" t="s">
        <v>99</v>
      </c>
      <c r="I216" s="1" t="s">
        <v>100</v>
      </c>
      <c r="J216" s="1" t="s">
        <v>82</v>
      </c>
      <c r="K216" s="1" t="s">
        <v>83</v>
      </c>
      <c r="L216" s="1" t="s">
        <v>84</v>
      </c>
      <c r="M216" s="1" t="s">
        <v>85</v>
      </c>
      <c r="N216">
        <v>227600</v>
      </c>
      <c r="O216" s="1" t="s">
        <v>86</v>
      </c>
      <c r="P216" s="1" t="s">
        <v>87</v>
      </c>
      <c r="Q216" s="1">
        <f>Data_sales[[#This Row],[priceEach]]*Data_sales[[#This Row],[quantityOrdered]]</f>
        <v>3816.85</v>
      </c>
      <c r="R216" s="1">
        <f>YEAR(Data_sales[[#This Row],[orderDate]])</f>
        <v>2004</v>
      </c>
      <c r="T216">
        <f>COUNTIF($F$2:F216,F216:F1215)</f>
        <v>13</v>
      </c>
      <c r="U216" t="str">
        <f>IF(T216=1,T216+ROWS($T$2:T216)/1000,"")</f>
        <v/>
      </c>
      <c r="V216" t="str">
        <f>IFERROR(SMALL($U$2:$U$1001,ROWS($U$2:U216)),"")</f>
        <v/>
      </c>
      <c r="W216" t="str">
        <f>IF(V216&lt;&gt;"",INDEX(Data_sales[productName],MATCH(V216,$U$2:$U$1001,0)),"")</f>
        <v/>
      </c>
      <c r="X216">
        <f>COUNTIF($O$2:O216,$O$2:$O$1001)</f>
        <v>117</v>
      </c>
      <c r="Y216" t="str">
        <f>IF(X216=1,X216+ROWS($X$2:X216)/100,"")</f>
        <v/>
      </c>
      <c r="Z216" t="str">
        <f>IFERROR(LARGE($Y$2:$Y$1001,ROWS($Y$2:Y216)),"")</f>
        <v/>
      </c>
      <c r="AA216" t="str">
        <f>IF(Z216&lt;&gt;"",INDEX(Data_sales[RepfullName],MATCH(Z216,$Y$2:$Y$1001,0)),"")</f>
        <v/>
      </c>
    </row>
    <row r="217" spans="1:27" x14ac:dyDescent="0.25">
      <c r="A217">
        <v>141</v>
      </c>
      <c r="B217">
        <v>23</v>
      </c>
      <c r="C217">
        <v>165.95</v>
      </c>
      <c r="D217" s="1" t="s">
        <v>17</v>
      </c>
      <c r="E217" s="1" t="s">
        <v>18</v>
      </c>
      <c r="F217" s="1" t="s">
        <v>119</v>
      </c>
      <c r="G217" s="2">
        <v>38276</v>
      </c>
      <c r="H217" s="1" t="s">
        <v>101</v>
      </c>
      <c r="I217" s="1" t="s">
        <v>102</v>
      </c>
      <c r="J217" s="1" t="s">
        <v>82</v>
      </c>
      <c r="K217" s="1" t="s">
        <v>83</v>
      </c>
      <c r="L217" s="1" t="s">
        <v>84</v>
      </c>
      <c r="M217" s="1" t="s">
        <v>85</v>
      </c>
      <c r="N217">
        <v>227600</v>
      </c>
      <c r="O217" s="1" t="s">
        <v>86</v>
      </c>
      <c r="P217" s="1" t="s">
        <v>87</v>
      </c>
      <c r="Q217" s="1">
        <f>Data_sales[[#This Row],[priceEach]]*Data_sales[[#This Row],[quantityOrdered]]</f>
        <v>3816.85</v>
      </c>
      <c r="R217" s="1">
        <f>YEAR(Data_sales[[#This Row],[orderDate]])</f>
        <v>2004</v>
      </c>
      <c r="T217">
        <f>COUNTIF($F$2:F217,F217:F1216)</f>
        <v>14</v>
      </c>
      <c r="U217" t="str">
        <f>IF(T217=1,T217+ROWS($T$2:T217)/1000,"")</f>
        <v/>
      </c>
      <c r="V217" t="str">
        <f>IFERROR(SMALL($U$2:$U$1001,ROWS($U$2:U217)),"")</f>
        <v/>
      </c>
      <c r="W217" t="str">
        <f>IF(V217&lt;&gt;"",INDEX(Data_sales[productName],MATCH(V217,$U$2:$U$1001,0)),"")</f>
        <v/>
      </c>
      <c r="X217">
        <f>COUNTIF($O$2:O217,$O$2:$O$1001)</f>
        <v>118</v>
      </c>
      <c r="Y217" t="str">
        <f>IF(X217=1,X217+ROWS($X$2:X217)/100,"")</f>
        <v/>
      </c>
      <c r="Z217" t="str">
        <f>IFERROR(LARGE($Y$2:$Y$1001,ROWS($Y$2:Y217)),"")</f>
        <v/>
      </c>
      <c r="AA217" t="str">
        <f>IF(Z217&lt;&gt;"",INDEX(Data_sales[RepfullName],MATCH(Z217,$Y$2:$Y$1001,0)),"")</f>
        <v/>
      </c>
    </row>
    <row r="218" spans="1:27" x14ac:dyDescent="0.25">
      <c r="A218">
        <v>141</v>
      </c>
      <c r="B218">
        <v>23</v>
      </c>
      <c r="C218">
        <v>165.95</v>
      </c>
      <c r="D218" s="1" t="s">
        <v>17</v>
      </c>
      <c r="E218" s="1" t="s">
        <v>18</v>
      </c>
      <c r="F218" s="1" t="s">
        <v>119</v>
      </c>
      <c r="G218" s="2">
        <v>38323</v>
      </c>
      <c r="H218" s="1" t="s">
        <v>103</v>
      </c>
      <c r="I218" s="1" t="s">
        <v>18</v>
      </c>
      <c r="J218" s="1" t="s">
        <v>82</v>
      </c>
      <c r="K218" s="1" t="s">
        <v>83</v>
      </c>
      <c r="L218" s="1" t="s">
        <v>84</v>
      </c>
      <c r="M218" s="1" t="s">
        <v>85</v>
      </c>
      <c r="N218">
        <v>227600</v>
      </c>
      <c r="O218" s="1" t="s">
        <v>86</v>
      </c>
      <c r="P218" s="1" t="s">
        <v>87</v>
      </c>
      <c r="Q218" s="1">
        <f>Data_sales[[#This Row],[priceEach]]*Data_sales[[#This Row],[quantityOrdered]]</f>
        <v>3816.85</v>
      </c>
      <c r="R218" s="1">
        <f>YEAR(Data_sales[[#This Row],[orderDate]])</f>
        <v>2004</v>
      </c>
      <c r="T218">
        <f>COUNTIF($F$2:F218,F218:F1217)</f>
        <v>15</v>
      </c>
      <c r="U218" t="str">
        <f>IF(T218=1,T218+ROWS($T$2:T218)/1000,"")</f>
        <v/>
      </c>
      <c r="V218" t="str">
        <f>IFERROR(SMALL($U$2:$U$1001,ROWS($U$2:U218)),"")</f>
        <v/>
      </c>
      <c r="W218" t="str">
        <f>IF(V218&lt;&gt;"",INDEX(Data_sales[productName],MATCH(V218,$U$2:$U$1001,0)),"")</f>
        <v/>
      </c>
      <c r="X218">
        <f>COUNTIF($O$2:O218,$O$2:$O$1001)</f>
        <v>119</v>
      </c>
      <c r="Y218" t="str">
        <f>IF(X218=1,X218+ROWS($X$2:X218)/100,"")</f>
        <v/>
      </c>
      <c r="Z218" t="str">
        <f>IFERROR(LARGE($Y$2:$Y$1001,ROWS($Y$2:Y218)),"")</f>
        <v/>
      </c>
      <c r="AA218" t="str">
        <f>IF(Z218&lt;&gt;"",INDEX(Data_sales[RepfullName],MATCH(Z218,$Y$2:$Y$1001,0)),"")</f>
        <v/>
      </c>
    </row>
    <row r="219" spans="1:27" x14ac:dyDescent="0.25">
      <c r="A219">
        <v>141</v>
      </c>
      <c r="B219">
        <v>23</v>
      </c>
      <c r="C219">
        <v>165.95</v>
      </c>
      <c r="D219" s="1" t="s">
        <v>17</v>
      </c>
      <c r="E219" s="1" t="s">
        <v>18</v>
      </c>
      <c r="F219" s="1" t="s">
        <v>119</v>
      </c>
      <c r="G219" s="2">
        <v>38328</v>
      </c>
      <c r="H219" s="1" t="s">
        <v>104</v>
      </c>
      <c r="I219" s="1" t="s">
        <v>18</v>
      </c>
      <c r="J219" s="1" t="s">
        <v>82</v>
      </c>
      <c r="K219" s="1" t="s">
        <v>83</v>
      </c>
      <c r="L219" s="1" t="s">
        <v>84</v>
      </c>
      <c r="M219" s="1" t="s">
        <v>85</v>
      </c>
      <c r="N219">
        <v>227600</v>
      </c>
      <c r="O219" s="1" t="s">
        <v>86</v>
      </c>
      <c r="P219" s="1" t="s">
        <v>87</v>
      </c>
      <c r="Q219" s="1">
        <f>Data_sales[[#This Row],[priceEach]]*Data_sales[[#This Row],[quantityOrdered]]</f>
        <v>3816.85</v>
      </c>
      <c r="R219" s="1">
        <f>YEAR(Data_sales[[#This Row],[orderDate]])</f>
        <v>2004</v>
      </c>
      <c r="T219">
        <f>COUNTIF($F$2:F219,F219:F1218)</f>
        <v>16</v>
      </c>
      <c r="U219" t="str">
        <f>IF(T219=1,T219+ROWS($T$2:T219)/1000,"")</f>
        <v/>
      </c>
      <c r="V219" t="str">
        <f>IFERROR(SMALL($U$2:$U$1001,ROWS($U$2:U219)),"")</f>
        <v/>
      </c>
      <c r="W219" t="str">
        <f>IF(V219&lt;&gt;"",INDEX(Data_sales[productName],MATCH(V219,$U$2:$U$1001,0)),"")</f>
        <v/>
      </c>
      <c r="X219">
        <f>COUNTIF($O$2:O219,$O$2:$O$1001)</f>
        <v>120</v>
      </c>
      <c r="Y219" t="str">
        <f>IF(X219=1,X219+ROWS($X$2:X219)/100,"")</f>
        <v/>
      </c>
      <c r="Z219" t="str">
        <f>IFERROR(LARGE($Y$2:$Y$1001,ROWS($Y$2:Y219)),"")</f>
        <v/>
      </c>
      <c r="AA219" t="str">
        <f>IF(Z219&lt;&gt;"",INDEX(Data_sales[RepfullName],MATCH(Z219,$Y$2:$Y$1001,0)),"")</f>
        <v/>
      </c>
    </row>
    <row r="220" spans="1:27" x14ac:dyDescent="0.25">
      <c r="A220">
        <v>141</v>
      </c>
      <c r="B220">
        <v>23</v>
      </c>
      <c r="C220">
        <v>165.95</v>
      </c>
      <c r="D220" s="1" t="s">
        <v>17</v>
      </c>
      <c r="E220" s="1" t="s">
        <v>18</v>
      </c>
      <c r="F220" s="1" t="s">
        <v>119</v>
      </c>
      <c r="G220" s="2">
        <v>38331</v>
      </c>
      <c r="H220" s="1" t="s">
        <v>105</v>
      </c>
      <c r="I220" s="1" t="s">
        <v>106</v>
      </c>
      <c r="J220" s="1" t="s">
        <v>82</v>
      </c>
      <c r="K220" s="1" t="s">
        <v>83</v>
      </c>
      <c r="L220" s="1" t="s">
        <v>84</v>
      </c>
      <c r="M220" s="1" t="s">
        <v>85</v>
      </c>
      <c r="N220">
        <v>227600</v>
      </c>
      <c r="O220" s="1" t="s">
        <v>86</v>
      </c>
      <c r="P220" s="1" t="s">
        <v>87</v>
      </c>
      <c r="Q220" s="1">
        <f>Data_sales[[#This Row],[priceEach]]*Data_sales[[#This Row],[quantityOrdered]]</f>
        <v>3816.85</v>
      </c>
      <c r="R220" s="1">
        <f>YEAR(Data_sales[[#This Row],[orderDate]])</f>
        <v>2004</v>
      </c>
      <c r="T220">
        <f>COUNTIF($F$2:F220,F220:F1219)</f>
        <v>17</v>
      </c>
      <c r="U220" t="str">
        <f>IF(T220=1,T220+ROWS($T$2:T220)/1000,"")</f>
        <v/>
      </c>
      <c r="V220" t="str">
        <f>IFERROR(SMALL($U$2:$U$1001,ROWS($U$2:U220)),"")</f>
        <v/>
      </c>
      <c r="W220" t="str">
        <f>IF(V220&lt;&gt;"",INDEX(Data_sales[productName],MATCH(V220,$U$2:$U$1001,0)),"")</f>
        <v/>
      </c>
      <c r="X220">
        <f>COUNTIF($O$2:O220,$O$2:$O$1001)</f>
        <v>121</v>
      </c>
      <c r="Y220" t="str">
        <f>IF(X220=1,X220+ROWS($X$2:X220)/100,"")</f>
        <v/>
      </c>
      <c r="Z220" t="str">
        <f>IFERROR(LARGE($Y$2:$Y$1001,ROWS($Y$2:Y220)),"")</f>
        <v/>
      </c>
      <c r="AA220" t="str">
        <f>IF(Z220&lt;&gt;"",INDEX(Data_sales[RepfullName],MATCH(Z220,$Y$2:$Y$1001,0)),"")</f>
        <v/>
      </c>
    </row>
    <row r="221" spans="1:27" x14ac:dyDescent="0.25">
      <c r="A221">
        <v>141</v>
      </c>
      <c r="B221">
        <v>23</v>
      </c>
      <c r="C221">
        <v>165.95</v>
      </c>
      <c r="D221" s="1" t="s">
        <v>17</v>
      </c>
      <c r="E221" s="1" t="s">
        <v>18</v>
      </c>
      <c r="F221" s="1" t="s">
        <v>119</v>
      </c>
      <c r="G221" s="2">
        <v>38393</v>
      </c>
      <c r="H221" s="1" t="s">
        <v>107</v>
      </c>
      <c r="I221" s="1" t="s">
        <v>18</v>
      </c>
      <c r="J221" s="1" t="s">
        <v>82</v>
      </c>
      <c r="K221" s="1" t="s">
        <v>83</v>
      </c>
      <c r="L221" s="1" t="s">
        <v>84</v>
      </c>
      <c r="M221" s="1" t="s">
        <v>85</v>
      </c>
      <c r="N221">
        <v>227600</v>
      </c>
      <c r="O221" s="1" t="s">
        <v>86</v>
      </c>
      <c r="P221" s="1" t="s">
        <v>87</v>
      </c>
      <c r="Q221" s="3">
        <f>Data_sales[[#This Row],[priceEach]]*Data_sales[[#This Row],[quantityOrdered]]</f>
        <v>3816.85</v>
      </c>
      <c r="R221" s="1">
        <f>YEAR(Data_sales[[#This Row],[orderDate]])</f>
        <v>2005</v>
      </c>
      <c r="T221">
        <f>COUNTIF($F$2:F221,F221:F1220)</f>
        <v>18</v>
      </c>
      <c r="U221" t="str">
        <f>IF(T221=1,T221+ROWS($T$2:T221)/1000,"")</f>
        <v/>
      </c>
      <c r="V221" t="str">
        <f>IFERROR(SMALL($U$2:$U$1001,ROWS($U$2:U221)),"")</f>
        <v/>
      </c>
      <c r="W221" t="str">
        <f>IF(V221&lt;&gt;"",INDEX(Data_sales[productName],MATCH(V221,$U$2:$U$1001,0)),"")</f>
        <v/>
      </c>
      <c r="X221">
        <f>COUNTIF($O$2:O221,$O$2:$O$1001)</f>
        <v>122</v>
      </c>
      <c r="Y221" t="str">
        <f>IF(X221=1,X221+ROWS($X$2:X221)/100,"")</f>
        <v/>
      </c>
      <c r="Z221" t="str">
        <f>IFERROR(LARGE($Y$2:$Y$1001,ROWS($Y$2:Y221)),"")</f>
        <v/>
      </c>
      <c r="AA221" t="str">
        <f>IF(Z221&lt;&gt;"",INDEX(Data_sales[RepfullName],MATCH(Z221,$Y$2:$Y$1001,0)),"")</f>
        <v/>
      </c>
    </row>
    <row r="222" spans="1:27" x14ac:dyDescent="0.25">
      <c r="A222">
        <v>141</v>
      </c>
      <c r="B222">
        <v>23</v>
      </c>
      <c r="C222">
        <v>165.95</v>
      </c>
      <c r="D222" s="1" t="s">
        <v>17</v>
      </c>
      <c r="E222" s="1" t="s">
        <v>18</v>
      </c>
      <c r="F222" s="1" t="s">
        <v>119</v>
      </c>
      <c r="G222" s="2">
        <v>38393</v>
      </c>
      <c r="H222" s="1" t="s">
        <v>107</v>
      </c>
      <c r="I222" s="1" t="s">
        <v>18</v>
      </c>
      <c r="J222" s="1" t="s">
        <v>82</v>
      </c>
      <c r="K222" s="1" t="s">
        <v>83</v>
      </c>
      <c r="L222" s="1" t="s">
        <v>84</v>
      </c>
      <c r="M222" s="1" t="s">
        <v>85</v>
      </c>
      <c r="N222">
        <v>227600</v>
      </c>
      <c r="O222" s="1" t="s">
        <v>86</v>
      </c>
      <c r="P222" s="1" t="s">
        <v>87</v>
      </c>
      <c r="Q222" s="3">
        <f>Data_sales[[#This Row],[priceEach]]*Data_sales[[#This Row],[quantityOrdered]]</f>
        <v>3816.85</v>
      </c>
      <c r="R222" s="1">
        <f>YEAR(Data_sales[[#This Row],[orderDate]])</f>
        <v>2005</v>
      </c>
      <c r="T222">
        <f>COUNTIF($F$2:F222,F222:F1221)</f>
        <v>19</v>
      </c>
      <c r="U222" t="str">
        <f>IF(T222=1,T222+ROWS($T$2:T222)/1000,"")</f>
        <v/>
      </c>
      <c r="V222" t="str">
        <f>IFERROR(SMALL($U$2:$U$1001,ROWS($U$2:U222)),"")</f>
        <v/>
      </c>
      <c r="W222" t="str">
        <f>IF(V222&lt;&gt;"",INDEX(Data_sales[productName],MATCH(V222,$U$2:$U$1001,0)),"")</f>
        <v/>
      </c>
      <c r="X222">
        <f>COUNTIF($O$2:O222,$O$2:$O$1001)</f>
        <v>123</v>
      </c>
      <c r="Y222" t="str">
        <f>IF(X222=1,X222+ROWS($X$2:X222)/100,"")</f>
        <v/>
      </c>
      <c r="Z222" t="str">
        <f>IFERROR(LARGE($Y$2:$Y$1001,ROWS($Y$2:Y222)),"")</f>
        <v/>
      </c>
      <c r="AA222" t="str">
        <f>IF(Z222&lt;&gt;"",INDEX(Data_sales[RepfullName],MATCH(Z222,$Y$2:$Y$1001,0)),"")</f>
        <v/>
      </c>
    </row>
    <row r="223" spans="1:27" x14ac:dyDescent="0.25">
      <c r="A223">
        <v>141</v>
      </c>
      <c r="B223">
        <v>23</v>
      </c>
      <c r="C223">
        <v>165.95</v>
      </c>
      <c r="D223" s="1" t="s">
        <v>17</v>
      </c>
      <c r="E223" s="1" t="s">
        <v>18</v>
      </c>
      <c r="F223" s="1" t="s">
        <v>119</v>
      </c>
      <c r="G223" s="2">
        <v>38399</v>
      </c>
      <c r="H223" s="1" t="s">
        <v>108</v>
      </c>
      <c r="I223" s="1" t="s">
        <v>18</v>
      </c>
      <c r="J223" s="1" t="s">
        <v>82</v>
      </c>
      <c r="K223" s="1" t="s">
        <v>83</v>
      </c>
      <c r="L223" s="1" t="s">
        <v>84</v>
      </c>
      <c r="M223" s="1" t="s">
        <v>85</v>
      </c>
      <c r="N223">
        <v>227600</v>
      </c>
      <c r="O223" s="1" t="s">
        <v>86</v>
      </c>
      <c r="P223" s="1" t="s">
        <v>87</v>
      </c>
      <c r="Q223" s="3">
        <f>Data_sales[[#This Row],[priceEach]]*Data_sales[[#This Row],[quantityOrdered]]</f>
        <v>3816.85</v>
      </c>
      <c r="R223" s="1">
        <f>YEAR(Data_sales[[#This Row],[orderDate]])</f>
        <v>2005</v>
      </c>
      <c r="T223">
        <f>COUNTIF($F$2:F223,F223:F1222)</f>
        <v>20</v>
      </c>
      <c r="U223" t="str">
        <f>IF(T223=1,T223+ROWS($T$2:T223)/1000,"")</f>
        <v/>
      </c>
      <c r="V223" t="str">
        <f>IFERROR(SMALL($U$2:$U$1001,ROWS($U$2:U223)),"")</f>
        <v/>
      </c>
      <c r="W223" t="str">
        <f>IF(V223&lt;&gt;"",INDEX(Data_sales[productName],MATCH(V223,$U$2:$U$1001,0)),"")</f>
        <v/>
      </c>
      <c r="X223">
        <f>COUNTIF($O$2:O223,$O$2:$O$1001)</f>
        <v>124</v>
      </c>
      <c r="Y223" t="str">
        <f>IF(X223=1,X223+ROWS($X$2:X223)/100,"")</f>
        <v/>
      </c>
      <c r="Z223" t="str">
        <f>IFERROR(LARGE($Y$2:$Y$1001,ROWS($Y$2:Y223)),"")</f>
        <v/>
      </c>
      <c r="AA223" t="str">
        <f>IF(Z223&lt;&gt;"",INDEX(Data_sales[RepfullName],MATCH(Z223,$Y$2:$Y$1001,0)),"")</f>
        <v/>
      </c>
    </row>
    <row r="224" spans="1:27" x14ac:dyDescent="0.25">
      <c r="A224">
        <v>141</v>
      </c>
      <c r="B224">
        <v>23</v>
      </c>
      <c r="C224">
        <v>165.95</v>
      </c>
      <c r="D224" s="1" t="s">
        <v>17</v>
      </c>
      <c r="E224" s="1" t="s">
        <v>18</v>
      </c>
      <c r="F224" s="1" t="s">
        <v>119</v>
      </c>
      <c r="G224" s="2">
        <v>38405</v>
      </c>
      <c r="H224" s="1" t="s">
        <v>109</v>
      </c>
      <c r="I224" s="1" t="s">
        <v>18</v>
      </c>
      <c r="J224" s="1" t="s">
        <v>82</v>
      </c>
      <c r="K224" s="1" t="s">
        <v>83</v>
      </c>
      <c r="L224" s="1" t="s">
        <v>84</v>
      </c>
      <c r="M224" s="1" t="s">
        <v>85</v>
      </c>
      <c r="N224">
        <v>227600</v>
      </c>
      <c r="O224" s="1" t="s">
        <v>86</v>
      </c>
      <c r="P224" s="1" t="s">
        <v>87</v>
      </c>
      <c r="Q224" s="3">
        <f>Data_sales[[#This Row],[priceEach]]*Data_sales[[#This Row],[quantityOrdered]]</f>
        <v>3816.85</v>
      </c>
      <c r="R224" s="1">
        <f>YEAR(Data_sales[[#This Row],[orderDate]])</f>
        <v>2005</v>
      </c>
      <c r="T224">
        <f>COUNTIF($F$2:F224,F224:F1223)</f>
        <v>21</v>
      </c>
      <c r="U224" t="str">
        <f>IF(T224=1,T224+ROWS($T$2:T224)/1000,"")</f>
        <v/>
      </c>
      <c r="V224" t="str">
        <f>IFERROR(SMALL($U$2:$U$1001,ROWS($U$2:U224)),"")</f>
        <v/>
      </c>
      <c r="W224" t="str">
        <f>IF(V224&lt;&gt;"",INDEX(Data_sales[productName],MATCH(V224,$U$2:$U$1001,0)),"")</f>
        <v/>
      </c>
      <c r="X224">
        <f>COUNTIF($O$2:O224,$O$2:$O$1001)</f>
        <v>125</v>
      </c>
      <c r="Y224" t="str">
        <f>IF(X224=1,X224+ROWS($X$2:X224)/100,"")</f>
        <v/>
      </c>
      <c r="Z224" t="str">
        <f>IFERROR(LARGE($Y$2:$Y$1001,ROWS($Y$2:Y224)),"")</f>
        <v/>
      </c>
      <c r="AA224" t="str">
        <f>IF(Z224&lt;&gt;"",INDEX(Data_sales[RepfullName],MATCH(Z224,$Y$2:$Y$1001,0)),"")</f>
        <v/>
      </c>
    </row>
    <row r="225" spans="1:27" x14ac:dyDescent="0.25">
      <c r="A225">
        <v>141</v>
      </c>
      <c r="B225">
        <v>23</v>
      </c>
      <c r="C225">
        <v>165.95</v>
      </c>
      <c r="D225" s="1" t="s">
        <v>17</v>
      </c>
      <c r="E225" s="1" t="s">
        <v>18</v>
      </c>
      <c r="F225" s="1" t="s">
        <v>119</v>
      </c>
      <c r="G225" s="2">
        <v>38412</v>
      </c>
      <c r="H225" s="1" t="s">
        <v>110</v>
      </c>
      <c r="I225" s="1" t="s">
        <v>111</v>
      </c>
      <c r="J225" s="1" t="s">
        <v>82</v>
      </c>
      <c r="K225" s="1" t="s">
        <v>83</v>
      </c>
      <c r="L225" s="1" t="s">
        <v>84</v>
      </c>
      <c r="M225" s="1" t="s">
        <v>85</v>
      </c>
      <c r="N225">
        <v>227600</v>
      </c>
      <c r="O225" s="1" t="s">
        <v>86</v>
      </c>
      <c r="P225" s="1" t="s">
        <v>87</v>
      </c>
      <c r="Q225" s="3">
        <f>Data_sales[[#This Row],[priceEach]]*Data_sales[[#This Row],[quantityOrdered]]</f>
        <v>3816.85</v>
      </c>
      <c r="R225" s="1">
        <f>YEAR(Data_sales[[#This Row],[orderDate]])</f>
        <v>2005</v>
      </c>
      <c r="T225">
        <f>COUNTIF($F$2:F225,F225:F1224)</f>
        <v>22</v>
      </c>
      <c r="U225" t="str">
        <f>IF(T225=1,T225+ROWS($T$2:T225)/1000,"")</f>
        <v/>
      </c>
      <c r="V225" t="str">
        <f>IFERROR(SMALL($U$2:$U$1001,ROWS($U$2:U225)),"")</f>
        <v/>
      </c>
      <c r="W225" t="str">
        <f>IF(V225&lt;&gt;"",INDEX(Data_sales[productName],MATCH(V225,$U$2:$U$1001,0)),"")</f>
        <v/>
      </c>
      <c r="X225">
        <f>COUNTIF($O$2:O225,$O$2:$O$1001)</f>
        <v>126</v>
      </c>
      <c r="Y225" t="str">
        <f>IF(X225=1,X225+ROWS($X$2:X225)/100,"")</f>
        <v/>
      </c>
      <c r="Z225" t="str">
        <f>IFERROR(LARGE($Y$2:$Y$1001,ROWS($Y$2:Y225)),"")</f>
        <v/>
      </c>
      <c r="AA225" t="str">
        <f>IF(Z225&lt;&gt;"",INDEX(Data_sales[RepfullName],MATCH(Z225,$Y$2:$Y$1001,0)),"")</f>
        <v/>
      </c>
    </row>
    <row r="226" spans="1:27" x14ac:dyDescent="0.25">
      <c r="A226">
        <v>141</v>
      </c>
      <c r="B226">
        <v>23</v>
      </c>
      <c r="C226">
        <v>165.95</v>
      </c>
      <c r="D226" s="1" t="s">
        <v>17</v>
      </c>
      <c r="E226" s="1" t="s">
        <v>18</v>
      </c>
      <c r="F226" s="1" t="s">
        <v>119</v>
      </c>
      <c r="G226" s="2">
        <v>38426</v>
      </c>
      <c r="H226" s="1" t="s">
        <v>112</v>
      </c>
      <c r="I226" s="1" t="s">
        <v>18</v>
      </c>
      <c r="J226" s="1" t="s">
        <v>82</v>
      </c>
      <c r="K226" s="1" t="s">
        <v>83</v>
      </c>
      <c r="L226" s="1" t="s">
        <v>84</v>
      </c>
      <c r="M226" s="1" t="s">
        <v>85</v>
      </c>
      <c r="N226">
        <v>227600</v>
      </c>
      <c r="O226" s="1" t="s">
        <v>86</v>
      </c>
      <c r="P226" s="1" t="s">
        <v>87</v>
      </c>
      <c r="Q226" s="3">
        <f>Data_sales[[#This Row],[priceEach]]*Data_sales[[#This Row],[quantityOrdered]]</f>
        <v>3816.85</v>
      </c>
      <c r="R226" s="1">
        <f>YEAR(Data_sales[[#This Row],[orderDate]])</f>
        <v>2005</v>
      </c>
      <c r="T226">
        <f>COUNTIF($F$2:F226,F226:F1225)</f>
        <v>23</v>
      </c>
      <c r="U226" t="str">
        <f>IF(T226=1,T226+ROWS($T$2:T226)/1000,"")</f>
        <v/>
      </c>
      <c r="V226" t="str">
        <f>IFERROR(SMALL($U$2:$U$1001,ROWS($U$2:U226)),"")</f>
        <v/>
      </c>
      <c r="W226" t="str">
        <f>IF(V226&lt;&gt;"",INDEX(Data_sales[productName],MATCH(V226,$U$2:$U$1001,0)),"")</f>
        <v/>
      </c>
      <c r="X226">
        <f>COUNTIF($O$2:O226,$O$2:$O$1001)</f>
        <v>127</v>
      </c>
      <c r="Y226" t="str">
        <f>IF(X226=1,X226+ROWS($X$2:X226)/100,"")</f>
        <v/>
      </c>
      <c r="Z226" t="str">
        <f>IFERROR(LARGE($Y$2:$Y$1001,ROWS($Y$2:Y226)),"")</f>
        <v/>
      </c>
      <c r="AA226" t="str">
        <f>IF(Z226&lt;&gt;"",INDEX(Data_sales[RepfullName],MATCH(Z226,$Y$2:$Y$1001,0)),"")</f>
        <v/>
      </c>
    </row>
    <row r="227" spans="1:27" x14ac:dyDescent="0.25">
      <c r="A227">
        <v>141</v>
      </c>
      <c r="B227">
        <v>23</v>
      </c>
      <c r="C227">
        <v>165.95</v>
      </c>
      <c r="D227" s="1" t="s">
        <v>17</v>
      </c>
      <c r="E227" s="1" t="s">
        <v>18</v>
      </c>
      <c r="F227" s="1" t="s">
        <v>119</v>
      </c>
      <c r="G227" s="2">
        <v>38475</v>
      </c>
      <c r="H227" s="1" t="s">
        <v>113</v>
      </c>
      <c r="I227" s="1" t="s">
        <v>18</v>
      </c>
      <c r="J227" s="1" t="s">
        <v>82</v>
      </c>
      <c r="K227" s="1" t="s">
        <v>83</v>
      </c>
      <c r="L227" s="1" t="s">
        <v>84</v>
      </c>
      <c r="M227" s="1" t="s">
        <v>85</v>
      </c>
      <c r="N227">
        <v>227600</v>
      </c>
      <c r="O227" s="1" t="s">
        <v>86</v>
      </c>
      <c r="P227" s="1" t="s">
        <v>87</v>
      </c>
      <c r="Q227" s="3">
        <f>Data_sales[[#This Row],[priceEach]]*Data_sales[[#This Row],[quantityOrdered]]</f>
        <v>3816.85</v>
      </c>
      <c r="R227" s="1">
        <f>YEAR(Data_sales[[#This Row],[orderDate]])</f>
        <v>2005</v>
      </c>
      <c r="T227">
        <f>COUNTIF($F$2:F227,F227:F1226)</f>
        <v>24</v>
      </c>
      <c r="U227" t="str">
        <f>IF(T227=1,T227+ROWS($T$2:T227)/1000,"")</f>
        <v/>
      </c>
      <c r="V227" t="str">
        <f>IFERROR(SMALL($U$2:$U$1001,ROWS($U$2:U227)),"")</f>
        <v/>
      </c>
      <c r="W227" t="str">
        <f>IF(V227&lt;&gt;"",INDEX(Data_sales[productName],MATCH(V227,$U$2:$U$1001,0)),"")</f>
        <v/>
      </c>
      <c r="X227">
        <f>COUNTIF($O$2:O227,$O$2:$O$1001)</f>
        <v>128</v>
      </c>
      <c r="Y227" t="str">
        <f>IF(X227=1,X227+ROWS($X$2:X227)/100,"")</f>
        <v/>
      </c>
      <c r="Z227" t="str">
        <f>IFERROR(LARGE($Y$2:$Y$1001,ROWS($Y$2:Y227)),"")</f>
        <v/>
      </c>
      <c r="AA227" t="str">
        <f>IF(Z227&lt;&gt;"",INDEX(Data_sales[RepfullName],MATCH(Z227,$Y$2:$Y$1001,0)),"")</f>
        <v/>
      </c>
    </row>
    <row r="228" spans="1:27" x14ac:dyDescent="0.25">
      <c r="A228">
        <v>141</v>
      </c>
      <c r="B228">
        <v>23</v>
      </c>
      <c r="C228">
        <v>165.95</v>
      </c>
      <c r="D228" s="1" t="s">
        <v>17</v>
      </c>
      <c r="E228" s="1" t="s">
        <v>18</v>
      </c>
      <c r="F228" s="1" t="s">
        <v>119</v>
      </c>
      <c r="G228" s="2">
        <v>38485</v>
      </c>
      <c r="H228" s="1" t="s">
        <v>114</v>
      </c>
      <c r="I228" s="1" t="s">
        <v>115</v>
      </c>
      <c r="J228" s="1" t="s">
        <v>82</v>
      </c>
      <c r="K228" s="1" t="s">
        <v>83</v>
      </c>
      <c r="L228" s="1" t="s">
        <v>84</v>
      </c>
      <c r="M228" s="1" t="s">
        <v>85</v>
      </c>
      <c r="N228">
        <v>227600</v>
      </c>
      <c r="O228" s="1" t="s">
        <v>86</v>
      </c>
      <c r="P228" s="1" t="s">
        <v>87</v>
      </c>
      <c r="Q228" s="3">
        <f>Data_sales[[#This Row],[priceEach]]*Data_sales[[#This Row],[quantityOrdered]]</f>
        <v>3816.85</v>
      </c>
      <c r="R228" s="1">
        <f>YEAR(Data_sales[[#This Row],[orderDate]])</f>
        <v>2005</v>
      </c>
      <c r="T228">
        <f>COUNTIF($F$2:F228,F228:F1227)</f>
        <v>25</v>
      </c>
      <c r="U228" t="str">
        <f>IF(T228=1,T228+ROWS($T$2:T228)/1000,"")</f>
        <v/>
      </c>
      <c r="V228" t="str">
        <f>IFERROR(SMALL($U$2:$U$1001,ROWS($U$2:U228)),"")</f>
        <v/>
      </c>
      <c r="W228" t="str">
        <f>IF(V228&lt;&gt;"",INDEX(Data_sales[productName],MATCH(V228,$U$2:$U$1001,0)),"")</f>
        <v/>
      </c>
      <c r="X228">
        <f>COUNTIF($O$2:O228,$O$2:$O$1001)</f>
        <v>129</v>
      </c>
      <c r="Y228" t="str">
        <f>IF(X228=1,X228+ROWS($X$2:X228)/100,"")</f>
        <v/>
      </c>
      <c r="Z228" t="str">
        <f>IFERROR(LARGE($Y$2:$Y$1001,ROWS($Y$2:Y228)),"")</f>
        <v/>
      </c>
      <c r="AA228" t="str">
        <f>IF(Z228&lt;&gt;"",INDEX(Data_sales[RepfullName],MATCH(Z228,$Y$2:$Y$1001,0)),"")</f>
        <v/>
      </c>
    </row>
    <row r="229" spans="1:27" x14ac:dyDescent="0.25">
      <c r="A229">
        <v>141</v>
      </c>
      <c r="B229">
        <v>23</v>
      </c>
      <c r="C229">
        <v>165.95</v>
      </c>
      <c r="D229" s="1" t="s">
        <v>17</v>
      </c>
      <c r="E229" s="1" t="s">
        <v>18</v>
      </c>
      <c r="F229" s="1" t="s">
        <v>119</v>
      </c>
      <c r="G229" s="2">
        <v>38503</v>
      </c>
      <c r="H229" s="1" t="s">
        <v>18</v>
      </c>
      <c r="I229" s="1" t="s">
        <v>18</v>
      </c>
      <c r="J229" s="1" t="s">
        <v>82</v>
      </c>
      <c r="K229" s="1" t="s">
        <v>83</v>
      </c>
      <c r="L229" s="1" t="s">
        <v>84</v>
      </c>
      <c r="M229" s="1" t="s">
        <v>85</v>
      </c>
      <c r="N229">
        <v>227600</v>
      </c>
      <c r="O229" s="1" t="s">
        <v>86</v>
      </c>
      <c r="P229" s="1" t="s">
        <v>87</v>
      </c>
      <c r="Q229" s="3">
        <f>Data_sales[[#This Row],[priceEach]]*Data_sales[[#This Row],[quantityOrdered]]</f>
        <v>3816.85</v>
      </c>
      <c r="R229" s="1">
        <f>YEAR(Data_sales[[#This Row],[orderDate]])</f>
        <v>2005</v>
      </c>
      <c r="T229">
        <f>COUNTIF($F$2:F229,F229:F1228)</f>
        <v>26</v>
      </c>
      <c r="U229" t="str">
        <f>IF(T229=1,T229+ROWS($T$2:T229)/1000,"")</f>
        <v/>
      </c>
      <c r="V229" t="str">
        <f>IFERROR(SMALL($U$2:$U$1001,ROWS($U$2:U229)),"")</f>
        <v/>
      </c>
      <c r="W229" t="str">
        <f>IF(V229&lt;&gt;"",INDEX(Data_sales[productName],MATCH(V229,$U$2:$U$1001,0)),"")</f>
        <v/>
      </c>
      <c r="X229">
        <f>COUNTIF($O$2:O229,$O$2:$O$1001)</f>
        <v>130</v>
      </c>
      <c r="Y229" t="str">
        <f>IF(X229=1,X229+ROWS($X$2:X229)/100,"")</f>
        <v/>
      </c>
      <c r="Z229" t="str">
        <f>IFERROR(LARGE($Y$2:$Y$1001,ROWS($Y$2:Y229)),"")</f>
        <v/>
      </c>
      <c r="AA229" t="str">
        <f>IF(Z229&lt;&gt;"",INDEX(Data_sales[RepfullName],MATCH(Z229,$Y$2:$Y$1001,0)),"")</f>
        <v/>
      </c>
    </row>
    <row r="230" spans="1:27" x14ac:dyDescent="0.25">
      <c r="A230">
        <v>141</v>
      </c>
      <c r="B230">
        <v>38</v>
      </c>
      <c r="C230">
        <v>119.2</v>
      </c>
      <c r="D230" s="1" t="s">
        <v>17</v>
      </c>
      <c r="E230" s="1" t="s">
        <v>18</v>
      </c>
      <c r="F230" s="1" t="s">
        <v>120</v>
      </c>
      <c r="G230" s="2">
        <v>37652</v>
      </c>
      <c r="H230" s="1" t="s">
        <v>81</v>
      </c>
      <c r="I230" s="1" t="s">
        <v>18</v>
      </c>
      <c r="J230" s="1" t="s">
        <v>82</v>
      </c>
      <c r="K230" s="1" t="s">
        <v>83</v>
      </c>
      <c r="L230" s="1" t="s">
        <v>84</v>
      </c>
      <c r="M230" s="1" t="s">
        <v>85</v>
      </c>
      <c r="N230">
        <v>227600</v>
      </c>
      <c r="O230" s="1" t="s">
        <v>86</v>
      </c>
      <c r="P230" s="1" t="s">
        <v>87</v>
      </c>
      <c r="Q230" s="1">
        <f>Data_sales[[#This Row],[priceEach]]*Data_sales[[#This Row],[quantityOrdered]]</f>
        <v>4529.6000000000004</v>
      </c>
      <c r="R230" s="1">
        <f>YEAR(Data_sales[[#This Row],[orderDate]])</f>
        <v>2003</v>
      </c>
      <c r="T230">
        <f>COUNTIF($F$2:F230,F230:F1229)</f>
        <v>1</v>
      </c>
      <c r="U230">
        <f>IF(T230=1,T230+ROWS($T$2:T230)/1000,"")</f>
        <v>1.2290000000000001</v>
      </c>
      <c r="V230" t="str">
        <f>IFERROR(SMALL($U$2:$U$1001,ROWS($U$2:U230)),"")</f>
        <v/>
      </c>
      <c r="W230" t="str">
        <f>IF(V230&lt;&gt;"",INDEX(Data_sales[productName],MATCH(V230,$U$2:$U$1001,0)),"")</f>
        <v/>
      </c>
      <c r="X230">
        <f>COUNTIF($O$2:O230,$O$2:$O$1001)</f>
        <v>131</v>
      </c>
      <c r="Y230" t="str">
        <f>IF(X230=1,X230+ROWS($X$2:X230)/100,"")</f>
        <v/>
      </c>
      <c r="Z230" t="str">
        <f>IFERROR(LARGE($Y$2:$Y$1001,ROWS($Y$2:Y230)),"")</f>
        <v/>
      </c>
      <c r="AA230" t="str">
        <f>IF(Z230&lt;&gt;"",INDEX(Data_sales[RepfullName],MATCH(Z230,$Y$2:$Y$1001,0)),"")</f>
        <v/>
      </c>
    </row>
    <row r="231" spans="1:27" x14ac:dyDescent="0.25">
      <c r="A231">
        <v>141</v>
      </c>
      <c r="B231">
        <v>38</v>
      </c>
      <c r="C231">
        <v>119.2</v>
      </c>
      <c r="D231" s="1" t="s">
        <v>17</v>
      </c>
      <c r="E231" s="1" t="s">
        <v>18</v>
      </c>
      <c r="F231" s="1" t="s">
        <v>120</v>
      </c>
      <c r="G231" s="2">
        <v>37778</v>
      </c>
      <c r="H231" s="1" t="s">
        <v>88</v>
      </c>
      <c r="I231" s="1" t="s">
        <v>18</v>
      </c>
      <c r="J231" s="1" t="s">
        <v>82</v>
      </c>
      <c r="K231" s="1" t="s">
        <v>83</v>
      </c>
      <c r="L231" s="1" t="s">
        <v>84</v>
      </c>
      <c r="M231" s="1" t="s">
        <v>85</v>
      </c>
      <c r="N231">
        <v>227600</v>
      </c>
      <c r="O231" s="1" t="s">
        <v>86</v>
      </c>
      <c r="P231" s="1" t="s">
        <v>87</v>
      </c>
      <c r="Q231" s="1">
        <f>Data_sales[[#This Row],[priceEach]]*Data_sales[[#This Row],[quantityOrdered]]</f>
        <v>4529.6000000000004</v>
      </c>
      <c r="R231" s="1">
        <f>YEAR(Data_sales[[#This Row],[orderDate]])</f>
        <v>2003</v>
      </c>
      <c r="T231">
        <f>COUNTIF($F$2:F231,F231:F1230)</f>
        <v>2</v>
      </c>
      <c r="U231" t="str">
        <f>IF(T231=1,T231+ROWS($T$2:T231)/1000,"")</f>
        <v/>
      </c>
      <c r="V231" t="str">
        <f>IFERROR(SMALL($U$2:$U$1001,ROWS($U$2:U231)),"")</f>
        <v/>
      </c>
      <c r="W231" t="str">
        <f>IF(V231&lt;&gt;"",INDEX(Data_sales[productName],MATCH(V231,$U$2:$U$1001,0)),"")</f>
        <v/>
      </c>
      <c r="X231">
        <f>COUNTIF($O$2:O231,$O$2:$O$1001)</f>
        <v>132</v>
      </c>
      <c r="Y231" t="str">
        <f>IF(X231=1,X231+ROWS($X$2:X231)/100,"")</f>
        <v/>
      </c>
      <c r="Z231" t="str">
        <f>IFERROR(LARGE($Y$2:$Y$1001,ROWS($Y$2:Y231)),"")</f>
        <v/>
      </c>
      <c r="AA231" t="str">
        <f>IF(Z231&lt;&gt;"",INDEX(Data_sales[RepfullName],MATCH(Z231,$Y$2:$Y$1001,0)),"")</f>
        <v/>
      </c>
    </row>
    <row r="232" spans="1:27" x14ac:dyDescent="0.25">
      <c r="A232">
        <v>141</v>
      </c>
      <c r="B232">
        <v>38</v>
      </c>
      <c r="C232">
        <v>119.2</v>
      </c>
      <c r="D232" s="1" t="s">
        <v>17</v>
      </c>
      <c r="E232" s="1" t="s">
        <v>18</v>
      </c>
      <c r="F232" s="1" t="s">
        <v>120</v>
      </c>
      <c r="G232" s="2">
        <v>37799</v>
      </c>
      <c r="H232" s="1" t="s">
        <v>89</v>
      </c>
      <c r="I232" s="1" t="s">
        <v>18</v>
      </c>
      <c r="J232" s="1" t="s">
        <v>82</v>
      </c>
      <c r="K232" s="1" t="s">
        <v>83</v>
      </c>
      <c r="L232" s="1" t="s">
        <v>84</v>
      </c>
      <c r="M232" s="1" t="s">
        <v>85</v>
      </c>
      <c r="N232">
        <v>227600</v>
      </c>
      <c r="O232" s="1" t="s">
        <v>86</v>
      </c>
      <c r="P232" s="1" t="s">
        <v>87</v>
      </c>
      <c r="Q232" s="1">
        <f>Data_sales[[#This Row],[priceEach]]*Data_sales[[#This Row],[quantityOrdered]]</f>
        <v>4529.6000000000004</v>
      </c>
      <c r="R232" s="1">
        <f>YEAR(Data_sales[[#This Row],[orderDate]])</f>
        <v>2003</v>
      </c>
      <c r="T232">
        <f>COUNTIF($F$2:F232,F232:F1231)</f>
        <v>3</v>
      </c>
      <c r="U232" t="str">
        <f>IF(T232=1,T232+ROWS($T$2:T232)/1000,"")</f>
        <v/>
      </c>
      <c r="V232" t="str">
        <f>IFERROR(SMALL($U$2:$U$1001,ROWS($U$2:U232)),"")</f>
        <v/>
      </c>
      <c r="W232" t="str">
        <f>IF(V232&lt;&gt;"",INDEX(Data_sales[productName],MATCH(V232,$U$2:$U$1001,0)),"")</f>
        <v/>
      </c>
      <c r="X232">
        <f>COUNTIF($O$2:O232,$O$2:$O$1001)</f>
        <v>133</v>
      </c>
      <c r="Y232" t="str">
        <f>IF(X232=1,X232+ROWS($X$2:X232)/100,"")</f>
        <v/>
      </c>
      <c r="Z232" t="str">
        <f>IFERROR(LARGE($Y$2:$Y$1001,ROWS($Y$2:Y232)),"")</f>
        <v/>
      </c>
      <c r="AA232" t="str">
        <f>IF(Z232&lt;&gt;"",INDEX(Data_sales[RepfullName],MATCH(Z232,$Y$2:$Y$1001,0)),"")</f>
        <v/>
      </c>
    </row>
    <row r="233" spans="1:27" x14ac:dyDescent="0.25">
      <c r="A233">
        <v>141</v>
      </c>
      <c r="B233">
        <v>38</v>
      </c>
      <c r="C233">
        <v>119.2</v>
      </c>
      <c r="D233" s="1" t="s">
        <v>17</v>
      </c>
      <c r="E233" s="1" t="s">
        <v>18</v>
      </c>
      <c r="F233" s="1" t="s">
        <v>120</v>
      </c>
      <c r="G233" s="2">
        <v>37892</v>
      </c>
      <c r="H233" s="1" t="s">
        <v>90</v>
      </c>
      <c r="I233" s="1" t="s">
        <v>18</v>
      </c>
      <c r="J233" s="1" t="s">
        <v>82</v>
      </c>
      <c r="K233" s="1" t="s">
        <v>83</v>
      </c>
      <c r="L233" s="1" t="s">
        <v>84</v>
      </c>
      <c r="M233" s="1" t="s">
        <v>85</v>
      </c>
      <c r="N233">
        <v>227600</v>
      </c>
      <c r="O233" s="1" t="s">
        <v>86</v>
      </c>
      <c r="P233" s="1" t="s">
        <v>87</v>
      </c>
      <c r="Q233" s="1">
        <f>Data_sales[[#This Row],[priceEach]]*Data_sales[[#This Row],[quantityOrdered]]</f>
        <v>4529.6000000000004</v>
      </c>
      <c r="R233" s="1">
        <f>YEAR(Data_sales[[#This Row],[orderDate]])</f>
        <v>2003</v>
      </c>
      <c r="T233">
        <f>COUNTIF($F$2:F233,F233:F1232)</f>
        <v>4</v>
      </c>
      <c r="U233" t="str">
        <f>IF(T233=1,T233+ROWS($T$2:T233)/1000,"")</f>
        <v/>
      </c>
      <c r="V233" t="str">
        <f>IFERROR(SMALL($U$2:$U$1001,ROWS($U$2:U233)),"")</f>
        <v/>
      </c>
      <c r="W233" t="str">
        <f>IF(V233&lt;&gt;"",INDEX(Data_sales[productName],MATCH(V233,$U$2:$U$1001,0)),"")</f>
        <v/>
      </c>
      <c r="X233">
        <f>COUNTIF($O$2:O233,$O$2:$O$1001)</f>
        <v>134</v>
      </c>
      <c r="Y233" t="str">
        <f>IF(X233=1,X233+ROWS($X$2:X233)/100,"")</f>
        <v/>
      </c>
      <c r="Z233" t="str">
        <f>IFERROR(LARGE($Y$2:$Y$1001,ROWS($Y$2:Y233)),"")</f>
        <v/>
      </c>
      <c r="AA233" t="str">
        <f>IF(Z233&lt;&gt;"",INDEX(Data_sales[RepfullName],MATCH(Z233,$Y$2:$Y$1001,0)),"")</f>
        <v/>
      </c>
    </row>
    <row r="234" spans="1:27" x14ac:dyDescent="0.25">
      <c r="A234">
        <v>141</v>
      </c>
      <c r="B234">
        <v>38</v>
      </c>
      <c r="C234">
        <v>119.2</v>
      </c>
      <c r="D234" s="1" t="s">
        <v>17</v>
      </c>
      <c r="E234" s="1" t="s">
        <v>18</v>
      </c>
      <c r="F234" s="1" t="s">
        <v>120</v>
      </c>
      <c r="G234" s="2">
        <v>37902</v>
      </c>
      <c r="H234" s="1" t="s">
        <v>91</v>
      </c>
      <c r="I234" s="1" t="s">
        <v>18</v>
      </c>
      <c r="J234" s="1" t="s">
        <v>82</v>
      </c>
      <c r="K234" s="1" t="s">
        <v>83</v>
      </c>
      <c r="L234" s="1" t="s">
        <v>84</v>
      </c>
      <c r="M234" s="1" t="s">
        <v>85</v>
      </c>
      <c r="N234">
        <v>227600</v>
      </c>
      <c r="O234" s="1" t="s">
        <v>86</v>
      </c>
      <c r="P234" s="1" t="s">
        <v>87</v>
      </c>
      <c r="Q234" s="1">
        <f>Data_sales[[#This Row],[priceEach]]*Data_sales[[#This Row],[quantityOrdered]]</f>
        <v>4529.6000000000004</v>
      </c>
      <c r="R234" s="1">
        <f>YEAR(Data_sales[[#This Row],[orderDate]])</f>
        <v>2003</v>
      </c>
      <c r="T234">
        <f>COUNTIF($F$2:F234,F234:F1233)</f>
        <v>5</v>
      </c>
      <c r="U234" t="str">
        <f>IF(T234=1,T234+ROWS($T$2:T234)/1000,"")</f>
        <v/>
      </c>
      <c r="V234" t="str">
        <f>IFERROR(SMALL($U$2:$U$1001,ROWS($U$2:U234)),"")</f>
        <v/>
      </c>
      <c r="W234" t="str">
        <f>IF(V234&lt;&gt;"",INDEX(Data_sales[productName],MATCH(V234,$U$2:$U$1001,0)),"")</f>
        <v/>
      </c>
      <c r="X234">
        <f>COUNTIF($O$2:O234,$O$2:$O$1001)</f>
        <v>135</v>
      </c>
      <c r="Y234" t="str">
        <f>IF(X234=1,X234+ROWS($X$2:X234)/100,"")</f>
        <v/>
      </c>
      <c r="Z234" t="str">
        <f>IFERROR(LARGE($Y$2:$Y$1001,ROWS($Y$2:Y234)),"")</f>
        <v/>
      </c>
      <c r="AA234" t="str">
        <f>IF(Z234&lt;&gt;"",INDEX(Data_sales[RepfullName],MATCH(Z234,$Y$2:$Y$1001,0)),"")</f>
        <v/>
      </c>
    </row>
    <row r="235" spans="1:27" x14ac:dyDescent="0.25">
      <c r="A235">
        <v>141</v>
      </c>
      <c r="B235">
        <v>38</v>
      </c>
      <c r="C235">
        <v>119.2</v>
      </c>
      <c r="D235" s="1" t="s">
        <v>17</v>
      </c>
      <c r="E235" s="1" t="s">
        <v>18</v>
      </c>
      <c r="F235" s="1" t="s">
        <v>120</v>
      </c>
      <c r="G235" s="2">
        <v>37944</v>
      </c>
      <c r="H235" s="1" t="s">
        <v>92</v>
      </c>
      <c r="I235" s="1" t="s">
        <v>18</v>
      </c>
      <c r="J235" s="1" t="s">
        <v>82</v>
      </c>
      <c r="K235" s="1" t="s">
        <v>83</v>
      </c>
      <c r="L235" s="1" t="s">
        <v>84</v>
      </c>
      <c r="M235" s="1" t="s">
        <v>85</v>
      </c>
      <c r="N235">
        <v>227600</v>
      </c>
      <c r="O235" s="1" t="s">
        <v>86</v>
      </c>
      <c r="P235" s="1" t="s">
        <v>87</v>
      </c>
      <c r="Q235" s="1">
        <f>Data_sales[[#This Row],[priceEach]]*Data_sales[[#This Row],[quantityOrdered]]</f>
        <v>4529.6000000000004</v>
      </c>
      <c r="R235" s="1">
        <f>YEAR(Data_sales[[#This Row],[orderDate]])</f>
        <v>2003</v>
      </c>
      <c r="T235">
        <f>COUNTIF($F$2:F235,F235:F1234)</f>
        <v>6</v>
      </c>
      <c r="U235" t="str">
        <f>IF(T235=1,T235+ROWS($T$2:T235)/1000,"")</f>
        <v/>
      </c>
      <c r="V235" t="str">
        <f>IFERROR(SMALL($U$2:$U$1001,ROWS($U$2:U235)),"")</f>
        <v/>
      </c>
      <c r="W235" t="str">
        <f>IF(V235&lt;&gt;"",INDEX(Data_sales[productName],MATCH(V235,$U$2:$U$1001,0)),"")</f>
        <v/>
      </c>
      <c r="X235">
        <f>COUNTIF($O$2:O235,$O$2:$O$1001)</f>
        <v>136</v>
      </c>
      <c r="Y235" t="str">
        <f>IF(X235=1,X235+ROWS($X$2:X235)/100,"")</f>
        <v/>
      </c>
      <c r="Z235" t="str">
        <f>IFERROR(LARGE($Y$2:$Y$1001,ROWS($Y$2:Y235)),"")</f>
        <v/>
      </c>
      <c r="AA235" t="str">
        <f>IF(Z235&lt;&gt;"",INDEX(Data_sales[RepfullName],MATCH(Z235,$Y$2:$Y$1001,0)),"")</f>
        <v/>
      </c>
    </row>
    <row r="236" spans="1:27" x14ac:dyDescent="0.25">
      <c r="A236">
        <v>141</v>
      </c>
      <c r="B236">
        <v>38</v>
      </c>
      <c r="C236">
        <v>119.2</v>
      </c>
      <c r="D236" s="1" t="s">
        <v>17</v>
      </c>
      <c r="E236" s="1" t="s">
        <v>18</v>
      </c>
      <c r="F236" s="1" t="s">
        <v>120</v>
      </c>
      <c r="G236" s="2">
        <v>37957</v>
      </c>
      <c r="H236" s="1" t="s">
        <v>93</v>
      </c>
      <c r="I236" s="1" t="s">
        <v>18</v>
      </c>
      <c r="J236" s="1" t="s">
        <v>82</v>
      </c>
      <c r="K236" s="1" t="s">
        <v>83</v>
      </c>
      <c r="L236" s="1" t="s">
        <v>84</v>
      </c>
      <c r="M236" s="1" t="s">
        <v>85</v>
      </c>
      <c r="N236">
        <v>227600</v>
      </c>
      <c r="O236" s="1" t="s">
        <v>86</v>
      </c>
      <c r="P236" s="1" t="s">
        <v>87</v>
      </c>
      <c r="Q236" s="1">
        <f>Data_sales[[#This Row],[priceEach]]*Data_sales[[#This Row],[quantityOrdered]]</f>
        <v>4529.6000000000004</v>
      </c>
      <c r="R236" s="1">
        <f>YEAR(Data_sales[[#This Row],[orderDate]])</f>
        <v>2003</v>
      </c>
      <c r="T236">
        <f>COUNTIF($F$2:F236,F236:F1235)</f>
        <v>7</v>
      </c>
      <c r="U236" t="str">
        <f>IF(T236=1,T236+ROWS($T$2:T236)/1000,"")</f>
        <v/>
      </c>
      <c r="V236" t="str">
        <f>IFERROR(SMALL($U$2:$U$1001,ROWS($U$2:U236)),"")</f>
        <v/>
      </c>
      <c r="W236" t="str">
        <f>IF(V236&lt;&gt;"",INDEX(Data_sales[productName],MATCH(V236,$U$2:$U$1001,0)),"")</f>
        <v/>
      </c>
      <c r="X236">
        <f>COUNTIF($O$2:O236,$O$2:$O$1001)</f>
        <v>137</v>
      </c>
      <c r="Y236" t="str">
        <f>IF(X236=1,X236+ROWS($X$2:X236)/100,"")</f>
        <v/>
      </c>
      <c r="Z236" t="str">
        <f>IFERROR(LARGE($Y$2:$Y$1001,ROWS($Y$2:Y236)),"")</f>
        <v/>
      </c>
      <c r="AA236" t="str">
        <f>IF(Z236&lt;&gt;"",INDEX(Data_sales[RepfullName],MATCH(Z236,$Y$2:$Y$1001,0)),"")</f>
        <v/>
      </c>
    </row>
    <row r="237" spans="1:27" x14ac:dyDescent="0.25">
      <c r="A237">
        <v>141</v>
      </c>
      <c r="B237">
        <v>38</v>
      </c>
      <c r="C237">
        <v>119.2</v>
      </c>
      <c r="D237" s="1" t="s">
        <v>17</v>
      </c>
      <c r="E237" s="1" t="s">
        <v>18</v>
      </c>
      <c r="F237" s="1" t="s">
        <v>120</v>
      </c>
      <c r="G237" s="2">
        <v>37958</v>
      </c>
      <c r="H237" s="1" t="s">
        <v>93</v>
      </c>
      <c r="I237" s="1" t="s">
        <v>94</v>
      </c>
      <c r="J237" s="1" t="s">
        <v>82</v>
      </c>
      <c r="K237" s="1" t="s">
        <v>83</v>
      </c>
      <c r="L237" s="1" t="s">
        <v>84</v>
      </c>
      <c r="M237" s="1" t="s">
        <v>85</v>
      </c>
      <c r="N237">
        <v>227600</v>
      </c>
      <c r="O237" s="1" t="s">
        <v>86</v>
      </c>
      <c r="P237" s="1" t="s">
        <v>87</v>
      </c>
      <c r="Q237" s="1">
        <f>Data_sales[[#This Row],[priceEach]]*Data_sales[[#This Row],[quantityOrdered]]</f>
        <v>4529.6000000000004</v>
      </c>
      <c r="R237" s="1">
        <f>YEAR(Data_sales[[#This Row],[orderDate]])</f>
        <v>2003</v>
      </c>
      <c r="T237">
        <f>COUNTIF($F$2:F237,F237:F1236)</f>
        <v>8</v>
      </c>
      <c r="U237" t="str">
        <f>IF(T237=1,T237+ROWS($T$2:T237)/1000,"")</f>
        <v/>
      </c>
      <c r="V237" t="str">
        <f>IFERROR(SMALL($U$2:$U$1001,ROWS($U$2:U237)),"")</f>
        <v/>
      </c>
      <c r="W237" t="str">
        <f>IF(V237&lt;&gt;"",INDEX(Data_sales[productName],MATCH(V237,$U$2:$U$1001,0)),"")</f>
        <v/>
      </c>
      <c r="X237">
        <f>COUNTIF($O$2:O237,$O$2:$O$1001)</f>
        <v>138</v>
      </c>
      <c r="Y237" t="str">
        <f>IF(X237=1,X237+ROWS($X$2:X237)/100,"")</f>
        <v/>
      </c>
      <c r="Z237" t="str">
        <f>IFERROR(LARGE($Y$2:$Y$1001,ROWS($Y$2:Y237)),"")</f>
        <v/>
      </c>
      <c r="AA237" t="str">
        <f>IF(Z237&lt;&gt;"",INDEX(Data_sales[RepfullName],MATCH(Z237,$Y$2:$Y$1001,0)),"")</f>
        <v/>
      </c>
    </row>
    <row r="238" spans="1:27" x14ac:dyDescent="0.25">
      <c r="A238">
        <v>141</v>
      </c>
      <c r="B238">
        <v>38</v>
      </c>
      <c r="C238">
        <v>119.2</v>
      </c>
      <c r="D238" s="1" t="s">
        <v>17</v>
      </c>
      <c r="E238" s="1" t="s">
        <v>18</v>
      </c>
      <c r="F238" s="1" t="s">
        <v>120</v>
      </c>
      <c r="G238" s="2">
        <v>38002</v>
      </c>
      <c r="H238" s="1" t="s">
        <v>95</v>
      </c>
      <c r="I238" s="1" t="s">
        <v>18</v>
      </c>
      <c r="J238" s="1" t="s">
        <v>82</v>
      </c>
      <c r="K238" s="1" t="s">
        <v>83</v>
      </c>
      <c r="L238" s="1" t="s">
        <v>84</v>
      </c>
      <c r="M238" s="1" t="s">
        <v>85</v>
      </c>
      <c r="N238">
        <v>227600</v>
      </c>
      <c r="O238" s="1" t="s">
        <v>86</v>
      </c>
      <c r="P238" s="1" t="s">
        <v>87</v>
      </c>
      <c r="Q238" s="1">
        <f>Data_sales[[#This Row],[priceEach]]*Data_sales[[#This Row],[quantityOrdered]]</f>
        <v>4529.6000000000004</v>
      </c>
      <c r="R238" s="1">
        <f>YEAR(Data_sales[[#This Row],[orderDate]])</f>
        <v>2004</v>
      </c>
      <c r="T238">
        <f>COUNTIF($F$2:F238,F238:F1237)</f>
        <v>9</v>
      </c>
      <c r="U238" t="str">
        <f>IF(T238=1,T238+ROWS($T$2:T238)/1000,"")</f>
        <v/>
      </c>
      <c r="V238" t="str">
        <f>IFERROR(SMALL($U$2:$U$1001,ROWS($U$2:U238)),"")</f>
        <v/>
      </c>
      <c r="W238" t="str">
        <f>IF(V238&lt;&gt;"",INDEX(Data_sales[productName],MATCH(V238,$U$2:$U$1001,0)),"")</f>
        <v/>
      </c>
      <c r="X238">
        <f>COUNTIF($O$2:O238,$O$2:$O$1001)</f>
        <v>139</v>
      </c>
      <c r="Y238" t="str">
        <f>IF(X238=1,X238+ROWS($X$2:X238)/100,"")</f>
        <v/>
      </c>
      <c r="Z238" t="str">
        <f>IFERROR(LARGE($Y$2:$Y$1001,ROWS($Y$2:Y238)),"")</f>
        <v/>
      </c>
      <c r="AA238" t="str">
        <f>IF(Z238&lt;&gt;"",INDEX(Data_sales[RepfullName],MATCH(Z238,$Y$2:$Y$1001,0)),"")</f>
        <v/>
      </c>
    </row>
    <row r="239" spans="1:27" x14ac:dyDescent="0.25">
      <c r="A239">
        <v>141</v>
      </c>
      <c r="B239">
        <v>38</v>
      </c>
      <c r="C239">
        <v>119.2</v>
      </c>
      <c r="D239" s="1" t="s">
        <v>17</v>
      </c>
      <c r="E239" s="1" t="s">
        <v>18</v>
      </c>
      <c r="F239" s="1" t="s">
        <v>120</v>
      </c>
      <c r="G239" s="2">
        <v>38106</v>
      </c>
      <c r="H239" s="1" t="s">
        <v>96</v>
      </c>
      <c r="I239" s="1" t="s">
        <v>18</v>
      </c>
      <c r="J239" s="1" t="s">
        <v>82</v>
      </c>
      <c r="K239" s="1" t="s">
        <v>83</v>
      </c>
      <c r="L239" s="1" t="s">
        <v>84</v>
      </c>
      <c r="M239" s="1" t="s">
        <v>85</v>
      </c>
      <c r="N239">
        <v>227600</v>
      </c>
      <c r="O239" s="1" t="s">
        <v>86</v>
      </c>
      <c r="P239" s="1" t="s">
        <v>87</v>
      </c>
      <c r="Q239" s="1">
        <f>Data_sales[[#This Row],[priceEach]]*Data_sales[[#This Row],[quantityOrdered]]</f>
        <v>4529.6000000000004</v>
      </c>
      <c r="R239" s="1">
        <f>YEAR(Data_sales[[#This Row],[orderDate]])</f>
        <v>2004</v>
      </c>
      <c r="T239">
        <f>COUNTIF($F$2:F239,F239:F1238)</f>
        <v>10</v>
      </c>
      <c r="U239" t="str">
        <f>IF(T239=1,T239+ROWS($T$2:T239)/1000,"")</f>
        <v/>
      </c>
      <c r="V239" t="str">
        <f>IFERROR(SMALL($U$2:$U$1001,ROWS($U$2:U239)),"")</f>
        <v/>
      </c>
      <c r="W239" t="str">
        <f>IF(V239&lt;&gt;"",INDEX(Data_sales[productName],MATCH(V239,$U$2:$U$1001,0)),"")</f>
        <v/>
      </c>
      <c r="X239">
        <f>COUNTIF($O$2:O239,$O$2:$O$1001)</f>
        <v>140</v>
      </c>
      <c r="Y239" t="str">
        <f>IF(X239=1,X239+ROWS($X$2:X239)/100,"")</f>
        <v/>
      </c>
      <c r="Z239" t="str">
        <f>IFERROR(LARGE($Y$2:$Y$1001,ROWS($Y$2:Y239)),"")</f>
        <v/>
      </c>
      <c r="AA239" t="str">
        <f>IF(Z239&lt;&gt;"",INDEX(Data_sales[RepfullName],MATCH(Z239,$Y$2:$Y$1001,0)),"")</f>
        <v/>
      </c>
    </row>
    <row r="240" spans="1:27" x14ac:dyDescent="0.25">
      <c r="A240">
        <v>141</v>
      </c>
      <c r="B240">
        <v>38</v>
      </c>
      <c r="C240">
        <v>119.2</v>
      </c>
      <c r="D240" s="1" t="s">
        <v>17</v>
      </c>
      <c r="E240" s="1" t="s">
        <v>18</v>
      </c>
      <c r="F240" s="1" t="s">
        <v>120</v>
      </c>
      <c r="G240" s="2">
        <v>38112</v>
      </c>
      <c r="H240" s="1" t="s">
        <v>97</v>
      </c>
      <c r="I240" s="1" t="s">
        <v>18</v>
      </c>
      <c r="J240" s="1" t="s">
        <v>82</v>
      </c>
      <c r="K240" s="1" t="s">
        <v>83</v>
      </c>
      <c r="L240" s="1" t="s">
        <v>84</v>
      </c>
      <c r="M240" s="1" t="s">
        <v>85</v>
      </c>
      <c r="N240">
        <v>227600</v>
      </c>
      <c r="O240" s="1" t="s">
        <v>86</v>
      </c>
      <c r="P240" s="1" t="s">
        <v>87</v>
      </c>
      <c r="Q240" s="1">
        <f>Data_sales[[#This Row],[priceEach]]*Data_sales[[#This Row],[quantityOrdered]]</f>
        <v>4529.6000000000004</v>
      </c>
      <c r="R240" s="1">
        <f>YEAR(Data_sales[[#This Row],[orderDate]])</f>
        <v>2004</v>
      </c>
      <c r="T240">
        <f>COUNTIF($F$2:F240,F240:F1239)</f>
        <v>11</v>
      </c>
      <c r="U240" t="str">
        <f>IF(T240=1,T240+ROWS($T$2:T240)/1000,"")</f>
        <v/>
      </c>
      <c r="V240" t="str">
        <f>IFERROR(SMALL($U$2:$U$1001,ROWS($U$2:U240)),"")</f>
        <v/>
      </c>
      <c r="W240" t="str">
        <f>IF(V240&lt;&gt;"",INDEX(Data_sales[productName],MATCH(V240,$U$2:$U$1001,0)),"")</f>
        <v/>
      </c>
      <c r="X240">
        <f>COUNTIF($O$2:O240,$O$2:$O$1001)</f>
        <v>141</v>
      </c>
      <c r="Y240" t="str">
        <f>IF(X240=1,X240+ROWS($X$2:X240)/100,"")</f>
        <v/>
      </c>
      <c r="Z240" t="str">
        <f>IFERROR(LARGE($Y$2:$Y$1001,ROWS($Y$2:Y240)),"")</f>
        <v/>
      </c>
      <c r="AA240" t="str">
        <f>IF(Z240&lt;&gt;"",INDEX(Data_sales[RepfullName],MATCH(Z240,$Y$2:$Y$1001,0)),"")</f>
        <v/>
      </c>
    </row>
    <row r="241" spans="1:27" x14ac:dyDescent="0.25">
      <c r="A241">
        <v>141</v>
      </c>
      <c r="B241">
        <v>38</v>
      </c>
      <c r="C241">
        <v>119.2</v>
      </c>
      <c r="D241" s="1" t="s">
        <v>17</v>
      </c>
      <c r="E241" s="1" t="s">
        <v>18</v>
      </c>
      <c r="F241" s="1" t="s">
        <v>120</v>
      </c>
      <c r="G241" s="2">
        <v>38162</v>
      </c>
      <c r="H241" s="1" t="s">
        <v>18</v>
      </c>
      <c r="I241" s="1" t="s">
        <v>98</v>
      </c>
      <c r="J241" s="1" t="s">
        <v>82</v>
      </c>
      <c r="K241" s="1" t="s">
        <v>83</v>
      </c>
      <c r="L241" s="1" t="s">
        <v>84</v>
      </c>
      <c r="M241" s="1" t="s">
        <v>85</v>
      </c>
      <c r="N241">
        <v>227600</v>
      </c>
      <c r="O241" s="1" t="s">
        <v>86</v>
      </c>
      <c r="P241" s="1" t="s">
        <v>87</v>
      </c>
      <c r="Q241" s="1">
        <f>Data_sales[[#This Row],[priceEach]]*Data_sales[[#This Row],[quantityOrdered]]</f>
        <v>4529.6000000000004</v>
      </c>
      <c r="R241" s="1">
        <f>YEAR(Data_sales[[#This Row],[orderDate]])</f>
        <v>2004</v>
      </c>
      <c r="T241">
        <f>COUNTIF($F$2:F241,F241:F1240)</f>
        <v>12</v>
      </c>
      <c r="U241" t="str">
        <f>IF(T241=1,T241+ROWS($T$2:T241)/1000,"")</f>
        <v/>
      </c>
      <c r="V241" t="str">
        <f>IFERROR(SMALL($U$2:$U$1001,ROWS($U$2:U241)),"")</f>
        <v/>
      </c>
      <c r="W241" t="str">
        <f>IF(V241&lt;&gt;"",INDEX(Data_sales[productName],MATCH(V241,$U$2:$U$1001,0)),"")</f>
        <v/>
      </c>
      <c r="X241">
        <f>COUNTIF($O$2:O241,$O$2:$O$1001)</f>
        <v>142</v>
      </c>
      <c r="Y241" t="str">
        <f>IF(X241=1,X241+ROWS($X$2:X241)/100,"")</f>
        <v/>
      </c>
      <c r="Z241" t="str">
        <f>IFERROR(LARGE($Y$2:$Y$1001,ROWS($Y$2:Y241)),"")</f>
        <v/>
      </c>
      <c r="AA241" t="str">
        <f>IF(Z241&lt;&gt;"",INDEX(Data_sales[RepfullName],MATCH(Z241,$Y$2:$Y$1001,0)),"")</f>
        <v/>
      </c>
    </row>
    <row r="242" spans="1:27" x14ac:dyDescent="0.25">
      <c r="A242">
        <v>141</v>
      </c>
      <c r="B242">
        <v>38</v>
      </c>
      <c r="C242">
        <v>119.2</v>
      </c>
      <c r="D242" s="1" t="s">
        <v>17</v>
      </c>
      <c r="E242" s="1" t="s">
        <v>18</v>
      </c>
      <c r="F242" s="1" t="s">
        <v>120</v>
      </c>
      <c r="G242" s="2">
        <v>38208</v>
      </c>
      <c r="H242" s="1" t="s">
        <v>99</v>
      </c>
      <c r="I242" s="1" t="s">
        <v>100</v>
      </c>
      <c r="J242" s="1" t="s">
        <v>82</v>
      </c>
      <c r="K242" s="1" t="s">
        <v>83</v>
      </c>
      <c r="L242" s="1" t="s">
        <v>84</v>
      </c>
      <c r="M242" s="1" t="s">
        <v>85</v>
      </c>
      <c r="N242">
        <v>227600</v>
      </c>
      <c r="O242" s="1" t="s">
        <v>86</v>
      </c>
      <c r="P242" s="1" t="s">
        <v>87</v>
      </c>
      <c r="Q242" s="1">
        <f>Data_sales[[#This Row],[priceEach]]*Data_sales[[#This Row],[quantityOrdered]]</f>
        <v>4529.6000000000004</v>
      </c>
      <c r="R242" s="1">
        <f>YEAR(Data_sales[[#This Row],[orderDate]])</f>
        <v>2004</v>
      </c>
      <c r="T242">
        <f>COUNTIF($F$2:F242,F242:F1241)</f>
        <v>13</v>
      </c>
      <c r="U242" t="str">
        <f>IF(T242=1,T242+ROWS($T$2:T242)/1000,"")</f>
        <v/>
      </c>
      <c r="V242" t="str">
        <f>IFERROR(SMALL($U$2:$U$1001,ROWS($U$2:U242)),"")</f>
        <v/>
      </c>
      <c r="W242" t="str">
        <f>IF(V242&lt;&gt;"",INDEX(Data_sales[productName],MATCH(V242,$U$2:$U$1001,0)),"")</f>
        <v/>
      </c>
      <c r="X242">
        <f>COUNTIF($O$2:O242,$O$2:$O$1001)</f>
        <v>143</v>
      </c>
      <c r="Y242" t="str">
        <f>IF(X242=1,X242+ROWS($X$2:X242)/100,"")</f>
        <v/>
      </c>
      <c r="Z242" t="str">
        <f>IFERROR(LARGE($Y$2:$Y$1001,ROWS($Y$2:Y242)),"")</f>
        <v/>
      </c>
      <c r="AA242" t="str">
        <f>IF(Z242&lt;&gt;"",INDEX(Data_sales[RepfullName],MATCH(Z242,$Y$2:$Y$1001,0)),"")</f>
        <v/>
      </c>
    </row>
    <row r="243" spans="1:27" x14ac:dyDescent="0.25">
      <c r="A243">
        <v>141</v>
      </c>
      <c r="B243">
        <v>38</v>
      </c>
      <c r="C243">
        <v>119.2</v>
      </c>
      <c r="D243" s="1" t="s">
        <v>17</v>
      </c>
      <c r="E243" s="1" t="s">
        <v>18</v>
      </c>
      <c r="F243" s="1" t="s">
        <v>120</v>
      </c>
      <c r="G243" s="2">
        <v>38276</v>
      </c>
      <c r="H243" s="1" t="s">
        <v>101</v>
      </c>
      <c r="I243" s="1" t="s">
        <v>102</v>
      </c>
      <c r="J243" s="1" t="s">
        <v>82</v>
      </c>
      <c r="K243" s="1" t="s">
        <v>83</v>
      </c>
      <c r="L243" s="1" t="s">
        <v>84</v>
      </c>
      <c r="M243" s="1" t="s">
        <v>85</v>
      </c>
      <c r="N243">
        <v>227600</v>
      </c>
      <c r="O243" s="1" t="s">
        <v>86</v>
      </c>
      <c r="P243" s="1" t="s">
        <v>87</v>
      </c>
      <c r="Q243" s="1">
        <f>Data_sales[[#This Row],[priceEach]]*Data_sales[[#This Row],[quantityOrdered]]</f>
        <v>4529.6000000000004</v>
      </c>
      <c r="R243" s="1">
        <f>YEAR(Data_sales[[#This Row],[orderDate]])</f>
        <v>2004</v>
      </c>
      <c r="T243">
        <f>COUNTIF($F$2:F243,F243:F1242)</f>
        <v>14</v>
      </c>
      <c r="U243" t="str">
        <f>IF(T243=1,T243+ROWS($T$2:T243)/1000,"")</f>
        <v/>
      </c>
      <c r="V243" t="str">
        <f>IFERROR(SMALL($U$2:$U$1001,ROWS($U$2:U243)),"")</f>
        <v/>
      </c>
      <c r="W243" t="str">
        <f>IF(V243&lt;&gt;"",INDEX(Data_sales[productName],MATCH(V243,$U$2:$U$1001,0)),"")</f>
        <v/>
      </c>
      <c r="X243">
        <f>COUNTIF($O$2:O243,$O$2:$O$1001)</f>
        <v>144</v>
      </c>
      <c r="Y243" t="str">
        <f>IF(X243=1,X243+ROWS($X$2:X243)/100,"")</f>
        <v/>
      </c>
      <c r="Z243" t="str">
        <f>IFERROR(LARGE($Y$2:$Y$1001,ROWS($Y$2:Y243)),"")</f>
        <v/>
      </c>
      <c r="AA243" t="str">
        <f>IF(Z243&lt;&gt;"",INDEX(Data_sales[RepfullName],MATCH(Z243,$Y$2:$Y$1001,0)),"")</f>
        <v/>
      </c>
    </row>
    <row r="244" spans="1:27" x14ac:dyDescent="0.25">
      <c r="A244">
        <v>141</v>
      </c>
      <c r="B244">
        <v>38</v>
      </c>
      <c r="C244">
        <v>119.2</v>
      </c>
      <c r="D244" s="1" t="s">
        <v>17</v>
      </c>
      <c r="E244" s="1" t="s">
        <v>18</v>
      </c>
      <c r="F244" s="1" t="s">
        <v>120</v>
      </c>
      <c r="G244" s="2">
        <v>38323</v>
      </c>
      <c r="H244" s="1" t="s">
        <v>103</v>
      </c>
      <c r="I244" s="1" t="s">
        <v>18</v>
      </c>
      <c r="J244" s="1" t="s">
        <v>82</v>
      </c>
      <c r="K244" s="1" t="s">
        <v>83</v>
      </c>
      <c r="L244" s="1" t="s">
        <v>84</v>
      </c>
      <c r="M244" s="1" t="s">
        <v>85</v>
      </c>
      <c r="N244">
        <v>227600</v>
      </c>
      <c r="O244" s="1" t="s">
        <v>86</v>
      </c>
      <c r="P244" s="1" t="s">
        <v>87</v>
      </c>
      <c r="Q244" s="1">
        <f>Data_sales[[#This Row],[priceEach]]*Data_sales[[#This Row],[quantityOrdered]]</f>
        <v>4529.6000000000004</v>
      </c>
      <c r="R244" s="1">
        <f>YEAR(Data_sales[[#This Row],[orderDate]])</f>
        <v>2004</v>
      </c>
      <c r="T244">
        <f>COUNTIF($F$2:F244,F244:F1243)</f>
        <v>15</v>
      </c>
      <c r="U244" t="str">
        <f>IF(T244=1,T244+ROWS($T$2:T244)/1000,"")</f>
        <v/>
      </c>
      <c r="V244" t="str">
        <f>IFERROR(SMALL($U$2:$U$1001,ROWS($U$2:U244)),"")</f>
        <v/>
      </c>
      <c r="W244" t="str">
        <f>IF(V244&lt;&gt;"",INDEX(Data_sales[productName],MATCH(V244,$U$2:$U$1001,0)),"")</f>
        <v/>
      </c>
      <c r="X244">
        <f>COUNTIF($O$2:O244,$O$2:$O$1001)</f>
        <v>145</v>
      </c>
      <c r="Y244" t="str">
        <f>IF(X244=1,X244+ROWS($X$2:X244)/100,"")</f>
        <v/>
      </c>
      <c r="Z244" t="str">
        <f>IFERROR(LARGE($Y$2:$Y$1001,ROWS($Y$2:Y244)),"")</f>
        <v/>
      </c>
      <c r="AA244" t="str">
        <f>IF(Z244&lt;&gt;"",INDEX(Data_sales[RepfullName],MATCH(Z244,$Y$2:$Y$1001,0)),"")</f>
        <v/>
      </c>
    </row>
    <row r="245" spans="1:27" x14ac:dyDescent="0.25">
      <c r="A245">
        <v>141</v>
      </c>
      <c r="B245">
        <v>38</v>
      </c>
      <c r="C245">
        <v>119.2</v>
      </c>
      <c r="D245" s="1" t="s">
        <v>17</v>
      </c>
      <c r="E245" s="1" t="s">
        <v>18</v>
      </c>
      <c r="F245" s="1" t="s">
        <v>120</v>
      </c>
      <c r="G245" s="2">
        <v>38328</v>
      </c>
      <c r="H245" s="1" t="s">
        <v>104</v>
      </c>
      <c r="I245" s="1" t="s">
        <v>18</v>
      </c>
      <c r="J245" s="1" t="s">
        <v>82</v>
      </c>
      <c r="K245" s="1" t="s">
        <v>83</v>
      </c>
      <c r="L245" s="1" t="s">
        <v>84</v>
      </c>
      <c r="M245" s="1" t="s">
        <v>85</v>
      </c>
      <c r="N245">
        <v>227600</v>
      </c>
      <c r="O245" s="1" t="s">
        <v>86</v>
      </c>
      <c r="P245" s="1" t="s">
        <v>87</v>
      </c>
      <c r="Q245" s="1">
        <f>Data_sales[[#This Row],[priceEach]]*Data_sales[[#This Row],[quantityOrdered]]</f>
        <v>4529.6000000000004</v>
      </c>
      <c r="R245" s="1">
        <f>YEAR(Data_sales[[#This Row],[orderDate]])</f>
        <v>2004</v>
      </c>
      <c r="T245">
        <f>COUNTIF($F$2:F245,F245:F1244)</f>
        <v>16</v>
      </c>
      <c r="U245" t="str">
        <f>IF(T245=1,T245+ROWS($T$2:T245)/1000,"")</f>
        <v/>
      </c>
      <c r="V245" t="str">
        <f>IFERROR(SMALL($U$2:$U$1001,ROWS($U$2:U245)),"")</f>
        <v/>
      </c>
      <c r="W245" t="str">
        <f>IF(V245&lt;&gt;"",INDEX(Data_sales[productName],MATCH(V245,$U$2:$U$1001,0)),"")</f>
        <v/>
      </c>
      <c r="X245">
        <f>COUNTIF($O$2:O245,$O$2:$O$1001)</f>
        <v>146</v>
      </c>
      <c r="Y245" t="str">
        <f>IF(X245=1,X245+ROWS($X$2:X245)/100,"")</f>
        <v/>
      </c>
      <c r="Z245" t="str">
        <f>IFERROR(LARGE($Y$2:$Y$1001,ROWS($Y$2:Y245)),"")</f>
        <v/>
      </c>
      <c r="AA245" t="str">
        <f>IF(Z245&lt;&gt;"",INDEX(Data_sales[RepfullName],MATCH(Z245,$Y$2:$Y$1001,0)),"")</f>
        <v/>
      </c>
    </row>
    <row r="246" spans="1:27" x14ac:dyDescent="0.25">
      <c r="A246">
        <v>141</v>
      </c>
      <c r="B246">
        <v>38</v>
      </c>
      <c r="C246">
        <v>119.2</v>
      </c>
      <c r="D246" s="1" t="s">
        <v>17</v>
      </c>
      <c r="E246" s="1" t="s">
        <v>18</v>
      </c>
      <c r="F246" s="1" t="s">
        <v>120</v>
      </c>
      <c r="G246" s="2">
        <v>38331</v>
      </c>
      <c r="H246" s="1" t="s">
        <v>105</v>
      </c>
      <c r="I246" s="1" t="s">
        <v>106</v>
      </c>
      <c r="J246" s="1" t="s">
        <v>82</v>
      </c>
      <c r="K246" s="1" t="s">
        <v>83</v>
      </c>
      <c r="L246" s="1" t="s">
        <v>84</v>
      </c>
      <c r="M246" s="1" t="s">
        <v>85</v>
      </c>
      <c r="N246">
        <v>227600</v>
      </c>
      <c r="O246" s="1" t="s">
        <v>86</v>
      </c>
      <c r="P246" s="1" t="s">
        <v>87</v>
      </c>
      <c r="Q246" s="1">
        <f>Data_sales[[#This Row],[priceEach]]*Data_sales[[#This Row],[quantityOrdered]]</f>
        <v>4529.6000000000004</v>
      </c>
      <c r="R246" s="1">
        <f>YEAR(Data_sales[[#This Row],[orderDate]])</f>
        <v>2004</v>
      </c>
      <c r="T246">
        <f>COUNTIF($F$2:F246,F246:F1245)</f>
        <v>17</v>
      </c>
      <c r="U246" t="str">
        <f>IF(T246=1,T246+ROWS($T$2:T246)/1000,"")</f>
        <v/>
      </c>
      <c r="V246" t="str">
        <f>IFERROR(SMALL($U$2:$U$1001,ROWS($U$2:U246)),"")</f>
        <v/>
      </c>
      <c r="W246" t="str">
        <f>IF(V246&lt;&gt;"",INDEX(Data_sales[productName],MATCH(V246,$U$2:$U$1001,0)),"")</f>
        <v/>
      </c>
      <c r="X246">
        <f>COUNTIF($O$2:O246,$O$2:$O$1001)</f>
        <v>147</v>
      </c>
      <c r="Y246" t="str">
        <f>IF(X246=1,X246+ROWS($X$2:X246)/100,"")</f>
        <v/>
      </c>
      <c r="Z246" t="str">
        <f>IFERROR(LARGE($Y$2:$Y$1001,ROWS($Y$2:Y246)),"")</f>
        <v/>
      </c>
      <c r="AA246" t="str">
        <f>IF(Z246&lt;&gt;"",INDEX(Data_sales[RepfullName],MATCH(Z246,$Y$2:$Y$1001,0)),"")</f>
        <v/>
      </c>
    </row>
    <row r="247" spans="1:27" x14ac:dyDescent="0.25">
      <c r="A247">
        <v>141</v>
      </c>
      <c r="B247">
        <v>38</v>
      </c>
      <c r="C247">
        <v>119.2</v>
      </c>
      <c r="D247" s="1" t="s">
        <v>17</v>
      </c>
      <c r="E247" s="1" t="s">
        <v>18</v>
      </c>
      <c r="F247" s="1" t="s">
        <v>120</v>
      </c>
      <c r="G247" s="2">
        <v>38393</v>
      </c>
      <c r="H247" s="1" t="s">
        <v>107</v>
      </c>
      <c r="I247" s="1" t="s">
        <v>18</v>
      </c>
      <c r="J247" s="1" t="s">
        <v>82</v>
      </c>
      <c r="K247" s="1" t="s">
        <v>83</v>
      </c>
      <c r="L247" s="1" t="s">
        <v>84</v>
      </c>
      <c r="M247" s="1" t="s">
        <v>85</v>
      </c>
      <c r="N247">
        <v>227600</v>
      </c>
      <c r="O247" s="1" t="s">
        <v>86</v>
      </c>
      <c r="P247" s="1" t="s">
        <v>87</v>
      </c>
      <c r="Q247" s="3">
        <f>Data_sales[[#This Row],[priceEach]]*Data_sales[[#This Row],[quantityOrdered]]</f>
        <v>4529.6000000000004</v>
      </c>
      <c r="R247" s="1">
        <f>YEAR(Data_sales[[#This Row],[orderDate]])</f>
        <v>2005</v>
      </c>
      <c r="T247">
        <f>COUNTIF($F$2:F247,F247:F1246)</f>
        <v>18</v>
      </c>
      <c r="U247" t="str">
        <f>IF(T247=1,T247+ROWS($T$2:T247)/1000,"")</f>
        <v/>
      </c>
      <c r="V247" t="str">
        <f>IFERROR(SMALL($U$2:$U$1001,ROWS($U$2:U247)),"")</f>
        <v/>
      </c>
      <c r="W247" t="str">
        <f>IF(V247&lt;&gt;"",INDEX(Data_sales[productName],MATCH(V247,$U$2:$U$1001,0)),"")</f>
        <v/>
      </c>
      <c r="X247">
        <f>COUNTIF($O$2:O247,$O$2:$O$1001)</f>
        <v>148</v>
      </c>
      <c r="Y247" t="str">
        <f>IF(X247=1,X247+ROWS($X$2:X247)/100,"")</f>
        <v/>
      </c>
      <c r="Z247" t="str">
        <f>IFERROR(LARGE($Y$2:$Y$1001,ROWS($Y$2:Y247)),"")</f>
        <v/>
      </c>
      <c r="AA247" t="str">
        <f>IF(Z247&lt;&gt;"",INDEX(Data_sales[RepfullName],MATCH(Z247,$Y$2:$Y$1001,0)),"")</f>
        <v/>
      </c>
    </row>
    <row r="248" spans="1:27" x14ac:dyDescent="0.25">
      <c r="A248">
        <v>141</v>
      </c>
      <c r="B248">
        <v>38</v>
      </c>
      <c r="C248">
        <v>119.2</v>
      </c>
      <c r="D248" s="1" t="s">
        <v>17</v>
      </c>
      <c r="E248" s="1" t="s">
        <v>18</v>
      </c>
      <c r="F248" s="1" t="s">
        <v>120</v>
      </c>
      <c r="G248" s="2">
        <v>38393</v>
      </c>
      <c r="H248" s="1" t="s">
        <v>107</v>
      </c>
      <c r="I248" s="1" t="s">
        <v>18</v>
      </c>
      <c r="J248" s="1" t="s">
        <v>82</v>
      </c>
      <c r="K248" s="1" t="s">
        <v>83</v>
      </c>
      <c r="L248" s="1" t="s">
        <v>84</v>
      </c>
      <c r="M248" s="1" t="s">
        <v>85</v>
      </c>
      <c r="N248">
        <v>227600</v>
      </c>
      <c r="O248" s="1" t="s">
        <v>86</v>
      </c>
      <c r="P248" s="1" t="s">
        <v>87</v>
      </c>
      <c r="Q248" s="3">
        <f>Data_sales[[#This Row],[priceEach]]*Data_sales[[#This Row],[quantityOrdered]]</f>
        <v>4529.6000000000004</v>
      </c>
      <c r="R248" s="1">
        <f>YEAR(Data_sales[[#This Row],[orderDate]])</f>
        <v>2005</v>
      </c>
      <c r="T248">
        <f>COUNTIF($F$2:F248,F248:F1247)</f>
        <v>19</v>
      </c>
      <c r="U248" t="str">
        <f>IF(T248=1,T248+ROWS($T$2:T248)/1000,"")</f>
        <v/>
      </c>
      <c r="V248" t="str">
        <f>IFERROR(SMALL($U$2:$U$1001,ROWS($U$2:U248)),"")</f>
        <v/>
      </c>
      <c r="W248" t="str">
        <f>IF(V248&lt;&gt;"",INDEX(Data_sales[productName],MATCH(V248,$U$2:$U$1001,0)),"")</f>
        <v/>
      </c>
      <c r="X248">
        <f>COUNTIF($O$2:O248,$O$2:$O$1001)</f>
        <v>149</v>
      </c>
      <c r="Y248" t="str">
        <f>IF(X248=1,X248+ROWS($X$2:X248)/100,"")</f>
        <v/>
      </c>
      <c r="Z248" t="str">
        <f>IFERROR(LARGE($Y$2:$Y$1001,ROWS($Y$2:Y248)),"")</f>
        <v/>
      </c>
      <c r="AA248" t="str">
        <f>IF(Z248&lt;&gt;"",INDEX(Data_sales[RepfullName],MATCH(Z248,$Y$2:$Y$1001,0)),"")</f>
        <v/>
      </c>
    </row>
    <row r="249" spans="1:27" x14ac:dyDescent="0.25">
      <c r="A249">
        <v>141</v>
      </c>
      <c r="B249">
        <v>38</v>
      </c>
      <c r="C249">
        <v>119.2</v>
      </c>
      <c r="D249" s="1" t="s">
        <v>17</v>
      </c>
      <c r="E249" s="1" t="s">
        <v>18</v>
      </c>
      <c r="F249" s="1" t="s">
        <v>120</v>
      </c>
      <c r="G249" s="2">
        <v>38399</v>
      </c>
      <c r="H249" s="1" t="s">
        <v>108</v>
      </c>
      <c r="I249" s="1" t="s">
        <v>18</v>
      </c>
      <c r="J249" s="1" t="s">
        <v>82</v>
      </c>
      <c r="K249" s="1" t="s">
        <v>83</v>
      </c>
      <c r="L249" s="1" t="s">
        <v>84</v>
      </c>
      <c r="M249" s="1" t="s">
        <v>85</v>
      </c>
      <c r="N249">
        <v>227600</v>
      </c>
      <c r="O249" s="1" t="s">
        <v>86</v>
      </c>
      <c r="P249" s="1" t="s">
        <v>87</v>
      </c>
      <c r="Q249" s="3">
        <f>Data_sales[[#This Row],[priceEach]]*Data_sales[[#This Row],[quantityOrdered]]</f>
        <v>4529.6000000000004</v>
      </c>
      <c r="R249" s="1">
        <f>YEAR(Data_sales[[#This Row],[orderDate]])</f>
        <v>2005</v>
      </c>
      <c r="T249">
        <f>COUNTIF($F$2:F249,F249:F1248)</f>
        <v>20</v>
      </c>
      <c r="U249" t="str">
        <f>IF(T249=1,T249+ROWS($T$2:T249)/1000,"")</f>
        <v/>
      </c>
      <c r="V249" t="str">
        <f>IFERROR(SMALL($U$2:$U$1001,ROWS($U$2:U249)),"")</f>
        <v/>
      </c>
      <c r="W249" t="str">
        <f>IF(V249&lt;&gt;"",INDEX(Data_sales[productName],MATCH(V249,$U$2:$U$1001,0)),"")</f>
        <v/>
      </c>
      <c r="X249">
        <f>COUNTIF($O$2:O249,$O$2:$O$1001)</f>
        <v>150</v>
      </c>
      <c r="Y249" t="str">
        <f>IF(X249=1,X249+ROWS($X$2:X249)/100,"")</f>
        <v/>
      </c>
      <c r="Z249" t="str">
        <f>IFERROR(LARGE($Y$2:$Y$1001,ROWS($Y$2:Y249)),"")</f>
        <v/>
      </c>
      <c r="AA249" t="str">
        <f>IF(Z249&lt;&gt;"",INDEX(Data_sales[RepfullName],MATCH(Z249,$Y$2:$Y$1001,0)),"")</f>
        <v/>
      </c>
    </row>
    <row r="250" spans="1:27" x14ac:dyDescent="0.25">
      <c r="A250">
        <v>141</v>
      </c>
      <c r="B250">
        <v>38</v>
      </c>
      <c r="C250">
        <v>119.2</v>
      </c>
      <c r="D250" s="1" t="s">
        <v>17</v>
      </c>
      <c r="E250" s="1" t="s">
        <v>18</v>
      </c>
      <c r="F250" s="1" t="s">
        <v>120</v>
      </c>
      <c r="G250" s="2">
        <v>38405</v>
      </c>
      <c r="H250" s="1" t="s">
        <v>109</v>
      </c>
      <c r="I250" s="1" t="s">
        <v>18</v>
      </c>
      <c r="J250" s="1" t="s">
        <v>82</v>
      </c>
      <c r="K250" s="1" t="s">
        <v>83</v>
      </c>
      <c r="L250" s="1" t="s">
        <v>84</v>
      </c>
      <c r="M250" s="1" t="s">
        <v>85</v>
      </c>
      <c r="N250">
        <v>227600</v>
      </c>
      <c r="O250" s="1" t="s">
        <v>86</v>
      </c>
      <c r="P250" s="1" t="s">
        <v>87</v>
      </c>
      <c r="Q250" s="3">
        <f>Data_sales[[#This Row],[priceEach]]*Data_sales[[#This Row],[quantityOrdered]]</f>
        <v>4529.6000000000004</v>
      </c>
      <c r="R250" s="1">
        <f>YEAR(Data_sales[[#This Row],[orderDate]])</f>
        <v>2005</v>
      </c>
      <c r="T250">
        <f>COUNTIF($F$2:F250,F250:F1249)</f>
        <v>21</v>
      </c>
      <c r="U250" t="str">
        <f>IF(T250=1,T250+ROWS($T$2:T250)/1000,"")</f>
        <v/>
      </c>
      <c r="V250" t="str">
        <f>IFERROR(SMALL($U$2:$U$1001,ROWS($U$2:U250)),"")</f>
        <v/>
      </c>
      <c r="W250" t="str">
        <f>IF(V250&lt;&gt;"",INDEX(Data_sales[productName],MATCH(V250,$U$2:$U$1001,0)),"")</f>
        <v/>
      </c>
      <c r="X250">
        <f>COUNTIF($O$2:O250,$O$2:$O$1001)</f>
        <v>151</v>
      </c>
      <c r="Y250" t="str">
        <f>IF(X250=1,X250+ROWS($X$2:X250)/100,"")</f>
        <v/>
      </c>
      <c r="Z250" t="str">
        <f>IFERROR(LARGE($Y$2:$Y$1001,ROWS($Y$2:Y250)),"")</f>
        <v/>
      </c>
      <c r="AA250" t="str">
        <f>IF(Z250&lt;&gt;"",INDEX(Data_sales[RepfullName],MATCH(Z250,$Y$2:$Y$1001,0)),"")</f>
        <v/>
      </c>
    </row>
    <row r="251" spans="1:27" x14ac:dyDescent="0.25">
      <c r="A251">
        <v>141</v>
      </c>
      <c r="B251">
        <v>38</v>
      </c>
      <c r="C251">
        <v>119.2</v>
      </c>
      <c r="D251" s="1" t="s">
        <v>17</v>
      </c>
      <c r="E251" s="1" t="s">
        <v>18</v>
      </c>
      <c r="F251" s="1" t="s">
        <v>120</v>
      </c>
      <c r="G251" s="2">
        <v>38412</v>
      </c>
      <c r="H251" s="1" t="s">
        <v>110</v>
      </c>
      <c r="I251" s="1" t="s">
        <v>111</v>
      </c>
      <c r="J251" s="1" t="s">
        <v>82</v>
      </c>
      <c r="K251" s="1" t="s">
        <v>83</v>
      </c>
      <c r="L251" s="1" t="s">
        <v>84</v>
      </c>
      <c r="M251" s="1" t="s">
        <v>85</v>
      </c>
      <c r="N251">
        <v>227600</v>
      </c>
      <c r="O251" s="1" t="s">
        <v>86</v>
      </c>
      <c r="P251" s="1" t="s">
        <v>87</v>
      </c>
      <c r="Q251" s="3">
        <f>Data_sales[[#This Row],[priceEach]]*Data_sales[[#This Row],[quantityOrdered]]</f>
        <v>4529.6000000000004</v>
      </c>
      <c r="R251" s="1">
        <f>YEAR(Data_sales[[#This Row],[orderDate]])</f>
        <v>2005</v>
      </c>
      <c r="T251">
        <f>COUNTIF($F$2:F251,F251:F1250)</f>
        <v>22</v>
      </c>
      <c r="U251" t="str">
        <f>IF(T251=1,T251+ROWS($T$2:T251)/1000,"")</f>
        <v/>
      </c>
      <c r="V251" t="str">
        <f>IFERROR(SMALL($U$2:$U$1001,ROWS($U$2:U251)),"")</f>
        <v/>
      </c>
      <c r="W251" t="str">
        <f>IF(V251&lt;&gt;"",INDEX(Data_sales[productName],MATCH(V251,$U$2:$U$1001,0)),"")</f>
        <v/>
      </c>
      <c r="X251">
        <f>COUNTIF($O$2:O251,$O$2:$O$1001)</f>
        <v>152</v>
      </c>
      <c r="Y251" t="str">
        <f>IF(X251=1,X251+ROWS($X$2:X251)/100,"")</f>
        <v/>
      </c>
      <c r="Z251" t="str">
        <f>IFERROR(LARGE($Y$2:$Y$1001,ROWS($Y$2:Y251)),"")</f>
        <v/>
      </c>
      <c r="AA251" t="str">
        <f>IF(Z251&lt;&gt;"",INDEX(Data_sales[RepfullName],MATCH(Z251,$Y$2:$Y$1001,0)),"")</f>
        <v/>
      </c>
    </row>
    <row r="252" spans="1:27" x14ac:dyDescent="0.25">
      <c r="A252">
        <v>141</v>
      </c>
      <c r="B252">
        <v>38</v>
      </c>
      <c r="C252">
        <v>119.2</v>
      </c>
      <c r="D252" s="1" t="s">
        <v>17</v>
      </c>
      <c r="E252" s="1" t="s">
        <v>18</v>
      </c>
      <c r="F252" s="1" t="s">
        <v>120</v>
      </c>
      <c r="G252" s="2">
        <v>38426</v>
      </c>
      <c r="H252" s="1" t="s">
        <v>112</v>
      </c>
      <c r="I252" s="1" t="s">
        <v>18</v>
      </c>
      <c r="J252" s="1" t="s">
        <v>82</v>
      </c>
      <c r="K252" s="1" t="s">
        <v>83</v>
      </c>
      <c r="L252" s="1" t="s">
        <v>84</v>
      </c>
      <c r="M252" s="1" t="s">
        <v>85</v>
      </c>
      <c r="N252">
        <v>227600</v>
      </c>
      <c r="O252" s="1" t="s">
        <v>86</v>
      </c>
      <c r="P252" s="1" t="s">
        <v>87</v>
      </c>
      <c r="Q252" s="3">
        <f>Data_sales[[#This Row],[priceEach]]*Data_sales[[#This Row],[quantityOrdered]]</f>
        <v>4529.6000000000004</v>
      </c>
      <c r="R252" s="1">
        <f>YEAR(Data_sales[[#This Row],[orderDate]])</f>
        <v>2005</v>
      </c>
      <c r="T252">
        <f>COUNTIF($F$2:F252,F252:F1251)</f>
        <v>23</v>
      </c>
      <c r="U252" t="str">
        <f>IF(T252=1,T252+ROWS($T$2:T252)/1000,"")</f>
        <v/>
      </c>
      <c r="V252" t="str">
        <f>IFERROR(SMALL($U$2:$U$1001,ROWS($U$2:U252)),"")</f>
        <v/>
      </c>
      <c r="W252" t="str">
        <f>IF(V252&lt;&gt;"",INDEX(Data_sales[productName],MATCH(V252,$U$2:$U$1001,0)),"")</f>
        <v/>
      </c>
      <c r="X252">
        <f>COUNTIF($O$2:O252,$O$2:$O$1001)</f>
        <v>153</v>
      </c>
      <c r="Y252" t="str">
        <f>IF(X252=1,X252+ROWS($X$2:X252)/100,"")</f>
        <v/>
      </c>
      <c r="Z252" t="str">
        <f>IFERROR(LARGE($Y$2:$Y$1001,ROWS($Y$2:Y252)),"")</f>
        <v/>
      </c>
      <c r="AA252" t="str">
        <f>IF(Z252&lt;&gt;"",INDEX(Data_sales[RepfullName],MATCH(Z252,$Y$2:$Y$1001,0)),"")</f>
        <v/>
      </c>
    </row>
    <row r="253" spans="1:27" x14ac:dyDescent="0.25">
      <c r="A253">
        <v>141</v>
      </c>
      <c r="B253">
        <v>38</v>
      </c>
      <c r="C253">
        <v>119.2</v>
      </c>
      <c r="D253" s="1" t="s">
        <v>17</v>
      </c>
      <c r="E253" s="1" t="s">
        <v>18</v>
      </c>
      <c r="F253" s="1" t="s">
        <v>120</v>
      </c>
      <c r="G253" s="2">
        <v>38475</v>
      </c>
      <c r="H253" s="1" t="s">
        <v>113</v>
      </c>
      <c r="I253" s="1" t="s">
        <v>18</v>
      </c>
      <c r="J253" s="1" t="s">
        <v>82</v>
      </c>
      <c r="K253" s="1" t="s">
        <v>83</v>
      </c>
      <c r="L253" s="1" t="s">
        <v>84</v>
      </c>
      <c r="M253" s="1" t="s">
        <v>85</v>
      </c>
      <c r="N253">
        <v>227600</v>
      </c>
      <c r="O253" s="1" t="s">
        <v>86</v>
      </c>
      <c r="P253" s="1" t="s">
        <v>87</v>
      </c>
      <c r="Q253" s="3">
        <f>Data_sales[[#This Row],[priceEach]]*Data_sales[[#This Row],[quantityOrdered]]</f>
        <v>4529.6000000000004</v>
      </c>
      <c r="R253" s="1">
        <f>YEAR(Data_sales[[#This Row],[orderDate]])</f>
        <v>2005</v>
      </c>
      <c r="T253">
        <f>COUNTIF($F$2:F253,F253:F1252)</f>
        <v>24</v>
      </c>
      <c r="U253" t="str">
        <f>IF(T253=1,T253+ROWS($T$2:T253)/1000,"")</f>
        <v/>
      </c>
      <c r="V253" t="str">
        <f>IFERROR(SMALL($U$2:$U$1001,ROWS($U$2:U253)),"")</f>
        <v/>
      </c>
      <c r="W253" t="str">
        <f>IF(V253&lt;&gt;"",INDEX(Data_sales[productName],MATCH(V253,$U$2:$U$1001,0)),"")</f>
        <v/>
      </c>
      <c r="X253">
        <f>COUNTIF($O$2:O253,$O$2:$O$1001)</f>
        <v>154</v>
      </c>
      <c r="Y253" t="str">
        <f>IF(X253=1,X253+ROWS($X$2:X253)/100,"")</f>
        <v/>
      </c>
      <c r="Z253" t="str">
        <f>IFERROR(LARGE($Y$2:$Y$1001,ROWS($Y$2:Y253)),"")</f>
        <v/>
      </c>
      <c r="AA253" t="str">
        <f>IF(Z253&lt;&gt;"",INDEX(Data_sales[RepfullName],MATCH(Z253,$Y$2:$Y$1001,0)),"")</f>
        <v/>
      </c>
    </row>
    <row r="254" spans="1:27" x14ac:dyDescent="0.25">
      <c r="A254">
        <v>141</v>
      </c>
      <c r="B254">
        <v>38</v>
      </c>
      <c r="C254">
        <v>119.2</v>
      </c>
      <c r="D254" s="1" t="s">
        <v>17</v>
      </c>
      <c r="E254" s="1" t="s">
        <v>18</v>
      </c>
      <c r="F254" s="1" t="s">
        <v>120</v>
      </c>
      <c r="G254" s="2">
        <v>38485</v>
      </c>
      <c r="H254" s="1" t="s">
        <v>114</v>
      </c>
      <c r="I254" s="1" t="s">
        <v>115</v>
      </c>
      <c r="J254" s="1" t="s">
        <v>82</v>
      </c>
      <c r="K254" s="1" t="s">
        <v>83</v>
      </c>
      <c r="L254" s="1" t="s">
        <v>84</v>
      </c>
      <c r="M254" s="1" t="s">
        <v>85</v>
      </c>
      <c r="N254">
        <v>227600</v>
      </c>
      <c r="O254" s="1" t="s">
        <v>86</v>
      </c>
      <c r="P254" s="1" t="s">
        <v>87</v>
      </c>
      <c r="Q254" s="3">
        <f>Data_sales[[#This Row],[priceEach]]*Data_sales[[#This Row],[quantityOrdered]]</f>
        <v>4529.6000000000004</v>
      </c>
      <c r="R254" s="1">
        <f>YEAR(Data_sales[[#This Row],[orderDate]])</f>
        <v>2005</v>
      </c>
      <c r="T254">
        <f>COUNTIF($F$2:F254,F254:F1253)</f>
        <v>25</v>
      </c>
      <c r="U254" t="str">
        <f>IF(T254=1,T254+ROWS($T$2:T254)/1000,"")</f>
        <v/>
      </c>
      <c r="V254" t="str">
        <f>IFERROR(SMALL($U$2:$U$1001,ROWS($U$2:U254)),"")</f>
        <v/>
      </c>
      <c r="W254" t="str">
        <f>IF(V254&lt;&gt;"",INDEX(Data_sales[productName],MATCH(V254,$U$2:$U$1001,0)),"")</f>
        <v/>
      </c>
      <c r="X254">
        <f>COUNTIF($O$2:O254,$O$2:$O$1001)</f>
        <v>155</v>
      </c>
      <c r="Y254" t="str">
        <f>IF(X254=1,X254+ROWS($X$2:X254)/100,"")</f>
        <v/>
      </c>
      <c r="Z254" t="str">
        <f>IFERROR(LARGE($Y$2:$Y$1001,ROWS($Y$2:Y254)),"")</f>
        <v/>
      </c>
      <c r="AA254" t="str">
        <f>IF(Z254&lt;&gt;"",INDEX(Data_sales[RepfullName],MATCH(Z254,$Y$2:$Y$1001,0)),"")</f>
        <v/>
      </c>
    </row>
    <row r="255" spans="1:27" x14ac:dyDescent="0.25">
      <c r="A255">
        <v>141</v>
      </c>
      <c r="B255">
        <v>38</v>
      </c>
      <c r="C255">
        <v>119.2</v>
      </c>
      <c r="D255" s="1" t="s">
        <v>17</v>
      </c>
      <c r="E255" s="1" t="s">
        <v>18</v>
      </c>
      <c r="F255" s="1" t="s">
        <v>120</v>
      </c>
      <c r="G255" s="2">
        <v>38503</v>
      </c>
      <c r="H255" s="1" t="s">
        <v>18</v>
      </c>
      <c r="I255" s="1" t="s">
        <v>18</v>
      </c>
      <c r="J255" s="1" t="s">
        <v>82</v>
      </c>
      <c r="K255" s="1" t="s">
        <v>83</v>
      </c>
      <c r="L255" s="1" t="s">
        <v>84</v>
      </c>
      <c r="M255" s="1" t="s">
        <v>85</v>
      </c>
      <c r="N255">
        <v>227600</v>
      </c>
      <c r="O255" s="1" t="s">
        <v>86</v>
      </c>
      <c r="P255" s="1" t="s">
        <v>87</v>
      </c>
      <c r="Q255" s="3">
        <f>Data_sales[[#This Row],[priceEach]]*Data_sales[[#This Row],[quantityOrdered]]</f>
        <v>4529.6000000000004</v>
      </c>
      <c r="R255" s="1">
        <f>YEAR(Data_sales[[#This Row],[orderDate]])</f>
        <v>2005</v>
      </c>
      <c r="T255">
        <f>COUNTIF($F$2:F255,F255:F1254)</f>
        <v>26</v>
      </c>
      <c r="U255" t="str">
        <f>IF(T255=1,T255+ROWS($T$2:T255)/1000,"")</f>
        <v/>
      </c>
      <c r="V255" t="str">
        <f>IFERROR(SMALL($U$2:$U$1001,ROWS($U$2:U255)),"")</f>
        <v/>
      </c>
      <c r="W255" t="str">
        <f>IF(V255&lt;&gt;"",INDEX(Data_sales[productName],MATCH(V255,$U$2:$U$1001,0)),"")</f>
        <v/>
      </c>
      <c r="X255">
        <f>COUNTIF($O$2:O255,$O$2:$O$1001)</f>
        <v>156</v>
      </c>
      <c r="Y255" t="str">
        <f>IF(X255=1,X255+ROWS($X$2:X255)/100,"")</f>
        <v/>
      </c>
      <c r="Z255" t="str">
        <f>IFERROR(LARGE($Y$2:$Y$1001,ROWS($Y$2:Y255)),"")</f>
        <v/>
      </c>
      <c r="AA255" t="str">
        <f>IF(Z255&lt;&gt;"",INDEX(Data_sales[RepfullName],MATCH(Z255,$Y$2:$Y$1001,0)),"")</f>
        <v/>
      </c>
    </row>
    <row r="256" spans="1:27" x14ac:dyDescent="0.25">
      <c r="A256">
        <v>141</v>
      </c>
      <c r="B256">
        <v>35</v>
      </c>
      <c r="C256">
        <v>52.02</v>
      </c>
      <c r="D256" s="1" t="s">
        <v>17</v>
      </c>
      <c r="E256" s="1" t="s">
        <v>18</v>
      </c>
      <c r="F256" s="1" t="s">
        <v>121</v>
      </c>
      <c r="G256" s="2">
        <v>37652</v>
      </c>
      <c r="H256" s="1" t="s">
        <v>81</v>
      </c>
      <c r="I256" s="1" t="s">
        <v>18</v>
      </c>
      <c r="J256" s="1" t="s">
        <v>82</v>
      </c>
      <c r="K256" s="1" t="s">
        <v>83</v>
      </c>
      <c r="L256" s="1" t="s">
        <v>84</v>
      </c>
      <c r="M256" s="1" t="s">
        <v>85</v>
      </c>
      <c r="N256">
        <v>227600</v>
      </c>
      <c r="O256" s="1" t="s">
        <v>86</v>
      </c>
      <c r="P256" s="1" t="s">
        <v>87</v>
      </c>
      <c r="Q256" s="1">
        <f>Data_sales[[#This Row],[priceEach]]*Data_sales[[#This Row],[quantityOrdered]]</f>
        <v>1820.7</v>
      </c>
      <c r="R256" s="1">
        <f>YEAR(Data_sales[[#This Row],[orderDate]])</f>
        <v>2003</v>
      </c>
      <c r="T256">
        <f>COUNTIF($F$2:F256,F256:F1255)</f>
        <v>1</v>
      </c>
      <c r="U256">
        <f>IF(T256=1,T256+ROWS($T$2:T256)/1000,"")</f>
        <v>1.2549999999999999</v>
      </c>
      <c r="V256" t="str">
        <f>IFERROR(SMALL($U$2:$U$1001,ROWS($U$2:U256)),"")</f>
        <v/>
      </c>
      <c r="W256" t="str">
        <f>IF(V256&lt;&gt;"",INDEX(Data_sales[productName],MATCH(V256,$U$2:$U$1001,0)),"")</f>
        <v/>
      </c>
      <c r="X256">
        <f>COUNTIF($O$2:O256,$O$2:$O$1001)</f>
        <v>157</v>
      </c>
      <c r="Y256" t="str">
        <f>IF(X256=1,X256+ROWS($X$2:X256)/100,"")</f>
        <v/>
      </c>
      <c r="Z256" t="str">
        <f>IFERROR(LARGE($Y$2:$Y$1001,ROWS($Y$2:Y256)),"")</f>
        <v/>
      </c>
      <c r="AA256" t="str">
        <f>IF(Z256&lt;&gt;"",INDEX(Data_sales[RepfullName],MATCH(Z256,$Y$2:$Y$1001,0)),"")</f>
        <v/>
      </c>
    </row>
    <row r="257" spans="1:27" x14ac:dyDescent="0.25">
      <c r="A257">
        <v>141</v>
      </c>
      <c r="B257">
        <v>35</v>
      </c>
      <c r="C257">
        <v>52.02</v>
      </c>
      <c r="D257" s="1" t="s">
        <v>17</v>
      </c>
      <c r="E257" s="1" t="s">
        <v>18</v>
      </c>
      <c r="F257" s="1" t="s">
        <v>121</v>
      </c>
      <c r="G257" s="2">
        <v>37778</v>
      </c>
      <c r="H257" s="1" t="s">
        <v>88</v>
      </c>
      <c r="I257" s="1" t="s">
        <v>18</v>
      </c>
      <c r="J257" s="1" t="s">
        <v>82</v>
      </c>
      <c r="K257" s="1" t="s">
        <v>83</v>
      </c>
      <c r="L257" s="1" t="s">
        <v>84</v>
      </c>
      <c r="M257" s="1" t="s">
        <v>85</v>
      </c>
      <c r="N257">
        <v>227600</v>
      </c>
      <c r="O257" s="1" t="s">
        <v>86</v>
      </c>
      <c r="P257" s="1" t="s">
        <v>87</v>
      </c>
      <c r="Q257" s="1">
        <f>Data_sales[[#This Row],[priceEach]]*Data_sales[[#This Row],[quantityOrdered]]</f>
        <v>1820.7</v>
      </c>
      <c r="R257" s="1">
        <f>YEAR(Data_sales[[#This Row],[orderDate]])</f>
        <v>2003</v>
      </c>
      <c r="T257">
        <f>COUNTIF($F$2:F257,F257:F1256)</f>
        <v>2</v>
      </c>
      <c r="U257" t="str">
        <f>IF(T257=1,T257+ROWS($T$2:T257)/1000,"")</f>
        <v/>
      </c>
      <c r="V257" t="str">
        <f>IFERROR(SMALL($U$2:$U$1001,ROWS($U$2:U257)),"")</f>
        <v/>
      </c>
      <c r="W257" t="str">
        <f>IF(V257&lt;&gt;"",INDEX(Data_sales[productName],MATCH(V257,$U$2:$U$1001,0)),"")</f>
        <v/>
      </c>
      <c r="X257">
        <f>COUNTIF($O$2:O257,$O$2:$O$1001)</f>
        <v>158</v>
      </c>
      <c r="Y257" t="str">
        <f>IF(X257=1,X257+ROWS($X$2:X257)/100,"")</f>
        <v/>
      </c>
      <c r="Z257" t="str">
        <f>IFERROR(LARGE($Y$2:$Y$1001,ROWS($Y$2:Y257)),"")</f>
        <v/>
      </c>
      <c r="AA257" t="str">
        <f>IF(Z257&lt;&gt;"",INDEX(Data_sales[RepfullName],MATCH(Z257,$Y$2:$Y$1001,0)),"")</f>
        <v/>
      </c>
    </row>
    <row r="258" spans="1:27" x14ac:dyDescent="0.25">
      <c r="A258">
        <v>141</v>
      </c>
      <c r="B258">
        <v>35</v>
      </c>
      <c r="C258">
        <v>52.02</v>
      </c>
      <c r="D258" s="1" t="s">
        <v>17</v>
      </c>
      <c r="E258" s="1" t="s">
        <v>18</v>
      </c>
      <c r="F258" s="1" t="s">
        <v>121</v>
      </c>
      <c r="G258" s="2">
        <v>37799</v>
      </c>
      <c r="H258" s="1" t="s">
        <v>89</v>
      </c>
      <c r="I258" s="1" t="s">
        <v>18</v>
      </c>
      <c r="J258" s="1" t="s">
        <v>82</v>
      </c>
      <c r="K258" s="1" t="s">
        <v>83</v>
      </c>
      <c r="L258" s="1" t="s">
        <v>84</v>
      </c>
      <c r="M258" s="1" t="s">
        <v>85</v>
      </c>
      <c r="N258">
        <v>227600</v>
      </c>
      <c r="O258" s="1" t="s">
        <v>86</v>
      </c>
      <c r="P258" s="1" t="s">
        <v>87</v>
      </c>
      <c r="Q258" s="1">
        <f>Data_sales[[#This Row],[priceEach]]*Data_sales[[#This Row],[quantityOrdered]]</f>
        <v>1820.7</v>
      </c>
      <c r="R258" s="1">
        <f>YEAR(Data_sales[[#This Row],[orderDate]])</f>
        <v>2003</v>
      </c>
      <c r="T258">
        <f>COUNTIF($F$2:F258,F258:F1257)</f>
        <v>3</v>
      </c>
      <c r="U258" t="str">
        <f>IF(T258=1,T258+ROWS($T$2:T258)/1000,"")</f>
        <v/>
      </c>
      <c r="V258" t="str">
        <f>IFERROR(SMALL($U$2:$U$1001,ROWS($U$2:U258)),"")</f>
        <v/>
      </c>
      <c r="W258" t="str">
        <f>IF(V258&lt;&gt;"",INDEX(Data_sales[productName],MATCH(V258,$U$2:$U$1001,0)),"")</f>
        <v/>
      </c>
      <c r="X258">
        <f>COUNTIF($O$2:O258,$O$2:$O$1001)</f>
        <v>159</v>
      </c>
      <c r="Y258" t="str">
        <f>IF(X258=1,X258+ROWS($X$2:X258)/100,"")</f>
        <v/>
      </c>
      <c r="Z258" t="str">
        <f>IFERROR(LARGE($Y$2:$Y$1001,ROWS($Y$2:Y258)),"")</f>
        <v/>
      </c>
      <c r="AA258" t="str">
        <f>IF(Z258&lt;&gt;"",INDEX(Data_sales[RepfullName],MATCH(Z258,$Y$2:$Y$1001,0)),"")</f>
        <v/>
      </c>
    </row>
    <row r="259" spans="1:27" x14ac:dyDescent="0.25">
      <c r="A259">
        <v>141</v>
      </c>
      <c r="B259">
        <v>35</v>
      </c>
      <c r="C259">
        <v>52.02</v>
      </c>
      <c r="D259" s="1" t="s">
        <v>17</v>
      </c>
      <c r="E259" s="1" t="s">
        <v>18</v>
      </c>
      <c r="F259" s="1" t="s">
        <v>121</v>
      </c>
      <c r="G259" s="2">
        <v>37892</v>
      </c>
      <c r="H259" s="1" t="s">
        <v>90</v>
      </c>
      <c r="I259" s="1" t="s">
        <v>18</v>
      </c>
      <c r="J259" s="1" t="s">
        <v>82</v>
      </c>
      <c r="K259" s="1" t="s">
        <v>83</v>
      </c>
      <c r="L259" s="1" t="s">
        <v>84</v>
      </c>
      <c r="M259" s="1" t="s">
        <v>85</v>
      </c>
      <c r="N259">
        <v>227600</v>
      </c>
      <c r="O259" s="1" t="s">
        <v>86</v>
      </c>
      <c r="P259" s="1" t="s">
        <v>87</v>
      </c>
      <c r="Q259" s="1">
        <f>Data_sales[[#This Row],[priceEach]]*Data_sales[[#This Row],[quantityOrdered]]</f>
        <v>1820.7</v>
      </c>
      <c r="R259" s="1">
        <f>YEAR(Data_sales[[#This Row],[orderDate]])</f>
        <v>2003</v>
      </c>
      <c r="T259">
        <f>COUNTIF($F$2:F259,F259:F1258)</f>
        <v>4</v>
      </c>
      <c r="U259" t="str">
        <f>IF(T259=1,T259+ROWS($T$2:T259)/1000,"")</f>
        <v/>
      </c>
      <c r="V259" t="str">
        <f>IFERROR(SMALL($U$2:$U$1001,ROWS($U$2:U259)),"")</f>
        <v/>
      </c>
      <c r="W259" t="str">
        <f>IF(V259&lt;&gt;"",INDEX(Data_sales[productName],MATCH(V259,$U$2:$U$1001,0)),"")</f>
        <v/>
      </c>
      <c r="X259">
        <f>COUNTIF($O$2:O259,$O$2:$O$1001)</f>
        <v>160</v>
      </c>
      <c r="Y259" t="str">
        <f>IF(X259=1,X259+ROWS($X$2:X259)/100,"")</f>
        <v/>
      </c>
      <c r="Z259" t="str">
        <f>IFERROR(LARGE($Y$2:$Y$1001,ROWS($Y$2:Y259)),"")</f>
        <v/>
      </c>
      <c r="AA259" t="str">
        <f>IF(Z259&lt;&gt;"",INDEX(Data_sales[RepfullName],MATCH(Z259,$Y$2:$Y$1001,0)),"")</f>
        <v/>
      </c>
    </row>
    <row r="260" spans="1:27" x14ac:dyDescent="0.25">
      <c r="A260">
        <v>141</v>
      </c>
      <c r="B260">
        <v>35</v>
      </c>
      <c r="C260">
        <v>52.02</v>
      </c>
      <c r="D260" s="1" t="s">
        <v>17</v>
      </c>
      <c r="E260" s="1" t="s">
        <v>18</v>
      </c>
      <c r="F260" s="1" t="s">
        <v>121</v>
      </c>
      <c r="G260" s="2">
        <v>37902</v>
      </c>
      <c r="H260" s="1" t="s">
        <v>91</v>
      </c>
      <c r="I260" s="1" t="s">
        <v>18</v>
      </c>
      <c r="J260" s="1" t="s">
        <v>82</v>
      </c>
      <c r="K260" s="1" t="s">
        <v>83</v>
      </c>
      <c r="L260" s="1" t="s">
        <v>84</v>
      </c>
      <c r="M260" s="1" t="s">
        <v>85</v>
      </c>
      <c r="N260">
        <v>227600</v>
      </c>
      <c r="O260" s="1" t="s">
        <v>86</v>
      </c>
      <c r="P260" s="1" t="s">
        <v>87</v>
      </c>
      <c r="Q260" s="1">
        <f>Data_sales[[#This Row],[priceEach]]*Data_sales[[#This Row],[quantityOrdered]]</f>
        <v>1820.7</v>
      </c>
      <c r="R260" s="1">
        <f>YEAR(Data_sales[[#This Row],[orderDate]])</f>
        <v>2003</v>
      </c>
      <c r="T260">
        <f>COUNTIF($F$2:F260,F260:F1259)</f>
        <v>5</v>
      </c>
      <c r="U260" t="str">
        <f>IF(T260=1,T260+ROWS($T$2:T260)/1000,"")</f>
        <v/>
      </c>
      <c r="V260" t="str">
        <f>IFERROR(SMALL($U$2:$U$1001,ROWS($U$2:U260)),"")</f>
        <v/>
      </c>
      <c r="W260" t="str">
        <f>IF(V260&lt;&gt;"",INDEX(Data_sales[productName],MATCH(V260,$U$2:$U$1001,0)),"")</f>
        <v/>
      </c>
      <c r="X260">
        <f>COUNTIF($O$2:O260,$O$2:$O$1001)</f>
        <v>161</v>
      </c>
      <c r="Y260" t="str">
        <f>IF(X260=1,X260+ROWS($X$2:X260)/100,"")</f>
        <v/>
      </c>
      <c r="Z260" t="str">
        <f>IFERROR(LARGE($Y$2:$Y$1001,ROWS($Y$2:Y260)),"")</f>
        <v/>
      </c>
      <c r="AA260" t="str">
        <f>IF(Z260&lt;&gt;"",INDEX(Data_sales[RepfullName],MATCH(Z260,$Y$2:$Y$1001,0)),"")</f>
        <v/>
      </c>
    </row>
    <row r="261" spans="1:27" x14ac:dyDescent="0.25">
      <c r="A261">
        <v>141</v>
      </c>
      <c r="B261">
        <v>35</v>
      </c>
      <c r="C261">
        <v>52.02</v>
      </c>
      <c r="D261" s="1" t="s">
        <v>17</v>
      </c>
      <c r="E261" s="1" t="s">
        <v>18</v>
      </c>
      <c r="F261" s="1" t="s">
        <v>121</v>
      </c>
      <c r="G261" s="2">
        <v>37944</v>
      </c>
      <c r="H261" s="1" t="s">
        <v>92</v>
      </c>
      <c r="I261" s="1" t="s">
        <v>18</v>
      </c>
      <c r="J261" s="1" t="s">
        <v>82</v>
      </c>
      <c r="K261" s="1" t="s">
        <v>83</v>
      </c>
      <c r="L261" s="1" t="s">
        <v>84</v>
      </c>
      <c r="M261" s="1" t="s">
        <v>85</v>
      </c>
      <c r="N261">
        <v>227600</v>
      </c>
      <c r="O261" s="1" t="s">
        <v>86</v>
      </c>
      <c r="P261" s="1" t="s">
        <v>87</v>
      </c>
      <c r="Q261" s="1">
        <f>Data_sales[[#This Row],[priceEach]]*Data_sales[[#This Row],[quantityOrdered]]</f>
        <v>1820.7</v>
      </c>
      <c r="R261" s="1">
        <f>YEAR(Data_sales[[#This Row],[orderDate]])</f>
        <v>2003</v>
      </c>
      <c r="T261">
        <f>COUNTIF($F$2:F261,F261:F1260)</f>
        <v>6</v>
      </c>
      <c r="U261" t="str">
        <f>IF(T261=1,T261+ROWS($T$2:T261)/1000,"")</f>
        <v/>
      </c>
      <c r="V261" t="str">
        <f>IFERROR(SMALL($U$2:$U$1001,ROWS($U$2:U261)),"")</f>
        <v/>
      </c>
      <c r="W261" t="str">
        <f>IF(V261&lt;&gt;"",INDEX(Data_sales[productName],MATCH(V261,$U$2:$U$1001,0)),"")</f>
        <v/>
      </c>
      <c r="X261">
        <f>COUNTIF($O$2:O261,$O$2:$O$1001)</f>
        <v>162</v>
      </c>
      <c r="Y261" t="str">
        <f>IF(X261=1,X261+ROWS($X$2:X261)/100,"")</f>
        <v/>
      </c>
      <c r="Z261" t="str">
        <f>IFERROR(LARGE($Y$2:$Y$1001,ROWS($Y$2:Y261)),"")</f>
        <v/>
      </c>
      <c r="AA261" t="str">
        <f>IF(Z261&lt;&gt;"",INDEX(Data_sales[RepfullName],MATCH(Z261,$Y$2:$Y$1001,0)),"")</f>
        <v/>
      </c>
    </row>
    <row r="262" spans="1:27" x14ac:dyDescent="0.25">
      <c r="A262">
        <v>141</v>
      </c>
      <c r="B262">
        <v>35</v>
      </c>
      <c r="C262">
        <v>52.02</v>
      </c>
      <c r="D262" s="1" t="s">
        <v>17</v>
      </c>
      <c r="E262" s="1" t="s">
        <v>18</v>
      </c>
      <c r="F262" s="1" t="s">
        <v>121</v>
      </c>
      <c r="G262" s="2">
        <v>37957</v>
      </c>
      <c r="H262" s="1" t="s">
        <v>93</v>
      </c>
      <c r="I262" s="1" t="s">
        <v>18</v>
      </c>
      <c r="J262" s="1" t="s">
        <v>82</v>
      </c>
      <c r="K262" s="1" t="s">
        <v>83</v>
      </c>
      <c r="L262" s="1" t="s">
        <v>84</v>
      </c>
      <c r="M262" s="1" t="s">
        <v>85</v>
      </c>
      <c r="N262">
        <v>227600</v>
      </c>
      <c r="O262" s="1" t="s">
        <v>86</v>
      </c>
      <c r="P262" s="1" t="s">
        <v>87</v>
      </c>
      <c r="Q262" s="1">
        <f>Data_sales[[#This Row],[priceEach]]*Data_sales[[#This Row],[quantityOrdered]]</f>
        <v>1820.7</v>
      </c>
      <c r="R262" s="1">
        <f>YEAR(Data_sales[[#This Row],[orderDate]])</f>
        <v>2003</v>
      </c>
      <c r="T262">
        <f>COUNTIF($F$2:F262,F262:F1261)</f>
        <v>7</v>
      </c>
      <c r="U262" t="str">
        <f>IF(T262=1,T262+ROWS($T$2:T262)/1000,"")</f>
        <v/>
      </c>
      <c r="V262" t="str">
        <f>IFERROR(SMALL($U$2:$U$1001,ROWS($U$2:U262)),"")</f>
        <v/>
      </c>
      <c r="W262" t="str">
        <f>IF(V262&lt;&gt;"",INDEX(Data_sales[productName],MATCH(V262,$U$2:$U$1001,0)),"")</f>
        <v/>
      </c>
      <c r="X262">
        <f>COUNTIF($O$2:O262,$O$2:$O$1001)</f>
        <v>163</v>
      </c>
      <c r="Y262" t="str">
        <f>IF(X262=1,X262+ROWS($X$2:X262)/100,"")</f>
        <v/>
      </c>
      <c r="Z262" t="str">
        <f>IFERROR(LARGE($Y$2:$Y$1001,ROWS($Y$2:Y262)),"")</f>
        <v/>
      </c>
      <c r="AA262" t="str">
        <f>IF(Z262&lt;&gt;"",INDEX(Data_sales[RepfullName],MATCH(Z262,$Y$2:$Y$1001,0)),"")</f>
        <v/>
      </c>
    </row>
    <row r="263" spans="1:27" x14ac:dyDescent="0.25">
      <c r="A263">
        <v>141</v>
      </c>
      <c r="B263">
        <v>35</v>
      </c>
      <c r="C263">
        <v>52.02</v>
      </c>
      <c r="D263" s="1" t="s">
        <v>17</v>
      </c>
      <c r="E263" s="1" t="s">
        <v>18</v>
      </c>
      <c r="F263" s="1" t="s">
        <v>121</v>
      </c>
      <c r="G263" s="2">
        <v>37958</v>
      </c>
      <c r="H263" s="1" t="s">
        <v>93</v>
      </c>
      <c r="I263" s="1" t="s">
        <v>94</v>
      </c>
      <c r="J263" s="1" t="s">
        <v>82</v>
      </c>
      <c r="K263" s="1" t="s">
        <v>83</v>
      </c>
      <c r="L263" s="1" t="s">
        <v>84</v>
      </c>
      <c r="M263" s="1" t="s">
        <v>85</v>
      </c>
      <c r="N263">
        <v>227600</v>
      </c>
      <c r="O263" s="1" t="s">
        <v>86</v>
      </c>
      <c r="P263" s="1" t="s">
        <v>87</v>
      </c>
      <c r="Q263" s="1">
        <f>Data_sales[[#This Row],[priceEach]]*Data_sales[[#This Row],[quantityOrdered]]</f>
        <v>1820.7</v>
      </c>
      <c r="R263" s="1">
        <f>YEAR(Data_sales[[#This Row],[orderDate]])</f>
        <v>2003</v>
      </c>
      <c r="T263">
        <f>COUNTIF($F$2:F263,F263:F1262)</f>
        <v>8</v>
      </c>
      <c r="U263" t="str">
        <f>IF(T263=1,T263+ROWS($T$2:T263)/1000,"")</f>
        <v/>
      </c>
      <c r="V263" t="str">
        <f>IFERROR(SMALL($U$2:$U$1001,ROWS($U$2:U263)),"")</f>
        <v/>
      </c>
      <c r="W263" t="str">
        <f>IF(V263&lt;&gt;"",INDEX(Data_sales[productName],MATCH(V263,$U$2:$U$1001,0)),"")</f>
        <v/>
      </c>
      <c r="X263">
        <f>COUNTIF($O$2:O263,$O$2:$O$1001)</f>
        <v>164</v>
      </c>
      <c r="Y263" t="str">
        <f>IF(X263=1,X263+ROWS($X$2:X263)/100,"")</f>
        <v/>
      </c>
      <c r="Z263" t="str">
        <f>IFERROR(LARGE($Y$2:$Y$1001,ROWS($Y$2:Y263)),"")</f>
        <v/>
      </c>
      <c r="AA263" t="str">
        <f>IF(Z263&lt;&gt;"",INDEX(Data_sales[RepfullName],MATCH(Z263,$Y$2:$Y$1001,0)),"")</f>
        <v/>
      </c>
    </row>
    <row r="264" spans="1:27" x14ac:dyDescent="0.25">
      <c r="A264">
        <v>141</v>
      </c>
      <c r="B264">
        <v>35</v>
      </c>
      <c r="C264">
        <v>52.02</v>
      </c>
      <c r="D264" s="1" t="s">
        <v>17</v>
      </c>
      <c r="E264" s="1" t="s">
        <v>18</v>
      </c>
      <c r="F264" s="1" t="s">
        <v>121</v>
      </c>
      <c r="G264" s="2">
        <v>38002</v>
      </c>
      <c r="H264" s="1" t="s">
        <v>95</v>
      </c>
      <c r="I264" s="1" t="s">
        <v>18</v>
      </c>
      <c r="J264" s="1" t="s">
        <v>82</v>
      </c>
      <c r="K264" s="1" t="s">
        <v>83</v>
      </c>
      <c r="L264" s="1" t="s">
        <v>84</v>
      </c>
      <c r="M264" s="1" t="s">
        <v>85</v>
      </c>
      <c r="N264">
        <v>227600</v>
      </c>
      <c r="O264" s="1" t="s">
        <v>86</v>
      </c>
      <c r="P264" s="1" t="s">
        <v>87</v>
      </c>
      <c r="Q264" s="1">
        <f>Data_sales[[#This Row],[priceEach]]*Data_sales[[#This Row],[quantityOrdered]]</f>
        <v>1820.7</v>
      </c>
      <c r="R264" s="1">
        <f>YEAR(Data_sales[[#This Row],[orderDate]])</f>
        <v>2004</v>
      </c>
      <c r="T264">
        <f>COUNTIF($F$2:F264,F264:F1263)</f>
        <v>9</v>
      </c>
      <c r="U264" t="str">
        <f>IF(T264=1,T264+ROWS($T$2:T264)/1000,"")</f>
        <v/>
      </c>
      <c r="V264" t="str">
        <f>IFERROR(SMALL($U$2:$U$1001,ROWS($U$2:U264)),"")</f>
        <v/>
      </c>
      <c r="W264" t="str">
        <f>IF(V264&lt;&gt;"",INDEX(Data_sales[productName],MATCH(V264,$U$2:$U$1001,0)),"")</f>
        <v/>
      </c>
      <c r="X264">
        <f>COUNTIF($O$2:O264,$O$2:$O$1001)</f>
        <v>165</v>
      </c>
      <c r="Y264" t="str">
        <f>IF(X264=1,X264+ROWS($X$2:X264)/100,"")</f>
        <v/>
      </c>
      <c r="Z264" t="str">
        <f>IFERROR(LARGE($Y$2:$Y$1001,ROWS($Y$2:Y264)),"")</f>
        <v/>
      </c>
      <c r="AA264" t="str">
        <f>IF(Z264&lt;&gt;"",INDEX(Data_sales[RepfullName],MATCH(Z264,$Y$2:$Y$1001,0)),"")</f>
        <v/>
      </c>
    </row>
    <row r="265" spans="1:27" x14ac:dyDescent="0.25">
      <c r="A265">
        <v>141</v>
      </c>
      <c r="B265">
        <v>35</v>
      </c>
      <c r="C265">
        <v>52.02</v>
      </c>
      <c r="D265" s="1" t="s">
        <v>17</v>
      </c>
      <c r="E265" s="1" t="s">
        <v>18</v>
      </c>
      <c r="F265" s="1" t="s">
        <v>121</v>
      </c>
      <c r="G265" s="2">
        <v>38106</v>
      </c>
      <c r="H265" s="1" t="s">
        <v>96</v>
      </c>
      <c r="I265" s="1" t="s">
        <v>18</v>
      </c>
      <c r="J265" s="1" t="s">
        <v>82</v>
      </c>
      <c r="K265" s="1" t="s">
        <v>83</v>
      </c>
      <c r="L265" s="1" t="s">
        <v>84</v>
      </c>
      <c r="M265" s="1" t="s">
        <v>85</v>
      </c>
      <c r="N265">
        <v>227600</v>
      </c>
      <c r="O265" s="1" t="s">
        <v>86</v>
      </c>
      <c r="P265" s="1" t="s">
        <v>87</v>
      </c>
      <c r="Q265" s="1">
        <f>Data_sales[[#This Row],[priceEach]]*Data_sales[[#This Row],[quantityOrdered]]</f>
        <v>1820.7</v>
      </c>
      <c r="R265" s="1">
        <f>YEAR(Data_sales[[#This Row],[orderDate]])</f>
        <v>2004</v>
      </c>
      <c r="T265">
        <f>COUNTIF($F$2:F265,F265:F1264)</f>
        <v>10</v>
      </c>
      <c r="U265" t="str">
        <f>IF(T265=1,T265+ROWS($T$2:T265)/1000,"")</f>
        <v/>
      </c>
      <c r="V265" t="str">
        <f>IFERROR(SMALL($U$2:$U$1001,ROWS($U$2:U265)),"")</f>
        <v/>
      </c>
      <c r="W265" t="str">
        <f>IF(V265&lt;&gt;"",INDEX(Data_sales[productName],MATCH(V265,$U$2:$U$1001,0)),"")</f>
        <v/>
      </c>
      <c r="X265">
        <f>COUNTIF($O$2:O265,$O$2:$O$1001)</f>
        <v>166</v>
      </c>
      <c r="Y265" t="str">
        <f>IF(X265=1,X265+ROWS($X$2:X265)/100,"")</f>
        <v/>
      </c>
      <c r="Z265" t="str">
        <f>IFERROR(LARGE($Y$2:$Y$1001,ROWS($Y$2:Y265)),"")</f>
        <v/>
      </c>
      <c r="AA265" t="str">
        <f>IF(Z265&lt;&gt;"",INDEX(Data_sales[RepfullName],MATCH(Z265,$Y$2:$Y$1001,0)),"")</f>
        <v/>
      </c>
    </row>
    <row r="266" spans="1:27" x14ac:dyDescent="0.25">
      <c r="A266">
        <v>141</v>
      </c>
      <c r="B266">
        <v>35</v>
      </c>
      <c r="C266">
        <v>52.02</v>
      </c>
      <c r="D266" s="1" t="s">
        <v>17</v>
      </c>
      <c r="E266" s="1" t="s">
        <v>18</v>
      </c>
      <c r="F266" s="1" t="s">
        <v>121</v>
      </c>
      <c r="G266" s="2">
        <v>38112</v>
      </c>
      <c r="H266" s="1" t="s">
        <v>97</v>
      </c>
      <c r="I266" s="1" t="s">
        <v>18</v>
      </c>
      <c r="J266" s="1" t="s">
        <v>82</v>
      </c>
      <c r="K266" s="1" t="s">
        <v>83</v>
      </c>
      <c r="L266" s="1" t="s">
        <v>84</v>
      </c>
      <c r="M266" s="1" t="s">
        <v>85</v>
      </c>
      <c r="N266">
        <v>227600</v>
      </c>
      <c r="O266" s="1" t="s">
        <v>86</v>
      </c>
      <c r="P266" s="1" t="s">
        <v>87</v>
      </c>
      <c r="Q266" s="1">
        <f>Data_sales[[#This Row],[priceEach]]*Data_sales[[#This Row],[quantityOrdered]]</f>
        <v>1820.7</v>
      </c>
      <c r="R266" s="1">
        <f>YEAR(Data_sales[[#This Row],[orderDate]])</f>
        <v>2004</v>
      </c>
      <c r="T266">
        <f>COUNTIF($F$2:F266,F266:F1265)</f>
        <v>11</v>
      </c>
      <c r="U266" t="str">
        <f>IF(T266=1,T266+ROWS($T$2:T266)/1000,"")</f>
        <v/>
      </c>
      <c r="V266" t="str">
        <f>IFERROR(SMALL($U$2:$U$1001,ROWS($U$2:U266)),"")</f>
        <v/>
      </c>
      <c r="W266" t="str">
        <f>IF(V266&lt;&gt;"",INDEX(Data_sales[productName],MATCH(V266,$U$2:$U$1001,0)),"")</f>
        <v/>
      </c>
      <c r="X266">
        <f>COUNTIF($O$2:O266,$O$2:$O$1001)</f>
        <v>167</v>
      </c>
      <c r="Y266" t="str">
        <f>IF(X266=1,X266+ROWS($X$2:X266)/100,"")</f>
        <v/>
      </c>
      <c r="Z266" t="str">
        <f>IFERROR(LARGE($Y$2:$Y$1001,ROWS($Y$2:Y266)),"")</f>
        <v/>
      </c>
      <c r="AA266" t="str">
        <f>IF(Z266&lt;&gt;"",INDEX(Data_sales[RepfullName],MATCH(Z266,$Y$2:$Y$1001,0)),"")</f>
        <v/>
      </c>
    </row>
    <row r="267" spans="1:27" x14ac:dyDescent="0.25">
      <c r="A267">
        <v>141</v>
      </c>
      <c r="B267">
        <v>35</v>
      </c>
      <c r="C267">
        <v>52.02</v>
      </c>
      <c r="D267" s="1" t="s">
        <v>17</v>
      </c>
      <c r="E267" s="1" t="s">
        <v>18</v>
      </c>
      <c r="F267" s="1" t="s">
        <v>121</v>
      </c>
      <c r="G267" s="2">
        <v>38162</v>
      </c>
      <c r="H267" s="1" t="s">
        <v>18</v>
      </c>
      <c r="I267" s="1" t="s">
        <v>98</v>
      </c>
      <c r="J267" s="1" t="s">
        <v>82</v>
      </c>
      <c r="K267" s="1" t="s">
        <v>83</v>
      </c>
      <c r="L267" s="1" t="s">
        <v>84</v>
      </c>
      <c r="M267" s="1" t="s">
        <v>85</v>
      </c>
      <c r="N267">
        <v>227600</v>
      </c>
      <c r="O267" s="1" t="s">
        <v>86</v>
      </c>
      <c r="P267" s="1" t="s">
        <v>87</v>
      </c>
      <c r="Q267" s="1">
        <f>Data_sales[[#This Row],[priceEach]]*Data_sales[[#This Row],[quantityOrdered]]</f>
        <v>1820.7</v>
      </c>
      <c r="R267" s="1">
        <f>YEAR(Data_sales[[#This Row],[orderDate]])</f>
        <v>2004</v>
      </c>
      <c r="T267">
        <f>COUNTIF($F$2:F267,F267:F1266)</f>
        <v>12</v>
      </c>
      <c r="U267" t="str">
        <f>IF(T267=1,T267+ROWS($T$2:T267)/1000,"")</f>
        <v/>
      </c>
      <c r="V267" t="str">
        <f>IFERROR(SMALL($U$2:$U$1001,ROWS($U$2:U267)),"")</f>
        <v/>
      </c>
      <c r="W267" t="str">
        <f>IF(V267&lt;&gt;"",INDEX(Data_sales[productName],MATCH(V267,$U$2:$U$1001,0)),"")</f>
        <v/>
      </c>
      <c r="X267">
        <f>COUNTIF($O$2:O267,$O$2:$O$1001)</f>
        <v>168</v>
      </c>
      <c r="Y267" t="str">
        <f>IF(X267=1,X267+ROWS($X$2:X267)/100,"")</f>
        <v/>
      </c>
      <c r="Z267" t="str">
        <f>IFERROR(LARGE($Y$2:$Y$1001,ROWS($Y$2:Y267)),"")</f>
        <v/>
      </c>
      <c r="AA267" t="str">
        <f>IF(Z267&lt;&gt;"",INDEX(Data_sales[RepfullName],MATCH(Z267,$Y$2:$Y$1001,0)),"")</f>
        <v/>
      </c>
    </row>
    <row r="268" spans="1:27" x14ac:dyDescent="0.25">
      <c r="A268">
        <v>141</v>
      </c>
      <c r="B268">
        <v>35</v>
      </c>
      <c r="C268">
        <v>52.02</v>
      </c>
      <c r="D268" s="1" t="s">
        <v>17</v>
      </c>
      <c r="E268" s="1" t="s">
        <v>18</v>
      </c>
      <c r="F268" s="1" t="s">
        <v>121</v>
      </c>
      <c r="G268" s="2">
        <v>38208</v>
      </c>
      <c r="H268" s="1" t="s">
        <v>99</v>
      </c>
      <c r="I268" s="1" t="s">
        <v>100</v>
      </c>
      <c r="J268" s="1" t="s">
        <v>82</v>
      </c>
      <c r="K268" s="1" t="s">
        <v>83</v>
      </c>
      <c r="L268" s="1" t="s">
        <v>84</v>
      </c>
      <c r="M268" s="1" t="s">
        <v>85</v>
      </c>
      <c r="N268">
        <v>227600</v>
      </c>
      <c r="O268" s="1" t="s">
        <v>86</v>
      </c>
      <c r="P268" s="1" t="s">
        <v>87</v>
      </c>
      <c r="Q268" s="1">
        <f>Data_sales[[#This Row],[priceEach]]*Data_sales[[#This Row],[quantityOrdered]]</f>
        <v>1820.7</v>
      </c>
      <c r="R268" s="1">
        <f>YEAR(Data_sales[[#This Row],[orderDate]])</f>
        <v>2004</v>
      </c>
      <c r="T268">
        <f>COUNTIF($F$2:F268,F268:F1267)</f>
        <v>13</v>
      </c>
      <c r="U268" t="str">
        <f>IF(T268=1,T268+ROWS($T$2:T268)/1000,"")</f>
        <v/>
      </c>
      <c r="V268" t="str">
        <f>IFERROR(SMALL($U$2:$U$1001,ROWS($U$2:U268)),"")</f>
        <v/>
      </c>
      <c r="W268" t="str">
        <f>IF(V268&lt;&gt;"",INDEX(Data_sales[productName],MATCH(V268,$U$2:$U$1001,0)),"")</f>
        <v/>
      </c>
      <c r="X268">
        <f>COUNTIF($O$2:O268,$O$2:$O$1001)</f>
        <v>169</v>
      </c>
      <c r="Y268" t="str">
        <f>IF(X268=1,X268+ROWS($X$2:X268)/100,"")</f>
        <v/>
      </c>
      <c r="Z268" t="str">
        <f>IFERROR(LARGE($Y$2:$Y$1001,ROWS($Y$2:Y268)),"")</f>
        <v/>
      </c>
      <c r="AA268" t="str">
        <f>IF(Z268&lt;&gt;"",INDEX(Data_sales[RepfullName],MATCH(Z268,$Y$2:$Y$1001,0)),"")</f>
        <v/>
      </c>
    </row>
    <row r="269" spans="1:27" x14ac:dyDescent="0.25">
      <c r="A269">
        <v>141</v>
      </c>
      <c r="B269">
        <v>35</v>
      </c>
      <c r="C269">
        <v>52.02</v>
      </c>
      <c r="D269" s="1" t="s">
        <v>17</v>
      </c>
      <c r="E269" s="1" t="s">
        <v>18</v>
      </c>
      <c r="F269" s="1" t="s">
        <v>121</v>
      </c>
      <c r="G269" s="2">
        <v>38276</v>
      </c>
      <c r="H269" s="1" t="s">
        <v>101</v>
      </c>
      <c r="I269" s="1" t="s">
        <v>102</v>
      </c>
      <c r="J269" s="1" t="s">
        <v>82</v>
      </c>
      <c r="K269" s="1" t="s">
        <v>83</v>
      </c>
      <c r="L269" s="1" t="s">
        <v>84</v>
      </c>
      <c r="M269" s="1" t="s">
        <v>85</v>
      </c>
      <c r="N269">
        <v>227600</v>
      </c>
      <c r="O269" s="1" t="s">
        <v>86</v>
      </c>
      <c r="P269" s="1" t="s">
        <v>87</v>
      </c>
      <c r="Q269" s="1">
        <f>Data_sales[[#This Row],[priceEach]]*Data_sales[[#This Row],[quantityOrdered]]</f>
        <v>1820.7</v>
      </c>
      <c r="R269" s="1">
        <f>YEAR(Data_sales[[#This Row],[orderDate]])</f>
        <v>2004</v>
      </c>
      <c r="T269">
        <f>COUNTIF($F$2:F269,F269:F1268)</f>
        <v>14</v>
      </c>
      <c r="U269" t="str">
        <f>IF(T269=1,T269+ROWS($T$2:T269)/1000,"")</f>
        <v/>
      </c>
      <c r="V269" t="str">
        <f>IFERROR(SMALL($U$2:$U$1001,ROWS($U$2:U269)),"")</f>
        <v/>
      </c>
      <c r="W269" t="str">
        <f>IF(V269&lt;&gt;"",INDEX(Data_sales[productName],MATCH(V269,$U$2:$U$1001,0)),"")</f>
        <v/>
      </c>
      <c r="X269">
        <f>COUNTIF($O$2:O269,$O$2:$O$1001)</f>
        <v>170</v>
      </c>
      <c r="Y269" t="str">
        <f>IF(X269=1,X269+ROWS($X$2:X269)/100,"")</f>
        <v/>
      </c>
      <c r="Z269" t="str">
        <f>IFERROR(LARGE($Y$2:$Y$1001,ROWS($Y$2:Y269)),"")</f>
        <v/>
      </c>
      <c r="AA269" t="str">
        <f>IF(Z269&lt;&gt;"",INDEX(Data_sales[RepfullName],MATCH(Z269,$Y$2:$Y$1001,0)),"")</f>
        <v/>
      </c>
    </row>
    <row r="270" spans="1:27" x14ac:dyDescent="0.25">
      <c r="A270">
        <v>141</v>
      </c>
      <c r="B270">
        <v>35</v>
      </c>
      <c r="C270">
        <v>52.02</v>
      </c>
      <c r="D270" s="1" t="s">
        <v>17</v>
      </c>
      <c r="E270" s="1" t="s">
        <v>18</v>
      </c>
      <c r="F270" s="1" t="s">
        <v>121</v>
      </c>
      <c r="G270" s="2">
        <v>38323</v>
      </c>
      <c r="H270" s="1" t="s">
        <v>103</v>
      </c>
      <c r="I270" s="1" t="s">
        <v>18</v>
      </c>
      <c r="J270" s="1" t="s">
        <v>82</v>
      </c>
      <c r="K270" s="1" t="s">
        <v>83</v>
      </c>
      <c r="L270" s="1" t="s">
        <v>84</v>
      </c>
      <c r="M270" s="1" t="s">
        <v>85</v>
      </c>
      <c r="N270">
        <v>227600</v>
      </c>
      <c r="O270" s="1" t="s">
        <v>86</v>
      </c>
      <c r="P270" s="1" t="s">
        <v>87</v>
      </c>
      <c r="Q270" s="1">
        <f>Data_sales[[#This Row],[priceEach]]*Data_sales[[#This Row],[quantityOrdered]]</f>
        <v>1820.7</v>
      </c>
      <c r="R270" s="1">
        <f>YEAR(Data_sales[[#This Row],[orderDate]])</f>
        <v>2004</v>
      </c>
      <c r="T270">
        <f>COUNTIF($F$2:F270,F270:F1269)</f>
        <v>15</v>
      </c>
      <c r="U270" t="str">
        <f>IF(T270=1,T270+ROWS($T$2:T270)/1000,"")</f>
        <v/>
      </c>
      <c r="V270" t="str">
        <f>IFERROR(SMALL($U$2:$U$1001,ROWS($U$2:U270)),"")</f>
        <v/>
      </c>
      <c r="W270" t="str">
        <f>IF(V270&lt;&gt;"",INDEX(Data_sales[productName],MATCH(V270,$U$2:$U$1001,0)),"")</f>
        <v/>
      </c>
      <c r="X270">
        <f>COUNTIF($O$2:O270,$O$2:$O$1001)</f>
        <v>171</v>
      </c>
      <c r="Y270" t="str">
        <f>IF(X270=1,X270+ROWS($X$2:X270)/100,"")</f>
        <v/>
      </c>
      <c r="Z270" t="str">
        <f>IFERROR(LARGE($Y$2:$Y$1001,ROWS($Y$2:Y270)),"")</f>
        <v/>
      </c>
      <c r="AA270" t="str">
        <f>IF(Z270&lt;&gt;"",INDEX(Data_sales[RepfullName],MATCH(Z270,$Y$2:$Y$1001,0)),"")</f>
        <v/>
      </c>
    </row>
    <row r="271" spans="1:27" x14ac:dyDescent="0.25">
      <c r="A271">
        <v>141</v>
      </c>
      <c r="B271">
        <v>35</v>
      </c>
      <c r="C271">
        <v>52.02</v>
      </c>
      <c r="D271" s="1" t="s">
        <v>17</v>
      </c>
      <c r="E271" s="1" t="s">
        <v>18</v>
      </c>
      <c r="F271" s="1" t="s">
        <v>121</v>
      </c>
      <c r="G271" s="2">
        <v>38328</v>
      </c>
      <c r="H271" s="1" t="s">
        <v>104</v>
      </c>
      <c r="I271" s="1" t="s">
        <v>18</v>
      </c>
      <c r="J271" s="1" t="s">
        <v>82</v>
      </c>
      <c r="K271" s="1" t="s">
        <v>83</v>
      </c>
      <c r="L271" s="1" t="s">
        <v>84</v>
      </c>
      <c r="M271" s="1" t="s">
        <v>85</v>
      </c>
      <c r="N271">
        <v>227600</v>
      </c>
      <c r="O271" s="1" t="s">
        <v>86</v>
      </c>
      <c r="P271" s="1" t="s">
        <v>87</v>
      </c>
      <c r="Q271" s="1">
        <f>Data_sales[[#This Row],[priceEach]]*Data_sales[[#This Row],[quantityOrdered]]</f>
        <v>1820.7</v>
      </c>
      <c r="R271" s="1">
        <f>YEAR(Data_sales[[#This Row],[orderDate]])</f>
        <v>2004</v>
      </c>
      <c r="T271">
        <f>COUNTIF($F$2:F271,F271:F1270)</f>
        <v>16</v>
      </c>
      <c r="U271" t="str">
        <f>IF(T271=1,T271+ROWS($T$2:T271)/1000,"")</f>
        <v/>
      </c>
      <c r="V271" t="str">
        <f>IFERROR(SMALL($U$2:$U$1001,ROWS($U$2:U271)),"")</f>
        <v/>
      </c>
      <c r="W271" t="str">
        <f>IF(V271&lt;&gt;"",INDEX(Data_sales[productName],MATCH(V271,$U$2:$U$1001,0)),"")</f>
        <v/>
      </c>
      <c r="X271">
        <f>COUNTIF($O$2:O271,$O$2:$O$1001)</f>
        <v>172</v>
      </c>
      <c r="Y271" t="str">
        <f>IF(X271=1,X271+ROWS($X$2:X271)/100,"")</f>
        <v/>
      </c>
      <c r="Z271" t="str">
        <f>IFERROR(LARGE($Y$2:$Y$1001,ROWS($Y$2:Y271)),"")</f>
        <v/>
      </c>
      <c r="AA271" t="str">
        <f>IF(Z271&lt;&gt;"",INDEX(Data_sales[RepfullName],MATCH(Z271,$Y$2:$Y$1001,0)),"")</f>
        <v/>
      </c>
    </row>
    <row r="272" spans="1:27" x14ac:dyDescent="0.25">
      <c r="A272">
        <v>141</v>
      </c>
      <c r="B272">
        <v>35</v>
      </c>
      <c r="C272">
        <v>52.02</v>
      </c>
      <c r="D272" s="1" t="s">
        <v>17</v>
      </c>
      <c r="E272" s="1" t="s">
        <v>18</v>
      </c>
      <c r="F272" s="1" t="s">
        <v>121</v>
      </c>
      <c r="G272" s="2">
        <v>38331</v>
      </c>
      <c r="H272" s="1" t="s">
        <v>105</v>
      </c>
      <c r="I272" s="1" t="s">
        <v>106</v>
      </c>
      <c r="J272" s="1" t="s">
        <v>82</v>
      </c>
      <c r="K272" s="1" t="s">
        <v>83</v>
      </c>
      <c r="L272" s="1" t="s">
        <v>84</v>
      </c>
      <c r="M272" s="1" t="s">
        <v>85</v>
      </c>
      <c r="N272">
        <v>227600</v>
      </c>
      <c r="O272" s="1" t="s">
        <v>86</v>
      </c>
      <c r="P272" s="1" t="s">
        <v>87</v>
      </c>
      <c r="Q272" s="1">
        <f>Data_sales[[#This Row],[priceEach]]*Data_sales[[#This Row],[quantityOrdered]]</f>
        <v>1820.7</v>
      </c>
      <c r="R272" s="1">
        <f>YEAR(Data_sales[[#This Row],[orderDate]])</f>
        <v>2004</v>
      </c>
      <c r="T272">
        <f>COUNTIF($F$2:F272,F272:F1271)</f>
        <v>17</v>
      </c>
      <c r="U272" t="str">
        <f>IF(T272=1,T272+ROWS($T$2:T272)/1000,"")</f>
        <v/>
      </c>
      <c r="V272" t="str">
        <f>IFERROR(SMALL($U$2:$U$1001,ROWS($U$2:U272)),"")</f>
        <v/>
      </c>
      <c r="W272" t="str">
        <f>IF(V272&lt;&gt;"",INDEX(Data_sales[productName],MATCH(V272,$U$2:$U$1001,0)),"")</f>
        <v/>
      </c>
      <c r="X272">
        <f>COUNTIF($O$2:O272,$O$2:$O$1001)</f>
        <v>173</v>
      </c>
      <c r="Y272" t="str">
        <f>IF(X272=1,X272+ROWS($X$2:X272)/100,"")</f>
        <v/>
      </c>
      <c r="Z272" t="str">
        <f>IFERROR(LARGE($Y$2:$Y$1001,ROWS($Y$2:Y272)),"")</f>
        <v/>
      </c>
      <c r="AA272" t="str">
        <f>IF(Z272&lt;&gt;"",INDEX(Data_sales[RepfullName],MATCH(Z272,$Y$2:$Y$1001,0)),"")</f>
        <v/>
      </c>
    </row>
    <row r="273" spans="1:27" x14ac:dyDescent="0.25">
      <c r="A273">
        <v>141</v>
      </c>
      <c r="B273">
        <v>35</v>
      </c>
      <c r="C273">
        <v>52.02</v>
      </c>
      <c r="D273" s="1" t="s">
        <v>17</v>
      </c>
      <c r="E273" s="1" t="s">
        <v>18</v>
      </c>
      <c r="F273" s="1" t="s">
        <v>121</v>
      </c>
      <c r="G273" s="2">
        <v>38393</v>
      </c>
      <c r="H273" s="1" t="s">
        <v>107</v>
      </c>
      <c r="I273" s="1" t="s">
        <v>18</v>
      </c>
      <c r="J273" s="1" t="s">
        <v>82</v>
      </c>
      <c r="K273" s="1" t="s">
        <v>83</v>
      </c>
      <c r="L273" s="1" t="s">
        <v>84</v>
      </c>
      <c r="M273" s="1" t="s">
        <v>85</v>
      </c>
      <c r="N273">
        <v>227600</v>
      </c>
      <c r="O273" s="1" t="s">
        <v>86</v>
      </c>
      <c r="P273" s="1" t="s">
        <v>87</v>
      </c>
      <c r="Q273" s="3">
        <f>Data_sales[[#This Row],[priceEach]]*Data_sales[[#This Row],[quantityOrdered]]</f>
        <v>1820.7</v>
      </c>
      <c r="R273" s="1">
        <f>YEAR(Data_sales[[#This Row],[orderDate]])</f>
        <v>2005</v>
      </c>
      <c r="T273">
        <f>COUNTIF($F$2:F273,F273:F1272)</f>
        <v>18</v>
      </c>
      <c r="U273" t="str">
        <f>IF(T273=1,T273+ROWS($T$2:T273)/1000,"")</f>
        <v/>
      </c>
      <c r="V273" t="str">
        <f>IFERROR(SMALL($U$2:$U$1001,ROWS($U$2:U273)),"")</f>
        <v/>
      </c>
      <c r="W273" t="str">
        <f>IF(V273&lt;&gt;"",INDEX(Data_sales[productName],MATCH(V273,$U$2:$U$1001,0)),"")</f>
        <v/>
      </c>
      <c r="X273">
        <f>COUNTIF($O$2:O273,$O$2:$O$1001)</f>
        <v>174</v>
      </c>
      <c r="Y273" t="str">
        <f>IF(X273=1,X273+ROWS($X$2:X273)/100,"")</f>
        <v/>
      </c>
      <c r="Z273" t="str">
        <f>IFERROR(LARGE($Y$2:$Y$1001,ROWS($Y$2:Y273)),"")</f>
        <v/>
      </c>
      <c r="AA273" t="str">
        <f>IF(Z273&lt;&gt;"",INDEX(Data_sales[RepfullName],MATCH(Z273,$Y$2:$Y$1001,0)),"")</f>
        <v/>
      </c>
    </row>
    <row r="274" spans="1:27" x14ac:dyDescent="0.25">
      <c r="A274">
        <v>141</v>
      </c>
      <c r="B274">
        <v>35</v>
      </c>
      <c r="C274">
        <v>52.02</v>
      </c>
      <c r="D274" s="1" t="s">
        <v>17</v>
      </c>
      <c r="E274" s="1" t="s">
        <v>18</v>
      </c>
      <c r="F274" s="1" t="s">
        <v>121</v>
      </c>
      <c r="G274" s="2">
        <v>38393</v>
      </c>
      <c r="H274" s="1" t="s">
        <v>107</v>
      </c>
      <c r="I274" s="1" t="s">
        <v>18</v>
      </c>
      <c r="J274" s="1" t="s">
        <v>82</v>
      </c>
      <c r="K274" s="1" t="s">
        <v>83</v>
      </c>
      <c r="L274" s="1" t="s">
        <v>84</v>
      </c>
      <c r="M274" s="1" t="s">
        <v>85</v>
      </c>
      <c r="N274">
        <v>227600</v>
      </c>
      <c r="O274" s="1" t="s">
        <v>86</v>
      </c>
      <c r="P274" s="1" t="s">
        <v>87</v>
      </c>
      <c r="Q274" s="3">
        <f>Data_sales[[#This Row],[priceEach]]*Data_sales[[#This Row],[quantityOrdered]]</f>
        <v>1820.7</v>
      </c>
      <c r="R274" s="1">
        <f>YEAR(Data_sales[[#This Row],[orderDate]])</f>
        <v>2005</v>
      </c>
      <c r="T274">
        <f>COUNTIF($F$2:F274,F274:F1273)</f>
        <v>19</v>
      </c>
      <c r="U274" t="str">
        <f>IF(T274=1,T274+ROWS($T$2:T274)/1000,"")</f>
        <v/>
      </c>
      <c r="V274" t="str">
        <f>IFERROR(SMALL($U$2:$U$1001,ROWS($U$2:U274)),"")</f>
        <v/>
      </c>
      <c r="W274" t="str">
        <f>IF(V274&lt;&gt;"",INDEX(Data_sales[productName],MATCH(V274,$U$2:$U$1001,0)),"")</f>
        <v/>
      </c>
      <c r="X274">
        <f>COUNTIF($O$2:O274,$O$2:$O$1001)</f>
        <v>175</v>
      </c>
      <c r="Y274" t="str">
        <f>IF(X274=1,X274+ROWS($X$2:X274)/100,"")</f>
        <v/>
      </c>
      <c r="Z274" t="str">
        <f>IFERROR(LARGE($Y$2:$Y$1001,ROWS($Y$2:Y274)),"")</f>
        <v/>
      </c>
      <c r="AA274" t="str">
        <f>IF(Z274&lt;&gt;"",INDEX(Data_sales[RepfullName],MATCH(Z274,$Y$2:$Y$1001,0)),"")</f>
        <v/>
      </c>
    </row>
    <row r="275" spans="1:27" x14ac:dyDescent="0.25">
      <c r="A275">
        <v>141</v>
      </c>
      <c r="B275">
        <v>35</v>
      </c>
      <c r="C275">
        <v>52.02</v>
      </c>
      <c r="D275" s="1" t="s">
        <v>17</v>
      </c>
      <c r="E275" s="1" t="s">
        <v>18</v>
      </c>
      <c r="F275" s="1" t="s">
        <v>121</v>
      </c>
      <c r="G275" s="2">
        <v>38399</v>
      </c>
      <c r="H275" s="1" t="s">
        <v>108</v>
      </c>
      <c r="I275" s="1" t="s">
        <v>18</v>
      </c>
      <c r="J275" s="1" t="s">
        <v>82</v>
      </c>
      <c r="K275" s="1" t="s">
        <v>83</v>
      </c>
      <c r="L275" s="1" t="s">
        <v>84</v>
      </c>
      <c r="M275" s="1" t="s">
        <v>85</v>
      </c>
      <c r="N275">
        <v>227600</v>
      </c>
      <c r="O275" s="1" t="s">
        <v>86</v>
      </c>
      <c r="P275" s="1" t="s">
        <v>87</v>
      </c>
      <c r="Q275" s="3">
        <f>Data_sales[[#This Row],[priceEach]]*Data_sales[[#This Row],[quantityOrdered]]</f>
        <v>1820.7</v>
      </c>
      <c r="R275" s="1">
        <f>YEAR(Data_sales[[#This Row],[orderDate]])</f>
        <v>2005</v>
      </c>
      <c r="T275">
        <f>COUNTIF($F$2:F275,F275:F1274)</f>
        <v>20</v>
      </c>
      <c r="U275" t="str">
        <f>IF(T275=1,T275+ROWS($T$2:T275)/1000,"")</f>
        <v/>
      </c>
      <c r="V275" t="str">
        <f>IFERROR(SMALL($U$2:$U$1001,ROWS($U$2:U275)),"")</f>
        <v/>
      </c>
      <c r="W275" t="str">
        <f>IF(V275&lt;&gt;"",INDEX(Data_sales[productName],MATCH(V275,$U$2:$U$1001,0)),"")</f>
        <v/>
      </c>
      <c r="X275">
        <f>COUNTIF($O$2:O275,$O$2:$O$1001)</f>
        <v>176</v>
      </c>
      <c r="Y275" t="str">
        <f>IF(X275=1,X275+ROWS($X$2:X275)/100,"")</f>
        <v/>
      </c>
      <c r="Z275" t="str">
        <f>IFERROR(LARGE($Y$2:$Y$1001,ROWS($Y$2:Y275)),"")</f>
        <v/>
      </c>
      <c r="AA275" t="str">
        <f>IF(Z275&lt;&gt;"",INDEX(Data_sales[RepfullName],MATCH(Z275,$Y$2:$Y$1001,0)),"")</f>
        <v/>
      </c>
    </row>
    <row r="276" spans="1:27" x14ac:dyDescent="0.25">
      <c r="A276">
        <v>141</v>
      </c>
      <c r="B276">
        <v>35</v>
      </c>
      <c r="C276">
        <v>52.02</v>
      </c>
      <c r="D276" s="1" t="s">
        <v>17</v>
      </c>
      <c r="E276" s="1" t="s">
        <v>18</v>
      </c>
      <c r="F276" s="1" t="s">
        <v>121</v>
      </c>
      <c r="G276" s="2">
        <v>38405</v>
      </c>
      <c r="H276" s="1" t="s">
        <v>109</v>
      </c>
      <c r="I276" s="1" t="s">
        <v>18</v>
      </c>
      <c r="J276" s="1" t="s">
        <v>82</v>
      </c>
      <c r="K276" s="1" t="s">
        <v>83</v>
      </c>
      <c r="L276" s="1" t="s">
        <v>84</v>
      </c>
      <c r="M276" s="1" t="s">
        <v>85</v>
      </c>
      <c r="N276">
        <v>227600</v>
      </c>
      <c r="O276" s="1" t="s">
        <v>86</v>
      </c>
      <c r="P276" s="1" t="s">
        <v>87</v>
      </c>
      <c r="Q276" s="3">
        <f>Data_sales[[#This Row],[priceEach]]*Data_sales[[#This Row],[quantityOrdered]]</f>
        <v>1820.7</v>
      </c>
      <c r="R276" s="1">
        <f>YEAR(Data_sales[[#This Row],[orderDate]])</f>
        <v>2005</v>
      </c>
      <c r="T276">
        <f>COUNTIF($F$2:F276,F276:F1275)</f>
        <v>21</v>
      </c>
      <c r="U276" t="str">
        <f>IF(T276=1,T276+ROWS($T$2:T276)/1000,"")</f>
        <v/>
      </c>
      <c r="V276" t="str">
        <f>IFERROR(SMALL($U$2:$U$1001,ROWS($U$2:U276)),"")</f>
        <v/>
      </c>
      <c r="W276" t="str">
        <f>IF(V276&lt;&gt;"",INDEX(Data_sales[productName],MATCH(V276,$U$2:$U$1001,0)),"")</f>
        <v/>
      </c>
      <c r="X276">
        <f>COUNTIF($O$2:O276,$O$2:$O$1001)</f>
        <v>177</v>
      </c>
      <c r="Y276" t="str">
        <f>IF(X276=1,X276+ROWS($X$2:X276)/100,"")</f>
        <v/>
      </c>
      <c r="Z276" t="str">
        <f>IFERROR(LARGE($Y$2:$Y$1001,ROWS($Y$2:Y276)),"")</f>
        <v/>
      </c>
      <c r="AA276" t="str">
        <f>IF(Z276&lt;&gt;"",INDEX(Data_sales[RepfullName],MATCH(Z276,$Y$2:$Y$1001,0)),"")</f>
        <v/>
      </c>
    </row>
    <row r="277" spans="1:27" x14ac:dyDescent="0.25">
      <c r="A277">
        <v>141</v>
      </c>
      <c r="B277">
        <v>35</v>
      </c>
      <c r="C277">
        <v>52.02</v>
      </c>
      <c r="D277" s="1" t="s">
        <v>17</v>
      </c>
      <c r="E277" s="1" t="s">
        <v>18</v>
      </c>
      <c r="F277" s="1" t="s">
        <v>121</v>
      </c>
      <c r="G277" s="2">
        <v>38412</v>
      </c>
      <c r="H277" s="1" t="s">
        <v>110</v>
      </c>
      <c r="I277" s="1" t="s">
        <v>111</v>
      </c>
      <c r="J277" s="1" t="s">
        <v>82</v>
      </c>
      <c r="K277" s="1" t="s">
        <v>83</v>
      </c>
      <c r="L277" s="1" t="s">
        <v>84</v>
      </c>
      <c r="M277" s="1" t="s">
        <v>85</v>
      </c>
      <c r="N277">
        <v>227600</v>
      </c>
      <c r="O277" s="1" t="s">
        <v>86</v>
      </c>
      <c r="P277" s="1" t="s">
        <v>87</v>
      </c>
      <c r="Q277" s="3">
        <f>Data_sales[[#This Row],[priceEach]]*Data_sales[[#This Row],[quantityOrdered]]</f>
        <v>1820.7</v>
      </c>
      <c r="R277" s="1">
        <f>YEAR(Data_sales[[#This Row],[orderDate]])</f>
        <v>2005</v>
      </c>
      <c r="T277">
        <f>COUNTIF($F$2:F277,F277:F1276)</f>
        <v>22</v>
      </c>
      <c r="U277" t="str">
        <f>IF(T277=1,T277+ROWS($T$2:T277)/1000,"")</f>
        <v/>
      </c>
      <c r="V277" t="str">
        <f>IFERROR(SMALL($U$2:$U$1001,ROWS($U$2:U277)),"")</f>
        <v/>
      </c>
      <c r="W277" t="str">
        <f>IF(V277&lt;&gt;"",INDEX(Data_sales[productName],MATCH(V277,$U$2:$U$1001,0)),"")</f>
        <v/>
      </c>
      <c r="X277">
        <f>COUNTIF($O$2:O277,$O$2:$O$1001)</f>
        <v>178</v>
      </c>
      <c r="Y277" t="str">
        <f>IF(X277=1,X277+ROWS($X$2:X277)/100,"")</f>
        <v/>
      </c>
      <c r="Z277" t="str">
        <f>IFERROR(LARGE($Y$2:$Y$1001,ROWS($Y$2:Y277)),"")</f>
        <v/>
      </c>
      <c r="AA277" t="str">
        <f>IF(Z277&lt;&gt;"",INDEX(Data_sales[RepfullName],MATCH(Z277,$Y$2:$Y$1001,0)),"")</f>
        <v/>
      </c>
    </row>
    <row r="278" spans="1:27" x14ac:dyDescent="0.25">
      <c r="A278">
        <v>141</v>
      </c>
      <c r="B278">
        <v>35</v>
      </c>
      <c r="C278">
        <v>52.02</v>
      </c>
      <c r="D278" s="1" t="s">
        <v>17</v>
      </c>
      <c r="E278" s="1" t="s">
        <v>18</v>
      </c>
      <c r="F278" s="1" t="s">
        <v>121</v>
      </c>
      <c r="G278" s="2">
        <v>38426</v>
      </c>
      <c r="H278" s="1" t="s">
        <v>112</v>
      </c>
      <c r="I278" s="1" t="s">
        <v>18</v>
      </c>
      <c r="J278" s="1" t="s">
        <v>82</v>
      </c>
      <c r="K278" s="1" t="s">
        <v>83</v>
      </c>
      <c r="L278" s="1" t="s">
        <v>84</v>
      </c>
      <c r="M278" s="1" t="s">
        <v>85</v>
      </c>
      <c r="N278">
        <v>227600</v>
      </c>
      <c r="O278" s="1" t="s">
        <v>86</v>
      </c>
      <c r="P278" s="1" t="s">
        <v>87</v>
      </c>
      <c r="Q278" s="3">
        <f>Data_sales[[#This Row],[priceEach]]*Data_sales[[#This Row],[quantityOrdered]]</f>
        <v>1820.7</v>
      </c>
      <c r="R278" s="1">
        <f>YEAR(Data_sales[[#This Row],[orderDate]])</f>
        <v>2005</v>
      </c>
      <c r="T278">
        <f>COUNTIF($F$2:F278,F278:F1277)</f>
        <v>23</v>
      </c>
      <c r="U278" t="str">
        <f>IF(T278=1,T278+ROWS($T$2:T278)/1000,"")</f>
        <v/>
      </c>
      <c r="V278" t="str">
        <f>IFERROR(SMALL($U$2:$U$1001,ROWS($U$2:U278)),"")</f>
        <v/>
      </c>
      <c r="W278" t="str">
        <f>IF(V278&lt;&gt;"",INDEX(Data_sales[productName],MATCH(V278,$U$2:$U$1001,0)),"")</f>
        <v/>
      </c>
      <c r="X278">
        <f>COUNTIF($O$2:O278,$O$2:$O$1001)</f>
        <v>179</v>
      </c>
      <c r="Y278" t="str">
        <f>IF(X278=1,X278+ROWS($X$2:X278)/100,"")</f>
        <v/>
      </c>
      <c r="Z278" t="str">
        <f>IFERROR(LARGE($Y$2:$Y$1001,ROWS($Y$2:Y278)),"")</f>
        <v/>
      </c>
      <c r="AA278" t="str">
        <f>IF(Z278&lt;&gt;"",INDEX(Data_sales[RepfullName],MATCH(Z278,$Y$2:$Y$1001,0)),"")</f>
        <v/>
      </c>
    </row>
    <row r="279" spans="1:27" x14ac:dyDescent="0.25">
      <c r="A279">
        <v>141</v>
      </c>
      <c r="B279">
        <v>35</v>
      </c>
      <c r="C279">
        <v>52.02</v>
      </c>
      <c r="D279" s="1" t="s">
        <v>17</v>
      </c>
      <c r="E279" s="1" t="s">
        <v>18</v>
      </c>
      <c r="F279" s="1" t="s">
        <v>121</v>
      </c>
      <c r="G279" s="2">
        <v>38475</v>
      </c>
      <c r="H279" s="1" t="s">
        <v>113</v>
      </c>
      <c r="I279" s="1" t="s">
        <v>18</v>
      </c>
      <c r="J279" s="1" t="s">
        <v>82</v>
      </c>
      <c r="K279" s="1" t="s">
        <v>83</v>
      </c>
      <c r="L279" s="1" t="s">
        <v>84</v>
      </c>
      <c r="M279" s="1" t="s">
        <v>85</v>
      </c>
      <c r="N279">
        <v>227600</v>
      </c>
      <c r="O279" s="1" t="s">
        <v>86</v>
      </c>
      <c r="P279" s="1" t="s">
        <v>87</v>
      </c>
      <c r="Q279" s="3">
        <f>Data_sales[[#This Row],[priceEach]]*Data_sales[[#This Row],[quantityOrdered]]</f>
        <v>1820.7</v>
      </c>
      <c r="R279" s="1">
        <f>YEAR(Data_sales[[#This Row],[orderDate]])</f>
        <v>2005</v>
      </c>
      <c r="T279">
        <f>COUNTIF($F$2:F279,F279:F1278)</f>
        <v>24</v>
      </c>
      <c r="U279" t="str">
        <f>IF(T279=1,T279+ROWS($T$2:T279)/1000,"")</f>
        <v/>
      </c>
      <c r="V279" t="str">
        <f>IFERROR(SMALL($U$2:$U$1001,ROWS($U$2:U279)),"")</f>
        <v/>
      </c>
      <c r="W279" t="str">
        <f>IF(V279&lt;&gt;"",INDEX(Data_sales[productName],MATCH(V279,$U$2:$U$1001,0)),"")</f>
        <v/>
      </c>
      <c r="X279">
        <f>COUNTIF($O$2:O279,$O$2:$O$1001)</f>
        <v>180</v>
      </c>
      <c r="Y279" t="str">
        <f>IF(X279=1,X279+ROWS($X$2:X279)/100,"")</f>
        <v/>
      </c>
      <c r="Z279" t="str">
        <f>IFERROR(LARGE($Y$2:$Y$1001,ROWS($Y$2:Y279)),"")</f>
        <v/>
      </c>
      <c r="AA279" t="str">
        <f>IF(Z279&lt;&gt;"",INDEX(Data_sales[RepfullName],MATCH(Z279,$Y$2:$Y$1001,0)),"")</f>
        <v/>
      </c>
    </row>
    <row r="280" spans="1:27" x14ac:dyDescent="0.25">
      <c r="A280">
        <v>141</v>
      </c>
      <c r="B280">
        <v>35</v>
      </c>
      <c r="C280">
        <v>52.02</v>
      </c>
      <c r="D280" s="1" t="s">
        <v>17</v>
      </c>
      <c r="E280" s="1" t="s">
        <v>18</v>
      </c>
      <c r="F280" s="1" t="s">
        <v>121</v>
      </c>
      <c r="G280" s="2">
        <v>38485</v>
      </c>
      <c r="H280" s="1" t="s">
        <v>114</v>
      </c>
      <c r="I280" s="1" t="s">
        <v>115</v>
      </c>
      <c r="J280" s="1" t="s">
        <v>82</v>
      </c>
      <c r="K280" s="1" t="s">
        <v>83</v>
      </c>
      <c r="L280" s="1" t="s">
        <v>84</v>
      </c>
      <c r="M280" s="1" t="s">
        <v>85</v>
      </c>
      <c r="N280">
        <v>227600</v>
      </c>
      <c r="O280" s="1" t="s">
        <v>86</v>
      </c>
      <c r="P280" s="1" t="s">
        <v>87</v>
      </c>
      <c r="Q280" s="3">
        <f>Data_sales[[#This Row],[priceEach]]*Data_sales[[#This Row],[quantityOrdered]]</f>
        <v>1820.7</v>
      </c>
      <c r="R280" s="1">
        <f>YEAR(Data_sales[[#This Row],[orderDate]])</f>
        <v>2005</v>
      </c>
      <c r="T280">
        <f>COUNTIF($F$2:F280,F280:F1279)</f>
        <v>25</v>
      </c>
      <c r="U280" t="str">
        <f>IF(T280=1,T280+ROWS($T$2:T280)/1000,"")</f>
        <v/>
      </c>
      <c r="V280" t="str">
        <f>IFERROR(SMALL($U$2:$U$1001,ROWS($U$2:U280)),"")</f>
        <v/>
      </c>
      <c r="W280" t="str">
        <f>IF(V280&lt;&gt;"",INDEX(Data_sales[productName],MATCH(V280,$U$2:$U$1001,0)),"")</f>
        <v/>
      </c>
      <c r="X280">
        <f>COUNTIF($O$2:O280,$O$2:$O$1001)</f>
        <v>181</v>
      </c>
      <c r="Y280" t="str">
        <f>IF(X280=1,X280+ROWS($X$2:X280)/100,"")</f>
        <v/>
      </c>
      <c r="Z280" t="str">
        <f>IFERROR(LARGE($Y$2:$Y$1001,ROWS($Y$2:Y280)),"")</f>
        <v/>
      </c>
      <c r="AA280" t="str">
        <f>IF(Z280&lt;&gt;"",INDEX(Data_sales[RepfullName],MATCH(Z280,$Y$2:$Y$1001,0)),"")</f>
        <v/>
      </c>
    </row>
    <row r="281" spans="1:27" x14ac:dyDescent="0.25">
      <c r="A281">
        <v>141</v>
      </c>
      <c r="B281">
        <v>35</v>
      </c>
      <c r="C281">
        <v>52.02</v>
      </c>
      <c r="D281" s="1" t="s">
        <v>17</v>
      </c>
      <c r="E281" s="1" t="s">
        <v>18</v>
      </c>
      <c r="F281" s="1" t="s">
        <v>121</v>
      </c>
      <c r="G281" s="2">
        <v>38503</v>
      </c>
      <c r="H281" s="1" t="s">
        <v>18</v>
      </c>
      <c r="I281" s="1" t="s">
        <v>18</v>
      </c>
      <c r="J281" s="1" t="s">
        <v>82</v>
      </c>
      <c r="K281" s="1" t="s">
        <v>83</v>
      </c>
      <c r="L281" s="1" t="s">
        <v>84</v>
      </c>
      <c r="M281" s="1" t="s">
        <v>85</v>
      </c>
      <c r="N281">
        <v>227600</v>
      </c>
      <c r="O281" s="1" t="s">
        <v>86</v>
      </c>
      <c r="P281" s="1" t="s">
        <v>87</v>
      </c>
      <c r="Q281" s="3">
        <f>Data_sales[[#This Row],[priceEach]]*Data_sales[[#This Row],[quantityOrdered]]</f>
        <v>1820.7</v>
      </c>
      <c r="R281" s="1">
        <f>YEAR(Data_sales[[#This Row],[orderDate]])</f>
        <v>2005</v>
      </c>
      <c r="T281">
        <f>COUNTIF($F$2:F281,F281:F1280)</f>
        <v>26</v>
      </c>
      <c r="U281" t="str">
        <f>IF(T281=1,T281+ROWS($T$2:T281)/1000,"")</f>
        <v/>
      </c>
      <c r="V281" t="str">
        <f>IFERROR(SMALL($U$2:$U$1001,ROWS($U$2:U281)),"")</f>
        <v/>
      </c>
      <c r="W281" t="str">
        <f>IF(V281&lt;&gt;"",INDEX(Data_sales[productName],MATCH(V281,$U$2:$U$1001,0)),"")</f>
        <v/>
      </c>
      <c r="X281">
        <f>COUNTIF($O$2:O281,$O$2:$O$1001)</f>
        <v>182</v>
      </c>
      <c r="Y281" t="str">
        <f>IF(X281=1,X281+ROWS($X$2:X281)/100,"")</f>
        <v/>
      </c>
      <c r="Z281" t="str">
        <f>IFERROR(LARGE($Y$2:$Y$1001,ROWS($Y$2:Y281)),"")</f>
        <v/>
      </c>
      <c r="AA281" t="str">
        <f>IF(Z281&lt;&gt;"",INDEX(Data_sales[RepfullName],MATCH(Z281,$Y$2:$Y$1001,0)),"")</f>
        <v/>
      </c>
    </row>
    <row r="282" spans="1:27" x14ac:dyDescent="0.25">
      <c r="A282">
        <v>141</v>
      </c>
      <c r="B282">
        <v>44</v>
      </c>
      <c r="C282">
        <v>30.41</v>
      </c>
      <c r="D282" s="1" t="s">
        <v>17</v>
      </c>
      <c r="E282" s="1" t="s">
        <v>18</v>
      </c>
      <c r="F282" s="1" t="s">
        <v>122</v>
      </c>
      <c r="G282" s="2">
        <v>37652</v>
      </c>
      <c r="H282" s="1" t="s">
        <v>81</v>
      </c>
      <c r="I282" s="1" t="s">
        <v>18</v>
      </c>
      <c r="J282" s="1" t="s">
        <v>82</v>
      </c>
      <c r="K282" s="1" t="s">
        <v>83</v>
      </c>
      <c r="L282" s="1" t="s">
        <v>84</v>
      </c>
      <c r="M282" s="1" t="s">
        <v>85</v>
      </c>
      <c r="N282">
        <v>227600</v>
      </c>
      <c r="O282" s="1" t="s">
        <v>86</v>
      </c>
      <c r="P282" s="1" t="s">
        <v>87</v>
      </c>
      <c r="Q282" s="1">
        <f>Data_sales[[#This Row],[priceEach]]*Data_sales[[#This Row],[quantityOrdered]]</f>
        <v>1338.04</v>
      </c>
      <c r="R282" s="1">
        <f>YEAR(Data_sales[[#This Row],[orderDate]])</f>
        <v>2003</v>
      </c>
      <c r="T282">
        <f>COUNTIF($F$2:F282,F282:F1281)</f>
        <v>1</v>
      </c>
      <c r="U282">
        <f>IF(T282=1,T282+ROWS($T$2:T282)/1000,"")</f>
        <v>1.2810000000000001</v>
      </c>
      <c r="V282" t="str">
        <f>IFERROR(SMALL($U$2:$U$1001,ROWS($U$2:U282)),"")</f>
        <v/>
      </c>
      <c r="W282" t="str">
        <f>IF(V282&lt;&gt;"",INDEX(Data_sales[productName],MATCH(V282,$U$2:$U$1001,0)),"")</f>
        <v/>
      </c>
      <c r="X282">
        <f>COUNTIF($O$2:O282,$O$2:$O$1001)</f>
        <v>183</v>
      </c>
      <c r="Y282" t="str">
        <f>IF(X282=1,X282+ROWS($X$2:X282)/100,"")</f>
        <v/>
      </c>
      <c r="Z282" t="str">
        <f>IFERROR(LARGE($Y$2:$Y$1001,ROWS($Y$2:Y282)),"")</f>
        <v/>
      </c>
      <c r="AA282" t="str">
        <f>IF(Z282&lt;&gt;"",INDEX(Data_sales[RepfullName],MATCH(Z282,$Y$2:$Y$1001,0)),"")</f>
        <v/>
      </c>
    </row>
    <row r="283" spans="1:27" x14ac:dyDescent="0.25">
      <c r="A283">
        <v>141</v>
      </c>
      <c r="B283">
        <v>44</v>
      </c>
      <c r="C283">
        <v>30.41</v>
      </c>
      <c r="D283" s="1" t="s">
        <v>17</v>
      </c>
      <c r="E283" s="1" t="s">
        <v>18</v>
      </c>
      <c r="F283" s="1" t="s">
        <v>122</v>
      </c>
      <c r="G283" s="2">
        <v>37778</v>
      </c>
      <c r="H283" s="1" t="s">
        <v>88</v>
      </c>
      <c r="I283" s="1" t="s">
        <v>18</v>
      </c>
      <c r="J283" s="1" t="s">
        <v>82</v>
      </c>
      <c r="K283" s="1" t="s">
        <v>83</v>
      </c>
      <c r="L283" s="1" t="s">
        <v>84</v>
      </c>
      <c r="M283" s="1" t="s">
        <v>85</v>
      </c>
      <c r="N283">
        <v>227600</v>
      </c>
      <c r="O283" s="1" t="s">
        <v>86</v>
      </c>
      <c r="P283" s="1" t="s">
        <v>87</v>
      </c>
      <c r="Q283" s="1">
        <f>Data_sales[[#This Row],[priceEach]]*Data_sales[[#This Row],[quantityOrdered]]</f>
        <v>1338.04</v>
      </c>
      <c r="R283" s="1">
        <f>YEAR(Data_sales[[#This Row],[orderDate]])</f>
        <v>2003</v>
      </c>
      <c r="T283">
        <f>COUNTIF($F$2:F283,F283:F1282)</f>
        <v>2</v>
      </c>
      <c r="U283" t="str">
        <f>IF(T283=1,T283+ROWS($T$2:T283)/1000,"")</f>
        <v/>
      </c>
      <c r="V283" t="str">
        <f>IFERROR(SMALL($U$2:$U$1001,ROWS($U$2:U283)),"")</f>
        <v/>
      </c>
      <c r="W283" t="str">
        <f>IF(V283&lt;&gt;"",INDEX(Data_sales[productName],MATCH(V283,$U$2:$U$1001,0)),"")</f>
        <v/>
      </c>
      <c r="X283">
        <f>COUNTIF($O$2:O283,$O$2:$O$1001)</f>
        <v>184</v>
      </c>
      <c r="Y283" t="str">
        <f>IF(X283=1,X283+ROWS($X$2:X283)/100,"")</f>
        <v/>
      </c>
      <c r="Z283" t="str">
        <f>IFERROR(LARGE($Y$2:$Y$1001,ROWS($Y$2:Y283)),"")</f>
        <v/>
      </c>
      <c r="AA283" t="str">
        <f>IF(Z283&lt;&gt;"",INDEX(Data_sales[RepfullName],MATCH(Z283,$Y$2:$Y$1001,0)),"")</f>
        <v/>
      </c>
    </row>
    <row r="284" spans="1:27" x14ac:dyDescent="0.25">
      <c r="A284">
        <v>141</v>
      </c>
      <c r="B284">
        <v>44</v>
      </c>
      <c r="C284">
        <v>30.41</v>
      </c>
      <c r="D284" s="1" t="s">
        <v>17</v>
      </c>
      <c r="E284" s="1" t="s">
        <v>18</v>
      </c>
      <c r="F284" s="1" t="s">
        <v>122</v>
      </c>
      <c r="G284" s="2">
        <v>37799</v>
      </c>
      <c r="H284" s="1" t="s">
        <v>89</v>
      </c>
      <c r="I284" s="1" t="s">
        <v>18</v>
      </c>
      <c r="J284" s="1" t="s">
        <v>82</v>
      </c>
      <c r="K284" s="1" t="s">
        <v>83</v>
      </c>
      <c r="L284" s="1" t="s">
        <v>84</v>
      </c>
      <c r="M284" s="1" t="s">
        <v>85</v>
      </c>
      <c r="N284">
        <v>227600</v>
      </c>
      <c r="O284" s="1" t="s">
        <v>86</v>
      </c>
      <c r="P284" s="1" t="s">
        <v>87</v>
      </c>
      <c r="Q284" s="1">
        <f>Data_sales[[#This Row],[priceEach]]*Data_sales[[#This Row],[quantityOrdered]]</f>
        <v>1338.04</v>
      </c>
      <c r="R284" s="1">
        <f>YEAR(Data_sales[[#This Row],[orderDate]])</f>
        <v>2003</v>
      </c>
      <c r="T284">
        <f>COUNTIF($F$2:F284,F284:F1283)</f>
        <v>3</v>
      </c>
      <c r="U284" t="str">
        <f>IF(T284=1,T284+ROWS($T$2:T284)/1000,"")</f>
        <v/>
      </c>
      <c r="V284" t="str">
        <f>IFERROR(SMALL($U$2:$U$1001,ROWS($U$2:U284)),"")</f>
        <v/>
      </c>
      <c r="W284" t="str">
        <f>IF(V284&lt;&gt;"",INDEX(Data_sales[productName],MATCH(V284,$U$2:$U$1001,0)),"")</f>
        <v/>
      </c>
      <c r="X284">
        <f>COUNTIF($O$2:O284,$O$2:$O$1001)</f>
        <v>185</v>
      </c>
      <c r="Y284" t="str">
        <f>IF(X284=1,X284+ROWS($X$2:X284)/100,"")</f>
        <v/>
      </c>
      <c r="Z284" t="str">
        <f>IFERROR(LARGE($Y$2:$Y$1001,ROWS($Y$2:Y284)),"")</f>
        <v/>
      </c>
      <c r="AA284" t="str">
        <f>IF(Z284&lt;&gt;"",INDEX(Data_sales[RepfullName],MATCH(Z284,$Y$2:$Y$1001,0)),"")</f>
        <v/>
      </c>
    </row>
    <row r="285" spans="1:27" x14ac:dyDescent="0.25">
      <c r="A285">
        <v>141</v>
      </c>
      <c r="B285">
        <v>44</v>
      </c>
      <c r="C285">
        <v>30.41</v>
      </c>
      <c r="D285" s="1" t="s">
        <v>17</v>
      </c>
      <c r="E285" s="1" t="s">
        <v>18</v>
      </c>
      <c r="F285" s="1" t="s">
        <v>122</v>
      </c>
      <c r="G285" s="2">
        <v>37892</v>
      </c>
      <c r="H285" s="1" t="s">
        <v>90</v>
      </c>
      <c r="I285" s="1" t="s">
        <v>18</v>
      </c>
      <c r="J285" s="1" t="s">
        <v>82</v>
      </c>
      <c r="K285" s="1" t="s">
        <v>83</v>
      </c>
      <c r="L285" s="1" t="s">
        <v>84</v>
      </c>
      <c r="M285" s="1" t="s">
        <v>85</v>
      </c>
      <c r="N285">
        <v>227600</v>
      </c>
      <c r="O285" s="1" t="s">
        <v>86</v>
      </c>
      <c r="P285" s="1" t="s">
        <v>87</v>
      </c>
      <c r="Q285" s="1">
        <f>Data_sales[[#This Row],[priceEach]]*Data_sales[[#This Row],[quantityOrdered]]</f>
        <v>1338.04</v>
      </c>
      <c r="R285" s="1">
        <f>YEAR(Data_sales[[#This Row],[orderDate]])</f>
        <v>2003</v>
      </c>
      <c r="T285">
        <f>COUNTIF($F$2:F285,F285:F1284)</f>
        <v>4</v>
      </c>
      <c r="U285" t="str">
        <f>IF(T285=1,T285+ROWS($T$2:T285)/1000,"")</f>
        <v/>
      </c>
      <c r="V285" t="str">
        <f>IFERROR(SMALL($U$2:$U$1001,ROWS($U$2:U285)),"")</f>
        <v/>
      </c>
      <c r="W285" t="str">
        <f>IF(V285&lt;&gt;"",INDEX(Data_sales[productName],MATCH(V285,$U$2:$U$1001,0)),"")</f>
        <v/>
      </c>
      <c r="X285">
        <f>COUNTIF($O$2:O285,$O$2:$O$1001)</f>
        <v>186</v>
      </c>
      <c r="Y285" t="str">
        <f>IF(X285=1,X285+ROWS($X$2:X285)/100,"")</f>
        <v/>
      </c>
      <c r="Z285" t="str">
        <f>IFERROR(LARGE($Y$2:$Y$1001,ROWS($Y$2:Y285)),"")</f>
        <v/>
      </c>
      <c r="AA285" t="str">
        <f>IF(Z285&lt;&gt;"",INDEX(Data_sales[RepfullName],MATCH(Z285,$Y$2:$Y$1001,0)),"")</f>
        <v/>
      </c>
    </row>
    <row r="286" spans="1:27" x14ac:dyDescent="0.25">
      <c r="A286">
        <v>141</v>
      </c>
      <c r="B286">
        <v>44</v>
      </c>
      <c r="C286">
        <v>30.41</v>
      </c>
      <c r="D286" s="1" t="s">
        <v>17</v>
      </c>
      <c r="E286" s="1" t="s">
        <v>18</v>
      </c>
      <c r="F286" s="1" t="s">
        <v>122</v>
      </c>
      <c r="G286" s="2">
        <v>37902</v>
      </c>
      <c r="H286" s="1" t="s">
        <v>91</v>
      </c>
      <c r="I286" s="1" t="s">
        <v>18</v>
      </c>
      <c r="J286" s="1" t="s">
        <v>82</v>
      </c>
      <c r="K286" s="1" t="s">
        <v>83</v>
      </c>
      <c r="L286" s="1" t="s">
        <v>84</v>
      </c>
      <c r="M286" s="1" t="s">
        <v>85</v>
      </c>
      <c r="N286">
        <v>227600</v>
      </c>
      <c r="O286" s="1" t="s">
        <v>86</v>
      </c>
      <c r="P286" s="1" t="s">
        <v>87</v>
      </c>
      <c r="Q286" s="1">
        <f>Data_sales[[#This Row],[priceEach]]*Data_sales[[#This Row],[quantityOrdered]]</f>
        <v>1338.04</v>
      </c>
      <c r="R286" s="1">
        <f>YEAR(Data_sales[[#This Row],[orderDate]])</f>
        <v>2003</v>
      </c>
      <c r="T286">
        <f>COUNTIF($F$2:F286,F286:F1285)</f>
        <v>5</v>
      </c>
      <c r="U286" t="str">
        <f>IF(T286=1,T286+ROWS($T$2:T286)/1000,"")</f>
        <v/>
      </c>
      <c r="V286" t="str">
        <f>IFERROR(SMALL($U$2:$U$1001,ROWS($U$2:U286)),"")</f>
        <v/>
      </c>
      <c r="W286" t="str">
        <f>IF(V286&lt;&gt;"",INDEX(Data_sales[productName],MATCH(V286,$U$2:$U$1001,0)),"")</f>
        <v/>
      </c>
      <c r="X286">
        <f>COUNTIF($O$2:O286,$O$2:$O$1001)</f>
        <v>187</v>
      </c>
      <c r="Y286" t="str">
        <f>IF(X286=1,X286+ROWS($X$2:X286)/100,"")</f>
        <v/>
      </c>
      <c r="Z286" t="str">
        <f>IFERROR(LARGE($Y$2:$Y$1001,ROWS($Y$2:Y286)),"")</f>
        <v/>
      </c>
      <c r="AA286" t="str">
        <f>IF(Z286&lt;&gt;"",INDEX(Data_sales[RepfullName],MATCH(Z286,$Y$2:$Y$1001,0)),"")</f>
        <v/>
      </c>
    </row>
    <row r="287" spans="1:27" x14ac:dyDescent="0.25">
      <c r="A287">
        <v>141</v>
      </c>
      <c r="B287">
        <v>44</v>
      </c>
      <c r="C287">
        <v>30.41</v>
      </c>
      <c r="D287" s="1" t="s">
        <v>17</v>
      </c>
      <c r="E287" s="1" t="s">
        <v>18</v>
      </c>
      <c r="F287" s="1" t="s">
        <v>122</v>
      </c>
      <c r="G287" s="2">
        <v>37944</v>
      </c>
      <c r="H287" s="1" t="s">
        <v>92</v>
      </c>
      <c r="I287" s="1" t="s">
        <v>18</v>
      </c>
      <c r="J287" s="1" t="s">
        <v>82</v>
      </c>
      <c r="K287" s="1" t="s">
        <v>83</v>
      </c>
      <c r="L287" s="1" t="s">
        <v>84</v>
      </c>
      <c r="M287" s="1" t="s">
        <v>85</v>
      </c>
      <c r="N287">
        <v>227600</v>
      </c>
      <c r="O287" s="1" t="s">
        <v>86</v>
      </c>
      <c r="P287" s="1" t="s">
        <v>87</v>
      </c>
      <c r="Q287" s="1">
        <f>Data_sales[[#This Row],[priceEach]]*Data_sales[[#This Row],[quantityOrdered]]</f>
        <v>1338.04</v>
      </c>
      <c r="R287" s="1">
        <f>YEAR(Data_sales[[#This Row],[orderDate]])</f>
        <v>2003</v>
      </c>
      <c r="T287">
        <f>COUNTIF($F$2:F287,F287:F1286)</f>
        <v>6</v>
      </c>
      <c r="U287" t="str">
        <f>IF(T287=1,T287+ROWS($T$2:T287)/1000,"")</f>
        <v/>
      </c>
      <c r="V287" t="str">
        <f>IFERROR(SMALL($U$2:$U$1001,ROWS($U$2:U287)),"")</f>
        <v/>
      </c>
      <c r="W287" t="str">
        <f>IF(V287&lt;&gt;"",INDEX(Data_sales[productName],MATCH(V287,$U$2:$U$1001,0)),"")</f>
        <v/>
      </c>
      <c r="X287">
        <f>COUNTIF($O$2:O287,$O$2:$O$1001)</f>
        <v>188</v>
      </c>
      <c r="Y287" t="str">
        <f>IF(X287=1,X287+ROWS($X$2:X287)/100,"")</f>
        <v/>
      </c>
      <c r="Z287" t="str">
        <f>IFERROR(LARGE($Y$2:$Y$1001,ROWS($Y$2:Y287)),"")</f>
        <v/>
      </c>
      <c r="AA287" t="str">
        <f>IF(Z287&lt;&gt;"",INDEX(Data_sales[RepfullName],MATCH(Z287,$Y$2:$Y$1001,0)),"")</f>
        <v/>
      </c>
    </row>
    <row r="288" spans="1:27" x14ac:dyDescent="0.25">
      <c r="A288">
        <v>141</v>
      </c>
      <c r="B288">
        <v>44</v>
      </c>
      <c r="C288">
        <v>30.41</v>
      </c>
      <c r="D288" s="1" t="s">
        <v>17</v>
      </c>
      <c r="E288" s="1" t="s">
        <v>18</v>
      </c>
      <c r="F288" s="1" t="s">
        <v>122</v>
      </c>
      <c r="G288" s="2">
        <v>37957</v>
      </c>
      <c r="H288" s="1" t="s">
        <v>93</v>
      </c>
      <c r="I288" s="1" t="s">
        <v>18</v>
      </c>
      <c r="J288" s="1" t="s">
        <v>82</v>
      </c>
      <c r="K288" s="1" t="s">
        <v>83</v>
      </c>
      <c r="L288" s="1" t="s">
        <v>84</v>
      </c>
      <c r="M288" s="1" t="s">
        <v>85</v>
      </c>
      <c r="N288">
        <v>227600</v>
      </c>
      <c r="O288" s="1" t="s">
        <v>86</v>
      </c>
      <c r="P288" s="1" t="s">
        <v>87</v>
      </c>
      <c r="Q288" s="1">
        <f>Data_sales[[#This Row],[priceEach]]*Data_sales[[#This Row],[quantityOrdered]]</f>
        <v>1338.04</v>
      </c>
      <c r="R288" s="1">
        <f>YEAR(Data_sales[[#This Row],[orderDate]])</f>
        <v>2003</v>
      </c>
      <c r="T288">
        <f>COUNTIF($F$2:F288,F288:F1287)</f>
        <v>7</v>
      </c>
      <c r="U288" t="str">
        <f>IF(T288=1,T288+ROWS($T$2:T288)/1000,"")</f>
        <v/>
      </c>
      <c r="V288" t="str">
        <f>IFERROR(SMALL($U$2:$U$1001,ROWS($U$2:U288)),"")</f>
        <v/>
      </c>
      <c r="W288" t="str">
        <f>IF(V288&lt;&gt;"",INDEX(Data_sales[productName],MATCH(V288,$U$2:$U$1001,0)),"")</f>
        <v/>
      </c>
      <c r="X288">
        <f>COUNTIF($O$2:O288,$O$2:$O$1001)</f>
        <v>189</v>
      </c>
      <c r="Y288" t="str">
        <f>IF(X288=1,X288+ROWS($X$2:X288)/100,"")</f>
        <v/>
      </c>
      <c r="Z288" t="str">
        <f>IFERROR(LARGE($Y$2:$Y$1001,ROWS($Y$2:Y288)),"")</f>
        <v/>
      </c>
      <c r="AA288" t="str">
        <f>IF(Z288&lt;&gt;"",INDEX(Data_sales[RepfullName],MATCH(Z288,$Y$2:$Y$1001,0)),"")</f>
        <v/>
      </c>
    </row>
    <row r="289" spans="1:27" x14ac:dyDescent="0.25">
      <c r="A289">
        <v>141</v>
      </c>
      <c r="B289">
        <v>44</v>
      </c>
      <c r="C289">
        <v>30.41</v>
      </c>
      <c r="D289" s="1" t="s">
        <v>17</v>
      </c>
      <c r="E289" s="1" t="s">
        <v>18</v>
      </c>
      <c r="F289" s="1" t="s">
        <v>122</v>
      </c>
      <c r="G289" s="2">
        <v>37958</v>
      </c>
      <c r="H289" s="1" t="s">
        <v>93</v>
      </c>
      <c r="I289" s="1" t="s">
        <v>94</v>
      </c>
      <c r="J289" s="1" t="s">
        <v>82</v>
      </c>
      <c r="K289" s="1" t="s">
        <v>83</v>
      </c>
      <c r="L289" s="1" t="s">
        <v>84</v>
      </c>
      <c r="M289" s="1" t="s">
        <v>85</v>
      </c>
      <c r="N289">
        <v>227600</v>
      </c>
      <c r="O289" s="1" t="s">
        <v>86</v>
      </c>
      <c r="P289" s="1" t="s">
        <v>87</v>
      </c>
      <c r="Q289" s="1">
        <f>Data_sales[[#This Row],[priceEach]]*Data_sales[[#This Row],[quantityOrdered]]</f>
        <v>1338.04</v>
      </c>
      <c r="R289" s="1">
        <f>YEAR(Data_sales[[#This Row],[orderDate]])</f>
        <v>2003</v>
      </c>
      <c r="T289">
        <f>COUNTIF($F$2:F289,F289:F1288)</f>
        <v>8</v>
      </c>
      <c r="U289" t="str">
        <f>IF(T289=1,T289+ROWS($T$2:T289)/1000,"")</f>
        <v/>
      </c>
      <c r="V289" t="str">
        <f>IFERROR(SMALL($U$2:$U$1001,ROWS($U$2:U289)),"")</f>
        <v/>
      </c>
      <c r="W289" t="str">
        <f>IF(V289&lt;&gt;"",INDEX(Data_sales[productName],MATCH(V289,$U$2:$U$1001,0)),"")</f>
        <v/>
      </c>
      <c r="X289">
        <f>COUNTIF($O$2:O289,$O$2:$O$1001)</f>
        <v>190</v>
      </c>
      <c r="Y289" t="str">
        <f>IF(X289=1,X289+ROWS($X$2:X289)/100,"")</f>
        <v/>
      </c>
      <c r="Z289" t="str">
        <f>IFERROR(LARGE($Y$2:$Y$1001,ROWS($Y$2:Y289)),"")</f>
        <v/>
      </c>
      <c r="AA289" t="str">
        <f>IF(Z289&lt;&gt;"",INDEX(Data_sales[RepfullName],MATCH(Z289,$Y$2:$Y$1001,0)),"")</f>
        <v/>
      </c>
    </row>
    <row r="290" spans="1:27" x14ac:dyDescent="0.25">
      <c r="A290">
        <v>141</v>
      </c>
      <c r="B290">
        <v>44</v>
      </c>
      <c r="C290">
        <v>30.41</v>
      </c>
      <c r="D290" s="1" t="s">
        <v>17</v>
      </c>
      <c r="E290" s="1" t="s">
        <v>18</v>
      </c>
      <c r="F290" s="1" t="s">
        <v>122</v>
      </c>
      <c r="G290" s="2">
        <v>38002</v>
      </c>
      <c r="H290" s="1" t="s">
        <v>95</v>
      </c>
      <c r="I290" s="1" t="s">
        <v>18</v>
      </c>
      <c r="J290" s="1" t="s">
        <v>82</v>
      </c>
      <c r="K290" s="1" t="s">
        <v>83</v>
      </c>
      <c r="L290" s="1" t="s">
        <v>84</v>
      </c>
      <c r="M290" s="1" t="s">
        <v>85</v>
      </c>
      <c r="N290">
        <v>227600</v>
      </c>
      <c r="O290" s="1" t="s">
        <v>86</v>
      </c>
      <c r="P290" s="1" t="s">
        <v>87</v>
      </c>
      <c r="Q290" s="1">
        <f>Data_sales[[#This Row],[priceEach]]*Data_sales[[#This Row],[quantityOrdered]]</f>
        <v>1338.04</v>
      </c>
      <c r="R290" s="1">
        <f>YEAR(Data_sales[[#This Row],[orderDate]])</f>
        <v>2004</v>
      </c>
      <c r="T290">
        <f>COUNTIF($F$2:F290,F290:F1289)</f>
        <v>9</v>
      </c>
      <c r="U290" t="str">
        <f>IF(T290=1,T290+ROWS($T$2:T290)/1000,"")</f>
        <v/>
      </c>
      <c r="V290" t="str">
        <f>IFERROR(SMALL($U$2:$U$1001,ROWS($U$2:U290)),"")</f>
        <v/>
      </c>
      <c r="W290" t="str">
        <f>IF(V290&lt;&gt;"",INDEX(Data_sales[productName],MATCH(V290,$U$2:$U$1001,0)),"")</f>
        <v/>
      </c>
      <c r="X290">
        <f>COUNTIF($O$2:O290,$O$2:$O$1001)</f>
        <v>191</v>
      </c>
      <c r="Y290" t="str">
        <f>IF(X290=1,X290+ROWS($X$2:X290)/100,"")</f>
        <v/>
      </c>
      <c r="Z290" t="str">
        <f>IFERROR(LARGE($Y$2:$Y$1001,ROWS($Y$2:Y290)),"")</f>
        <v/>
      </c>
      <c r="AA290" t="str">
        <f>IF(Z290&lt;&gt;"",INDEX(Data_sales[RepfullName],MATCH(Z290,$Y$2:$Y$1001,0)),"")</f>
        <v/>
      </c>
    </row>
    <row r="291" spans="1:27" x14ac:dyDescent="0.25">
      <c r="A291">
        <v>141</v>
      </c>
      <c r="B291">
        <v>44</v>
      </c>
      <c r="C291">
        <v>30.41</v>
      </c>
      <c r="D291" s="1" t="s">
        <v>17</v>
      </c>
      <c r="E291" s="1" t="s">
        <v>18</v>
      </c>
      <c r="F291" s="1" t="s">
        <v>122</v>
      </c>
      <c r="G291" s="2">
        <v>38106</v>
      </c>
      <c r="H291" s="1" t="s">
        <v>96</v>
      </c>
      <c r="I291" s="1" t="s">
        <v>18</v>
      </c>
      <c r="J291" s="1" t="s">
        <v>82</v>
      </c>
      <c r="K291" s="1" t="s">
        <v>83</v>
      </c>
      <c r="L291" s="1" t="s">
        <v>84</v>
      </c>
      <c r="M291" s="1" t="s">
        <v>85</v>
      </c>
      <c r="N291">
        <v>227600</v>
      </c>
      <c r="O291" s="1" t="s">
        <v>86</v>
      </c>
      <c r="P291" s="1" t="s">
        <v>87</v>
      </c>
      <c r="Q291" s="1">
        <f>Data_sales[[#This Row],[priceEach]]*Data_sales[[#This Row],[quantityOrdered]]</f>
        <v>1338.04</v>
      </c>
      <c r="R291" s="1">
        <f>YEAR(Data_sales[[#This Row],[orderDate]])</f>
        <v>2004</v>
      </c>
      <c r="T291">
        <f>COUNTIF($F$2:F291,F291:F1290)</f>
        <v>10</v>
      </c>
      <c r="U291" t="str">
        <f>IF(T291=1,T291+ROWS($T$2:T291)/1000,"")</f>
        <v/>
      </c>
      <c r="V291" t="str">
        <f>IFERROR(SMALL($U$2:$U$1001,ROWS($U$2:U291)),"")</f>
        <v/>
      </c>
      <c r="W291" t="str">
        <f>IF(V291&lt;&gt;"",INDEX(Data_sales[productName],MATCH(V291,$U$2:$U$1001,0)),"")</f>
        <v/>
      </c>
      <c r="X291">
        <f>COUNTIF($O$2:O291,$O$2:$O$1001)</f>
        <v>192</v>
      </c>
      <c r="Y291" t="str">
        <f>IF(X291=1,X291+ROWS($X$2:X291)/100,"")</f>
        <v/>
      </c>
      <c r="Z291" t="str">
        <f>IFERROR(LARGE($Y$2:$Y$1001,ROWS($Y$2:Y291)),"")</f>
        <v/>
      </c>
      <c r="AA291" t="str">
        <f>IF(Z291&lt;&gt;"",INDEX(Data_sales[RepfullName],MATCH(Z291,$Y$2:$Y$1001,0)),"")</f>
        <v/>
      </c>
    </row>
    <row r="292" spans="1:27" x14ac:dyDescent="0.25">
      <c r="A292">
        <v>141</v>
      </c>
      <c r="B292">
        <v>44</v>
      </c>
      <c r="C292">
        <v>30.41</v>
      </c>
      <c r="D292" s="1" t="s">
        <v>17</v>
      </c>
      <c r="E292" s="1" t="s">
        <v>18</v>
      </c>
      <c r="F292" s="1" t="s">
        <v>122</v>
      </c>
      <c r="G292" s="2">
        <v>38112</v>
      </c>
      <c r="H292" s="1" t="s">
        <v>97</v>
      </c>
      <c r="I292" s="1" t="s">
        <v>18</v>
      </c>
      <c r="J292" s="1" t="s">
        <v>82</v>
      </c>
      <c r="K292" s="1" t="s">
        <v>83</v>
      </c>
      <c r="L292" s="1" t="s">
        <v>84</v>
      </c>
      <c r="M292" s="1" t="s">
        <v>85</v>
      </c>
      <c r="N292">
        <v>227600</v>
      </c>
      <c r="O292" s="1" t="s">
        <v>86</v>
      </c>
      <c r="P292" s="1" t="s">
        <v>87</v>
      </c>
      <c r="Q292" s="1">
        <f>Data_sales[[#This Row],[priceEach]]*Data_sales[[#This Row],[quantityOrdered]]</f>
        <v>1338.04</v>
      </c>
      <c r="R292" s="1">
        <f>YEAR(Data_sales[[#This Row],[orderDate]])</f>
        <v>2004</v>
      </c>
      <c r="T292">
        <f>COUNTIF($F$2:F292,F292:F1291)</f>
        <v>11</v>
      </c>
      <c r="U292" t="str">
        <f>IF(T292=1,T292+ROWS($T$2:T292)/1000,"")</f>
        <v/>
      </c>
      <c r="V292" t="str">
        <f>IFERROR(SMALL($U$2:$U$1001,ROWS($U$2:U292)),"")</f>
        <v/>
      </c>
      <c r="W292" t="str">
        <f>IF(V292&lt;&gt;"",INDEX(Data_sales[productName],MATCH(V292,$U$2:$U$1001,0)),"")</f>
        <v/>
      </c>
      <c r="X292">
        <f>COUNTIF($O$2:O292,$O$2:$O$1001)</f>
        <v>193</v>
      </c>
      <c r="Y292" t="str">
        <f>IF(X292=1,X292+ROWS($X$2:X292)/100,"")</f>
        <v/>
      </c>
      <c r="Z292" t="str">
        <f>IFERROR(LARGE($Y$2:$Y$1001,ROWS($Y$2:Y292)),"")</f>
        <v/>
      </c>
      <c r="AA292" t="str">
        <f>IF(Z292&lt;&gt;"",INDEX(Data_sales[RepfullName],MATCH(Z292,$Y$2:$Y$1001,0)),"")</f>
        <v/>
      </c>
    </row>
    <row r="293" spans="1:27" x14ac:dyDescent="0.25">
      <c r="A293">
        <v>141</v>
      </c>
      <c r="B293">
        <v>44</v>
      </c>
      <c r="C293">
        <v>30.41</v>
      </c>
      <c r="D293" s="1" t="s">
        <v>17</v>
      </c>
      <c r="E293" s="1" t="s">
        <v>18</v>
      </c>
      <c r="F293" s="1" t="s">
        <v>122</v>
      </c>
      <c r="G293" s="2">
        <v>38162</v>
      </c>
      <c r="H293" s="1" t="s">
        <v>18</v>
      </c>
      <c r="I293" s="1" t="s">
        <v>98</v>
      </c>
      <c r="J293" s="1" t="s">
        <v>82</v>
      </c>
      <c r="K293" s="1" t="s">
        <v>83</v>
      </c>
      <c r="L293" s="1" t="s">
        <v>84</v>
      </c>
      <c r="M293" s="1" t="s">
        <v>85</v>
      </c>
      <c r="N293">
        <v>227600</v>
      </c>
      <c r="O293" s="1" t="s">
        <v>86</v>
      </c>
      <c r="P293" s="1" t="s">
        <v>87</v>
      </c>
      <c r="Q293" s="1">
        <f>Data_sales[[#This Row],[priceEach]]*Data_sales[[#This Row],[quantityOrdered]]</f>
        <v>1338.04</v>
      </c>
      <c r="R293" s="1">
        <f>YEAR(Data_sales[[#This Row],[orderDate]])</f>
        <v>2004</v>
      </c>
      <c r="T293">
        <f>COUNTIF($F$2:F293,F293:F1292)</f>
        <v>12</v>
      </c>
      <c r="U293" t="str">
        <f>IF(T293=1,T293+ROWS($T$2:T293)/1000,"")</f>
        <v/>
      </c>
      <c r="V293" t="str">
        <f>IFERROR(SMALL($U$2:$U$1001,ROWS($U$2:U293)),"")</f>
        <v/>
      </c>
      <c r="W293" t="str">
        <f>IF(V293&lt;&gt;"",INDEX(Data_sales[productName],MATCH(V293,$U$2:$U$1001,0)),"")</f>
        <v/>
      </c>
      <c r="X293">
        <f>COUNTIF($O$2:O293,$O$2:$O$1001)</f>
        <v>194</v>
      </c>
      <c r="Y293" t="str">
        <f>IF(X293=1,X293+ROWS($X$2:X293)/100,"")</f>
        <v/>
      </c>
      <c r="Z293" t="str">
        <f>IFERROR(LARGE($Y$2:$Y$1001,ROWS($Y$2:Y293)),"")</f>
        <v/>
      </c>
      <c r="AA293" t="str">
        <f>IF(Z293&lt;&gt;"",INDEX(Data_sales[RepfullName],MATCH(Z293,$Y$2:$Y$1001,0)),"")</f>
        <v/>
      </c>
    </row>
    <row r="294" spans="1:27" x14ac:dyDescent="0.25">
      <c r="A294">
        <v>141</v>
      </c>
      <c r="B294">
        <v>44</v>
      </c>
      <c r="C294">
        <v>30.41</v>
      </c>
      <c r="D294" s="1" t="s">
        <v>17</v>
      </c>
      <c r="E294" s="1" t="s">
        <v>18</v>
      </c>
      <c r="F294" s="1" t="s">
        <v>122</v>
      </c>
      <c r="G294" s="2">
        <v>38208</v>
      </c>
      <c r="H294" s="1" t="s">
        <v>99</v>
      </c>
      <c r="I294" s="1" t="s">
        <v>100</v>
      </c>
      <c r="J294" s="1" t="s">
        <v>82</v>
      </c>
      <c r="K294" s="1" t="s">
        <v>83</v>
      </c>
      <c r="L294" s="1" t="s">
        <v>84</v>
      </c>
      <c r="M294" s="1" t="s">
        <v>85</v>
      </c>
      <c r="N294">
        <v>227600</v>
      </c>
      <c r="O294" s="1" t="s">
        <v>86</v>
      </c>
      <c r="P294" s="1" t="s">
        <v>87</v>
      </c>
      <c r="Q294" s="1">
        <f>Data_sales[[#This Row],[priceEach]]*Data_sales[[#This Row],[quantityOrdered]]</f>
        <v>1338.04</v>
      </c>
      <c r="R294" s="1">
        <f>YEAR(Data_sales[[#This Row],[orderDate]])</f>
        <v>2004</v>
      </c>
      <c r="T294">
        <f>COUNTIF($F$2:F294,F294:F1293)</f>
        <v>13</v>
      </c>
      <c r="U294" t="str">
        <f>IF(T294=1,T294+ROWS($T$2:T294)/1000,"")</f>
        <v/>
      </c>
      <c r="V294" t="str">
        <f>IFERROR(SMALL($U$2:$U$1001,ROWS($U$2:U294)),"")</f>
        <v/>
      </c>
      <c r="W294" t="str">
        <f>IF(V294&lt;&gt;"",INDEX(Data_sales[productName],MATCH(V294,$U$2:$U$1001,0)),"")</f>
        <v/>
      </c>
      <c r="X294">
        <f>COUNTIF($O$2:O294,$O$2:$O$1001)</f>
        <v>195</v>
      </c>
      <c r="Y294" t="str">
        <f>IF(X294=1,X294+ROWS($X$2:X294)/100,"")</f>
        <v/>
      </c>
      <c r="Z294" t="str">
        <f>IFERROR(LARGE($Y$2:$Y$1001,ROWS($Y$2:Y294)),"")</f>
        <v/>
      </c>
      <c r="AA294" t="str">
        <f>IF(Z294&lt;&gt;"",INDEX(Data_sales[RepfullName],MATCH(Z294,$Y$2:$Y$1001,0)),"")</f>
        <v/>
      </c>
    </row>
    <row r="295" spans="1:27" x14ac:dyDescent="0.25">
      <c r="A295">
        <v>141</v>
      </c>
      <c r="B295">
        <v>44</v>
      </c>
      <c r="C295">
        <v>30.41</v>
      </c>
      <c r="D295" s="1" t="s">
        <v>17</v>
      </c>
      <c r="E295" s="1" t="s">
        <v>18</v>
      </c>
      <c r="F295" s="1" t="s">
        <v>122</v>
      </c>
      <c r="G295" s="2">
        <v>38276</v>
      </c>
      <c r="H295" s="1" t="s">
        <v>101</v>
      </c>
      <c r="I295" s="1" t="s">
        <v>102</v>
      </c>
      <c r="J295" s="1" t="s">
        <v>82</v>
      </c>
      <c r="K295" s="1" t="s">
        <v>83</v>
      </c>
      <c r="L295" s="1" t="s">
        <v>84</v>
      </c>
      <c r="M295" s="1" t="s">
        <v>85</v>
      </c>
      <c r="N295">
        <v>227600</v>
      </c>
      <c r="O295" s="1" t="s">
        <v>86</v>
      </c>
      <c r="P295" s="1" t="s">
        <v>87</v>
      </c>
      <c r="Q295" s="1">
        <f>Data_sales[[#This Row],[priceEach]]*Data_sales[[#This Row],[quantityOrdered]]</f>
        <v>1338.04</v>
      </c>
      <c r="R295" s="1">
        <f>YEAR(Data_sales[[#This Row],[orderDate]])</f>
        <v>2004</v>
      </c>
      <c r="T295">
        <f>COUNTIF($F$2:F295,F295:F1294)</f>
        <v>14</v>
      </c>
      <c r="U295" t="str">
        <f>IF(T295=1,T295+ROWS($T$2:T295)/1000,"")</f>
        <v/>
      </c>
      <c r="V295" t="str">
        <f>IFERROR(SMALL($U$2:$U$1001,ROWS($U$2:U295)),"")</f>
        <v/>
      </c>
      <c r="W295" t="str">
        <f>IF(V295&lt;&gt;"",INDEX(Data_sales[productName],MATCH(V295,$U$2:$U$1001,0)),"")</f>
        <v/>
      </c>
      <c r="X295">
        <f>COUNTIF($O$2:O295,$O$2:$O$1001)</f>
        <v>196</v>
      </c>
      <c r="Y295" t="str">
        <f>IF(X295=1,X295+ROWS($X$2:X295)/100,"")</f>
        <v/>
      </c>
      <c r="Z295" t="str">
        <f>IFERROR(LARGE($Y$2:$Y$1001,ROWS($Y$2:Y295)),"")</f>
        <v/>
      </c>
      <c r="AA295" t="str">
        <f>IF(Z295&lt;&gt;"",INDEX(Data_sales[RepfullName],MATCH(Z295,$Y$2:$Y$1001,0)),"")</f>
        <v/>
      </c>
    </row>
    <row r="296" spans="1:27" x14ac:dyDescent="0.25">
      <c r="A296">
        <v>141</v>
      </c>
      <c r="B296">
        <v>44</v>
      </c>
      <c r="C296">
        <v>30.41</v>
      </c>
      <c r="D296" s="1" t="s">
        <v>17</v>
      </c>
      <c r="E296" s="1" t="s">
        <v>18</v>
      </c>
      <c r="F296" s="1" t="s">
        <v>122</v>
      </c>
      <c r="G296" s="2">
        <v>38323</v>
      </c>
      <c r="H296" s="1" t="s">
        <v>103</v>
      </c>
      <c r="I296" s="1" t="s">
        <v>18</v>
      </c>
      <c r="J296" s="1" t="s">
        <v>82</v>
      </c>
      <c r="K296" s="1" t="s">
        <v>83</v>
      </c>
      <c r="L296" s="1" t="s">
        <v>84</v>
      </c>
      <c r="M296" s="1" t="s">
        <v>85</v>
      </c>
      <c r="N296">
        <v>227600</v>
      </c>
      <c r="O296" s="1" t="s">
        <v>86</v>
      </c>
      <c r="P296" s="1" t="s">
        <v>87</v>
      </c>
      <c r="Q296" s="1">
        <f>Data_sales[[#This Row],[priceEach]]*Data_sales[[#This Row],[quantityOrdered]]</f>
        <v>1338.04</v>
      </c>
      <c r="R296" s="1">
        <f>YEAR(Data_sales[[#This Row],[orderDate]])</f>
        <v>2004</v>
      </c>
      <c r="T296">
        <f>COUNTIF($F$2:F296,F296:F1295)</f>
        <v>15</v>
      </c>
      <c r="U296" t="str">
        <f>IF(T296=1,T296+ROWS($T$2:T296)/1000,"")</f>
        <v/>
      </c>
      <c r="V296" t="str">
        <f>IFERROR(SMALL($U$2:$U$1001,ROWS($U$2:U296)),"")</f>
        <v/>
      </c>
      <c r="W296" t="str">
        <f>IF(V296&lt;&gt;"",INDEX(Data_sales[productName],MATCH(V296,$U$2:$U$1001,0)),"")</f>
        <v/>
      </c>
      <c r="X296">
        <f>COUNTIF($O$2:O296,$O$2:$O$1001)</f>
        <v>197</v>
      </c>
      <c r="Y296" t="str">
        <f>IF(X296=1,X296+ROWS($X$2:X296)/100,"")</f>
        <v/>
      </c>
      <c r="Z296" t="str">
        <f>IFERROR(LARGE($Y$2:$Y$1001,ROWS($Y$2:Y296)),"")</f>
        <v/>
      </c>
      <c r="AA296" t="str">
        <f>IF(Z296&lt;&gt;"",INDEX(Data_sales[RepfullName],MATCH(Z296,$Y$2:$Y$1001,0)),"")</f>
        <v/>
      </c>
    </row>
    <row r="297" spans="1:27" x14ac:dyDescent="0.25">
      <c r="A297">
        <v>141</v>
      </c>
      <c r="B297">
        <v>44</v>
      </c>
      <c r="C297">
        <v>30.41</v>
      </c>
      <c r="D297" s="1" t="s">
        <v>17</v>
      </c>
      <c r="E297" s="1" t="s">
        <v>18</v>
      </c>
      <c r="F297" s="1" t="s">
        <v>122</v>
      </c>
      <c r="G297" s="2">
        <v>38328</v>
      </c>
      <c r="H297" s="1" t="s">
        <v>104</v>
      </c>
      <c r="I297" s="1" t="s">
        <v>18</v>
      </c>
      <c r="J297" s="1" t="s">
        <v>82</v>
      </c>
      <c r="K297" s="1" t="s">
        <v>83</v>
      </c>
      <c r="L297" s="1" t="s">
        <v>84</v>
      </c>
      <c r="M297" s="1" t="s">
        <v>85</v>
      </c>
      <c r="N297">
        <v>227600</v>
      </c>
      <c r="O297" s="1" t="s">
        <v>86</v>
      </c>
      <c r="P297" s="1" t="s">
        <v>87</v>
      </c>
      <c r="Q297" s="1">
        <f>Data_sales[[#This Row],[priceEach]]*Data_sales[[#This Row],[quantityOrdered]]</f>
        <v>1338.04</v>
      </c>
      <c r="R297" s="1">
        <f>YEAR(Data_sales[[#This Row],[orderDate]])</f>
        <v>2004</v>
      </c>
      <c r="T297">
        <f>COUNTIF($F$2:F297,F297:F1296)</f>
        <v>16</v>
      </c>
      <c r="U297" t="str">
        <f>IF(T297=1,T297+ROWS($T$2:T297)/1000,"")</f>
        <v/>
      </c>
      <c r="V297" t="str">
        <f>IFERROR(SMALL($U$2:$U$1001,ROWS($U$2:U297)),"")</f>
        <v/>
      </c>
      <c r="W297" t="str">
        <f>IF(V297&lt;&gt;"",INDEX(Data_sales[productName],MATCH(V297,$U$2:$U$1001,0)),"")</f>
        <v/>
      </c>
      <c r="X297">
        <f>COUNTIF($O$2:O297,$O$2:$O$1001)</f>
        <v>198</v>
      </c>
      <c r="Y297" t="str">
        <f>IF(X297=1,X297+ROWS($X$2:X297)/100,"")</f>
        <v/>
      </c>
      <c r="Z297" t="str">
        <f>IFERROR(LARGE($Y$2:$Y$1001,ROWS($Y$2:Y297)),"")</f>
        <v/>
      </c>
      <c r="AA297" t="str">
        <f>IF(Z297&lt;&gt;"",INDEX(Data_sales[RepfullName],MATCH(Z297,$Y$2:$Y$1001,0)),"")</f>
        <v/>
      </c>
    </row>
    <row r="298" spans="1:27" x14ac:dyDescent="0.25">
      <c r="A298">
        <v>141</v>
      </c>
      <c r="B298">
        <v>44</v>
      </c>
      <c r="C298">
        <v>30.41</v>
      </c>
      <c r="D298" s="1" t="s">
        <v>17</v>
      </c>
      <c r="E298" s="1" t="s">
        <v>18</v>
      </c>
      <c r="F298" s="1" t="s">
        <v>122</v>
      </c>
      <c r="G298" s="2">
        <v>38331</v>
      </c>
      <c r="H298" s="1" t="s">
        <v>105</v>
      </c>
      <c r="I298" s="1" t="s">
        <v>106</v>
      </c>
      <c r="J298" s="1" t="s">
        <v>82</v>
      </c>
      <c r="K298" s="1" t="s">
        <v>83</v>
      </c>
      <c r="L298" s="1" t="s">
        <v>84</v>
      </c>
      <c r="M298" s="1" t="s">
        <v>85</v>
      </c>
      <c r="N298">
        <v>227600</v>
      </c>
      <c r="O298" s="1" t="s">
        <v>86</v>
      </c>
      <c r="P298" s="1" t="s">
        <v>87</v>
      </c>
      <c r="Q298" s="1">
        <f>Data_sales[[#This Row],[priceEach]]*Data_sales[[#This Row],[quantityOrdered]]</f>
        <v>1338.04</v>
      </c>
      <c r="R298" s="1">
        <f>YEAR(Data_sales[[#This Row],[orderDate]])</f>
        <v>2004</v>
      </c>
      <c r="T298">
        <f>COUNTIF($F$2:F298,F298:F1297)</f>
        <v>17</v>
      </c>
      <c r="U298" t="str">
        <f>IF(T298=1,T298+ROWS($T$2:T298)/1000,"")</f>
        <v/>
      </c>
      <c r="V298" t="str">
        <f>IFERROR(SMALL($U$2:$U$1001,ROWS($U$2:U298)),"")</f>
        <v/>
      </c>
      <c r="W298" t="str">
        <f>IF(V298&lt;&gt;"",INDEX(Data_sales[productName],MATCH(V298,$U$2:$U$1001,0)),"")</f>
        <v/>
      </c>
      <c r="X298">
        <f>COUNTIF($O$2:O298,$O$2:$O$1001)</f>
        <v>199</v>
      </c>
      <c r="Y298" t="str">
        <f>IF(X298=1,X298+ROWS($X$2:X298)/100,"")</f>
        <v/>
      </c>
      <c r="Z298" t="str">
        <f>IFERROR(LARGE($Y$2:$Y$1001,ROWS($Y$2:Y298)),"")</f>
        <v/>
      </c>
      <c r="AA298" t="str">
        <f>IF(Z298&lt;&gt;"",INDEX(Data_sales[RepfullName],MATCH(Z298,$Y$2:$Y$1001,0)),"")</f>
        <v/>
      </c>
    </row>
    <row r="299" spans="1:27" x14ac:dyDescent="0.25">
      <c r="A299">
        <v>141</v>
      </c>
      <c r="B299">
        <v>44</v>
      </c>
      <c r="C299">
        <v>30.41</v>
      </c>
      <c r="D299" s="1" t="s">
        <v>17</v>
      </c>
      <c r="E299" s="1" t="s">
        <v>18</v>
      </c>
      <c r="F299" s="1" t="s">
        <v>122</v>
      </c>
      <c r="G299" s="2">
        <v>38393</v>
      </c>
      <c r="H299" s="1" t="s">
        <v>107</v>
      </c>
      <c r="I299" s="1" t="s">
        <v>18</v>
      </c>
      <c r="J299" s="1" t="s">
        <v>82</v>
      </c>
      <c r="K299" s="1" t="s">
        <v>83</v>
      </c>
      <c r="L299" s="1" t="s">
        <v>84</v>
      </c>
      <c r="M299" s="1" t="s">
        <v>85</v>
      </c>
      <c r="N299">
        <v>227600</v>
      </c>
      <c r="O299" s="1" t="s">
        <v>86</v>
      </c>
      <c r="P299" s="1" t="s">
        <v>87</v>
      </c>
      <c r="Q299" s="3">
        <f>Data_sales[[#This Row],[priceEach]]*Data_sales[[#This Row],[quantityOrdered]]</f>
        <v>1338.04</v>
      </c>
      <c r="R299" s="1">
        <f>YEAR(Data_sales[[#This Row],[orderDate]])</f>
        <v>2005</v>
      </c>
      <c r="T299">
        <f>COUNTIF($F$2:F299,F299:F1298)</f>
        <v>18</v>
      </c>
      <c r="U299" t="str">
        <f>IF(T299=1,T299+ROWS($T$2:T299)/1000,"")</f>
        <v/>
      </c>
      <c r="V299" t="str">
        <f>IFERROR(SMALL($U$2:$U$1001,ROWS($U$2:U299)),"")</f>
        <v/>
      </c>
      <c r="W299" t="str">
        <f>IF(V299&lt;&gt;"",INDEX(Data_sales[productName],MATCH(V299,$U$2:$U$1001,0)),"")</f>
        <v/>
      </c>
      <c r="X299">
        <f>COUNTIF($O$2:O299,$O$2:$O$1001)</f>
        <v>200</v>
      </c>
      <c r="Y299" t="str">
        <f>IF(X299=1,X299+ROWS($X$2:X299)/100,"")</f>
        <v/>
      </c>
      <c r="Z299" t="str">
        <f>IFERROR(LARGE($Y$2:$Y$1001,ROWS($Y$2:Y299)),"")</f>
        <v/>
      </c>
      <c r="AA299" t="str">
        <f>IF(Z299&lt;&gt;"",INDEX(Data_sales[RepfullName],MATCH(Z299,$Y$2:$Y$1001,0)),"")</f>
        <v/>
      </c>
    </row>
    <row r="300" spans="1:27" x14ac:dyDescent="0.25">
      <c r="A300">
        <v>141</v>
      </c>
      <c r="B300">
        <v>44</v>
      </c>
      <c r="C300">
        <v>30.41</v>
      </c>
      <c r="D300" s="1" t="s">
        <v>17</v>
      </c>
      <c r="E300" s="1" t="s">
        <v>18</v>
      </c>
      <c r="F300" s="1" t="s">
        <v>122</v>
      </c>
      <c r="G300" s="2">
        <v>38393</v>
      </c>
      <c r="H300" s="1" t="s">
        <v>107</v>
      </c>
      <c r="I300" s="1" t="s">
        <v>18</v>
      </c>
      <c r="J300" s="1" t="s">
        <v>82</v>
      </c>
      <c r="K300" s="1" t="s">
        <v>83</v>
      </c>
      <c r="L300" s="1" t="s">
        <v>84</v>
      </c>
      <c r="M300" s="1" t="s">
        <v>85</v>
      </c>
      <c r="N300">
        <v>227600</v>
      </c>
      <c r="O300" s="1" t="s">
        <v>86</v>
      </c>
      <c r="P300" s="1" t="s">
        <v>87</v>
      </c>
      <c r="Q300" s="3">
        <f>Data_sales[[#This Row],[priceEach]]*Data_sales[[#This Row],[quantityOrdered]]</f>
        <v>1338.04</v>
      </c>
      <c r="R300" s="1">
        <f>YEAR(Data_sales[[#This Row],[orderDate]])</f>
        <v>2005</v>
      </c>
      <c r="T300">
        <f>COUNTIF($F$2:F300,F300:F1299)</f>
        <v>19</v>
      </c>
      <c r="U300" t="str">
        <f>IF(T300=1,T300+ROWS($T$2:T300)/1000,"")</f>
        <v/>
      </c>
      <c r="V300" t="str">
        <f>IFERROR(SMALL($U$2:$U$1001,ROWS($U$2:U300)),"")</f>
        <v/>
      </c>
      <c r="W300" t="str">
        <f>IF(V300&lt;&gt;"",INDEX(Data_sales[productName],MATCH(V300,$U$2:$U$1001,0)),"")</f>
        <v/>
      </c>
      <c r="X300">
        <f>COUNTIF($O$2:O300,$O$2:$O$1001)</f>
        <v>201</v>
      </c>
      <c r="Y300" t="str">
        <f>IF(X300=1,X300+ROWS($X$2:X300)/100,"")</f>
        <v/>
      </c>
      <c r="Z300" t="str">
        <f>IFERROR(LARGE($Y$2:$Y$1001,ROWS($Y$2:Y300)),"")</f>
        <v/>
      </c>
      <c r="AA300" t="str">
        <f>IF(Z300&lt;&gt;"",INDEX(Data_sales[RepfullName],MATCH(Z300,$Y$2:$Y$1001,0)),"")</f>
        <v/>
      </c>
    </row>
    <row r="301" spans="1:27" x14ac:dyDescent="0.25">
      <c r="A301">
        <v>141</v>
      </c>
      <c r="B301">
        <v>44</v>
      </c>
      <c r="C301">
        <v>30.41</v>
      </c>
      <c r="D301" s="1" t="s">
        <v>17</v>
      </c>
      <c r="E301" s="1" t="s">
        <v>18</v>
      </c>
      <c r="F301" s="1" t="s">
        <v>122</v>
      </c>
      <c r="G301" s="2">
        <v>38399</v>
      </c>
      <c r="H301" s="1" t="s">
        <v>108</v>
      </c>
      <c r="I301" s="1" t="s">
        <v>18</v>
      </c>
      <c r="J301" s="1" t="s">
        <v>82</v>
      </c>
      <c r="K301" s="1" t="s">
        <v>83</v>
      </c>
      <c r="L301" s="1" t="s">
        <v>84</v>
      </c>
      <c r="M301" s="1" t="s">
        <v>85</v>
      </c>
      <c r="N301">
        <v>227600</v>
      </c>
      <c r="O301" s="1" t="s">
        <v>86</v>
      </c>
      <c r="P301" s="1" t="s">
        <v>87</v>
      </c>
      <c r="Q301" s="3">
        <f>Data_sales[[#This Row],[priceEach]]*Data_sales[[#This Row],[quantityOrdered]]</f>
        <v>1338.04</v>
      </c>
      <c r="R301" s="1">
        <f>YEAR(Data_sales[[#This Row],[orderDate]])</f>
        <v>2005</v>
      </c>
      <c r="T301">
        <f>COUNTIF($F$2:F301,F301:F1300)</f>
        <v>20</v>
      </c>
      <c r="U301" t="str">
        <f>IF(T301=1,T301+ROWS($T$2:T301)/1000,"")</f>
        <v/>
      </c>
      <c r="V301" t="str">
        <f>IFERROR(SMALL($U$2:$U$1001,ROWS($U$2:U301)),"")</f>
        <v/>
      </c>
      <c r="W301" t="str">
        <f>IF(V301&lt;&gt;"",INDEX(Data_sales[productName],MATCH(V301,$U$2:$U$1001,0)),"")</f>
        <v/>
      </c>
      <c r="X301">
        <f>COUNTIF($O$2:O301,$O$2:$O$1001)</f>
        <v>202</v>
      </c>
      <c r="Y301" t="str">
        <f>IF(X301=1,X301+ROWS($X$2:X301)/100,"")</f>
        <v/>
      </c>
      <c r="Z301" t="str">
        <f>IFERROR(LARGE($Y$2:$Y$1001,ROWS($Y$2:Y301)),"")</f>
        <v/>
      </c>
      <c r="AA301" t="str">
        <f>IF(Z301&lt;&gt;"",INDEX(Data_sales[RepfullName],MATCH(Z301,$Y$2:$Y$1001,0)),"")</f>
        <v/>
      </c>
    </row>
    <row r="302" spans="1:27" x14ac:dyDescent="0.25">
      <c r="A302">
        <v>141</v>
      </c>
      <c r="B302">
        <v>44</v>
      </c>
      <c r="C302">
        <v>30.41</v>
      </c>
      <c r="D302" s="1" t="s">
        <v>17</v>
      </c>
      <c r="E302" s="1" t="s">
        <v>18</v>
      </c>
      <c r="F302" s="1" t="s">
        <v>122</v>
      </c>
      <c r="G302" s="2">
        <v>38405</v>
      </c>
      <c r="H302" s="1" t="s">
        <v>109</v>
      </c>
      <c r="I302" s="1" t="s">
        <v>18</v>
      </c>
      <c r="J302" s="1" t="s">
        <v>82</v>
      </c>
      <c r="K302" s="1" t="s">
        <v>83</v>
      </c>
      <c r="L302" s="1" t="s">
        <v>84</v>
      </c>
      <c r="M302" s="1" t="s">
        <v>85</v>
      </c>
      <c r="N302">
        <v>227600</v>
      </c>
      <c r="O302" s="1" t="s">
        <v>86</v>
      </c>
      <c r="P302" s="1" t="s">
        <v>87</v>
      </c>
      <c r="Q302" s="3">
        <f>Data_sales[[#This Row],[priceEach]]*Data_sales[[#This Row],[quantityOrdered]]</f>
        <v>1338.04</v>
      </c>
      <c r="R302" s="1">
        <f>YEAR(Data_sales[[#This Row],[orderDate]])</f>
        <v>2005</v>
      </c>
      <c r="T302">
        <f>COUNTIF($F$2:F302,F302:F1301)</f>
        <v>21</v>
      </c>
      <c r="U302" t="str">
        <f>IF(T302=1,T302+ROWS($T$2:T302)/1000,"")</f>
        <v/>
      </c>
      <c r="V302" t="str">
        <f>IFERROR(SMALL($U$2:$U$1001,ROWS($U$2:U302)),"")</f>
        <v/>
      </c>
      <c r="W302" t="str">
        <f>IF(V302&lt;&gt;"",INDEX(Data_sales[productName],MATCH(V302,$U$2:$U$1001,0)),"")</f>
        <v/>
      </c>
      <c r="X302">
        <f>COUNTIF($O$2:O302,$O$2:$O$1001)</f>
        <v>203</v>
      </c>
      <c r="Y302" t="str">
        <f>IF(X302=1,X302+ROWS($X$2:X302)/100,"")</f>
        <v/>
      </c>
      <c r="Z302" t="str">
        <f>IFERROR(LARGE($Y$2:$Y$1001,ROWS($Y$2:Y302)),"")</f>
        <v/>
      </c>
      <c r="AA302" t="str">
        <f>IF(Z302&lt;&gt;"",INDEX(Data_sales[RepfullName],MATCH(Z302,$Y$2:$Y$1001,0)),"")</f>
        <v/>
      </c>
    </row>
    <row r="303" spans="1:27" x14ac:dyDescent="0.25">
      <c r="A303">
        <v>141</v>
      </c>
      <c r="B303">
        <v>44</v>
      </c>
      <c r="C303">
        <v>30.41</v>
      </c>
      <c r="D303" s="1" t="s">
        <v>17</v>
      </c>
      <c r="E303" s="1" t="s">
        <v>18</v>
      </c>
      <c r="F303" s="1" t="s">
        <v>122</v>
      </c>
      <c r="G303" s="2">
        <v>38412</v>
      </c>
      <c r="H303" s="1" t="s">
        <v>110</v>
      </c>
      <c r="I303" s="1" t="s">
        <v>111</v>
      </c>
      <c r="J303" s="1" t="s">
        <v>82</v>
      </c>
      <c r="K303" s="1" t="s">
        <v>83</v>
      </c>
      <c r="L303" s="1" t="s">
        <v>84</v>
      </c>
      <c r="M303" s="1" t="s">
        <v>85</v>
      </c>
      <c r="N303">
        <v>227600</v>
      </c>
      <c r="O303" s="1" t="s">
        <v>86</v>
      </c>
      <c r="P303" s="1" t="s">
        <v>87</v>
      </c>
      <c r="Q303" s="3">
        <f>Data_sales[[#This Row],[priceEach]]*Data_sales[[#This Row],[quantityOrdered]]</f>
        <v>1338.04</v>
      </c>
      <c r="R303" s="1">
        <f>YEAR(Data_sales[[#This Row],[orderDate]])</f>
        <v>2005</v>
      </c>
      <c r="T303">
        <f>COUNTIF($F$2:F303,F303:F1302)</f>
        <v>22</v>
      </c>
      <c r="U303" t="str">
        <f>IF(T303=1,T303+ROWS($T$2:T303)/1000,"")</f>
        <v/>
      </c>
      <c r="V303" t="str">
        <f>IFERROR(SMALL($U$2:$U$1001,ROWS($U$2:U303)),"")</f>
        <v/>
      </c>
      <c r="W303" t="str">
        <f>IF(V303&lt;&gt;"",INDEX(Data_sales[productName],MATCH(V303,$U$2:$U$1001,0)),"")</f>
        <v/>
      </c>
      <c r="X303">
        <f>COUNTIF($O$2:O303,$O$2:$O$1001)</f>
        <v>204</v>
      </c>
      <c r="Y303" t="str">
        <f>IF(X303=1,X303+ROWS($X$2:X303)/100,"")</f>
        <v/>
      </c>
      <c r="Z303" t="str">
        <f>IFERROR(LARGE($Y$2:$Y$1001,ROWS($Y$2:Y303)),"")</f>
        <v/>
      </c>
      <c r="AA303" t="str">
        <f>IF(Z303&lt;&gt;"",INDEX(Data_sales[RepfullName],MATCH(Z303,$Y$2:$Y$1001,0)),"")</f>
        <v/>
      </c>
    </row>
    <row r="304" spans="1:27" x14ac:dyDescent="0.25">
      <c r="A304">
        <v>141</v>
      </c>
      <c r="B304">
        <v>44</v>
      </c>
      <c r="C304">
        <v>30.41</v>
      </c>
      <c r="D304" s="1" t="s">
        <v>17</v>
      </c>
      <c r="E304" s="1" t="s">
        <v>18</v>
      </c>
      <c r="F304" s="1" t="s">
        <v>122</v>
      </c>
      <c r="G304" s="2">
        <v>38426</v>
      </c>
      <c r="H304" s="1" t="s">
        <v>112</v>
      </c>
      <c r="I304" s="1" t="s">
        <v>18</v>
      </c>
      <c r="J304" s="1" t="s">
        <v>82</v>
      </c>
      <c r="K304" s="1" t="s">
        <v>83</v>
      </c>
      <c r="L304" s="1" t="s">
        <v>84</v>
      </c>
      <c r="M304" s="1" t="s">
        <v>85</v>
      </c>
      <c r="N304">
        <v>227600</v>
      </c>
      <c r="O304" s="1" t="s">
        <v>86</v>
      </c>
      <c r="P304" s="1" t="s">
        <v>87</v>
      </c>
      <c r="Q304" s="3">
        <f>Data_sales[[#This Row],[priceEach]]*Data_sales[[#This Row],[quantityOrdered]]</f>
        <v>1338.04</v>
      </c>
      <c r="R304" s="1">
        <f>YEAR(Data_sales[[#This Row],[orderDate]])</f>
        <v>2005</v>
      </c>
      <c r="T304">
        <f>COUNTIF($F$2:F304,F304:F1303)</f>
        <v>23</v>
      </c>
      <c r="U304" t="str">
        <f>IF(T304=1,T304+ROWS($T$2:T304)/1000,"")</f>
        <v/>
      </c>
      <c r="V304" t="str">
        <f>IFERROR(SMALL($U$2:$U$1001,ROWS($U$2:U304)),"")</f>
        <v/>
      </c>
      <c r="W304" t="str">
        <f>IF(V304&lt;&gt;"",INDEX(Data_sales[productName],MATCH(V304,$U$2:$U$1001,0)),"")</f>
        <v/>
      </c>
      <c r="X304">
        <f>COUNTIF($O$2:O304,$O$2:$O$1001)</f>
        <v>205</v>
      </c>
      <c r="Y304" t="str">
        <f>IF(X304=1,X304+ROWS($X$2:X304)/100,"")</f>
        <v/>
      </c>
      <c r="Z304" t="str">
        <f>IFERROR(LARGE($Y$2:$Y$1001,ROWS($Y$2:Y304)),"")</f>
        <v/>
      </c>
      <c r="AA304" t="str">
        <f>IF(Z304&lt;&gt;"",INDEX(Data_sales[RepfullName],MATCH(Z304,$Y$2:$Y$1001,0)),"")</f>
        <v/>
      </c>
    </row>
    <row r="305" spans="1:27" x14ac:dyDescent="0.25">
      <c r="A305">
        <v>141</v>
      </c>
      <c r="B305">
        <v>44</v>
      </c>
      <c r="C305">
        <v>30.41</v>
      </c>
      <c r="D305" s="1" t="s">
        <v>17</v>
      </c>
      <c r="E305" s="1" t="s">
        <v>18</v>
      </c>
      <c r="F305" s="1" t="s">
        <v>122</v>
      </c>
      <c r="G305" s="2">
        <v>38475</v>
      </c>
      <c r="H305" s="1" t="s">
        <v>113</v>
      </c>
      <c r="I305" s="1" t="s">
        <v>18</v>
      </c>
      <c r="J305" s="1" t="s">
        <v>82</v>
      </c>
      <c r="K305" s="1" t="s">
        <v>83</v>
      </c>
      <c r="L305" s="1" t="s">
        <v>84</v>
      </c>
      <c r="M305" s="1" t="s">
        <v>85</v>
      </c>
      <c r="N305">
        <v>227600</v>
      </c>
      <c r="O305" s="1" t="s">
        <v>86</v>
      </c>
      <c r="P305" s="1" t="s">
        <v>87</v>
      </c>
      <c r="Q305" s="3">
        <f>Data_sales[[#This Row],[priceEach]]*Data_sales[[#This Row],[quantityOrdered]]</f>
        <v>1338.04</v>
      </c>
      <c r="R305" s="1">
        <f>YEAR(Data_sales[[#This Row],[orderDate]])</f>
        <v>2005</v>
      </c>
      <c r="T305">
        <f>COUNTIF($F$2:F305,F305:F1304)</f>
        <v>24</v>
      </c>
      <c r="U305" t="str">
        <f>IF(T305=1,T305+ROWS($T$2:T305)/1000,"")</f>
        <v/>
      </c>
      <c r="V305" t="str">
        <f>IFERROR(SMALL($U$2:$U$1001,ROWS($U$2:U305)),"")</f>
        <v/>
      </c>
      <c r="W305" t="str">
        <f>IF(V305&lt;&gt;"",INDEX(Data_sales[productName],MATCH(V305,$U$2:$U$1001,0)),"")</f>
        <v/>
      </c>
      <c r="X305">
        <f>COUNTIF($O$2:O305,$O$2:$O$1001)</f>
        <v>206</v>
      </c>
      <c r="Y305" t="str">
        <f>IF(X305=1,X305+ROWS($X$2:X305)/100,"")</f>
        <v/>
      </c>
      <c r="Z305" t="str">
        <f>IFERROR(LARGE($Y$2:$Y$1001,ROWS($Y$2:Y305)),"")</f>
        <v/>
      </c>
      <c r="AA305" t="str">
        <f>IF(Z305&lt;&gt;"",INDEX(Data_sales[RepfullName],MATCH(Z305,$Y$2:$Y$1001,0)),"")</f>
        <v/>
      </c>
    </row>
    <row r="306" spans="1:27" x14ac:dyDescent="0.25">
      <c r="A306">
        <v>141</v>
      </c>
      <c r="B306">
        <v>44</v>
      </c>
      <c r="C306">
        <v>30.41</v>
      </c>
      <c r="D306" s="1" t="s">
        <v>17</v>
      </c>
      <c r="E306" s="1" t="s">
        <v>18</v>
      </c>
      <c r="F306" s="1" t="s">
        <v>122</v>
      </c>
      <c r="G306" s="2">
        <v>38485</v>
      </c>
      <c r="H306" s="1" t="s">
        <v>114</v>
      </c>
      <c r="I306" s="1" t="s">
        <v>115</v>
      </c>
      <c r="J306" s="1" t="s">
        <v>82</v>
      </c>
      <c r="K306" s="1" t="s">
        <v>83</v>
      </c>
      <c r="L306" s="1" t="s">
        <v>84</v>
      </c>
      <c r="M306" s="1" t="s">
        <v>85</v>
      </c>
      <c r="N306">
        <v>227600</v>
      </c>
      <c r="O306" s="1" t="s">
        <v>86</v>
      </c>
      <c r="P306" s="1" t="s">
        <v>87</v>
      </c>
      <c r="Q306" s="3">
        <f>Data_sales[[#This Row],[priceEach]]*Data_sales[[#This Row],[quantityOrdered]]</f>
        <v>1338.04</v>
      </c>
      <c r="R306" s="1">
        <f>YEAR(Data_sales[[#This Row],[orderDate]])</f>
        <v>2005</v>
      </c>
      <c r="T306">
        <f>COUNTIF($F$2:F306,F306:F1305)</f>
        <v>25</v>
      </c>
      <c r="U306" t="str">
        <f>IF(T306=1,T306+ROWS($T$2:T306)/1000,"")</f>
        <v/>
      </c>
      <c r="V306" t="str">
        <f>IFERROR(SMALL($U$2:$U$1001,ROWS($U$2:U306)),"")</f>
        <v/>
      </c>
      <c r="W306" t="str">
        <f>IF(V306&lt;&gt;"",INDEX(Data_sales[productName],MATCH(V306,$U$2:$U$1001,0)),"")</f>
        <v/>
      </c>
      <c r="X306">
        <f>COUNTIF($O$2:O306,$O$2:$O$1001)</f>
        <v>207</v>
      </c>
      <c r="Y306" t="str">
        <f>IF(X306=1,X306+ROWS($X$2:X306)/100,"")</f>
        <v/>
      </c>
      <c r="Z306" t="str">
        <f>IFERROR(LARGE($Y$2:$Y$1001,ROWS($Y$2:Y306)),"")</f>
        <v/>
      </c>
      <c r="AA306" t="str">
        <f>IF(Z306&lt;&gt;"",INDEX(Data_sales[RepfullName],MATCH(Z306,$Y$2:$Y$1001,0)),"")</f>
        <v/>
      </c>
    </row>
    <row r="307" spans="1:27" x14ac:dyDescent="0.25">
      <c r="A307">
        <v>141</v>
      </c>
      <c r="B307">
        <v>44</v>
      </c>
      <c r="C307">
        <v>30.41</v>
      </c>
      <c r="D307" s="1" t="s">
        <v>17</v>
      </c>
      <c r="E307" s="1" t="s">
        <v>18</v>
      </c>
      <c r="F307" s="1" t="s">
        <v>122</v>
      </c>
      <c r="G307" s="2">
        <v>38503</v>
      </c>
      <c r="H307" s="1" t="s">
        <v>18</v>
      </c>
      <c r="I307" s="1" t="s">
        <v>18</v>
      </c>
      <c r="J307" s="1" t="s">
        <v>82</v>
      </c>
      <c r="K307" s="1" t="s">
        <v>83</v>
      </c>
      <c r="L307" s="1" t="s">
        <v>84</v>
      </c>
      <c r="M307" s="1" t="s">
        <v>85</v>
      </c>
      <c r="N307">
        <v>227600</v>
      </c>
      <c r="O307" s="1" t="s">
        <v>86</v>
      </c>
      <c r="P307" s="1" t="s">
        <v>87</v>
      </c>
      <c r="Q307" s="3">
        <f>Data_sales[[#This Row],[priceEach]]*Data_sales[[#This Row],[quantityOrdered]]</f>
        <v>1338.04</v>
      </c>
      <c r="R307" s="1">
        <f>YEAR(Data_sales[[#This Row],[orderDate]])</f>
        <v>2005</v>
      </c>
      <c r="T307">
        <f>COUNTIF($F$2:F307,F307:F1306)</f>
        <v>26</v>
      </c>
      <c r="U307" t="str">
        <f>IF(T307=1,T307+ROWS($T$2:T307)/1000,"")</f>
        <v/>
      </c>
      <c r="V307" t="str">
        <f>IFERROR(SMALL($U$2:$U$1001,ROWS($U$2:U307)),"")</f>
        <v/>
      </c>
      <c r="W307" t="str">
        <f>IF(V307&lt;&gt;"",INDEX(Data_sales[productName],MATCH(V307,$U$2:$U$1001,0)),"")</f>
        <v/>
      </c>
      <c r="X307">
        <f>COUNTIF($O$2:O307,$O$2:$O$1001)</f>
        <v>208</v>
      </c>
      <c r="Y307" t="str">
        <f>IF(X307=1,X307+ROWS($X$2:X307)/100,"")</f>
        <v/>
      </c>
      <c r="Z307" t="str">
        <f>IFERROR(LARGE($Y$2:$Y$1001,ROWS($Y$2:Y307)),"")</f>
        <v/>
      </c>
      <c r="AA307" t="str">
        <f>IF(Z307&lt;&gt;"",INDEX(Data_sales[RepfullName],MATCH(Z307,$Y$2:$Y$1001,0)),"")</f>
        <v/>
      </c>
    </row>
    <row r="308" spans="1:27" x14ac:dyDescent="0.25">
      <c r="A308">
        <v>141</v>
      </c>
      <c r="B308">
        <v>26</v>
      </c>
      <c r="C308">
        <v>106.45</v>
      </c>
      <c r="D308" s="1" t="s">
        <v>17</v>
      </c>
      <c r="E308" s="1" t="s">
        <v>18</v>
      </c>
      <c r="F308" s="1" t="s">
        <v>123</v>
      </c>
      <c r="G308" s="2">
        <v>37652</v>
      </c>
      <c r="H308" s="1" t="s">
        <v>81</v>
      </c>
      <c r="I308" s="1" t="s">
        <v>18</v>
      </c>
      <c r="J308" s="1" t="s">
        <v>82</v>
      </c>
      <c r="K308" s="1" t="s">
        <v>83</v>
      </c>
      <c r="L308" s="1" t="s">
        <v>84</v>
      </c>
      <c r="M308" s="1" t="s">
        <v>85</v>
      </c>
      <c r="N308">
        <v>227600</v>
      </c>
      <c r="O308" s="1" t="s">
        <v>86</v>
      </c>
      <c r="P308" s="1" t="s">
        <v>87</v>
      </c>
      <c r="Q308" s="1">
        <f>Data_sales[[#This Row],[priceEach]]*Data_sales[[#This Row],[quantityOrdered]]</f>
        <v>2767.7000000000003</v>
      </c>
      <c r="R308" s="1">
        <f>YEAR(Data_sales[[#This Row],[orderDate]])</f>
        <v>2003</v>
      </c>
      <c r="T308">
        <f>COUNTIF($F$2:F308,F308:F1307)</f>
        <v>1</v>
      </c>
      <c r="U308">
        <f>IF(T308=1,T308+ROWS($T$2:T308)/1000,"")</f>
        <v>1.3069999999999999</v>
      </c>
      <c r="V308" t="str">
        <f>IFERROR(SMALL($U$2:$U$1001,ROWS($U$2:U308)),"")</f>
        <v/>
      </c>
      <c r="W308" t="str">
        <f>IF(V308&lt;&gt;"",INDEX(Data_sales[productName],MATCH(V308,$U$2:$U$1001,0)),"")</f>
        <v/>
      </c>
      <c r="X308">
        <f>COUNTIF($O$2:O308,$O$2:$O$1001)</f>
        <v>209</v>
      </c>
      <c r="Y308" t="str">
        <f>IF(X308=1,X308+ROWS($X$2:X308)/100,"")</f>
        <v/>
      </c>
      <c r="Z308" t="str">
        <f>IFERROR(LARGE($Y$2:$Y$1001,ROWS($Y$2:Y308)),"")</f>
        <v/>
      </c>
      <c r="AA308" t="str">
        <f>IF(Z308&lt;&gt;"",INDEX(Data_sales[RepfullName],MATCH(Z308,$Y$2:$Y$1001,0)),"")</f>
        <v/>
      </c>
    </row>
    <row r="309" spans="1:27" x14ac:dyDescent="0.25">
      <c r="A309">
        <v>141</v>
      </c>
      <c r="B309">
        <v>26</v>
      </c>
      <c r="C309">
        <v>106.45</v>
      </c>
      <c r="D309" s="1" t="s">
        <v>17</v>
      </c>
      <c r="E309" s="1" t="s">
        <v>18</v>
      </c>
      <c r="F309" s="1" t="s">
        <v>123</v>
      </c>
      <c r="G309" s="2">
        <v>37778</v>
      </c>
      <c r="H309" s="1" t="s">
        <v>88</v>
      </c>
      <c r="I309" s="1" t="s">
        <v>18</v>
      </c>
      <c r="J309" s="1" t="s">
        <v>82</v>
      </c>
      <c r="K309" s="1" t="s">
        <v>83</v>
      </c>
      <c r="L309" s="1" t="s">
        <v>84</v>
      </c>
      <c r="M309" s="1" t="s">
        <v>85</v>
      </c>
      <c r="N309">
        <v>227600</v>
      </c>
      <c r="O309" s="1" t="s">
        <v>86</v>
      </c>
      <c r="P309" s="1" t="s">
        <v>87</v>
      </c>
      <c r="Q309" s="1">
        <f>Data_sales[[#This Row],[priceEach]]*Data_sales[[#This Row],[quantityOrdered]]</f>
        <v>2767.7000000000003</v>
      </c>
      <c r="R309" s="1">
        <f>YEAR(Data_sales[[#This Row],[orderDate]])</f>
        <v>2003</v>
      </c>
      <c r="T309">
        <f>COUNTIF($F$2:F309,F309:F1308)</f>
        <v>2</v>
      </c>
      <c r="U309" t="str">
        <f>IF(T309=1,T309+ROWS($T$2:T309)/1000,"")</f>
        <v/>
      </c>
      <c r="V309" t="str">
        <f>IFERROR(SMALL($U$2:$U$1001,ROWS($U$2:U309)),"")</f>
        <v/>
      </c>
      <c r="W309" t="str">
        <f>IF(V309&lt;&gt;"",INDEX(Data_sales[productName],MATCH(V309,$U$2:$U$1001,0)),"")</f>
        <v/>
      </c>
      <c r="X309">
        <f>COUNTIF($O$2:O309,$O$2:$O$1001)</f>
        <v>210</v>
      </c>
      <c r="Y309" t="str">
        <f>IF(X309=1,X309+ROWS($X$2:X309)/100,"")</f>
        <v/>
      </c>
      <c r="Z309" t="str">
        <f>IFERROR(LARGE($Y$2:$Y$1001,ROWS($Y$2:Y309)),"")</f>
        <v/>
      </c>
      <c r="AA309" t="str">
        <f>IF(Z309&lt;&gt;"",INDEX(Data_sales[RepfullName],MATCH(Z309,$Y$2:$Y$1001,0)),"")</f>
        <v/>
      </c>
    </row>
    <row r="310" spans="1:27" x14ac:dyDescent="0.25">
      <c r="A310">
        <v>141</v>
      </c>
      <c r="B310">
        <v>26</v>
      </c>
      <c r="C310">
        <v>106.45</v>
      </c>
      <c r="D310" s="1" t="s">
        <v>17</v>
      </c>
      <c r="E310" s="1" t="s">
        <v>18</v>
      </c>
      <c r="F310" s="1" t="s">
        <v>123</v>
      </c>
      <c r="G310" s="2">
        <v>37799</v>
      </c>
      <c r="H310" s="1" t="s">
        <v>89</v>
      </c>
      <c r="I310" s="1" t="s">
        <v>18</v>
      </c>
      <c r="J310" s="1" t="s">
        <v>82</v>
      </c>
      <c r="K310" s="1" t="s">
        <v>83</v>
      </c>
      <c r="L310" s="1" t="s">
        <v>84</v>
      </c>
      <c r="M310" s="1" t="s">
        <v>85</v>
      </c>
      <c r="N310">
        <v>227600</v>
      </c>
      <c r="O310" s="1" t="s">
        <v>86</v>
      </c>
      <c r="P310" s="1" t="s">
        <v>87</v>
      </c>
      <c r="Q310" s="1">
        <f>Data_sales[[#This Row],[priceEach]]*Data_sales[[#This Row],[quantityOrdered]]</f>
        <v>2767.7000000000003</v>
      </c>
      <c r="R310" s="1">
        <f>YEAR(Data_sales[[#This Row],[orderDate]])</f>
        <v>2003</v>
      </c>
      <c r="T310">
        <f>COUNTIF($F$2:F310,F310:F1309)</f>
        <v>3</v>
      </c>
      <c r="U310" t="str">
        <f>IF(T310=1,T310+ROWS($T$2:T310)/1000,"")</f>
        <v/>
      </c>
      <c r="V310" t="str">
        <f>IFERROR(SMALL($U$2:$U$1001,ROWS($U$2:U310)),"")</f>
        <v/>
      </c>
      <c r="W310" t="str">
        <f>IF(V310&lt;&gt;"",INDEX(Data_sales[productName],MATCH(V310,$U$2:$U$1001,0)),"")</f>
        <v/>
      </c>
      <c r="X310">
        <f>COUNTIF($O$2:O310,$O$2:$O$1001)</f>
        <v>211</v>
      </c>
      <c r="Y310" t="str">
        <f>IF(X310=1,X310+ROWS($X$2:X310)/100,"")</f>
        <v/>
      </c>
      <c r="Z310" t="str">
        <f>IFERROR(LARGE($Y$2:$Y$1001,ROWS($Y$2:Y310)),"")</f>
        <v/>
      </c>
      <c r="AA310" t="str">
        <f>IF(Z310&lt;&gt;"",INDEX(Data_sales[RepfullName],MATCH(Z310,$Y$2:$Y$1001,0)),"")</f>
        <v/>
      </c>
    </row>
    <row r="311" spans="1:27" x14ac:dyDescent="0.25">
      <c r="A311">
        <v>141</v>
      </c>
      <c r="B311">
        <v>26</v>
      </c>
      <c r="C311">
        <v>106.45</v>
      </c>
      <c r="D311" s="1" t="s">
        <v>17</v>
      </c>
      <c r="E311" s="1" t="s">
        <v>18</v>
      </c>
      <c r="F311" s="1" t="s">
        <v>123</v>
      </c>
      <c r="G311" s="2">
        <v>37892</v>
      </c>
      <c r="H311" s="1" t="s">
        <v>90</v>
      </c>
      <c r="I311" s="1" t="s">
        <v>18</v>
      </c>
      <c r="J311" s="1" t="s">
        <v>82</v>
      </c>
      <c r="K311" s="1" t="s">
        <v>83</v>
      </c>
      <c r="L311" s="1" t="s">
        <v>84</v>
      </c>
      <c r="M311" s="1" t="s">
        <v>85</v>
      </c>
      <c r="N311">
        <v>227600</v>
      </c>
      <c r="O311" s="1" t="s">
        <v>86</v>
      </c>
      <c r="P311" s="1" t="s">
        <v>87</v>
      </c>
      <c r="Q311" s="1">
        <f>Data_sales[[#This Row],[priceEach]]*Data_sales[[#This Row],[quantityOrdered]]</f>
        <v>2767.7000000000003</v>
      </c>
      <c r="R311" s="1">
        <f>YEAR(Data_sales[[#This Row],[orderDate]])</f>
        <v>2003</v>
      </c>
      <c r="T311">
        <f>COUNTIF($F$2:F311,F311:F1310)</f>
        <v>4</v>
      </c>
      <c r="U311" t="str">
        <f>IF(T311=1,T311+ROWS($T$2:T311)/1000,"")</f>
        <v/>
      </c>
      <c r="V311" t="str">
        <f>IFERROR(SMALL($U$2:$U$1001,ROWS($U$2:U311)),"")</f>
        <v/>
      </c>
      <c r="W311" t="str">
        <f>IF(V311&lt;&gt;"",INDEX(Data_sales[productName],MATCH(V311,$U$2:$U$1001,0)),"")</f>
        <v/>
      </c>
      <c r="X311">
        <f>COUNTIF($O$2:O311,$O$2:$O$1001)</f>
        <v>212</v>
      </c>
      <c r="Y311" t="str">
        <f>IF(X311=1,X311+ROWS($X$2:X311)/100,"")</f>
        <v/>
      </c>
      <c r="Z311" t="str">
        <f>IFERROR(LARGE($Y$2:$Y$1001,ROWS($Y$2:Y311)),"")</f>
        <v/>
      </c>
      <c r="AA311" t="str">
        <f>IF(Z311&lt;&gt;"",INDEX(Data_sales[RepfullName],MATCH(Z311,$Y$2:$Y$1001,0)),"")</f>
        <v/>
      </c>
    </row>
    <row r="312" spans="1:27" x14ac:dyDescent="0.25">
      <c r="A312">
        <v>141</v>
      </c>
      <c r="B312">
        <v>26</v>
      </c>
      <c r="C312">
        <v>106.45</v>
      </c>
      <c r="D312" s="1" t="s">
        <v>17</v>
      </c>
      <c r="E312" s="1" t="s">
        <v>18</v>
      </c>
      <c r="F312" s="1" t="s">
        <v>123</v>
      </c>
      <c r="G312" s="2">
        <v>37902</v>
      </c>
      <c r="H312" s="1" t="s">
        <v>91</v>
      </c>
      <c r="I312" s="1" t="s">
        <v>18</v>
      </c>
      <c r="J312" s="1" t="s">
        <v>82</v>
      </c>
      <c r="K312" s="1" t="s">
        <v>83</v>
      </c>
      <c r="L312" s="1" t="s">
        <v>84</v>
      </c>
      <c r="M312" s="1" t="s">
        <v>85</v>
      </c>
      <c r="N312">
        <v>227600</v>
      </c>
      <c r="O312" s="1" t="s">
        <v>86</v>
      </c>
      <c r="P312" s="1" t="s">
        <v>87</v>
      </c>
      <c r="Q312" s="1">
        <f>Data_sales[[#This Row],[priceEach]]*Data_sales[[#This Row],[quantityOrdered]]</f>
        <v>2767.7000000000003</v>
      </c>
      <c r="R312" s="1">
        <f>YEAR(Data_sales[[#This Row],[orderDate]])</f>
        <v>2003</v>
      </c>
      <c r="T312">
        <f>COUNTIF($F$2:F312,F312:F1311)</f>
        <v>5</v>
      </c>
      <c r="U312" t="str">
        <f>IF(T312=1,T312+ROWS($T$2:T312)/1000,"")</f>
        <v/>
      </c>
      <c r="V312" t="str">
        <f>IFERROR(SMALL($U$2:$U$1001,ROWS($U$2:U312)),"")</f>
        <v/>
      </c>
      <c r="W312" t="str">
        <f>IF(V312&lt;&gt;"",INDEX(Data_sales[productName],MATCH(V312,$U$2:$U$1001,0)),"")</f>
        <v/>
      </c>
      <c r="X312">
        <f>COUNTIF($O$2:O312,$O$2:$O$1001)</f>
        <v>213</v>
      </c>
      <c r="Y312" t="str">
        <f>IF(X312=1,X312+ROWS($X$2:X312)/100,"")</f>
        <v/>
      </c>
      <c r="Z312" t="str">
        <f>IFERROR(LARGE($Y$2:$Y$1001,ROWS($Y$2:Y312)),"")</f>
        <v/>
      </c>
      <c r="AA312" t="str">
        <f>IF(Z312&lt;&gt;"",INDEX(Data_sales[RepfullName],MATCH(Z312,$Y$2:$Y$1001,0)),"")</f>
        <v/>
      </c>
    </row>
    <row r="313" spans="1:27" x14ac:dyDescent="0.25">
      <c r="A313">
        <v>141</v>
      </c>
      <c r="B313">
        <v>26</v>
      </c>
      <c r="C313">
        <v>106.45</v>
      </c>
      <c r="D313" s="1" t="s">
        <v>17</v>
      </c>
      <c r="E313" s="1" t="s">
        <v>18</v>
      </c>
      <c r="F313" s="1" t="s">
        <v>123</v>
      </c>
      <c r="G313" s="2">
        <v>37944</v>
      </c>
      <c r="H313" s="1" t="s">
        <v>92</v>
      </c>
      <c r="I313" s="1" t="s">
        <v>18</v>
      </c>
      <c r="J313" s="1" t="s">
        <v>82</v>
      </c>
      <c r="K313" s="1" t="s">
        <v>83</v>
      </c>
      <c r="L313" s="1" t="s">
        <v>84</v>
      </c>
      <c r="M313" s="1" t="s">
        <v>85</v>
      </c>
      <c r="N313">
        <v>227600</v>
      </c>
      <c r="O313" s="1" t="s">
        <v>86</v>
      </c>
      <c r="P313" s="1" t="s">
        <v>87</v>
      </c>
      <c r="Q313" s="1">
        <f>Data_sales[[#This Row],[priceEach]]*Data_sales[[#This Row],[quantityOrdered]]</f>
        <v>2767.7000000000003</v>
      </c>
      <c r="R313" s="1">
        <f>YEAR(Data_sales[[#This Row],[orderDate]])</f>
        <v>2003</v>
      </c>
      <c r="T313">
        <f>COUNTIF($F$2:F313,F313:F1312)</f>
        <v>6</v>
      </c>
      <c r="U313" t="str">
        <f>IF(T313=1,T313+ROWS($T$2:T313)/1000,"")</f>
        <v/>
      </c>
      <c r="V313" t="str">
        <f>IFERROR(SMALL($U$2:$U$1001,ROWS($U$2:U313)),"")</f>
        <v/>
      </c>
      <c r="W313" t="str">
        <f>IF(V313&lt;&gt;"",INDEX(Data_sales[productName],MATCH(V313,$U$2:$U$1001,0)),"")</f>
        <v/>
      </c>
      <c r="X313">
        <f>COUNTIF($O$2:O313,$O$2:$O$1001)</f>
        <v>214</v>
      </c>
      <c r="Y313" t="str">
        <f>IF(X313=1,X313+ROWS($X$2:X313)/100,"")</f>
        <v/>
      </c>
      <c r="Z313" t="str">
        <f>IFERROR(LARGE($Y$2:$Y$1001,ROWS($Y$2:Y313)),"")</f>
        <v/>
      </c>
      <c r="AA313" t="str">
        <f>IF(Z313&lt;&gt;"",INDEX(Data_sales[RepfullName],MATCH(Z313,$Y$2:$Y$1001,0)),"")</f>
        <v/>
      </c>
    </row>
    <row r="314" spans="1:27" x14ac:dyDescent="0.25">
      <c r="A314">
        <v>141</v>
      </c>
      <c r="B314">
        <v>26</v>
      </c>
      <c r="C314">
        <v>106.45</v>
      </c>
      <c r="D314" s="1" t="s">
        <v>17</v>
      </c>
      <c r="E314" s="1" t="s">
        <v>18</v>
      </c>
      <c r="F314" s="1" t="s">
        <v>123</v>
      </c>
      <c r="G314" s="2">
        <v>37957</v>
      </c>
      <c r="H314" s="1" t="s">
        <v>93</v>
      </c>
      <c r="I314" s="1" t="s">
        <v>18</v>
      </c>
      <c r="J314" s="1" t="s">
        <v>82</v>
      </c>
      <c r="K314" s="1" t="s">
        <v>83</v>
      </c>
      <c r="L314" s="1" t="s">
        <v>84</v>
      </c>
      <c r="M314" s="1" t="s">
        <v>85</v>
      </c>
      <c r="N314">
        <v>227600</v>
      </c>
      <c r="O314" s="1" t="s">
        <v>86</v>
      </c>
      <c r="P314" s="1" t="s">
        <v>87</v>
      </c>
      <c r="Q314" s="1">
        <f>Data_sales[[#This Row],[priceEach]]*Data_sales[[#This Row],[quantityOrdered]]</f>
        <v>2767.7000000000003</v>
      </c>
      <c r="R314" s="1">
        <f>YEAR(Data_sales[[#This Row],[orderDate]])</f>
        <v>2003</v>
      </c>
      <c r="T314">
        <f>COUNTIF($F$2:F314,F314:F1313)</f>
        <v>7</v>
      </c>
      <c r="U314" t="str">
        <f>IF(T314=1,T314+ROWS($T$2:T314)/1000,"")</f>
        <v/>
      </c>
      <c r="V314" t="str">
        <f>IFERROR(SMALL($U$2:$U$1001,ROWS($U$2:U314)),"")</f>
        <v/>
      </c>
      <c r="W314" t="str">
        <f>IF(V314&lt;&gt;"",INDEX(Data_sales[productName],MATCH(V314,$U$2:$U$1001,0)),"")</f>
        <v/>
      </c>
      <c r="X314">
        <f>COUNTIF($O$2:O314,$O$2:$O$1001)</f>
        <v>215</v>
      </c>
      <c r="Y314" t="str">
        <f>IF(X314=1,X314+ROWS($X$2:X314)/100,"")</f>
        <v/>
      </c>
      <c r="Z314" t="str">
        <f>IFERROR(LARGE($Y$2:$Y$1001,ROWS($Y$2:Y314)),"")</f>
        <v/>
      </c>
      <c r="AA314" t="str">
        <f>IF(Z314&lt;&gt;"",INDEX(Data_sales[RepfullName],MATCH(Z314,$Y$2:$Y$1001,0)),"")</f>
        <v/>
      </c>
    </row>
    <row r="315" spans="1:27" x14ac:dyDescent="0.25">
      <c r="A315">
        <v>141</v>
      </c>
      <c r="B315">
        <v>26</v>
      </c>
      <c r="C315">
        <v>106.45</v>
      </c>
      <c r="D315" s="1" t="s">
        <v>17</v>
      </c>
      <c r="E315" s="1" t="s">
        <v>18</v>
      </c>
      <c r="F315" s="1" t="s">
        <v>123</v>
      </c>
      <c r="G315" s="2">
        <v>37958</v>
      </c>
      <c r="H315" s="1" t="s">
        <v>93</v>
      </c>
      <c r="I315" s="1" t="s">
        <v>94</v>
      </c>
      <c r="J315" s="1" t="s">
        <v>82</v>
      </c>
      <c r="K315" s="1" t="s">
        <v>83</v>
      </c>
      <c r="L315" s="1" t="s">
        <v>84</v>
      </c>
      <c r="M315" s="1" t="s">
        <v>85</v>
      </c>
      <c r="N315">
        <v>227600</v>
      </c>
      <c r="O315" s="1" t="s">
        <v>86</v>
      </c>
      <c r="P315" s="1" t="s">
        <v>87</v>
      </c>
      <c r="Q315" s="1">
        <f>Data_sales[[#This Row],[priceEach]]*Data_sales[[#This Row],[quantityOrdered]]</f>
        <v>2767.7000000000003</v>
      </c>
      <c r="R315" s="1">
        <f>YEAR(Data_sales[[#This Row],[orderDate]])</f>
        <v>2003</v>
      </c>
      <c r="T315">
        <f>COUNTIF($F$2:F315,F315:F1314)</f>
        <v>8</v>
      </c>
      <c r="U315" t="str">
        <f>IF(T315=1,T315+ROWS($T$2:T315)/1000,"")</f>
        <v/>
      </c>
      <c r="V315" t="str">
        <f>IFERROR(SMALL($U$2:$U$1001,ROWS($U$2:U315)),"")</f>
        <v/>
      </c>
      <c r="W315" t="str">
        <f>IF(V315&lt;&gt;"",INDEX(Data_sales[productName],MATCH(V315,$U$2:$U$1001,0)),"")</f>
        <v/>
      </c>
      <c r="X315">
        <f>COUNTIF($O$2:O315,$O$2:$O$1001)</f>
        <v>216</v>
      </c>
      <c r="Y315" t="str">
        <f>IF(X315=1,X315+ROWS($X$2:X315)/100,"")</f>
        <v/>
      </c>
      <c r="Z315" t="str">
        <f>IFERROR(LARGE($Y$2:$Y$1001,ROWS($Y$2:Y315)),"")</f>
        <v/>
      </c>
      <c r="AA315" t="str">
        <f>IF(Z315&lt;&gt;"",INDEX(Data_sales[RepfullName],MATCH(Z315,$Y$2:$Y$1001,0)),"")</f>
        <v/>
      </c>
    </row>
    <row r="316" spans="1:27" x14ac:dyDescent="0.25">
      <c r="A316">
        <v>141</v>
      </c>
      <c r="B316">
        <v>26</v>
      </c>
      <c r="C316">
        <v>106.45</v>
      </c>
      <c r="D316" s="1" t="s">
        <v>17</v>
      </c>
      <c r="E316" s="1" t="s">
        <v>18</v>
      </c>
      <c r="F316" s="1" t="s">
        <v>123</v>
      </c>
      <c r="G316" s="2">
        <v>38002</v>
      </c>
      <c r="H316" s="1" t="s">
        <v>95</v>
      </c>
      <c r="I316" s="1" t="s">
        <v>18</v>
      </c>
      <c r="J316" s="1" t="s">
        <v>82</v>
      </c>
      <c r="K316" s="1" t="s">
        <v>83</v>
      </c>
      <c r="L316" s="1" t="s">
        <v>84</v>
      </c>
      <c r="M316" s="1" t="s">
        <v>85</v>
      </c>
      <c r="N316">
        <v>227600</v>
      </c>
      <c r="O316" s="1" t="s">
        <v>86</v>
      </c>
      <c r="P316" s="1" t="s">
        <v>87</v>
      </c>
      <c r="Q316" s="1">
        <f>Data_sales[[#This Row],[priceEach]]*Data_sales[[#This Row],[quantityOrdered]]</f>
        <v>2767.7000000000003</v>
      </c>
      <c r="R316" s="1">
        <f>YEAR(Data_sales[[#This Row],[orderDate]])</f>
        <v>2004</v>
      </c>
      <c r="T316">
        <f>COUNTIF($F$2:F316,F316:F1315)</f>
        <v>9</v>
      </c>
      <c r="U316" t="str">
        <f>IF(T316=1,T316+ROWS($T$2:T316)/1000,"")</f>
        <v/>
      </c>
      <c r="V316" t="str">
        <f>IFERROR(SMALL($U$2:$U$1001,ROWS($U$2:U316)),"")</f>
        <v/>
      </c>
      <c r="W316" t="str">
        <f>IF(V316&lt;&gt;"",INDEX(Data_sales[productName],MATCH(V316,$U$2:$U$1001,0)),"")</f>
        <v/>
      </c>
      <c r="X316">
        <f>COUNTIF($O$2:O316,$O$2:$O$1001)</f>
        <v>217</v>
      </c>
      <c r="Y316" t="str">
        <f>IF(X316=1,X316+ROWS($X$2:X316)/100,"")</f>
        <v/>
      </c>
      <c r="Z316" t="str">
        <f>IFERROR(LARGE($Y$2:$Y$1001,ROWS($Y$2:Y316)),"")</f>
        <v/>
      </c>
      <c r="AA316" t="str">
        <f>IF(Z316&lt;&gt;"",INDEX(Data_sales[RepfullName],MATCH(Z316,$Y$2:$Y$1001,0)),"")</f>
        <v/>
      </c>
    </row>
    <row r="317" spans="1:27" x14ac:dyDescent="0.25">
      <c r="A317">
        <v>141</v>
      </c>
      <c r="B317">
        <v>26</v>
      </c>
      <c r="C317">
        <v>106.45</v>
      </c>
      <c r="D317" s="1" t="s">
        <v>17</v>
      </c>
      <c r="E317" s="1" t="s">
        <v>18</v>
      </c>
      <c r="F317" s="1" t="s">
        <v>123</v>
      </c>
      <c r="G317" s="2">
        <v>38106</v>
      </c>
      <c r="H317" s="1" t="s">
        <v>96</v>
      </c>
      <c r="I317" s="1" t="s">
        <v>18</v>
      </c>
      <c r="J317" s="1" t="s">
        <v>82</v>
      </c>
      <c r="K317" s="1" t="s">
        <v>83</v>
      </c>
      <c r="L317" s="1" t="s">
        <v>84</v>
      </c>
      <c r="M317" s="1" t="s">
        <v>85</v>
      </c>
      <c r="N317">
        <v>227600</v>
      </c>
      <c r="O317" s="1" t="s">
        <v>86</v>
      </c>
      <c r="P317" s="1" t="s">
        <v>87</v>
      </c>
      <c r="Q317" s="1">
        <f>Data_sales[[#This Row],[priceEach]]*Data_sales[[#This Row],[quantityOrdered]]</f>
        <v>2767.7000000000003</v>
      </c>
      <c r="R317" s="1">
        <f>YEAR(Data_sales[[#This Row],[orderDate]])</f>
        <v>2004</v>
      </c>
      <c r="T317">
        <f>COUNTIF($F$2:F317,F317:F1316)</f>
        <v>10</v>
      </c>
      <c r="U317" t="str">
        <f>IF(T317=1,T317+ROWS($T$2:T317)/1000,"")</f>
        <v/>
      </c>
      <c r="V317" t="str">
        <f>IFERROR(SMALL($U$2:$U$1001,ROWS($U$2:U317)),"")</f>
        <v/>
      </c>
      <c r="W317" t="str">
        <f>IF(V317&lt;&gt;"",INDEX(Data_sales[productName],MATCH(V317,$U$2:$U$1001,0)),"")</f>
        <v/>
      </c>
      <c r="X317">
        <f>COUNTIF($O$2:O317,$O$2:$O$1001)</f>
        <v>218</v>
      </c>
      <c r="Y317" t="str">
        <f>IF(X317=1,X317+ROWS($X$2:X317)/100,"")</f>
        <v/>
      </c>
      <c r="Z317" t="str">
        <f>IFERROR(LARGE($Y$2:$Y$1001,ROWS($Y$2:Y317)),"")</f>
        <v/>
      </c>
      <c r="AA317" t="str">
        <f>IF(Z317&lt;&gt;"",INDEX(Data_sales[RepfullName],MATCH(Z317,$Y$2:$Y$1001,0)),"")</f>
        <v/>
      </c>
    </row>
    <row r="318" spans="1:27" x14ac:dyDescent="0.25">
      <c r="A318">
        <v>141</v>
      </c>
      <c r="B318">
        <v>26</v>
      </c>
      <c r="C318">
        <v>106.45</v>
      </c>
      <c r="D318" s="1" t="s">
        <v>17</v>
      </c>
      <c r="E318" s="1" t="s">
        <v>18</v>
      </c>
      <c r="F318" s="1" t="s">
        <v>123</v>
      </c>
      <c r="G318" s="2">
        <v>38112</v>
      </c>
      <c r="H318" s="1" t="s">
        <v>97</v>
      </c>
      <c r="I318" s="1" t="s">
        <v>18</v>
      </c>
      <c r="J318" s="1" t="s">
        <v>82</v>
      </c>
      <c r="K318" s="1" t="s">
        <v>83</v>
      </c>
      <c r="L318" s="1" t="s">
        <v>84</v>
      </c>
      <c r="M318" s="1" t="s">
        <v>85</v>
      </c>
      <c r="N318">
        <v>227600</v>
      </c>
      <c r="O318" s="1" t="s">
        <v>86</v>
      </c>
      <c r="P318" s="1" t="s">
        <v>87</v>
      </c>
      <c r="Q318" s="1">
        <f>Data_sales[[#This Row],[priceEach]]*Data_sales[[#This Row],[quantityOrdered]]</f>
        <v>2767.7000000000003</v>
      </c>
      <c r="R318" s="1">
        <f>YEAR(Data_sales[[#This Row],[orderDate]])</f>
        <v>2004</v>
      </c>
      <c r="T318">
        <f>COUNTIF($F$2:F318,F318:F1317)</f>
        <v>11</v>
      </c>
      <c r="U318" t="str">
        <f>IF(T318=1,T318+ROWS($T$2:T318)/1000,"")</f>
        <v/>
      </c>
      <c r="V318" t="str">
        <f>IFERROR(SMALL($U$2:$U$1001,ROWS($U$2:U318)),"")</f>
        <v/>
      </c>
      <c r="W318" t="str">
        <f>IF(V318&lt;&gt;"",INDEX(Data_sales[productName],MATCH(V318,$U$2:$U$1001,0)),"")</f>
        <v/>
      </c>
      <c r="X318">
        <f>COUNTIF($O$2:O318,$O$2:$O$1001)</f>
        <v>219</v>
      </c>
      <c r="Y318" t="str">
        <f>IF(X318=1,X318+ROWS($X$2:X318)/100,"")</f>
        <v/>
      </c>
      <c r="Z318" t="str">
        <f>IFERROR(LARGE($Y$2:$Y$1001,ROWS($Y$2:Y318)),"")</f>
        <v/>
      </c>
      <c r="AA318" t="str">
        <f>IF(Z318&lt;&gt;"",INDEX(Data_sales[RepfullName],MATCH(Z318,$Y$2:$Y$1001,0)),"")</f>
        <v/>
      </c>
    </row>
    <row r="319" spans="1:27" x14ac:dyDescent="0.25">
      <c r="A319">
        <v>141</v>
      </c>
      <c r="B319">
        <v>26</v>
      </c>
      <c r="C319">
        <v>106.45</v>
      </c>
      <c r="D319" s="1" t="s">
        <v>17</v>
      </c>
      <c r="E319" s="1" t="s">
        <v>18</v>
      </c>
      <c r="F319" s="1" t="s">
        <v>123</v>
      </c>
      <c r="G319" s="2">
        <v>38162</v>
      </c>
      <c r="H319" s="1" t="s">
        <v>18</v>
      </c>
      <c r="I319" s="1" t="s">
        <v>98</v>
      </c>
      <c r="J319" s="1" t="s">
        <v>82</v>
      </c>
      <c r="K319" s="1" t="s">
        <v>83</v>
      </c>
      <c r="L319" s="1" t="s">
        <v>84</v>
      </c>
      <c r="M319" s="1" t="s">
        <v>85</v>
      </c>
      <c r="N319">
        <v>227600</v>
      </c>
      <c r="O319" s="1" t="s">
        <v>86</v>
      </c>
      <c r="P319" s="1" t="s">
        <v>87</v>
      </c>
      <c r="Q319" s="1">
        <f>Data_sales[[#This Row],[priceEach]]*Data_sales[[#This Row],[quantityOrdered]]</f>
        <v>2767.7000000000003</v>
      </c>
      <c r="R319" s="1">
        <f>YEAR(Data_sales[[#This Row],[orderDate]])</f>
        <v>2004</v>
      </c>
      <c r="T319">
        <f>COUNTIF($F$2:F319,F319:F1318)</f>
        <v>12</v>
      </c>
      <c r="U319" t="str">
        <f>IF(T319=1,T319+ROWS($T$2:T319)/1000,"")</f>
        <v/>
      </c>
      <c r="V319" t="str">
        <f>IFERROR(SMALL($U$2:$U$1001,ROWS($U$2:U319)),"")</f>
        <v/>
      </c>
      <c r="W319" t="str">
        <f>IF(V319&lt;&gt;"",INDEX(Data_sales[productName],MATCH(V319,$U$2:$U$1001,0)),"")</f>
        <v/>
      </c>
      <c r="X319">
        <f>COUNTIF($O$2:O319,$O$2:$O$1001)</f>
        <v>220</v>
      </c>
      <c r="Y319" t="str">
        <f>IF(X319=1,X319+ROWS($X$2:X319)/100,"")</f>
        <v/>
      </c>
      <c r="Z319" t="str">
        <f>IFERROR(LARGE($Y$2:$Y$1001,ROWS($Y$2:Y319)),"")</f>
        <v/>
      </c>
      <c r="AA319" t="str">
        <f>IF(Z319&lt;&gt;"",INDEX(Data_sales[RepfullName],MATCH(Z319,$Y$2:$Y$1001,0)),"")</f>
        <v/>
      </c>
    </row>
    <row r="320" spans="1:27" x14ac:dyDescent="0.25">
      <c r="A320">
        <v>141</v>
      </c>
      <c r="B320">
        <v>26</v>
      </c>
      <c r="C320">
        <v>106.45</v>
      </c>
      <c r="D320" s="1" t="s">
        <v>17</v>
      </c>
      <c r="E320" s="1" t="s">
        <v>18</v>
      </c>
      <c r="F320" s="1" t="s">
        <v>123</v>
      </c>
      <c r="G320" s="2">
        <v>38208</v>
      </c>
      <c r="H320" s="1" t="s">
        <v>99</v>
      </c>
      <c r="I320" s="1" t="s">
        <v>100</v>
      </c>
      <c r="J320" s="1" t="s">
        <v>82</v>
      </c>
      <c r="K320" s="1" t="s">
        <v>83</v>
      </c>
      <c r="L320" s="1" t="s">
        <v>84</v>
      </c>
      <c r="M320" s="1" t="s">
        <v>85</v>
      </c>
      <c r="N320">
        <v>227600</v>
      </c>
      <c r="O320" s="1" t="s">
        <v>86</v>
      </c>
      <c r="P320" s="1" t="s">
        <v>87</v>
      </c>
      <c r="Q320" s="1">
        <f>Data_sales[[#This Row],[priceEach]]*Data_sales[[#This Row],[quantityOrdered]]</f>
        <v>2767.7000000000003</v>
      </c>
      <c r="R320" s="1">
        <f>YEAR(Data_sales[[#This Row],[orderDate]])</f>
        <v>2004</v>
      </c>
      <c r="T320">
        <f>COUNTIF($F$2:F320,F320:F1319)</f>
        <v>13</v>
      </c>
      <c r="U320" t="str">
        <f>IF(T320=1,T320+ROWS($T$2:T320)/1000,"")</f>
        <v/>
      </c>
      <c r="V320" t="str">
        <f>IFERROR(SMALL($U$2:$U$1001,ROWS($U$2:U320)),"")</f>
        <v/>
      </c>
      <c r="W320" t="str">
        <f>IF(V320&lt;&gt;"",INDEX(Data_sales[productName],MATCH(V320,$U$2:$U$1001,0)),"")</f>
        <v/>
      </c>
      <c r="X320">
        <f>COUNTIF($O$2:O320,$O$2:$O$1001)</f>
        <v>221</v>
      </c>
      <c r="Y320" t="str">
        <f>IF(X320=1,X320+ROWS($X$2:X320)/100,"")</f>
        <v/>
      </c>
      <c r="Z320" t="str">
        <f>IFERROR(LARGE($Y$2:$Y$1001,ROWS($Y$2:Y320)),"")</f>
        <v/>
      </c>
      <c r="AA320" t="str">
        <f>IF(Z320&lt;&gt;"",INDEX(Data_sales[RepfullName],MATCH(Z320,$Y$2:$Y$1001,0)),"")</f>
        <v/>
      </c>
    </row>
    <row r="321" spans="1:27" x14ac:dyDescent="0.25">
      <c r="A321">
        <v>141</v>
      </c>
      <c r="B321">
        <v>26</v>
      </c>
      <c r="C321">
        <v>106.45</v>
      </c>
      <c r="D321" s="1" t="s">
        <v>17</v>
      </c>
      <c r="E321" s="1" t="s">
        <v>18</v>
      </c>
      <c r="F321" s="1" t="s">
        <v>123</v>
      </c>
      <c r="G321" s="2">
        <v>38276</v>
      </c>
      <c r="H321" s="1" t="s">
        <v>101</v>
      </c>
      <c r="I321" s="1" t="s">
        <v>102</v>
      </c>
      <c r="J321" s="1" t="s">
        <v>82</v>
      </c>
      <c r="K321" s="1" t="s">
        <v>83</v>
      </c>
      <c r="L321" s="1" t="s">
        <v>84</v>
      </c>
      <c r="M321" s="1" t="s">
        <v>85</v>
      </c>
      <c r="N321">
        <v>227600</v>
      </c>
      <c r="O321" s="1" t="s">
        <v>86</v>
      </c>
      <c r="P321" s="1" t="s">
        <v>87</v>
      </c>
      <c r="Q321" s="1">
        <f>Data_sales[[#This Row],[priceEach]]*Data_sales[[#This Row],[quantityOrdered]]</f>
        <v>2767.7000000000003</v>
      </c>
      <c r="R321" s="1">
        <f>YEAR(Data_sales[[#This Row],[orderDate]])</f>
        <v>2004</v>
      </c>
      <c r="T321">
        <f>COUNTIF($F$2:F321,F321:F1320)</f>
        <v>14</v>
      </c>
      <c r="U321" t="str">
        <f>IF(T321=1,T321+ROWS($T$2:T321)/1000,"")</f>
        <v/>
      </c>
      <c r="V321" t="str">
        <f>IFERROR(SMALL($U$2:$U$1001,ROWS($U$2:U321)),"")</f>
        <v/>
      </c>
      <c r="W321" t="str">
        <f>IF(V321&lt;&gt;"",INDEX(Data_sales[productName],MATCH(V321,$U$2:$U$1001,0)),"")</f>
        <v/>
      </c>
      <c r="X321">
        <f>COUNTIF($O$2:O321,$O$2:$O$1001)</f>
        <v>222</v>
      </c>
      <c r="Y321" t="str">
        <f>IF(X321=1,X321+ROWS($X$2:X321)/100,"")</f>
        <v/>
      </c>
      <c r="Z321" t="str">
        <f>IFERROR(LARGE($Y$2:$Y$1001,ROWS($Y$2:Y321)),"")</f>
        <v/>
      </c>
      <c r="AA321" t="str">
        <f>IF(Z321&lt;&gt;"",INDEX(Data_sales[RepfullName],MATCH(Z321,$Y$2:$Y$1001,0)),"")</f>
        <v/>
      </c>
    </row>
    <row r="322" spans="1:27" x14ac:dyDescent="0.25">
      <c r="A322">
        <v>141</v>
      </c>
      <c r="B322">
        <v>26</v>
      </c>
      <c r="C322">
        <v>106.45</v>
      </c>
      <c r="D322" s="1" t="s">
        <v>17</v>
      </c>
      <c r="E322" s="1" t="s">
        <v>18</v>
      </c>
      <c r="F322" s="1" t="s">
        <v>123</v>
      </c>
      <c r="G322" s="2">
        <v>38323</v>
      </c>
      <c r="H322" s="1" t="s">
        <v>103</v>
      </c>
      <c r="I322" s="1" t="s">
        <v>18</v>
      </c>
      <c r="J322" s="1" t="s">
        <v>82</v>
      </c>
      <c r="K322" s="1" t="s">
        <v>83</v>
      </c>
      <c r="L322" s="1" t="s">
        <v>84</v>
      </c>
      <c r="M322" s="1" t="s">
        <v>85</v>
      </c>
      <c r="N322">
        <v>227600</v>
      </c>
      <c r="O322" s="1" t="s">
        <v>86</v>
      </c>
      <c r="P322" s="1" t="s">
        <v>87</v>
      </c>
      <c r="Q322" s="1">
        <f>Data_sales[[#This Row],[priceEach]]*Data_sales[[#This Row],[quantityOrdered]]</f>
        <v>2767.7000000000003</v>
      </c>
      <c r="R322" s="1">
        <f>YEAR(Data_sales[[#This Row],[orderDate]])</f>
        <v>2004</v>
      </c>
      <c r="T322">
        <f>COUNTIF($F$2:F322,F322:F1321)</f>
        <v>15</v>
      </c>
      <c r="U322" t="str">
        <f>IF(T322=1,T322+ROWS($T$2:T322)/1000,"")</f>
        <v/>
      </c>
      <c r="V322" t="str">
        <f>IFERROR(SMALL($U$2:$U$1001,ROWS($U$2:U322)),"")</f>
        <v/>
      </c>
      <c r="W322" t="str">
        <f>IF(V322&lt;&gt;"",INDEX(Data_sales[productName],MATCH(V322,$U$2:$U$1001,0)),"")</f>
        <v/>
      </c>
      <c r="X322">
        <f>COUNTIF($O$2:O322,$O$2:$O$1001)</f>
        <v>223</v>
      </c>
      <c r="Y322" t="str">
        <f>IF(X322=1,X322+ROWS($X$2:X322)/100,"")</f>
        <v/>
      </c>
      <c r="Z322" t="str">
        <f>IFERROR(LARGE($Y$2:$Y$1001,ROWS($Y$2:Y322)),"")</f>
        <v/>
      </c>
      <c r="AA322" t="str">
        <f>IF(Z322&lt;&gt;"",INDEX(Data_sales[RepfullName],MATCH(Z322,$Y$2:$Y$1001,0)),"")</f>
        <v/>
      </c>
    </row>
    <row r="323" spans="1:27" x14ac:dyDescent="0.25">
      <c r="A323">
        <v>141</v>
      </c>
      <c r="B323">
        <v>26</v>
      </c>
      <c r="C323">
        <v>106.45</v>
      </c>
      <c r="D323" s="1" t="s">
        <v>17</v>
      </c>
      <c r="E323" s="1" t="s">
        <v>18</v>
      </c>
      <c r="F323" s="1" t="s">
        <v>123</v>
      </c>
      <c r="G323" s="2">
        <v>38328</v>
      </c>
      <c r="H323" s="1" t="s">
        <v>104</v>
      </c>
      <c r="I323" s="1" t="s">
        <v>18</v>
      </c>
      <c r="J323" s="1" t="s">
        <v>82</v>
      </c>
      <c r="K323" s="1" t="s">
        <v>83</v>
      </c>
      <c r="L323" s="1" t="s">
        <v>84</v>
      </c>
      <c r="M323" s="1" t="s">
        <v>85</v>
      </c>
      <c r="N323">
        <v>227600</v>
      </c>
      <c r="O323" s="1" t="s">
        <v>86</v>
      </c>
      <c r="P323" s="1" t="s">
        <v>87</v>
      </c>
      <c r="Q323" s="1">
        <f>Data_sales[[#This Row],[priceEach]]*Data_sales[[#This Row],[quantityOrdered]]</f>
        <v>2767.7000000000003</v>
      </c>
      <c r="R323" s="1">
        <f>YEAR(Data_sales[[#This Row],[orderDate]])</f>
        <v>2004</v>
      </c>
      <c r="T323">
        <f>COUNTIF($F$2:F323,F323:F1322)</f>
        <v>16</v>
      </c>
      <c r="U323" t="str">
        <f>IF(T323=1,T323+ROWS($T$2:T323)/1000,"")</f>
        <v/>
      </c>
      <c r="V323" t="str">
        <f>IFERROR(SMALL($U$2:$U$1001,ROWS($U$2:U323)),"")</f>
        <v/>
      </c>
      <c r="W323" t="str">
        <f>IF(V323&lt;&gt;"",INDEX(Data_sales[productName],MATCH(V323,$U$2:$U$1001,0)),"")</f>
        <v/>
      </c>
      <c r="X323">
        <f>COUNTIF($O$2:O323,$O$2:$O$1001)</f>
        <v>224</v>
      </c>
      <c r="Y323" t="str">
        <f>IF(X323=1,X323+ROWS($X$2:X323)/100,"")</f>
        <v/>
      </c>
      <c r="Z323" t="str">
        <f>IFERROR(LARGE($Y$2:$Y$1001,ROWS($Y$2:Y323)),"")</f>
        <v/>
      </c>
      <c r="AA323" t="str">
        <f>IF(Z323&lt;&gt;"",INDEX(Data_sales[RepfullName],MATCH(Z323,$Y$2:$Y$1001,0)),"")</f>
        <v/>
      </c>
    </row>
    <row r="324" spans="1:27" x14ac:dyDescent="0.25">
      <c r="A324">
        <v>141</v>
      </c>
      <c r="B324">
        <v>26</v>
      </c>
      <c r="C324">
        <v>106.45</v>
      </c>
      <c r="D324" s="1" t="s">
        <v>17</v>
      </c>
      <c r="E324" s="1" t="s">
        <v>18</v>
      </c>
      <c r="F324" s="1" t="s">
        <v>123</v>
      </c>
      <c r="G324" s="2">
        <v>38331</v>
      </c>
      <c r="H324" s="1" t="s">
        <v>105</v>
      </c>
      <c r="I324" s="1" t="s">
        <v>106</v>
      </c>
      <c r="J324" s="1" t="s">
        <v>82</v>
      </c>
      <c r="K324" s="1" t="s">
        <v>83</v>
      </c>
      <c r="L324" s="1" t="s">
        <v>84</v>
      </c>
      <c r="M324" s="1" t="s">
        <v>85</v>
      </c>
      <c r="N324">
        <v>227600</v>
      </c>
      <c r="O324" s="1" t="s">
        <v>86</v>
      </c>
      <c r="P324" s="1" t="s">
        <v>87</v>
      </c>
      <c r="Q324" s="1">
        <f>Data_sales[[#This Row],[priceEach]]*Data_sales[[#This Row],[quantityOrdered]]</f>
        <v>2767.7000000000003</v>
      </c>
      <c r="R324" s="1">
        <f>YEAR(Data_sales[[#This Row],[orderDate]])</f>
        <v>2004</v>
      </c>
      <c r="T324">
        <f>COUNTIF($F$2:F324,F324:F1323)</f>
        <v>17</v>
      </c>
      <c r="U324" t="str">
        <f>IF(T324=1,T324+ROWS($T$2:T324)/1000,"")</f>
        <v/>
      </c>
      <c r="V324" t="str">
        <f>IFERROR(SMALL($U$2:$U$1001,ROWS($U$2:U324)),"")</f>
        <v/>
      </c>
      <c r="W324" t="str">
        <f>IF(V324&lt;&gt;"",INDEX(Data_sales[productName],MATCH(V324,$U$2:$U$1001,0)),"")</f>
        <v/>
      </c>
      <c r="X324">
        <f>COUNTIF($O$2:O324,$O$2:$O$1001)</f>
        <v>225</v>
      </c>
      <c r="Y324" t="str">
        <f>IF(X324=1,X324+ROWS($X$2:X324)/100,"")</f>
        <v/>
      </c>
      <c r="Z324" t="str">
        <f>IFERROR(LARGE($Y$2:$Y$1001,ROWS($Y$2:Y324)),"")</f>
        <v/>
      </c>
      <c r="AA324" t="str">
        <f>IF(Z324&lt;&gt;"",INDEX(Data_sales[RepfullName],MATCH(Z324,$Y$2:$Y$1001,0)),"")</f>
        <v/>
      </c>
    </row>
    <row r="325" spans="1:27" x14ac:dyDescent="0.25">
      <c r="A325">
        <v>141</v>
      </c>
      <c r="B325">
        <v>26</v>
      </c>
      <c r="C325">
        <v>106.45</v>
      </c>
      <c r="D325" s="1" t="s">
        <v>17</v>
      </c>
      <c r="E325" s="1" t="s">
        <v>18</v>
      </c>
      <c r="F325" s="1" t="s">
        <v>123</v>
      </c>
      <c r="G325" s="2">
        <v>38393</v>
      </c>
      <c r="H325" s="1" t="s">
        <v>107</v>
      </c>
      <c r="I325" s="1" t="s">
        <v>18</v>
      </c>
      <c r="J325" s="1" t="s">
        <v>82</v>
      </c>
      <c r="K325" s="1" t="s">
        <v>83</v>
      </c>
      <c r="L325" s="1" t="s">
        <v>84</v>
      </c>
      <c r="M325" s="1" t="s">
        <v>85</v>
      </c>
      <c r="N325">
        <v>227600</v>
      </c>
      <c r="O325" s="1" t="s">
        <v>86</v>
      </c>
      <c r="P325" s="1" t="s">
        <v>87</v>
      </c>
      <c r="Q325" s="3">
        <f>Data_sales[[#This Row],[priceEach]]*Data_sales[[#This Row],[quantityOrdered]]</f>
        <v>2767.7000000000003</v>
      </c>
      <c r="R325" s="1">
        <f>YEAR(Data_sales[[#This Row],[orderDate]])</f>
        <v>2005</v>
      </c>
      <c r="T325">
        <f>COUNTIF($F$2:F325,F325:F1324)</f>
        <v>18</v>
      </c>
      <c r="U325" t="str">
        <f>IF(T325=1,T325+ROWS($T$2:T325)/1000,"")</f>
        <v/>
      </c>
      <c r="V325" t="str">
        <f>IFERROR(SMALL($U$2:$U$1001,ROWS($U$2:U325)),"")</f>
        <v/>
      </c>
      <c r="W325" t="str">
        <f>IF(V325&lt;&gt;"",INDEX(Data_sales[productName],MATCH(V325,$U$2:$U$1001,0)),"")</f>
        <v/>
      </c>
      <c r="X325">
        <f>COUNTIF($O$2:O325,$O$2:$O$1001)</f>
        <v>226</v>
      </c>
      <c r="Y325" t="str">
        <f>IF(X325=1,X325+ROWS($X$2:X325)/100,"")</f>
        <v/>
      </c>
      <c r="Z325" t="str">
        <f>IFERROR(LARGE($Y$2:$Y$1001,ROWS($Y$2:Y325)),"")</f>
        <v/>
      </c>
      <c r="AA325" t="str">
        <f>IF(Z325&lt;&gt;"",INDEX(Data_sales[RepfullName],MATCH(Z325,$Y$2:$Y$1001,0)),"")</f>
        <v/>
      </c>
    </row>
    <row r="326" spans="1:27" x14ac:dyDescent="0.25">
      <c r="A326">
        <v>141</v>
      </c>
      <c r="B326">
        <v>26</v>
      </c>
      <c r="C326">
        <v>106.45</v>
      </c>
      <c r="D326" s="1" t="s">
        <v>17</v>
      </c>
      <c r="E326" s="1" t="s">
        <v>18</v>
      </c>
      <c r="F326" s="1" t="s">
        <v>123</v>
      </c>
      <c r="G326" s="2">
        <v>38393</v>
      </c>
      <c r="H326" s="1" t="s">
        <v>107</v>
      </c>
      <c r="I326" s="1" t="s">
        <v>18</v>
      </c>
      <c r="J326" s="1" t="s">
        <v>82</v>
      </c>
      <c r="K326" s="1" t="s">
        <v>83</v>
      </c>
      <c r="L326" s="1" t="s">
        <v>84</v>
      </c>
      <c r="M326" s="1" t="s">
        <v>85</v>
      </c>
      <c r="N326">
        <v>227600</v>
      </c>
      <c r="O326" s="1" t="s">
        <v>86</v>
      </c>
      <c r="P326" s="1" t="s">
        <v>87</v>
      </c>
      <c r="Q326" s="3">
        <f>Data_sales[[#This Row],[priceEach]]*Data_sales[[#This Row],[quantityOrdered]]</f>
        <v>2767.7000000000003</v>
      </c>
      <c r="R326" s="1">
        <f>YEAR(Data_sales[[#This Row],[orderDate]])</f>
        <v>2005</v>
      </c>
      <c r="T326">
        <f>COUNTIF($F$2:F326,F326:F1325)</f>
        <v>19</v>
      </c>
      <c r="U326" t="str">
        <f>IF(T326=1,T326+ROWS($T$2:T326)/1000,"")</f>
        <v/>
      </c>
      <c r="V326" t="str">
        <f>IFERROR(SMALL($U$2:$U$1001,ROWS($U$2:U326)),"")</f>
        <v/>
      </c>
      <c r="W326" t="str">
        <f>IF(V326&lt;&gt;"",INDEX(Data_sales[productName],MATCH(V326,$U$2:$U$1001,0)),"")</f>
        <v/>
      </c>
      <c r="X326">
        <f>COUNTIF($O$2:O326,$O$2:$O$1001)</f>
        <v>227</v>
      </c>
      <c r="Y326" t="str">
        <f>IF(X326=1,X326+ROWS($X$2:X326)/100,"")</f>
        <v/>
      </c>
      <c r="Z326" t="str">
        <f>IFERROR(LARGE($Y$2:$Y$1001,ROWS($Y$2:Y326)),"")</f>
        <v/>
      </c>
      <c r="AA326" t="str">
        <f>IF(Z326&lt;&gt;"",INDEX(Data_sales[RepfullName],MATCH(Z326,$Y$2:$Y$1001,0)),"")</f>
        <v/>
      </c>
    </row>
    <row r="327" spans="1:27" x14ac:dyDescent="0.25">
      <c r="A327">
        <v>141</v>
      </c>
      <c r="B327">
        <v>26</v>
      </c>
      <c r="C327">
        <v>106.45</v>
      </c>
      <c r="D327" s="1" t="s">
        <v>17</v>
      </c>
      <c r="E327" s="1" t="s">
        <v>18</v>
      </c>
      <c r="F327" s="1" t="s">
        <v>123</v>
      </c>
      <c r="G327" s="2">
        <v>38399</v>
      </c>
      <c r="H327" s="1" t="s">
        <v>108</v>
      </c>
      <c r="I327" s="1" t="s">
        <v>18</v>
      </c>
      <c r="J327" s="1" t="s">
        <v>82</v>
      </c>
      <c r="K327" s="1" t="s">
        <v>83</v>
      </c>
      <c r="L327" s="1" t="s">
        <v>84</v>
      </c>
      <c r="M327" s="1" t="s">
        <v>85</v>
      </c>
      <c r="N327">
        <v>227600</v>
      </c>
      <c r="O327" s="1" t="s">
        <v>86</v>
      </c>
      <c r="P327" s="1" t="s">
        <v>87</v>
      </c>
      <c r="Q327" s="3">
        <f>Data_sales[[#This Row],[priceEach]]*Data_sales[[#This Row],[quantityOrdered]]</f>
        <v>2767.7000000000003</v>
      </c>
      <c r="R327" s="1">
        <f>YEAR(Data_sales[[#This Row],[orderDate]])</f>
        <v>2005</v>
      </c>
      <c r="T327">
        <f>COUNTIF($F$2:F327,F327:F1326)</f>
        <v>20</v>
      </c>
      <c r="U327" t="str">
        <f>IF(T327=1,T327+ROWS($T$2:T327)/1000,"")</f>
        <v/>
      </c>
      <c r="V327" t="str">
        <f>IFERROR(SMALL($U$2:$U$1001,ROWS($U$2:U327)),"")</f>
        <v/>
      </c>
      <c r="W327" t="str">
        <f>IF(V327&lt;&gt;"",INDEX(Data_sales[productName],MATCH(V327,$U$2:$U$1001,0)),"")</f>
        <v/>
      </c>
      <c r="X327">
        <f>COUNTIF($O$2:O327,$O$2:$O$1001)</f>
        <v>228</v>
      </c>
      <c r="Y327" t="str">
        <f>IF(X327=1,X327+ROWS($X$2:X327)/100,"")</f>
        <v/>
      </c>
      <c r="Z327" t="str">
        <f>IFERROR(LARGE($Y$2:$Y$1001,ROWS($Y$2:Y327)),"")</f>
        <v/>
      </c>
      <c r="AA327" t="str">
        <f>IF(Z327&lt;&gt;"",INDEX(Data_sales[RepfullName],MATCH(Z327,$Y$2:$Y$1001,0)),"")</f>
        <v/>
      </c>
    </row>
    <row r="328" spans="1:27" x14ac:dyDescent="0.25">
      <c r="A328">
        <v>141</v>
      </c>
      <c r="B328">
        <v>26</v>
      </c>
      <c r="C328">
        <v>106.45</v>
      </c>
      <c r="D328" s="1" t="s">
        <v>17</v>
      </c>
      <c r="E328" s="1" t="s">
        <v>18</v>
      </c>
      <c r="F328" s="1" t="s">
        <v>123</v>
      </c>
      <c r="G328" s="2">
        <v>38405</v>
      </c>
      <c r="H328" s="1" t="s">
        <v>109</v>
      </c>
      <c r="I328" s="1" t="s">
        <v>18</v>
      </c>
      <c r="J328" s="1" t="s">
        <v>82</v>
      </c>
      <c r="K328" s="1" t="s">
        <v>83</v>
      </c>
      <c r="L328" s="1" t="s">
        <v>84</v>
      </c>
      <c r="M328" s="1" t="s">
        <v>85</v>
      </c>
      <c r="N328">
        <v>227600</v>
      </c>
      <c r="O328" s="1" t="s">
        <v>86</v>
      </c>
      <c r="P328" s="1" t="s">
        <v>87</v>
      </c>
      <c r="Q328" s="3">
        <f>Data_sales[[#This Row],[priceEach]]*Data_sales[[#This Row],[quantityOrdered]]</f>
        <v>2767.7000000000003</v>
      </c>
      <c r="R328" s="1">
        <f>YEAR(Data_sales[[#This Row],[orderDate]])</f>
        <v>2005</v>
      </c>
      <c r="T328">
        <f>COUNTIF($F$2:F328,F328:F1327)</f>
        <v>21</v>
      </c>
      <c r="U328" t="str">
        <f>IF(T328=1,T328+ROWS($T$2:T328)/1000,"")</f>
        <v/>
      </c>
      <c r="V328" t="str">
        <f>IFERROR(SMALL($U$2:$U$1001,ROWS($U$2:U328)),"")</f>
        <v/>
      </c>
      <c r="W328" t="str">
        <f>IF(V328&lt;&gt;"",INDEX(Data_sales[productName],MATCH(V328,$U$2:$U$1001,0)),"")</f>
        <v/>
      </c>
      <c r="X328">
        <f>COUNTIF($O$2:O328,$O$2:$O$1001)</f>
        <v>229</v>
      </c>
      <c r="Y328" t="str">
        <f>IF(X328=1,X328+ROWS($X$2:X328)/100,"")</f>
        <v/>
      </c>
      <c r="Z328" t="str">
        <f>IFERROR(LARGE($Y$2:$Y$1001,ROWS($Y$2:Y328)),"")</f>
        <v/>
      </c>
      <c r="AA328" t="str">
        <f>IF(Z328&lt;&gt;"",INDEX(Data_sales[RepfullName],MATCH(Z328,$Y$2:$Y$1001,0)),"")</f>
        <v/>
      </c>
    </row>
    <row r="329" spans="1:27" x14ac:dyDescent="0.25">
      <c r="A329">
        <v>141</v>
      </c>
      <c r="B329">
        <v>26</v>
      </c>
      <c r="C329">
        <v>106.45</v>
      </c>
      <c r="D329" s="1" t="s">
        <v>17</v>
      </c>
      <c r="E329" s="1" t="s">
        <v>18</v>
      </c>
      <c r="F329" s="1" t="s">
        <v>123</v>
      </c>
      <c r="G329" s="2">
        <v>38412</v>
      </c>
      <c r="H329" s="1" t="s">
        <v>110</v>
      </c>
      <c r="I329" s="1" t="s">
        <v>111</v>
      </c>
      <c r="J329" s="1" t="s">
        <v>82</v>
      </c>
      <c r="K329" s="1" t="s">
        <v>83</v>
      </c>
      <c r="L329" s="1" t="s">
        <v>84</v>
      </c>
      <c r="M329" s="1" t="s">
        <v>85</v>
      </c>
      <c r="N329">
        <v>227600</v>
      </c>
      <c r="O329" s="1" t="s">
        <v>86</v>
      </c>
      <c r="P329" s="1" t="s">
        <v>87</v>
      </c>
      <c r="Q329" s="3">
        <f>Data_sales[[#This Row],[priceEach]]*Data_sales[[#This Row],[quantityOrdered]]</f>
        <v>2767.7000000000003</v>
      </c>
      <c r="R329" s="1">
        <f>YEAR(Data_sales[[#This Row],[orderDate]])</f>
        <v>2005</v>
      </c>
      <c r="T329">
        <f>COUNTIF($F$2:F329,F329:F1328)</f>
        <v>22</v>
      </c>
      <c r="U329" t="str">
        <f>IF(T329=1,T329+ROWS($T$2:T329)/1000,"")</f>
        <v/>
      </c>
      <c r="V329" t="str">
        <f>IFERROR(SMALL($U$2:$U$1001,ROWS($U$2:U329)),"")</f>
        <v/>
      </c>
      <c r="W329" t="str">
        <f>IF(V329&lt;&gt;"",INDEX(Data_sales[productName],MATCH(V329,$U$2:$U$1001,0)),"")</f>
        <v/>
      </c>
      <c r="X329">
        <f>COUNTIF($O$2:O329,$O$2:$O$1001)</f>
        <v>230</v>
      </c>
      <c r="Y329" t="str">
        <f>IF(X329=1,X329+ROWS($X$2:X329)/100,"")</f>
        <v/>
      </c>
      <c r="Z329" t="str">
        <f>IFERROR(LARGE($Y$2:$Y$1001,ROWS($Y$2:Y329)),"")</f>
        <v/>
      </c>
      <c r="AA329" t="str">
        <f>IF(Z329&lt;&gt;"",INDEX(Data_sales[RepfullName],MATCH(Z329,$Y$2:$Y$1001,0)),"")</f>
        <v/>
      </c>
    </row>
    <row r="330" spans="1:27" x14ac:dyDescent="0.25">
      <c r="A330">
        <v>141</v>
      </c>
      <c r="B330">
        <v>26</v>
      </c>
      <c r="C330">
        <v>106.45</v>
      </c>
      <c r="D330" s="1" t="s">
        <v>17</v>
      </c>
      <c r="E330" s="1" t="s">
        <v>18</v>
      </c>
      <c r="F330" s="1" t="s">
        <v>123</v>
      </c>
      <c r="G330" s="2">
        <v>38426</v>
      </c>
      <c r="H330" s="1" t="s">
        <v>112</v>
      </c>
      <c r="I330" s="1" t="s">
        <v>18</v>
      </c>
      <c r="J330" s="1" t="s">
        <v>82</v>
      </c>
      <c r="K330" s="1" t="s">
        <v>83</v>
      </c>
      <c r="L330" s="1" t="s">
        <v>84</v>
      </c>
      <c r="M330" s="1" t="s">
        <v>85</v>
      </c>
      <c r="N330">
        <v>227600</v>
      </c>
      <c r="O330" s="1" t="s">
        <v>86</v>
      </c>
      <c r="P330" s="1" t="s">
        <v>87</v>
      </c>
      <c r="Q330" s="3">
        <f>Data_sales[[#This Row],[priceEach]]*Data_sales[[#This Row],[quantityOrdered]]</f>
        <v>2767.7000000000003</v>
      </c>
      <c r="R330" s="1">
        <f>YEAR(Data_sales[[#This Row],[orderDate]])</f>
        <v>2005</v>
      </c>
      <c r="T330">
        <f>COUNTIF($F$2:F330,F330:F1329)</f>
        <v>23</v>
      </c>
      <c r="U330" t="str">
        <f>IF(T330=1,T330+ROWS($T$2:T330)/1000,"")</f>
        <v/>
      </c>
      <c r="V330" t="str">
        <f>IFERROR(SMALL($U$2:$U$1001,ROWS($U$2:U330)),"")</f>
        <v/>
      </c>
      <c r="W330" t="str">
        <f>IF(V330&lt;&gt;"",INDEX(Data_sales[productName],MATCH(V330,$U$2:$U$1001,0)),"")</f>
        <v/>
      </c>
      <c r="X330">
        <f>COUNTIF($O$2:O330,$O$2:$O$1001)</f>
        <v>231</v>
      </c>
      <c r="Y330" t="str">
        <f>IF(X330=1,X330+ROWS($X$2:X330)/100,"")</f>
        <v/>
      </c>
      <c r="Z330" t="str">
        <f>IFERROR(LARGE($Y$2:$Y$1001,ROWS($Y$2:Y330)),"")</f>
        <v/>
      </c>
      <c r="AA330" t="str">
        <f>IF(Z330&lt;&gt;"",INDEX(Data_sales[RepfullName],MATCH(Z330,$Y$2:$Y$1001,0)),"")</f>
        <v/>
      </c>
    </row>
    <row r="331" spans="1:27" x14ac:dyDescent="0.25">
      <c r="A331">
        <v>141</v>
      </c>
      <c r="B331">
        <v>26</v>
      </c>
      <c r="C331">
        <v>106.45</v>
      </c>
      <c r="D331" s="1" t="s">
        <v>17</v>
      </c>
      <c r="E331" s="1" t="s">
        <v>18</v>
      </c>
      <c r="F331" s="1" t="s">
        <v>123</v>
      </c>
      <c r="G331" s="2">
        <v>38475</v>
      </c>
      <c r="H331" s="1" t="s">
        <v>113</v>
      </c>
      <c r="I331" s="1" t="s">
        <v>18</v>
      </c>
      <c r="J331" s="1" t="s">
        <v>82</v>
      </c>
      <c r="K331" s="1" t="s">
        <v>83</v>
      </c>
      <c r="L331" s="1" t="s">
        <v>84</v>
      </c>
      <c r="M331" s="1" t="s">
        <v>85</v>
      </c>
      <c r="N331">
        <v>227600</v>
      </c>
      <c r="O331" s="1" t="s">
        <v>86</v>
      </c>
      <c r="P331" s="1" t="s">
        <v>87</v>
      </c>
      <c r="Q331" s="3">
        <f>Data_sales[[#This Row],[priceEach]]*Data_sales[[#This Row],[quantityOrdered]]</f>
        <v>2767.7000000000003</v>
      </c>
      <c r="R331" s="1">
        <f>YEAR(Data_sales[[#This Row],[orderDate]])</f>
        <v>2005</v>
      </c>
      <c r="T331">
        <f>COUNTIF($F$2:F331,F331:F1330)</f>
        <v>24</v>
      </c>
      <c r="U331" t="str">
        <f>IF(T331=1,T331+ROWS($T$2:T331)/1000,"")</f>
        <v/>
      </c>
      <c r="V331" t="str">
        <f>IFERROR(SMALL($U$2:$U$1001,ROWS($U$2:U331)),"")</f>
        <v/>
      </c>
      <c r="W331" t="str">
        <f>IF(V331&lt;&gt;"",INDEX(Data_sales[productName],MATCH(V331,$U$2:$U$1001,0)),"")</f>
        <v/>
      </c>
      <c r="X331">
        <f>COUNTIF($O$2:O331,$O$2:$O$1001)</f>
        <v>232</v>
      </c>
      <c r="Y331" t="str">
        <f>IF(X331=1,X331+ROWS($X$2:X331)/100,"")</f>
        <v/>
      </c>
      <c r="Z331" t="str">
        <f>IFERROR(LARGE($Y$2:$Y$1001,ROWS($Y$2:Y331)),"")</f>
        <v/>
      </c>
      <c r="AA331" t="str">
        <f>IF(Z331&lt;&gt;"",INDEX(Data_sales[RepfullName],MATCH(Z331,$Y$2:$Y$1001,0)),"")</f>
        <v/>
      </c>
    </row>
    <row r="332" spans="1:27" x14ac:dyDescent="0.25">
      <c r="A332">
        <v>141</v>
      </c>
      <c r="B332">
        <v>26</v>
      </c>
      <c r="C332">
        <v>106.45</v>
      </c>
      <c r="D332" s="1" t="s">
        <v>17</v>
      </c>
      <c r="E332" s="1" t="s">
        <v>18</v>
      </c>
      <c r="F332" s="1" t="s">
        <v>123</v>
      </c>
      <c r="G332" s="2">
        <v>38485</v>
      </c>
      <c r="H332" s="1" t="s">
        <v>114</v>
      </c>
      <c r="I332" s="1" t="s">
        <v>115</v>
      </c>
      <c r="J332" s="1" t="s">
        <v>82</v>
      </c>
      <c r="K332" s="1" t="s">
        <v>83</v>
      </c>
      <c r="L332" s="1" t="s">
        <v>84</v>
      </c>
      <c r="M332" s="1" t="s">
        <v>85</v>
      </c>
      <c r="N332">
        <v>227600</v>
      </c>
      <c r="O332" s="1" t="s">
        <v>86</v>
      </c>
      <c r="P332" s="1" t="s">
        <v>87</v>
      </c>
      <c r="Q332" s="3">
        <f>Data_sales[[#This Row],[priceEach]]*Data_sales[[#This Row],[quantityOrdered]]</f>
        <v>2767.7000000000003</v>
      </c>
      <c r="R332" s="1">
        <f>YEAR(Data_sales[[#This Row],[orderDate]])</f>
        <v>2005</v>
      </c>
      <c r="T332">
        <f>COUNTIF($F$2:F332,F332:F1331)</f>
        <v>25</v>
      </c>
      <c r="U332" t="str">
        <f>IF(T332=1,T332+ROWS($T$2:T332)/1000,"")</f>
        <v/>
      </c>
      <c r="V332" t="str">
        <f>IFERROR(SMALL($U$2:$U$1001,ROWS($U$2:U332)),"")</f>
        <v/>
      </c>
      <c r="W332" t="str">
        <f>IF(V332&lt;&gt;"",INDEX(Data_sales[productName],MATCH(V332,$U$2:$U$1001,0)),"")</f>
        <v/>
      </c>
      <c r="X332">
        <f>COUNTIF($O$2:O332,$O$2:$O$1001)</f>
        <v>233</v>
      </c>
      <c r="Y332" t="str">
        <f>IF(X332=1,X332+ROWS($X$2:X332)/100,"")</f>
        <v/>
      </c>
      <c r="Z332" t="str">
        <f>IFERROR(LARGE($Y$2:$Y$1001,ROWS($Y$2:Y332)),"")</f>
        <v/>
      </c>
      <c r="AA332" t="str">
        <f>IF(Z332&lt;&gt;"",INDEX(Data_sales[RepfullName],MATCH(Z332,$Y$2:$Y$1001,0)),"")</f>
        <v/>
      </c>
    </row>
    <row r="333" spans="1:27" x14ac:dyDescent="0.25">
      <c r="A333">
        <v>141</v>
      </c>
      <c r="B333">
        <v>26</v>
      </c>
      <c r="C333">
        <v>106.45</v>
      </c>
      <c r="D333" s="1" t="s">
        <v>17</v>
      </c>
      <c r="E333" s="1" t="s">
        <v>18</v>
      </c>
      <c r="F333" s="1" t="s">
        <v>123</v>
      </c>
      <c r="G333" s="2">
        <v>38503</v>
      </c>
      <c r="H333" s="1" t="s">
        <v>18</v>
      </c>
      <c r="I333" s="1" t="s">
        <v>18</v>
      </c>
      <c r="J333" s="1" t="s">
        <v>82</v>
      </c>
      <c r="K333" s="1" t="s">
        <v>83</v>
      </c>
      <c r="L333" s="1" t="s">
        <v>84</v>
      </c>
      <c r="M333" s="1" t="s">
        <v>85</v>
      </c>
      <c r="N333">
        <v>227600</v>
      </c>
      <c r="O333" s="1" t="s">
        <v>86</v>
      </c>
      <c r="P333" s="1" t="s">
        <v>87</v>
      </c>
      <c r="Q333" s="3">
        <f>Data_sales[[#This Row],[priceEach]]*Data_sales[[#This Row],[quantityOrdered]]</f>
        <v>2767.7000000000003</v>
      </c>
      <c r="R333" s="1">
        <f>YEAR(Data_sales[[#This Row],[orderDate]])</f>
        <v>2005</v>
      </c>
      <c r="T333">
        <f>COUNTIF($F$2:F333,F333:F1332)</f>
        <v>26</v>
      </c>
      <c r="U333" t="str">
        <f>IF(T333=1,T333+ROWS($T$2:T333)/1000,"")</f>
        <v/>
      </c>
      <c r="V333" t="str">
        <f>IFERROR(SMALL($U$2:$U$1001,ROWS($U$2:U333)),"")</f>
        <v/>
      </c>
      <c r="W333" t="str">
        <f>IF(V333&lt;&gt;"",INDEX(Data_sales[productName],MATCH(V333,$U$2:$U$1001,0)),"")</f>
        <v/>
      </c>
      <c r="X333">
        <f>COUNTIF($O$2:O333,$O$2:$O$1001)</f>
        <v>234</v>
      </c>
      <c r="Y333" t="str">
        <f>IF(X333=1,X333+ROWS($X$2:X333)/100,"")</f>
        <v/>
      </c>
      <c r="Z333" t="str">
        <f>IFERROR(LARGE($Y$2:$Y$1001,ROWS($Y$2:Y333)),"")</f>
        <v/>
      </c>
      <c r="AA333" t="str">
        <f>IF(Z333&lt;&gt;"",INDEX(Data_sales[RepfullName],MATCH(Z333,$Y$2:$Y$1001,0)),"")</f>
        <v/>
      </c>
    </row>
    <row r="334" spans="1:27" x14ac:dyDescent="0.25">
      <c r="A334">
        <v>141</v>
      </c>
      <c r="B334">
        <v>35</v>
      </c>
      <c r="C334">
        <v>51.95</v>
      </c>
      <c r="D334" s="1" t="s">
        <v>17</v>
      </c>
      <c r="E334" s="1" t="s">
        <v>18</v>
      </c>
      <c r="F334" s="1" t="s">
        <v>124</v>
      </c>
      <c r="G334" s="2">
        <v>37652</v>
      </c>
      <c r="H334" s="1" t="s">
        <v>81</v>
      </c>
      <c r="I334" s="1" t="s">
        <v>18</v>
      </c>
      <c r="J334" s="1" t="s">
        <v>82</v>
      </c>
      <c r="K334" s="1" t="s">
        <v>83</v>
      </c>
      <c r="L334" s="1" t="s">
        <v>84</v>
      </c>
      <c r="M334" s="1" t="s">
        <v>85</v>
      </c>
      <c r="N334">
        <v>227600</v>
      </c>
      <c r="O334" s="1" t="s">
        <v>86</v>
      </c>
      <c r="P334" s="1" t="s">
        <v>87</v>
      </c>
      <c r="Q334" s="1">
        <f>Data_sales[[#This Row],[priceEach]]*Data_sales[[#This Row],[quantityOrdered]]</f>
        <v>1818.25</v>
      </c>
      <c r="R334" s="1">
        <f>YEAR(Data_sales[[#This Row],[orderDate]])</f>
        <v>2003</v>
      </c>
      <c r="T334">
        <f>COUNTIF($F$2:F334,F334:F1333)</f>
        <v>1</v>
      </c>
      <c r="U334">
        <f>IF(T334=1,T334+ROWS($T$2:T334)/1000,"")</f>
        <v>1.333</v>
      </c>
      <c r="V334" t="str">
        <f>IFERROR(SMALL($U$2:$U$1001,ROWS($U$2:U334)),"")</f>
        <v/>
      </c>
      <c r="W334" t="str">
        <f>IF(V334&lt;&gt;"",INDEX(Data_sales[productName],MATCH(V334,$U$2:$U$1001,0)),"")</f>
        <v/>
      </c>
      <c r="X334">
        <f>COUNTIF($O$2:O334,$O$2:$O$1001)</f>
        <v>235</v>
      </c>
      <c r="Y334" t="str">
        <f>IF(X334=1,X334+ROWS($X$2:X334)/100,"")</f>
        <v/>
      </c>
      <c r="Z334" t="str">
        <f>IFERROR(LARGE($Y$2:$Y$1001,ROWS($Y$2:Y334)),"")</f>
        <v/>
      </c>
      <c r="AA334" t="str">
        <f>IF(Z334&lt;&gt;"",INDEX(Data_sales[RepfullName],MATCH(Z334,$Y$2:$Y$1001,0)),"")</f>
        <v/>
      </c>
    </row>
    <row r="335" spans="1:27" x14ac:dyDescent="0.25">
      <c r="A335">
        <v>141</v>
      </c>
      <c r="B335">
        <v>35</v>
      </c>
      <c r="C335">
        <v>51.95</v>
      </c>
      <c r="D335" s="1" t="s">
        <v>17</v>
      </c>
      <c r="E335" s="1" t="s">
        <v>18</v>
      </c>
      <c r="F335" s="1" t="s">
        <v>124</v>
      </c>
      <c r="G335" s="2">
        <v>37778</v>
      </c>
      <c r="H335" s="1" t="s">
        <v>88</v>
      </c>
      <c r="I335" s="1" t="s">
        <v>18</v>
      </c>
      <c r="J335" s="1" t="s">
        <v>82</v>
      </c>
      <c r="K335" s="1" t="s">
        <v>83</v>
      </c>
      <c r="L335" s="1" t="s">
        <v>84</v>
      </c>
      <c r="M335" s="1" t="s">
        <v>85</v>
      </c>
      <c r="N335">
        <v>227600</v>
      </c>
      <c r="O335" s="1" t="s">
        <v>86</v>
      </c>
      <c r="P335" s="1" t="s">
        <v>87</v>
      </c>
      <c r="Q335" s="1">
        <f>Data_sales[[#This Row],[priceEach]]*Data_sales[[#This Row],[quantityOrdered]]</f>
        <v>1818.25</v>
      </c>
      <c r="R335" s="1">
        <f>YEAR(Data_sales[[#This Row],[orderDate]])</f>
        <v>2003</v>
      </c>
      <c r="T335">
        <f>COUNTIF($F$2:F335,F335:F1334)</f>
        <v>2</v>
      </c>
      <c r="U335" t="str">
        <f>IF(T335=1,T335+ROWS($T$2:T335)/1000,"")</f>
        <v/>
      </c>
      <c r="V335" t="str">
        <f>IFERROR(SMALL($U$2:$U$1001,ROWS($U$2:U335)),"")</f>
        <v/>
      </c>
      <c r="W335" t="str">
        <f>IF(V335&lt;&gt;"",INDEX(Data_sales[productName],MATCH(V335,$U$2:$U$1001,0)),"")</f>
        <v/>
      </c>
      <c r="X335">
        <f>COUNTIF($O$2:O335,$O$2:$O$1001)</f>
        <v>236</v>
      </c>
      <c r="Y335" t="str">
        <f>IF(X335=1,X335+ROWS($X$2:X335)/100,"")</f>
        <v/>
      </c>
      <c r="Z335" t="str">
        <f>IFERROR(LARGE($Y$2:$Y$1001,ROWS($Y$2:Y335)),"")</f>
        <v/>
      </c>
      <c r="AA335" t="str">
        <f>IF(Z335&lt;&gt;"",INDEX(Data_sales[RepfullName],MATCH(Z335,$Y$2:$Y$1001,0)),"")</f>
        <v/>
      </c>
    </row>
    <row r="336" spans="1:27" x14ac:dyDescent="0.25">
      <c r="A336">
        <v>141</v>
      </c>
      <c r="B336">
        <v>35</v>
      </c>
      <c r="C336">
        <v>51.95</v>
      </c>
      <c r="D336" s="1" t="s">
        <v>17</v>
      </c>
      <c r="E336" s="1" t="s">
        <v>18</v>
      </c>
      <c r="F336" s="1" t="s">
        <v>124</v>
      </c>
      <c r="G336" s="2">
        <v>37799</v>
      </c>
      <c r="H336" s="1" t="s">
        <v>89</v>
      </c>
      <c r="I336" s="1" t="s">
        <v>18</v>
      </c>
      <c r="J336" s="1" t="s">
        <v>82</v>
      </c>
      <c r="K336" s="1" t="s">
        <v>83</v>
      </c>
      <c r="L336" s="1" t="s">
        <v>84</v>
      </c>
      <c r="M336" s="1" t="s">
        <v>85</v>
      </c>
      <c r="N336">
        <v>227600</v>
      </c>
      <c r="O336" s="1" t="s">
        <v>86</v>
      </c>
      <c r="P336" s="1" t="s">
        <v>87</v>
      </c>
      <c r="Q336" s="1">
        <f>Data_sales[[#This Row],[priceEach]]*Data_sales[[#This Row],[quantityOrdered]]</f>
        <v>1818.25</v>
      </c>
      <c r="R336" s="1">
        <f>YEAR(Data_sales[[#This Row],[orderDate]])</f>
        <v>2003</v>
      </c>
      <c r="T336">
        <f>COUNTIF($F$2:F336,F336:F1335)</f>
        <v>3</v>
      </c>
      <c r="U336" t="str">
        <f>IF(T336=1,T336+ROWS($T$2:T336)/1000,"")</f>
        <v/>
      </c>
      <c r="V336" t="str">
        <f>IFERROR(SMALL($U$2:$U$1001,ROWS($U$2:U336)),"")</f>
        <v/>
      </c>
      <c r="W336" t="str">
        <f>IF(V336&lt;&gt;"",INDEX(Data_sales[productName],MATCH(V336,$U$2:$U$1001,0)),"")</f>
        <v/>
      </c>
      <c r="X336">
        <f>COUNTIF($O$2:O336,$O$2:$O$1001)</f>
        <v>237</v>
      </c>
      <c r="Y336" t="str">
        <f>IF(X336=1,X336+ROWS($X$2:X336)/100,"")</f>
        <v/>
      </c>
      <c r="Z336" t="str">
        <f>IFERROR(LARGE($Y$2:$Y$1001,ROWS($Y$2:Y336)),"")</f>
        <v/>
      </c>
      <c r="AA336" t="str">
        <f>IF(Z336&lt;&gt;"",INDEX(Data_sales[RepfullName],MATCH(Z336,$Y$2:$Y$1001,0)),"")</f>
        <v/>
      </c>
    </row>
    <row r="337" spans="1:27" x14ac:dyDescent="0.25">
      <c r="A337">
        <v>141</v>
      </c>
      <c r="B337">
        <v>35</v>
      </c>
      <c r="C337">
        <v>51.95</v>
      </c>
      <c r="D337" s="1" t="s">
        <v>17</v>
      </c>
      <c r="E337" s="1" t="s">
        <v>18</v>
      </c>
      <c r="F337" s="1" t="s">
        <v>124</v>
      </c>
      <c r="G337" s="2">
        <v>37892</v>
      </c>
      <c r="H337" s="1" t="s">
        <v>90</v>
      </c>
      <c r="I337" s="1" t="s">
        <v>18</v>
      </c>
      <c r="J337" s="1" t="s">
        <v>82</v>
      </c>
      <c r="K337" s="1" t="s">
        <v>83</v>
      </c>
      <c r="L337" s="1" t="s">
        <v>84</v>
      </c>
      <c r="M337" s="1" t="s">
        <v>85</v>
      </c>
      <c r="N337">
        <v>227600</v>
      </c>
      <c r="O337" s="1" t="s">
        <v>86</v>
      </c>
      <c r="P337" s="1" t="s">
        <v>87</v>
      </c>
      <c r="Q337" s="1">
        <f>Data_sales[[#This Row],[priceEach]]*Data_sales[[#This Row],[quantityOrdered]]</f>
        <v>1818.25</v>
      </c>
      <c r="R337" s="1">
        <f>YEAR(Data_sales[[#This Row],[orderDate]])</f>
        <v>2003</v>
      </c>
      <c r="T337">
        <f>COUNTIF($F$2:F337,F337:F1336)</f>
        <v>4</v>
      </c>
      <c r="U337" t="str">
        <f>IF(T337=1,T337+ROWS($T$2:T337)/1000,"")</f>
        <v/>
      </c>
      <c r="V337" t="str">
        <f>IFERROR(SMALL($U$2:$U$1001,ROWS($U$2:U337)),"")</f>
        <v/>
      </c>
      <c r="W337" t="str">
        <f>IF(V337&lt;&gt;"",INDEX(Data_sales[productName],MATCH(V337,$U$2:$U$1001,0)),"")</f>
        <v/>
      </c>
      <c r="X337">
        <f>COUNTIF($O$2:O337,$O$2:$O$1001)</f>
        <v>238</v>
      </c>
      <c r="Y337" t="str">
        <f>IF(X337=1,X337+ROWS($X$2:X337)/100,"")</f>
        <v/>
      </c>
      <c r="Z337" t="str">
        <f>IFERROR(LARGE($Y$2:$Y$1001,ROWS($Y$2:Y337)),"")</f>
        <v/>
      </c>
      <c r="AA337" t="str">
        <f>IF(Z337&lt;&gt;"",INDEX(Data_sales[RepfullName],MATCH(Z337,$Y$2:$Y$1001,0)),"")</f>
        <v/>
      </c>
    </row>
    <row r="338" spans="1:27" x14ac:dyDescent="0.25">
      <c r="A338">
        <v>141</v>
      </c>
      <c r="B338">
        <v>35</v>
      </c>
      <c r="C338">
        <v>51.95</v>
      </c>
      <c r="D338" s="1" t="s">
        <v>17</v>
      </c>
      <c r="E338" s="1" t="s">
        <v>18</v>
      </c>
      <c r="F338" s="1" t="s">
        <v>124</v>
      </c>
      <c r="G338" s="2">
        <v>37902</v>
      </c>
      <c r="H338" s="1" t="s">
        <v>91</v>
      </c>
      <c r="I338" s="1" t="s">
        <v>18</v>
      </c>
      <c r="J338" s="1" t="s">
        <v>82</v>
      </c>
      <c r="K338" s="1" t="s">
        <v>83</v>
      </c>
      <c r="L338" s="1" t="s">
        <v>84</v>
      </c>
      <c r="M338" s="1" t="s">
        <v>85</v>
      </c>
      <c r="N338">
        <v>227600</v>
      </c>
      <c r="O338" s="1" t="s">
        <v>86</v>
      </c>
      <c r="P338" s="1" t="s">
        <v>87</v>
      </c>
      <c r="Q338" s="1">
        <f>Data_sales[[#This Row],[priceEach]]*Data_sales[[#This Row],[quantityOrdered]]</f>
        <v>1818.25</v>
      </c>
      <c r="R338" s="1">
        <f>YEAR(Data_sales[[#This Row],[orderDate]])</f>
        <v>2003</v>
      </c>
      <c r="T338">
        <f>COUNTIF($F$2:F338,F338:F1337)</f>
        <v>5</v>
      </c>
      <c r="U338" t="str">
        <f>IF(T338=1,T338+ROWS($T$2:T338)/1000,"")</f>
        <v/>
      </c>
      <c r="V338" t="str">
        <f>IFERROR(SMALL($U$2:$U$1001,ROWS($U$2:U338)),"")</f>
        <v/>
      </c>
      <c r="W338" t="str">
        <f>IF(V338&lt;&gt;"",INDEX(Data_sales[productName],MATCH(V338,$U$2:$U$1001,0)),"")</f>
        <v/>
      </c>
      <c r="X338">
        <f>COUNTIF($O$2:O338,$O$2:$O$1001)</f>
        <v>239</v>
      </c>
      <c r="Y338" t="str">
        <f>IF(X338=1,X338+ROWS($X$2:X338)/100,"")</f>
        <v/>
      </c>
      <c r="Z338" t="str">
        <f>IFERROR(LARGE($Y$2:$Y$1001,ROWS($Y$2:Y338)),"")</f>
        <v/>
      </c>
      <c r="AA338" t="str">
        <f>IF(Z338&lt;&gt;"",INDEX(Data_sales[RepfullName],MATCH(Z338,$Y$2:$Y$1001,0)),"")</f>
        <v/>
      </c>
    </row>
    <row r="339" spans="1:27" x14ac:dyDescent="0.25">
      <c r="A339">
        <v>141</v>
      </c>
      <c r="B339">
        <v>35</v>
      </c>
      <c r="C339">
        <v>51.95</v>
      </c>
      <c r="D339" s="1" t="s">
        <v>17</v>
      </c>
      <c r="E339" s="1" t="s">
        <v>18</v>
      </c>
      <c r="F339" s="1" t="s">
        <v>124</v>
      </c>
      <c r="G339" s="2">
        <v>37944</v>
      </c>
      <c r="H339" s="1" t="s">
        <v>92</v>
      </c>
      <c r="I339" s="1" t="s">
        <v>18</v>
      </c>
      <c r="J339" s="1" t="s">
        <v>82</v>
      </c>
      <c r="K339" s="1" t="s">
        <v>83</v>
      </c>
      <c r="L339" s="1" t="s">
        <v>84</v>
      </c>
      <c r="M339" s="1" t="s">
        <v>85</v>
      </c>
      <c r="N339">
        <v>227600</v>
      </c>
      <c r="O339" s="1" t="s">
        <v>86</v>
      </c>
      <c r="P339" s="1" t="s">
        <v>87</v>
      </c>
      <c r="Q339" s="1">
        <f>Data_sales[[#This Row],[priceEach]]*Data_sales[[#This Row],[quantityOrdered]]</f>
        <v>1818.25</v>
      </c>
      <c r="R339" s="1">
        <f>YEAR(Data_sales[[#This Row],[orderDate]])</f>
        <v>2003</v>
      </c>
      <c r="T339">
        <f>COUNTIF($F$2:F339,F339:F1338)</f>
        <v>6</v>
      </c>
      <c r="U339" t="str">
        <f>IF(T339=1,T339+ROWS($T$2:T339)/1000,"")</f>
        <v/>
      </c>
      <c r="V339" t="str">
        <f>IFERROR(SMALL($U$2:$U$1001,ROWS($U$2:U339)),"")</f>
        <v/>
      </c>
      <c r="W339" t="str">
        <f>IF(V339&lt;&gt;"",INDEX(Data_sales[productName],MATCH(V339,$U$2:$U$1001,0)),"")</f>
        <v/>
      </c>
      <c r="X339">
        <f>COUNTIF($O$2:O339,$O$2:$O$1001)</f>
        <v>240</v>
      </c>
      <c r="Y339" t="str">
        <f>IF(X339=1,X339+ROWS($X$2:X339)/100,"")</f>
        <v/>
      </c>
      <c r="Z339" t="str">
        <f>IFERROR(LARGE($Y$2:$Y$1001,ROWS($Y$2:Y339)),"")</f>
        <v/>
      </c>
      <c r="AA339" t="str">
        <f>IF(Z339&lt;&gt;"",INDEX(Data_sales[RepfullName],MATCH(Z339,$Y$2:$Y$1001,0)),"")</f>
        <v/>
      </c>
    </row>
    <row r="340" spans="1:27" x14ac:dyDescent="0.25">
      <c r="A340">
        <v>141</v>
      </c>
      <c r="B340">
        <v>35</v>
      </c>
      <c r="C340">
        <v>51.95</v>
      </c>
      <c r="D340" s="1" t="s">
        <v>17</v>
      </c>
      <c r="E340" s="1" t="s">
        <v>18</v>
      </c>
      <c r="F340" s="1" t="s">
        <v>124</v>
      </c>
      <c r="G340" s="2">
        <v>37957</v>
      </c>
      <c r="H340" s="1" t="s">
        <v>93</v>
      </c>
      <c r="I340" s="1" t="s">
        <v>18</v>
      </c>
      <c r="J340" s="1" t="s">
        <v>82</v>
      </c>
      <c r="K340" s="1" t="s">
        <v>83</v>
      </c>
      <c r="L340" s="1" t="s">
        <v>84</v>
      </c>
      <c r="M340" s="1" t="s">
        <v>85</v>
      </c>
      <c r="N340">
        <v>227600</v>
      </c>
      <c r="O340" s="1" t="s">
        <v>86</v>
      </c>
      <c r="P340" s="1" t="s">
        <v>87</v>
      </c>
      <c r="Q340" s="1">
        <f>Data_sales[[#This Row],[priceEach]]*Data_sales[[#This Row],[quantityOrdered]]</f>
        <v>1818.25</v>
      </c>
      <c r="R340" s="1">
        <f>YEAR(Data_sales[[#This Row],[orderDate]])</f>
        <v>2003</v>
      </c>
      <c r="T340">
        <f>COUNTIF($F$2:F340,F340:F1339)</f>
        <v>7</v>
      </c>
      <c r="U340" t="str">
        <f>IF(T340=1,T340+ROWS($T$2:T340)/1000,"")</f>
        <v/>
      </c>
      <c r="V340" t="str">
        <f>IFERROR(SMALL($U$2:$U$1001,ROWS($U$2:U340)),"")</f>
        <v/>
      </c>
      <c r="W340" t="str">
        <f>IF(V340&lt;&gt;"",INDEX(Data_sales[productName],MATCH(V340,$U$2:$U$1001,0)),"")</f>
        <v/>
      </c>
      <c r="X340">
        <f>COUNTIF($O$2:O340,$O$2:$O$1001)</f>
        <v>241</v>
      </c>
      <c r="Y340" t="str">
        <f>IF(X340=1,X340+ROWS($X$2:X340)/100,"")</f>
        <v/>
      </c>
      <c r="Z340" t="str">
        <f>IFERROR(LARGE($Y$2:$Y$1001,ROWS($Y$2:Y340)),"")</f>
        <v/>
      </c>
      <c r="AA340" t="str">
        <f>IF(Z340&lt;&gt;"",INDEX(Data_sales[RepfullName],MATCH(Z340,$Y$2:$Y$1001,0)),"")</f>
        <v/>
      </c>
    </row>
    <row r="341" spans="1:27" x14ac:dyDescent="0.25">
      <c r="A341">
        <v>141</v>
      </c>
      <c r="B341">
        <v>35</v>
      </c>
      <c r="C341">
        <v>51.95</v>
      </c>
      <c r="D341" s="1" t="s">
        <v>17</v>
      </c>
      <c r="E341" s="1" t="s">
        <v>18</v>
      </c>
      <c r="F341" s="1" t="s">
        <v>124</v>
      </c>
      <c r="G341" s="2">
        <v>37958</v>
      </c>
      <c r="H341" s="1" t="s">
        <v>93</v>
      </c>
      <c r="I341" s="1" t="s">
        <v>94</v>
      </c>
      <c r="J341" s="1" t="s">
        <v>82</v>
      </c>
      <c r="K341" s="1" t="s">
        <v>83</v>
      </c>
      <c r="L341" s="1" t="s">
        <v>84</v>
      </c>
      <c r="M341" s="1" t="s">
        <v>85</v>
      </c>
      <c r="N341">
        <v>227600</v>
      </c>
      <c r="O341" s="1" t="s">
        <v>86</v>
      </c>
      <c r="P341" s="1" t="s">
        <v>87</v>
      </c>
      <c r="Q341" s="1">
        <f>Data_sales[[#This Row],[priceEach]]*Data_sales[[#This Row],[quantityOrdered]]</f>
        <v>1818.25</v>
      </c>
      <c r="R341" s="1">
        <f>YEAR(Data_sales[[#This Row],[orderDate]])</f>
        <v>2003</v>
      </c>
      <c r="T341">
        <f>COUNTIF($F$2:F341,F341:F1340)</f>
        <v>8</v>
      </c>
      <c r="U341" t="str">
        <f>IF(T341=1,T341+ROWS($T$2:T341)/1000,"")</f>
        <v/>
      </c>
      <c r="V341" t="str">
        <f>IFERROR(SMALL($U$2:$U$1001,ROWS($U$2:U341)),"")</f>
        <v/>
      </c>
      <c r="W341" t="str">
        <f>IF(V341&lt;&gt;"",INDEX(Data_sales[productName],MATCH(V341,$U$2:$U$1001,0)),"")</f>
        <v/>
      </c>
      <c r="X341">
        <f>COUNTIF($O$2:O341,$O$2:$O$1001)</f>
        <v>242</v>
      </c>
      <c r="Y341" t="str">
        <f>IF(X341=1,X341+ROWS($X$2:X341)/100,"")</f>
        <v/>
      </c>
      <c r="Z341" t="str">
        <f>IFERROR(LARGE($Y$2:$Y$1001,ROWS($Y$2:Y341)),"")</f>
        <v/>
      </c>
      <c r="AA341" t="str">
        <f>IF(Z341&lt;&gt;"",INDEX(Data_sales[RepfullName],MATCH(Z341,$Y$2:$Y$1001,0)),"")</f>
        <v/>
      </c>
    </row>
    <row r="342" spans="1:27" x14ac:dyDescent="0.25">
      <c r="A342">
        <v>141</v>
      </c>
      <c r="B342">
        <v>35</v>
      </c>
      <c r="C342">
        <v>51.95</v>
      </c>
      <c r="D342" s="1" t="s">
        <v>17</v>
      </c>
      <c r="E342" s="1" t="s">
        <v>18</v>
      </c>
      <c r="F342" s="1" t="s">
        <v>124</v>
      </c>
      <c r="G342" s="2">
        <v>38002</v>
      </c>
      <c r="H342" s="1" t="s">
        <v>95</v>
      </c>
      <c r="I342" s="1" t="s">
        <v>18</v>
      </c>
      <c r="J342" s="1" t="s">
        <v>82</v>
      </c>
      <c r="K342" s="1" t="s">
        <v>83</v>
      </c>
      <c r="L342" s="1" t="s">
        <v>84</v>
      </c>
      <c r="M342" s="1" t="s">
        <v>85</v>
      </c>
      <c r="N342">
        <v>227600</v>
      </c>
      <c r="O342" s="1" t="s">
        <v>86</v>
      </c>
      <c r="P342" s="1" t="s">
        <v>87</v>
      </c>
      <c r="Q342" s="1">
        <f>Data_sales[[#This Row],[priceEach]]*Data_sales[[#This Row],[quantityOrdered]]</f>
        <v>1818.25</v>
      </c>
      <c r="R342" s="1">
        <f>YEAR(Data_sales[[#This Row],[orderDate]])</f>
        <v>2004</v>
      </c>
      <c r="T342">
        <f>COUNTIF($F$2:F342,F342:F1341)</f>
        <v>9</v>
      </c>
      <c r="U342" t="str">
        <f>IF(T342=1,T342+ROWS($T$2:T342)/1000,"")</f>
        <v/>
      </c>
      <c r="V342" t="str">
        <f>IFERROR(SMALL($U$2:$U$1001,ROWS($U$2:U342)),"")</f>
        <v/>
      </c>
      <c r="W342" t="str">
        <f>IF(V342&lt;&gt;"",INDEX(Data_sales[productName],MATCH(V342,$U$2:$U$1001,0)),"")</f>
        <v/>
      </c>
      <c r="X342">
        <f>COUNTIF($O$2:O342,$O$2:$O$1001)</f>
        <v>243</v>
      </c>
      <c r="Y342" t="str">
        <f>IF(X342=1,X342+ROWS($X$2:X342)/100,"")</f>
        <v/>
      </c>
      <c r="Z342" t="str">
        <f>IFERROR(LARGE($Y$2:$Y$1001,ROWS($Y$2:Y342)),"")</f>
        <v/>
      </c>
      <c r="AA342" t="str">
        <f>IF(Z342&lt;&gt;"",INDEX(Data_sales[RepfullName],MATCH(Z342,$Y$2:$Y$1001,0)),"")</f>
        <v/>
      </c>
    </row>
    <row r="343" spans="1:27" x14ac:dyDescent="0.25">
      <c r="A343">
        <v>141</v>
      </c>
      <c r="B343">
        <v>35</v>
      </c>
      <c r="C343">
        <v>51.95</v>
      </c>
      <c r="D343" s="1" t="s">
        <v>17</v>
      </c>
      <c r="E343" s="1" t="s">
        <v>18</v>
      </c>
      <c r="F343" s="1" t="s">
        <v>124</v>
      </c>
      <c r="G343" s="2">
        <v>38106</v>
      </c>
      <c r="H343" s="1" t="s">
        <v>96</v>
      </c>
      <c r="I343" s="1" t="s">
        <v>18</v>
      </c>
      <c r="J343" s="1" t="s">
        <v>82</v>
      </c>
      <c r="K343" s="1" t="s">
        <v>83</v>
      </c>
      <c r="L343" s="1" t="s">
        <v>84</v>
      </c>
      <c r="M343" s="1" t="s">
        <v>85</v>
      </c>
      <c r="N343">
        <v>227600</v>
      </c>
      <c r="O343" s="1" t="s">
        <v>86</v>
      </c>
      <c r="P343" s="1" t="s">
        <v>87</v>
      </c>
      <c r="Q343" s="1">
        <f>Data_sales[[#This Row],[priceEach]]*Data_sales[[#This Row],[quantityOrdered]]</f>
        <v>1818.25</v>
      </c>
      <c r="R343" s="1">
        <f>YEAR(Data_sales[[#This Row],[orderDate]])</f>
        <v>2004</v>
      </c>
      <c r="T343">
        <f>COUNTIF($F$2:F343,F343:F1342)</f>
        <v>10</v>
      </c>
      <c r="U343" t="str">
        <f>IF(T343=1,T343+ROWS($T$2:T343)/1000,"")</f>
        <v/>
      </c>
      <c r="V343" t="str">
        <f>IFERROR(SMALL($U$2:$U$1001,ROWS($U$2:U343)),"")</f>
        <v/>
      </c>
      <c r="W343" t="str">
        <f>IF(V343&lt;&gt;"",INDEX(Data_sales[productName],MATCH(V343,$U$2:$U$1001,0)),"")</f>
        <v/>
      </c>
      <c r="X343">
        <f>COUNTIF($O$2:O343,$O$2:$O$1001)</f>
        <v>244</v>
      </c>
      <c r="Y343" t="str">
        <f>IF(X343=1,X343+ROWS($X$2:X343)/100,"")</f>
        <v/>
      </c>
      <c r="Z343" t="str">
        <f>IFERROR(LARGE($Y$2:$Y$1001,ROWS($Y$2:Y343)),"")</f>
        <v/>
      </c>
      <c r="AA343" t="str">
        <f>IF(Z343&lt;&gt;"",INDEX(Data_sales[RepfullName],MATCH(Z343,$Y$2:$Y$1001,0)),"")</f>
        <v/>
      </c>
    </row>
    <row r="344" spans="1:27" x14ac:dyDescent="0.25">
      <c r="A344">
        <v>141</v>
      </c>
      <c r="B344">
        <v>35</v>
      </c>
      <c r="C344">
        <v>51.95</v>
      </c>
      <c r="D344" s="1" t="s">
        <v>17</v>
      </c>
      <c r="E344" s="1" t="s">
        <v>18</v>
      </c>
      <c r="F344" s="1" t="s">
        <v>124</v>
      </c>
      <c r="G344" s="2">
        <v>38112</v>
      </c>
      <c r="H344" s="1" t="s">
        <v>97</v>
      </c>
      <c r="I344" s="1" t="s">
        <v>18</v>
      </c>
      <c r="J344" s="1" t="s">
        <v>82</v>
      </c>
      <c r="K344" s="1" t="s">
        <v>83</v>
      </c>
      <c r="L344" s="1" t="s">
        <v>84</v>
      </c>
      <c r="M344" s="1" t="s">
        <v>85</v>
      </c>
      <c r="N344">
        <v>227600</v>
      </c>
      <c r="O344" s="1" t="s">
        <v>86</v>
      </c>
      <c r="P344" s="1" t="s">
        <v>87</v>
      </c>
      <c r="Q344" s="1">
        <f>Data_sales[[#This Row],[priceEach]]*Data_sales[[#This Row],[quantityOrdered]]</f>
        <v>1818.25</v>
      </c>
      <c r="R344" s="1">
        <f>YEAR(Data_sales[[#This Row],[orderDate]])</f>
        <v>2004</v>
      </c>
      <c r="T344">
        <f>COUNTIF($F$2:F344,F344:F1343)</f>
        <v>11</v>
      </c>
      <c r="U344" t="str">
        <f>IF(T344=1,T344+ROWS($T$2:T344)/1000,"")</f>
        <v/>
      </c>
      <c r="V344" t="str">
        <f>IFERROR(SMALL($U$2:$U$1001,ROWS($U$2:U344)),"")</f>
        <v/>
      </c>
      <c r="W344" t="str">
        <f>IF(V344&lt;&gt;"",INDEX(Data_sales[productName],MATCH(V344,$U$2:$U$1001,0)),"")</f>
        <v/>
      </c>
      <c r="X344">
        <f>COUNTIF($O$2:O344,$O$2:$O$1001)</f>
        <v>245</v>
      </c>
      <c r="Y344" t="str">
        <f>IF(X344=1,X344+ROWS($X$2:X344)/100,"")</f>
        <v/>
      </c>
      <c r="Z344" t="str">
        <f>IFERROR(LARGE($Y$2:$Y$1001,ROWS($Y$2:Y344)),"")</f>
        <v/>
      </c>
      <c r="AA344" t="str">
        <f>IF(Z344&lt;&gt;"",INDEX(Data_sales[RepfullName],MATCH(Z344,$Y$2:$Y$1001,0)),"")</f>
        <v/>
      </c>
    </row>
    <row r="345" spans="1:27" x14ac:dyDescent="0.25">
      <c r="A345">
        <v>141</v>
      </c>
      <c r="B345">
        <v>35</v>
      </c>
      <c r="C345">
        <v>51.95</v>
      </c>
      <c r="D345" s="1" t="s">
        <v>17</v>
      </c>
      <c r="E345" s="1" t="s">
        <v>18</v>
      </c>
      <c r="F345" s="1" t="s">
        <v>124</v>
      </c>
      <c r="G345" s="2">
        <v>38162</v>
      </c>
      <c r="H345" s="1" t="s">
        <v>18</v>
      </c>
      <c r="I345" s="1" t="s">
        <v>98</v>
      </c>
      <c r="J345" s="1" t="s">
        <v>82</v>
      </c>
      <c r="K345" s="1" t="s">
        <v>83</v>
      </c>
      <c r="L345" s="1" t="s">
        <v>84</v>
      </c>
      <c r="M345" s="1" t="s">
        <v>85</v>
      </c>
      <c r="N345">
        <v>227600</v>
      </c>
      <c r="O345" s="1" t="s">
        <v>86</v>
      </c>
      <c r="P345" s="1" t="s">
        <v>87</v>
      </c>
      <c r="Q345" s="1">
        <f>Data_sales[[#This Row],[priceEach]]*Data_sales[[#This Row],[quantityOrdered]]</f>
        <v>1818.25</v>
      </c>
      <c r="R345" s="1">
        <f>YEAR(Data_sales[[#This Row],[orderDate]])</f>
        <v>2004</v>
      </c>
      <c r="T345">
        <f>COUNTIF($F$2:F345,F345:F1344)</f>
        <v>12</v>
      </c>
      <c r="U345" t="str">
        <f>IF(T345=1,T345+ROWS($T$2:T345)/1000,"")</f>
        <v/>
      </c>
      <c r="V345" t="str">
        <f>IFERROR(SMALL($U$2:$U$1001,ROWS($U$2:U345)),"")</f>
        <v/>
      </c>
      <c r="W345" t="str">
        <f>IF(V345&lt;&gt;"",INDEX(Data_sales[productName],MATCH(V345,$U$2:$U$1001,0)),"")</f>
        <v/>
      </c>
      <c r="X345">
        <f>COUNTIF($O$2:O345,$O$2:$O$1001)</f>
        <v>246</v>
      </c>
      <c r="Y345" t="str">
        <f>IF(X345=1,X345+ROWS($X$2:X345)/100,"")</f>
        <v/>
      </c>
      <c r="Z345" t="str">
        <f>IFERROR(LARGE($Y$2:$Y$1001,ROWS($Y$2:Y345)),"")</f>
        <v/>
      </c>
      <c r="AA345" t="str">
        <f>IF(Z345&lt;&gt;"",INDEX(Data_sales[RepfullName],MATCH(Z345,$Y$2:$Y$1001,0)),"")</f>
        <v/>
      </c>
    </row>
    <row r="346" spans="1:27" x14ac:dyDescent="0.25">
      <c r="A346">
        <v>141</v>
      </c>
      <c r="B346">
        <v>35</v>
      </c>
      <c r="C346">
        <v>51.95</v>
      </c>
      <c r="D346" s="1" t="s">
        <v>17</v>
      </c>
      <c r="E346" s="1" t="s">
        <v>18</v>
      </c>
      <c r="F346" s="1" t="s">
        <v>124</v>
      </c>
      <c r="G346" s="2">
        <v>38208</v>
      </c>
      <c r="H346" s="1" t="s">
        <v>99</v>
      </c>
      <c r="I346" s="1" t="s">
        <v>100</v>
      </c>
      <c r="J346" s="1" t="s">
        <v>82</v>
      </c>
      <c r="K346" s="1" t="s">
        <v>83</v>
      </c>
      <c r="L346" s="1" t="s">
        <v>84</v>
      </c>
      <c r="M346" s="1" t="s">
        <v>85</v>
      </c>
      <c r="N346">
        <v>227600</v>
      </c>
      <c r="O346" s="1" t="s">
        <v>86</v>
      </c>
      <c r="P346" s="1" t="s">
        <v>87</v>
      </c>
      <c r="Q346" s="1">
        <f>Data_sales[[#This Row],[priceEach]]*Data_sales[[#This Row],[quantityOrdered]]</f>
        <v>1818.25</v>
      </c>
      <c r="R346" s="1">
        <f>YEAR(Data_sales[[#This Row],[orderDate]])</f>
        <v>2004</v>
      </c>
      <c r="T346">
        <f>COUNTIF($F$2:F346,F346:F1345)</f>
        <v>13</v>
      </c>
      <c r="U346" t="str">
        <f>IF(T346=1,T346+ROWS($T$2:T346)/1000,"")</f>
        <v/>
      </c>
      <c r="V346" t="str">
        <f>IFERROR(SMALL($U$2:$U$1001,ROWS($U$2:U346)),"")</f>
        <v/>
      </c>
      <c r="W346" t="str">
        <f>IF(V346&lt;&gt;"",INDEX(Data_sales[productName],MATCH(V346,$U$2:$U$1001,0)),"")</f>
        <v/>
      </c>
      <c r="X346">
        <f>COUNTIF($O$2:O346,$O$2:$O$1001)</f>
        <v>247</v>
      </c>
      <c r="Y346" t="str">
        <f>IF(X346=1,X346+ROWS($X$2:X346)/100,"")</f>
        <v/>
      </c>
      <c r="Z346" t="str">
        <f>IFERROR(LARGE($Y$2:$Y$1001,ROWS($Y$2:Y346)),"")</f>
        <v/>
      </c>
      <c r="AA346" t="str">
        <f>IF(Z346&lt;&gt;"",INDEX(Data_sales[RepfullName],MATCH(Z346,$Y$2:$Y$1001,0)),"")</f>
        <v/>
      </c>
    </row>
    <row r="347" spans="1:27" x14ac:dyDescent="0.25">
      <c r="A347">
        <v>141</v>
      </c>
      <c r="B347">
        <v>35</v>
      </c>
      <c r="C347">
        <v>51.95</v>
      </c>
      <c r="D347" s="1" t="s">
        <v>17</v>
      </c>
      <c r="E347" s="1" t="s">
        <v>18</v>
      </c>
      <c r="F347" s="1" t="s">
        <v>124</v>
      </c>
      <c r="G347" s="2">
        <v>38276</v>
      </c>
      <c r="H347" s="1" t="s">
        <v>101</v>
      </c>
      <c r="I347" s="1" t="s">
        <v>102</v>
      </c>
      <c r="J347" s="1" t="s">
        <v>82</v>
      </c>
      <c r="K347" s="1" t="s">
        <v>83</v>
      </c>
      <c r="L347" s="1" t="s">
        <v>84</v>
      </c>
      <c r="M347" s="1" t="s">
        <v>85</v>
      </c>
      <c r="N347">
        <v>227600</v>
      </c>
      <c r="O347" s="1" t="s">
        <v>86</v>
      </c>
      <c r="P347" s="1" t="s">
        <v>87</v>
      </c>
      <c r="Q347" s="1">
        <f>Data_sales[[#This Row],[priceEach]]*Data_sales[[#This Row],[quantityOrdered]]</f>
        <v>1818.25</v>
      </c>
      <c r="R347" s="1">
        <f>YEAR(Data_sales[[#This Row],[orderDate]])</f>
        <v>2004</v>
      </c>
      <c r="T347">
        <f>COUNTIF($F$2:F347,F347:F1346)</f>
        <v>14</v>
      </c>
      <c r="U347" t="str">
        <f>IF(T347=1,T347+ROWS($T$2:T347)/1000,"")</f>
        <v/>
      </c>
      <c r="V347" t="str">
        <f>IFERROR(SMALL($U$2:$U$1001,ROWS($U$2:U347)),"")</f>
        <v/>
      </c>
      <c r="W347" t="str">
        <f>IF(V347&lt;&gt;"",INDEX(Data_sales[productName],MATCH(V347,$U$2:$U$1001,0)),"")</f>
        <v/>
      </c>
      <c r="X347">
        <f>COUNTIF($O$2:O347,$O$2:$O$1001)</f>
        <v>248</v>
      </c>
      <c r="Y347" t="str">
        <f>IF(X347=1,X347+ROWS($X$2:X347)/100,"")</f>
        <v/>
      </c>
      <c r="Z347" t="str">
        <f>IFERROR(LARGE($Y$2:$Y$1001,ROWS($Y$2:Y347)),"")</f>
        <v/>
      </c>
      <c r="AA347" t="str">
        <f>IF(Z347&lt;&gt;"",INDEX(Data_sales[RepfullName],MATCH(Z347,$Y$2:$Y$1001,0)),"")</f>
        <v/>
      </c>
    </row>
    <row r="348" spans="1:27" x14ac:dyDescent="0.25">
      <c r="A348">
        <v>141</v>
      </c>
      <c r="B348">
        <v>35</v>
      </c>
      <c r="C348">
        <v>51.95</v>
      </c>
      <c r="D348" s="1" t="s">
        <v>17</v>
      </c>
      <c r="E348" s="1" t="s">
        <v>18</v>
      </c>
      <c r="F348" s="1" t="s">
        <v>124</v>
      </c>
      <c r="G348" s="2">
        <v>38323</v>
      </c>
      <c r="H348" s="1" t="s">
        <v>103</v>
      </c>
      <c r="I348" s="1" t="s">
        <v>18</v>
      </c>
      <c r="J348" s="1" t="s">
        <v>82</v>
      </c>
      <c r="K348" s="1" t="s">
        <v>83</v>
      </c>
      <c r="L348" s="1" t="s">
        <v>84</v>
      </c>
      <c r="M348" s="1" t="s">
        <v>85</v>
      </c>
      <c r="N348">
        <v>227600</v>
      </c>
      <c r="O348" s="1" t="s">
        <v>86</v>
      </c>
      <c r="P348" s="1" t="s">
        <v>87</v>
      </c>
      <c r="Q348" s="1">
        <f>Data_sales[[#This Row],[priceEach]]*Data_sales[[#This Row],[quantityOrdered]]</f>
        <v>1818.25</v>
      </c>
      <c r="R348" s="1">
        <f>YEAR(Data_sales[[#This Row],[orderDate]])</f>
        <v>2004</v>
      </c>
      <c r="T348">
        <f>COUNTIF($F$2:F348,F348:F1347)</f>
        <v>15</v>
      </c>
      <c r="U348" t="str">
        <f>IF(T348=1,T348+ROWS($T$2:T348)/1000,"")</f>
        <v/>
      </c>
      <c r="V348" t="str">
        <f>IFERROR(SMALL($U$2:$U$1001,ROWS($U$2:U348)),"")</f>
        <v/>
      </c>
      <c r="W348" t="str">
        <f>IF(V348&lt;&gt;"",INDEX(Data_sales[productName],MATCH(V348,$U$2:$U$1001,0)),"")</f>
        <v/>
      </c>
      <c r="X348">
        <f>COUNTIF($O$2:O348,$O$2:$O$1001)</f>
        <v>249</v>
      </c>
      <c r="Y348" t="str">
        <f>IF(X348=1,X348+ROWS($X$2:X348)/100,"")</f>
        <v/>
      </c>
      <c r="Z348" t="str">
        <f>IFERROR(LARGE($Y$2:$Y$1001,ROWS($Y$2:Y348)),"")</f>
        <v/>
      </c>
      <c r="AA348" t="str">
        <f>IF(Z348&lt;&gt;"",INDEX(Data_sales[RepfullName],MATCH(Z348,$Y$2:$Y$1001,0)),"")</f>
        <v/>
      </c>
    </row>
    <row r="349" spans="1:27" x14ac:dyDescent="0.25">
      <c r="A349">
        <v>141</v>
      </c>
      <c r="B349">
        <v>35</v>
      </c>
      <c r="C349">
        <v>51.95</v>
      </c>
      <c r="D349" s="1" t="s">
        <v>17</v>
      </c>
      <c r="E349" s="1" t="s">
        <v>18</v>
      </c>
      <c r="F349" s="1" t="s">
        <v>124</v>
      </c>
      <c r="G349" s="2">
        <v>38328</v>
      </c>
      <c r="H349" s="1" t="s">
        <v>104</v>
      </c>
      <c r="I349" s="1" t="s">
        <v>18</v>
      </c>
      <c r="J349" s="1" t="s">
        <v>82</v>
      </c>
      <c r="K349" s="1" t="s">
        <v>83</v>
      </c>
      <c r="L349" s="1" t="s">
        <v>84</v>
      </c>
      <c r="M349" s="1" t="s">
        <v>85</v>
      </c>
      <c r="N349">
        <v>227600</v>
      </c>
      <c r="O349" s="1" t="s">
        <v>86</v>
      </c>
      <c r="P349" s="1" t="s">
        <v>87</v>
      </c>
      <c r="Q349" s="1">
        <f>Data_sales[[#This Row],[priceEach]]*Data_sales[[#This Row],[quantityOrdered]]</f>
        <v>1818.25</v>
      </c>
      <c r="R349" s="1">
        <f>YEAR(Data_sales[[#This Row],[orderDate]])</f>
        <v>2004</v>
      </c>
      <c r="T349">
        <f>COUNTIF($F$2:F349,F349:F1348)</f>
        <v>16</v>
      </c>
      <c r="U349" t="str">
        <f>IF(T349=1,T349+ROWS($T$2:T349)/1000,"")</f>
        <v/>
      </c>
      <c r="V349" t="str">
        <f>IFERROR(SMALL($U$2:$U$1001,ROWS($U$2:U349)),"")</f>
        <v/>
      </c>
      <c r="W349" t="str">
        <f>IF(V349&lt;&gt;"",INDEX(Data_sales[productName],MATCH(V349,$U$2:$U$1001,0)),"")</f>
        <v/>
      </c>
      <c r="X349">
        <f>COUNTIF($O$2:O349,$O$2:$O$1001)</f>
        <v>250</v>
      </c>
      <c r="Y349" t="str">
        <f>IF(X349=1,X349+ROWS($X$2:X349)/100,"")</f>
        <v/>
      </c>
      <c r="Z349" t="str">
        <f>IFERROR(LARGE($Y$2:$Y$1001,ROWS($Y$2:Y349)),"")</f>
        <v/>
      </c>
      <c r="AA349" t="str">
        <f>IF(Z349&lt;&gt;"",INDEX(Data_sales[RepfullName],MATCH(Z349,$Y$2:$Y$1001,0)),"")</f>
        <v/>
      </c>
    </row>
    <row r="350" spans="1:27" x14ac:dyDescent="0.25">
      <c r="A350">
        <v>141</v>
      </c>
      <c r="B350">
        <v>35</v>
      </c>
      <c r="C350">
        <v>51.95</v>
      </c>
      <c r="D350" s="1" t="s">
        <v>17</v>
      </c>
      <c r="E350" s="1" t="s">
        <v>18</v>
      </c>
      <c r="F350" s="1" t="s">
        <v>124</v>
      </c>
      <c r="G350" s="2">
        <v>38331</v>
      </c>
      <c r="H350" s="1" t="s">
        <v>105</v>
      </c>
      <c r="I350" s="1" t="s">
        <v>106</v>
      </c>
      <c r="J350" s="1" t="s">
        <v>82</v>
      </c>
      <c r="K350" s="1" t="s">
        <v>83</v>
      </c>
      <c r="L350" s="1" t="s">
        <v>84</v>
      </c>
      <c r="M350" s="1" t="s">
        <v>85</v>
      </c>
      <c r="N350">
        <v>227600</v>
      </c>
      <c r="O350" s="1" t="s">
        <v>86</v>
      </c>
      <c r="P350" s="1" t="s">
        <v>87</v>
      </c>
      <c r="Q350" s="1">
        <f>Data_sales[[#This Row],[priceEach]]*Data_sales[[#This Row],[quantityOrdered]]</f>
        <v>1818.25</v>
      </c>
      <c r="R350" s="1">
        <f>YEAR(Data_sales[[#This Row],[orderDate]])</f>
        <v>2004</v>
      </c>
      <c r="T350">
        <f>COUNTIF($F$2:F350,F350:F1349)</f>
        <v>17</v>
      </c>
      <c r="U350" t="str">
        <f>IF(T350=1,T350+ROWS($T$2:T350)/1000,"")</f>
        <v/>
      </c>
      <c r="V350" t="str">
        <f>IFERROR(SMALL($U$2:$U$1001,ROWS($U$2:U350)),"")</f>
        <v/>
      </c>
      <c r="W350" t="str">
        <f>IF(V350&lt;&gt;"",INDEX(Data_sales[productName],MATCH(V350,$U$2:$U$1001,0)),"")</f>
        <v/>
      </c>
      <c r="X350">
        <f>COUNTIF($O$2:O350,$O$2:$O$1001)</f>
        <v>251</v>
      </c>
      <c r="Y350" t="str">
        <f>IF(X350=1,X350+ROWS($X$2:X350)/100,"")</f>
        <v/>
      </c>
      <c r="Z350" t="str">
        <f>IFERROR(LARGE($Y$2:$Y$1001,ROWS($Y$2:Y350)),"")</f>
        <v/>
      </c>
      <c r="AA350" t="str">
        <f>IF(Z350&lt;&gt;"",INDEX(Data_sales[RepfullName],MATCH(Z350,$Y$2:$Y$1001,0)),"")</f>
        <v/>
      </c>
    </row>
    <row r="351" spans="1:27" x14ac:dyDescent="0.25">
      <c r="A351">
        <v>141</v>
      </c>
      <c r="B351">
        <v>35</v>
      </c>
      <c r="C351">
        <v>51.95</v>
      </c>
      <c r="D351" s="1" t="s">
        <v>17</v>
      </c>
      <c r="E351" s="1" t="s">
        <v>18</v>
      </c>
      <c r="F351" s="1" t="s">
        <v>124</v>
      </c>
      <c r="G351" s="2">
        <v>38393</v>
      </c>
      <c r="H351" s="1" t="s">
        <v>107</v>
      </c>
      <c r="I351" s="1" t="s">
        <v>18</v>
      </c>
      <c r="J351" s="1" t="s">
        <v>82</v>
      </c>
      <c r="K351" s="1" t="s">
        <v>83</v>
      </c>
      <c r="L351" s="1" t="s">
        <v>84</v>
      </c>
      <c r="M351" s="1" t="s">
        <v>85</v>
      </c>
      <c r="N351">
        <v>227600</v>
      </c>
      <c r="O351" s="1" t="s">
        <v>86</v>
      </c>
      <c r="P351" s="1" t="s">
        <v>87</v>
      </c>
      <c r="Q351" s="3">
        <f>Data_sales[[#This Row],[priceEach]]*Data_sales[[#This Row],[quantityOrdered]]</f>
        <v>1818.25</v>
      </c>
      <c r="R351" s="1">
        <f>YEAR(Data_sales[[#This Row],[orderDate]])</f>
        <v>2005</v>
      </c>
      <c r="T351">
        <f>COUNTIF($F$2:F351,F351:F1350)</f>
        <v>18</v>
      </c>
      <c r="U351" t="str">
        <f>IF(T351=1,T351+ROWS($T$2:T351)/1000,"")</f>
        <v/>
      </c>
      <c r="V351" t="str">
        <f>IFERROR(SMALL($U$2:$U$1001,ROWS($U$2:U351)),"")</f>
        <v/>
      </c>
      <c r="W351" t="str">
        <f>IF(V351&lt;&gt;"",INDEX(Data_sales[productName],MATCH(V351,$U$2:$U$1001,0)),"")</f>
        <v/>
      </c>
      <c r="X351">
        <f>COUNTIF($O$2:O351,$O$2:$O$1001)</f>
        <v>252</v>
      </c>
      <c r="Y351" t="str">
        <f>IF(X351=1,X351+ROWS($X$2:X351)/100,"")</f>
        <v/>
      </c>
      <c r="Z351" t="str">
        <f>IFERROR(LARGE($Y$2:$Y$1001,ROWS($Y$2:Y351)),"")</f>
        <v/>
      </c>
      <c r="AA351" t="str">
        <f>IF(Z351&lt;&gt;"",INDEX(Data_sales[RepfullName],MATCH(Z351,$Y$2:$Y$1001,0)),"")</f>
        <v/>
      </c>
    </row>
    <row r="352" spans="1:27" x14ac:dyDescent="0.25">
      <c r="A352">
        <v>141</v>
      </c>
      <c r="B352">
        <v>35</v>
      </c>
      <c r="C352">
        <v>51.95</v>
      </c>
      <c r="D352" s="1" t="s">
        <v>17</v>
      </c>
      <c r="E352" s="1" t="s">
        <v>18</v>
      </c>
      <c r="F352" s="1" t="s">
        <v>124</v>
      </c>
      <c r="G352" s="2">
        <v>38393</v>
      </c>
      <c r="H352" s="1" t="s">
        <v>107</v>
      </c>
      <c r="I352" s="1" t="s">
        <v>18</v>
      </c>
      <c r="J352" s="1" t="s">
        <v>82</v>
      </c>
      <c r="K352" s="1" t="s">
        <v>83</v>
      </c>
      <c r="L352" s="1" t="s">
        <v>84</v>
      </c>
      <c r="M352" s="1" t="s">
        <v>85</v>
      </c>
      <c r="N352">
        <v>227600</v>
      </c>
      <c r="O352" s="1" t="s">
        <v>86</v>
      </c>
      <c r="P352" s="1" t="s">
        <v>87</v>
      </c>
      <c r="Q352" s="3">
        <f>Data_sales[[#This Row],[priceEach]]*Data_sales[[#This Row],[quantityOrdered]]</f>
        <v>1818.25</v>
      </c>
      <c r="R352" s="1">
        <f>YEAR(Data_sales[[#This Row],[orderDate]])</f>
        <v>2005</v>
      </c>
      <c r="T352">
        <f>COUNTIF($F$2:F352,F352:F1351)</f>
        <v>19</v>
      </c>
      <c r="U352" t="str">
        <f>IF(T352=1,T352+ROWS($T$2:T352)/1000,"")</f>
        <v/>
      </c>
      <c r="V352" t="str">
        <f>IFERROR(SMALL($U$2:$U$1001,ROWS($U$2:U352)),"")</f>
        <v/>
      </c>
      <c r="W352" t="str">
        <f>IF(V352&lt;&gt;"",INDEX(Data_sales[productName],MATCH(V352,$U$2:$U$1001,0)),"")</f>
        <v/>
      </c>
      <c r="X352">
        <f>COUNTIF($O$2:O352,$O$2:$O$1001)</f>
        <v>253</v>
      </c>
      <c r="Y352" t="str">
        <f>IF(X352=1,X352+ROWS($X$2:X352)/100,"")</f>
        <v/>
      </c>
      <c r="Z352" t="str">
        <f>IFERROR(LARGE($Y$2:$Y$1001,ROWS($Y$2:Y352)),"")</f>
        <v/>
      </c>
      <c r="AA352" t="str">
        <f>IF(Z352&lt;&gt;"",INDEX(Data_sales[RepfullName],MATCH(Z352,$Y$2:$Y$1001,0)),"")</f>
        <v/>
      </c>
    </row>
    <row r="353" spans="1:27" x14ac:dyDescent="0.25">
      <c r="A353">
        <v>141</v>
      </c>
      <c r="B353">
        <v>35</v>
      </c>
      <c r="C353">
        <v>51.95</v>
      </c>
      <c r="D353" s="1" t="s">
        <v>17</v>
      </c>
      <c r="E353" s="1" t="s">
        <v>18</v>
      </c>
      <c r="F353" s="1" t="s">
        <v>124</v>
      </c>
      <c r="G353" s="2">
        <v>38399</v>
      </c>
      <c r="H353" s="1" t="s">
        <v>108</v>
      </c>
      <c r="I353" s="1" t="s">
        <v>18</v>
      </c>
      <c r="J353" s="1" t="s">
        <v>82</v>
      </c>
      <c r="K353" s="1" t="s">
        <v>83</v>
      </c>
      <c r="L353" s="1" t="s">
        <v>84</v>
      </c>
      <c r="M353" s="1" t="s">
        <v>85</v>
      </c>
      <c r="N353">
        <v>227600</v>
      </c>
      <c r="O353" s="1" t="s">
        <v>86</v>
      </c>
      <c r="P353" s="1" t="s">
        <v>87</v>
      </c>
      <c r="Q353" s="3">
        <f>Data_sales[[#This Row],[priceEach]]*Data_sales[[#This Row],[quantityOrdered]]</f>
        <v>1818.25</v>
      </c>
      <c r="R353" s="1">
        <f>YEAR(Data_sales[[#This Row],[orderDate]])</f>
        <v>2005</v>
      </c>
      <c r="T353">
        <f>COUNTIF($F$2:F353,F353:F1352)</f>
        <v>20</v>
      </c>
      <c r="U353" t="str">
        <f>IF(T353=1,T353+ROWS($T$2:T353)/1000,"")</f>
        <v/>
      </c>
      <c r="V353" t="str">
        <f>IFERROR(SMALL($U$2:$U$1001,ROWS($U$2:U353)),"")</f>
        <v/>
      </c>
      <c r="W353" t="str">
        <f>IF(V353&lt;&gt;"",INDEX(Data_sales[productName],MATCH(V353,$U$2:$U$1001,0)),"")</f>
        <v/>
      </c>
      <c r="X353">
        <f>COUNTIF($O$2:O353,$O$2:$O$1001)</f>
        <v>254</v>
      </c>
      <c r="Y353" t="str">
        <f>IF(X353=1,X353+ROWS($X$2:X353)/100,"")</f>
        <v/>
      </c>
      <c r="Z353" t="str">
        <f>IFERROR(LARGE($Y$2:$Y$1001,ROWS($Y$2:Y353)),"")</f>
        <v/>
      </c>
      <c r="AA353" t="str">
        <f>IF(Z353&lt;&gt;"",INDEX(Data_sales[RepfullName],MATCH(Z353,$Y$2:$Y$1001,0)),"")</f>
        <v/>
      </c>
    </row>
    <row r="354" spans="1:27" x14ac:dyDescent="0.25">
      <c r="A354">
        <v>141</v>
      </c>
      <c r="B354">
        <v>35</v>
      </c>
      <c r="C354">
        <v>51.95</v>
      </c>
      <c r="D354" s="1" t="s">
        <v>17</v>
      </c>
      <c r="E354" s="1" t="s">
        <v>18</v>
      </c>
      <c r="F354" s="1" t="s">
        <v>124</v>
      </c>
      <c r="G354" s="2">
        <v>38405</v>
      </c>
      <c r="H354" s="1" t="s">
        <v>109</v>
      </c>
      <c r="I354" s="1" t="s">
        <v>18</v>
      </c>
      <c r="J354" s="1" t="s">
        <v>82</v>
      </c>
      <c r="K354" s="1" t="s">
        <v>83</v>
      </c>
      <c r="L354" s="1" t="s">
        <v>84</v>
      </c>
      <c r="M354" s="1" t="s">
        <v>85</v>
      </c>
      <c r="N354">
        <v>227600</v>
      </c>
      <c r="O354" s="1" t="s">
        <v>86</v>
      </c>
      <c r="P354" s="1" t="s">
        <v>87</v>
      </c>
      <c r="Q354" s="3">
        <f>Data_sales[[#This Row],[priceEach]]*Data_sales[[#This Row],[quantityOrdered]]</f>
        <v>1818.25</v>
      </c>
      <c r="R354" s="1">
        <f>YEAR(Data_sales[[#This Row],[orderDate]])</f>
        <v>2005</v>
      </c>
      <c r="T354">
        <f>COUNTIF($F$2:F354,F354:F1353)</f>
        <v>21</v>
      </c>
      <c r="U354" t="str">
        <f>IF(T354=1,T354+ROWS($T$2:T354)/1000,"")</f>
        <v/>
      </c>
      <c r="V354" t="str">
        <f>IFERROR(SMALL($U$2:$U$1001,ROWS($U$2:U354)),"")</f>
        <v/>
      </c>
      <c r="W354" t="str">
        <f>IF(V354&lt;&gt;"",INDEX(Data_sales[productName],MATCH(V354,$U$2:$U$1001,0)),"")</f>
        <v/>
      </c>
      <c r="X354">
        <f>COUNTIF($O$2:O354,$O$2:$O$1001)</f>
        <v>255</v>
      </c>
      <c r="Y354" t="str">
        <f>IF(X354=1,X354+ROWS($X$2:X354)/100,"")</f>
        <v/>
      </c>
      <c r="Z354" t="str">
        <f>IFERROR(LARGE($Y$2:$Y$1001,ROWS($Y$2:Y354)),"")</f>
        <v/>
      </c>
      <c r="AA354" t="str">
        <f>IF(Z354&lt;&gt;"",INDEX(Data_sales[RepfullName],MATCH(Z354,$Y$2:$Y$1001,0)),"")</f>
        <v/>
      </c>
    </row>
    <row r="355" spans="1:27" x14ac:dyDescent="0.25">
      <c r="A355">
        <v>141</v>
      </c>
      <c r="B355">
        <v>35</v>
      </c>
      <c r="C355">
        <v>51.95</v>
      </c>
      <c r="D355" s="1" t="s">
        <v>17</v>
      </c>
      <c r="E355" s="1" t="s">
        <v>18</v>
      </c>
      <c r="F355" s="1" t="s">
        <v>124</v>
      </c>
      <c r="G355" s="2">
        <v>38412</v>
      </c>
      <c r="H355" s="1" t="s">
        <v>110</v>
      </c>
      <c r="I355" s="1" t="s">
        <v>111</v>
      </c>
      <c r="J355" s="1" t="s">
        <v>82</v>
      </c>
      <c r="K355" s="1" t="s">
        <v>83</v>
      </c>
      <c r="L355" s="1" t="s">
        <v>84</v>
      </c>
      <c r="M355" s="1" t="s">
        <v>85</v>
      </c>
      <c r="N355">
        <v>227600</v>
      </c>
      <c r="O355" s="1" t="s">
        <v>86</v>
      </c>
      <c r="P355" s="1" t="s">
        <v>87</v>
      </c>
      <c r="Q355" s="3">
        <f>Data_sales[[#This Row],[priceEach]]*Data_sales[[#This Row],[quantityOrdered]]</f>
        <v>1818.25</v>
      </c>
      <c r="R355" s="1">
        <f>YEAR(Data_sales[[#This Row],[orderDate]])</f>
        <v>2005</v>
      </c>
      <c r="T355">
        <f>COUNTIF($F$2:F355,F355:F1354)</f>
        <v>22</v>
      </c>
      <c r="U355" t="str">
        <f>IF(T355=1,T355+ROWS($T$2:T355)/1000,"")</f>
        <v/>
      </c>
      <c r="V355" t="str">
        <f>IFERROR(SMALL($U$2:$U$1001,ROWS($U$2:U355)),"")</f>
        <v/>
      </c>
      <c r="W355" t="str">
        <f>IF(V355&lt;&gt;"",INDEX(Data_sales[productName],MATCH(V355,$U$2:$U$1001,0)),"")</f>
        <v/>
      </c>
      <c r="X355">
        <f>COUNTIF($O$2:O355,$O$2:$O$1001)</f>
        <v>256</v>
      </c>
      <c r="Y355" t="str">
        <f>IF(X355=1,X355+ROWS($X$2:X355)/100,"")</f>
        <v/>
      </c>
      <c r="Z355" t="str">
        <f>IFERROR(LARGE($Y$2:$Y$1001,ROWS($Y$2:Y355)),"")</f>
        <v/>
      </c>
      <c r="AA355" t="str">
        <f>IF(Z355&lt;&gt;"",INDEX(Data_sales[RepfullName],MATCH(Z355,$Y$2:$Y$1001,0)),"")</f>
        <v/>
      </c>
    </row>
    <row r="356" spans="1:27" x14ac:dyDescent="0.25">
      <c r="A356">
        <v>141</v>
      </c>
      <c r="B356">
        <v>35</v>
      </c>
      <c r="C356">
        <v>51.95</v>
      </c>
      <c r="D356" s="1" t="s">
        <v>17</v>
      </c>
      <c r="E356" s="1" t="s">
        <v>18</v>
      </c>
      <c r="F356" s="1" t="s">
        <v>124</v>
      </c>
      <c r="G356" s="2">
        <v>38426</v>
      </c>
      <c r="H356" s="1" t="s">
        <v>112</v>
      </c>
      <c r="I356" s="1" t="s">
        <v>18</v>
      </c>
      <c r="J356" s="1" t="s">
        <v>82</v>
      </c>
      <c r="K356" s="1" t="s">
        <v>83</v>
      </c>
      <c r="L356" s="1" t="s">
        <v>84</v>
      </c>
      <c r="M356" s="1" t="s">
        <v>85</v>
      </c>
      <c r="N356">
        <v>227600</v>
      </c>
      <c r="O356" s="1" t="s">
        <v>86</v>
      </c>
      <c r="P356" s="1" t="s">
        <v>87</v>
      </c>
      <c r="Q356" s="3">
        <f>Data_sales[[#This Row],[priceEach]]*Data_sales[[#This Row],[quantityOrdered]]</f>
        <v>1818.25</v>
      </c>
      <c r="R356" s="1">
        <f>YEAR(Data_sales[[#This Row],[orderDate]])</f>
        <v>2005</v>
      </c>
      <c r="T356">
        <f>COUNTIF($F$2:F356,F356:F1355)</f>
        <v>23</v>
      </c>
      <c r="U356" t="str">
        <f>IF(T356=1,T356+ROWS($T$2:T356)/1000,"")</f>
        <v/>
      </c>
      <c r="V356" t="str">
        <f>IFERROR(SMALL($U$2:$U$1001,ROWS($U$2:U356)),"")</f>
        <v/>
      </c>
      <c r="W356" t="str">
        <f>IF(V356&lt;&gt;"",INDEX(Data_sales[productName],MATCH(V356,$U$2:$U$1001,0)),"")</f>
        <v/>
      </c>
      <c r="X356">
        <f>COUNTIF($O$2:O356,$O$2:$O$1001)</f>
        <v>257</v>
      </c>
      <c r="Y356" t="str">
        <f>IF(X356=1,X356+ROWS($X$2:X356)/100,"")</f>
        <v/>
      </c>
      <c r="Z356" t="str">
        <f>IFERROR(LARGE($Y$2:$Y$1001,ROWS($Y$2:Y356)),"")</f>
        <v/>
      </c>
      <c r="AA356" t="str">
        <f>IF(Z356&lt;&gt;"",INDEX(Data_sales[RepfullName],MATCH(Z356,$Y$2:$Y$1001,0)),"")</f>
        <v/>
      </c>
    </row>
    <row r="357" spans="1:27" x14ac:dyDescent="0.25">
      <c r="A357">
        <v>141</v>
      </c>
      <c r="B357">
        <v>35</v>
      </c>
      <c r="C357">
        <v>51.95</v>
      </c>
      <c r="D357" s="1" t="s">
        <v>17</v>
      </c>
      <c r="E357" s="1" t="s">
        <v>18</v>
      </c>
      <c r="F357" s="1" t="s">
        <v>124</v>
      </c>
      <c r="G357" s="2">
        <v>38475</v>
      </c>
      <c r="H357" s="1" t="s">
        <v>113</v>
      </c>
      <c r="I357" s="1" t="s">
        <v>18</v>
      </c>
      <c r="J357" s="1" t="s">
        <v>82</v>
      </c>
      <c r="K357" s="1" t="s">
        <v>83</v>
      </c>
      <c r="L357" s="1" t="s">
        <v>84</v>
      </c>
      <c r="M357" s="1" t="s">
        <v>85</v>
      </c>
      <c r="N357">
        <v>227600</v>
      </c>
      <c r="O357" s="1" t="s">
        <v>86</v>
      </c>
      <c r="P357" s="1" t="s">
        <v>87</v>
      </c>
      <c r="Q357" s="3">
        <f>Data_sales[[#This Row],[priceEach]]*Data_sales[[#This Row],[quantityOrdered]]</f>
        <v>1818.25</v>
      </c>
      <c r="R357" s="1">
        <f>YEAR(Data_sales[[#This Row],[orderDate]])</f>
        <v>2005</v>
      </c>
      <c r="T357">
        <f>COUNTIF($F$2:F357,F357:F1356)</f>
        <v>24</v>
      </c>
      <c r="U357" t="str">
        <f>IF(T357=1,T357+ROWS($T$2:T357)/1000,"")</f>
        <v/>
      </c>
      <c r="V357" t="str">
        <f>IFERROR(SMALL($U$2:$U$1001,ROWS($U$2:U357)),"")</f>
        <v/>
      </c>
      <c r="W357" t="str">
        <f>IF(V357&lt;&gt;"",INDEX(Data_sales[productName],MATCH(V357,$U$2:$U$1001,0)),"")</f>
        <v/>
      </c>
      <c r="X357">
        <f>COUNTIF($O$2:O357,$O$2:$O$1001)</f>
        <v>258</v>
      </c>
      <c r="Y357" t="str">
        <f>IF(X357=1,X357+ROWS($X$2:X357)/100,"")</f>
        <v/>
      </c>
      <c r="Z357" t="str">
        <f>IFERROR(LARGE($Y$2:$Y$1001,ROWS($Y$2:Y357)),"")</f>
        <v/>
      </c>
      <c r="AA357" t="str">
        <f>IF(Z357&lt;&gt;"",INDEX(Data_sales[RepfullName],MATCH(Z357,$Y$2:$Y$1001,0)),"")</f>
        <v/>
      </c>
    </row>
    <row r="358" spans="1:27" x14ac:dyDescent="0.25">
      <c r="A358">
        <v>141</v>
      </c>
      <c r="B358">
        <v>35</v>
      </c>
      <c r="C358">
        <v>51.95</v>
      </c>
      <c r="D358" s="1" t="s">
        <v>17</v>
      </c>
      <c r="E358" s="1" t="s">
        <v>18</v>
      </c>
      <c r="F358" s="1" t="s">
        <v>124</v>
      </c>
      <c r="G358" s="2">
        <v>38485</v>
      </c>
      <c r="H358" s="1" t="s">
        <v>114</v>
      </c>
      <c r="I358" s="1" t="s">
        <v>115</v>
      </c>
      <c r="J358" s="1" t="s">
        <v>82</v>
      </c>
      <c r="K358" s="1" t="s">
        <v>83</v>
      </c>
      <c r="L358" s="1" t="s">
        <v>84</v>
      </c>
      <c r="M358" s="1" t="s">
        <v>85</v>
      </c>
      <c r="N358">
        <v>227600</v>
      </c>
      <c r="O358" s="1" t="s">
        <v>86</v>
      </c>
      <c r="P358" s="1" t="s">
        <v>87</v>
      </c>
      <c r="Q358" s="3">
        <f>Data_sales[[#This Row],[priceEach]]*Data_sales[[#This Row],[quantityOrdered]]</f>
        <v>1818.25</v>
      </c>
      <c r="R358" s="1">
        <f>YEAR(Data_sales[[#This Row],[orderDate]])</f>
        <v>2005</v>
      </c>
      <c r="T358">
        <f>COUNTIF($F$2:F358,F358:F1357)</f>
        <v>25</v>
      </c>
      <c r="U358" t="str">
        <f>IF(T358=1,T358+ROWS($T$2:T358)/1000,"")</f>
        <v/>
      </c>
      <c r="V358" t="str">
        <f>IFERROR(SMALL($U$2:$U$1001,ROWS($U$2:U358)),"")</f>
        <v/>
      </c>
      <c r="W358" t="str">
        <f>IF(V358&lt;&gt;"",INDEX(Data_sales[productName],MATCH(V358,$U$2:$U$1001,0)),"")</f>
        <v/>
      </c>
      <c r="X358">
        <f>COUNTIF($O$2:O358,$O$2:$O$1001)</f>
        <v>259</v>
      </c>
      <c r="Y358" t="str">
        <f>IF(X358=1,X358+ROWS($X$2:X358)/100,"")</f>
        <v/>
      </c>
      <c r="Z358" t="str">
        <f>IFERROR(LARGE($Y$2:$Y$1001,ROWS($Y$2:Y358)),"")</f>
        <v/>
      </c>
      <c r="AA358" t="str">
        <f>IF(Z358&lt;&gt;"",INDEX(Data_sales[RepfullName],MATCH(Z358,$Y$2:$Y$1001,0)),"")</f>
        <v/>
      </c>
    </row>
    <row r="359" spans="1:27" x14ac:dyDescent="0.25">
      <c r="A359">
        <v>141</v>
      </c>
      <c r="B359">
        <v>35</v>
      </c>
      <c r="C359">
        <v>51.95</v>
      </c>
      <c r="D359" s="1" t="s">
        <v>17</v>
      </c>
      <c r="E359" s="1" t="s">
        <v>18</v>
      </c>
      <c r="F359" s="1" t="s">
        <v>124</v>
      </c>
      <c r="G359" s="2">
        <v>38503</v>
      </c>
      <c r="H359" s="1" t="s">
        <v>18</v>
      </c>
      <c r="I359" s="1" t="s">
        <v>18</v>
      </c>
      <c r="J359" s="1" t="s">
        <v>82</v>
      </c>
      <c r="K359" s="1" t="s">
        <v>83</v>
      </c>
      <c r="L359" s="1" t="s">
        <v>84</v>
      </c>
      <c r="M359" s="1" t="s">
        <v>85</v>
      </c>
      <c r="N359">
        <v>227600</v>
      </c>
      <c r="O359" s="1" t="s">
        <v>86</v>
      </c>
      <c r="P359" s="1" t="s">
        <v>87</v>
      </c>
      <c r="Q359" s="3">
        <f>Data_sales[[#This Row],[priceEach]]*Data_sales[[#This Row],[quantityOrdered]]</f>
        <v>1818.25</v>
      </c>
      <c r="R359" s="1">
        <f>YEAR(Data_sales[[#This Row],[orderDate]])</f>
        <v>2005</v>
      </c>
      <c r="T359">
        <f>COUNTIF($F$2:F359,F359:F1358)</f>
        <v>26</v>
      </c>
      <c r="U359" t="str">
        <f>IF(T359=1,T359+ROWS($T$2:T359)/1000,"")</f>
        <v/>
      </c>
      <c r="V359" t="str">
        <f>IFERROR(SMALL($U$2:$U$1001,ROWS($U$2:U359)),"")</f>
        <v/>
      </c>
      <c r="W359" t="str">
        <f>IF(V359&lt;&gt;"",INDEX(Data_sales[productName],MATCH(V359,$U$2:$U$1001,0)),"")</f>
        <v/>
      </c>
      <c r="X359">
        <f>COUNTIF($O$2:O359,$O$2:$O$1001)</f>
        <v>260</v>
      </c>
      <c r="Y359" t="str">
        <f>IF(X359=1,X359+ROWS($X$2:X359)/100,"")</f>
        <v/>
      </c>
      <c r="Z359" t="str">
        <f>IFERROR(LARGE($Y$2:$Y$1001,ROWS($Y$2:Y359)),"")</f>
        <v/>
      </c>
      <c r="AA359" t="str">
        <f>IF(Z359&lt;&gt;"",INDEX(Data_sales[RepfullName],MATCH(Z359,$Y$2:$Y$1001,0)),"")</f>
        <v/>
      </c>
    </row>
    <row r="360" spans="1:27" x14ac:dyDescent="0.25">
      <c r="A360">
        <v>141</v>
      </c>
      <c r="B360">
        <v>49</v>
      </c>
      <c r="C360">
        <v>56.55</v>
      </c>
      <c r="D360" s="1" t="s">
        <v>17</v>
      </c>
      <c r="E360" s="1" t="s">
        <v>18</v>
      </c>
      <c r="F360" s="1" t="s">
        <v>125</v>
      </c>
      <c r="G360" s="2">
        <v>37652</v>
      </c>
      <c r="H360" s="1" t="s">
        <v>81</v>
      </c>
      <c r="I360" s="1" t="s">
        <v>18</v>
      </c>
      <c r="J360" s="1" t="s">
        <v>82</v>
      </c>
      <c r="K360" s="1" t="s">
        <v>83</v>
      </c>
      <c r="L360" s="1" t="s">
        <v>84</v>
      </c>
      <c r="M360" s="1" t="s">
        <v>85</v>
      </c>
      <c r="N360">
        <v>227600</v>
      </c>
      <c r="O360" s="1" t="s">
        <v>86</v>
      </c>
      <c r="P360" s="1" t="s">
        <v>87</v>
      </c>
      <c r="Q360" s="1">
        <f>Data_sales[[#This Row],[priceEach]]*Data_sales[[#This Row],[quantityOrdered]]</f>
        <v>2770.95</v>
      </c>
      <c r="R360" s="1">
        <f>YEAR(Data_sales[[#This Row],[orderDate]])</f>
        <v>2003</v>
      </c>
      <c r="T360">
        <f>COUNTIF($F$2:F360,F360:F1359)</f>
        <v>1</v>
      </c>
      <c r="U360">
        <f>IF(T360=1,T360+ROWS($T$2:T360)/1000,"")</f>
        <v>1.359</v>
      </c>
      <c r="V360" t="str">
        <f>IFERROR(SMALL($U$2:$U$1001,ROWS($U$2:U360)),"")</f>
        <v/>
      </c>
      <c r="W360" t="str">
        <f>IF(V360&lt;&gt;"",INDEX(Data_sales[productName],MATCH(V360,$U$2:$U$1001,0)),"")</f>
        <v/>
      </c>
      <c r="X360">
        <f>COUNTIF($O$2:O360,$O$2:$O$1001)</f>
        <v>261</v>
      </c>
      <c r="Y360" t="str">
        <f>IF(X360=1,X360+ROWS($X$2:X360)/100,"")</f>
        <v/>
      </c>
      <c r="Z360" t="str">
        <f>IFERROR(LARGE($Y$2:$Y$1001,ROWS($Y$2:Y360)),"")</f>
        <v/>
      </c>
      <c r="AA360" t="str">
        <f>IF(Z360&lt;&gt;"",INDEX(Data_sales[RepfullName],MATCH(Z360,$Y$2:$Y$1001,0)),"")</f>
        <v/>
      </c>
    </row>
    <row r="361" spans="1:27" x14ac:dyDescent="0.25">
      <c r="A361">
        <v>141</v>
      </c>
      <c r="B361">
        <v>49</v>
      </c>
      <c r="C361">
        <v>56.55</v>
      </c>
      <c r="D361" s="1" t="s">
        <v>17</v>
      </c>
      <c r="E361" s="1" t="s">
        <v>18</v>
      </c>
      <c r="F361" s="1" t="s">
        <v>125</v>
      </c>
      <c r="G361" s="2">
        <v>37778</v>
      </c>
      <c r="H361" s="1" t="s">
        <v>88</v>
      </c>
      <c r="I361" s="1" t="s">
        <v>18</v>
      </c>
      <c r="J361" s="1" t="s">
        <v>82</v>
      </c>
      <c r="K361" s="1" t="s">
        <v>83</v>
      </c>
      <c r="L361" s="1" t="s">
        <v>84</v>
      </c>
      <c r="M361" s="1" t="s">
        <v>85</v>
      </c>
      <c r="N361">
        <v>227600</v>
      </c>
      <c r="O361" s="1" t="s">
        <v>86</v>
      </c>
      <c r="P361" s="1" t="s">
        <v>87</v>
      </c>
      <c r="Q361" s="1">
        <f>Data_sales[[#This Row],[priceEach]]*Data_sales[[#This Row],[quantityOrdered]]</f>
        <v>2770.95</v>
      </c>
      <c r="R361" s="1">
        <f>YEAR(Data_sales[[#This Row],[orderDate]])</f>
        <v>2003</v>
      </c>
      <c r="T361">
        <f>COUNTIF($F$2:F361,F361:F1360)</f>
        <v>2</v>
      </c>
      <c r="U361" t="str">
        <f>IF(T361=1,T361+ROWS($T$2:T361)/1000,"")</f>
        <v/>
      </c>
      <c r="V361" t="str">
        <f>IFERROR(SMALL($U$2:$U$1001,ROWS($U$2:U361)),"")</f>
        <v/>
      </c>
      <c r="W361" t="str">
        <f>IF(V361&lt;&gt;"",INDEX(Data_sales[productName],MATCH(V361,$U$2:$U$1001,0)),"")</f>
        <v/>
      </c>
      <c r="X361">
        <f>COUNTIF($O$2:O361,$O$2:$O$1001)</f>
        <v>262</v>
      </c>
      <c r="Y361" t="str">
        <f>IF(X361=1,X361+ROWS($X$2:X361)/100,"")</f>
        <v/>
      </c>
      <c r="Z361" t="str">
        <f>IFERROR(LARGE($Y$2:$Y$1001,ROWS($Y$2:Y361)),"")</f>
        <v/>
      </c>
      <c r="AA361" t="str">
        <f>IF(Z361&lt;&gt;"",INDEX(Data_sales[RepfullName],MATCH(Z361,$Y$2:$Y$1001,0)),"")</f>
        <v/>
      </c>
    </row>
    <row r="362" spans="1:27" x14ac:dyDescent="0.25">
      <c r="A362">
        <v>141</v>
      </c>
      <c r="B362">
        <v>49</v>
      </c>
      <c r="C362">
        <v>56.55</v>
      </c>
      <c r="D362" s="1" t="s">
        <v>17</v>
      </c>
      <c r="E362" s="1" t="s">
        <v>18</v>
      </c>
      <c r="F362" s="1" t="s">
        <v>125</v>
      </c>
      <c r="G362" s="2">
        <v>37799</v>
      </c>
      <c r="H362" s="1" t="s">
        <v>89</v>
      </c>
      <c r="I362" s="1" t="s">
        <v>18</v>
      </c>
      <c r="J362" s="1" t="s">
        <v>82</v>
      </c>
      <c r="K362" s="1" t="s">
        <v>83</v>
      </c>
      <c r="L362" s="1" t="s">
        <v>84</v>
      </c>
      <c r="M362" s="1" t="s">
        <v>85</v>
      </c>
      <c r="N362">
        <v>227600</v>
      </c>
      <c r="O362" s="1" t="s">
        <v>86</v>
      </c>
      <c r="P362" s="1" t="s">
        <v>87</v>
      </c>
      <c r="Q362" s="1">
        <f>Data_sales[[#This Row],[priceEach]]*Data_sales[[#This Row],[quantityOrdered]]</f>
        <v>2770.95</v>
      </c>
      <c r="R362" s="1">
        <f>YEAR(Data_sales[[#This Row],[orderDate]])</f>
        <v>2003</v>
      </c>
      <c r="T362">
        <f>COUNTIF($F$2:F362,F362:F1361)</f>
        <v>3</v>
      </c>
      <c r="U362" t="str">
        <f>IF(T362=1,T362+ROWS($T$2:T362)/1000,"")</f>
        <v/>
      </c>
      <c r="V362" t="str">
        <f>IFERROR(SMALL($U$2:$U$1001,ROWS($U$2:U362)),"")</f>
        <v/>
      </c>
      <c r="W362" t="str">
        <f>IF(V362&lt;&gt;"",INDEX(Data_sales[productName],MATCH(V362,$U$2:$U$1001,0)),"")</f>
        <v/>
      </c>
      <c r="X362">
        <f>COUNTIF($O$2:O362,$O$2:$O$1001)</f>
        <v>263</v>
      </c>
      <c r="Y362" t="str">
        <f>IF(X362=1,X362+ROWS($X$2:X362)/100,"")</f>
        <v/>
      </c>
      <c r="Z362" t="str">
        <f>IFERROR(LARGE($Y$2:$Y$1001,ROWS($Y$2:Y362)),"")</f>
        <v/>
      </c>
      <c r="AA362" t="str">
        <f>IF(Z362&lt;&gt;"",INDEX(Data_sales[RepfullName],MATCH(Z362,$Y$2:$Y$1001,0)),"")</f>
        <v/>
      </c>
    </row>
    <row r="363" spans="1:27" x14ac:dyDescent="0.25">
      <c r="A363">
        <v>141</v>
      </c>
      <c r="B363">
        <v>49</v>
      </c>
      <c r="C363">
        <v>56.55</v>
      </c>
      <c r="D363" s="1" t="s">
        <v>17</v>
      </c>
      <c r="E363" s="1" t="s">
        <v>18</v>
      </c>
      <c r="F363" s="1" t="s">
        <v>125</v>
      </c>
      <c r="G363" s="2">
        <v>37892</v>
      </c>
      <c r="H363" s="1" t="s">
        <v>90</v>
      </c>
      <c r="I363" s="1" t="s">
        <v>18</v>
      </c>
      <c r="J363" s="1" t="s">
        <v>82</v>
      </c>
      <c r="K363" s="1" t="s">
        <v>83</v>
      </c>
      <c r="L363" s="1" t="s">
        <v>84</v>
      </c>
      <c r="M363" s="1" t="s">
        <v>85</v>
      </c>
      <c r="N363">
        <v>227600</v>
      </c>
      <c r="O363" s="1" t="s">
        <v>86</v>
      </c>
      <c r="P363" s="1" t="s">
        <v>87</v>
      </c>
      <c r="Q363" s="1">
        <f>Data_sales[[#This Row],[priceEach]]*Data_sales[[#This Row],[quantityOrdered]]</f>
        <v>2770.95</v>
      </c>
      <c r="R363" s="1">
        <f>YEAR(Data_sales[[#This Row],[orderDate]])</f>
        <v>2003</v>
      </c>
      <c r="T363">
        <f>COUNTIF($F$2:F363,F363:F1362)</f>
        <v>4</v>
      </c>
      <c r="U363" t="str">
        <f>IF(T363=1,T363+ROWS($T$2:T363)/1000,"")</f>
        <v/>
      </c>
      <c r="V363" t="str">
        <f>IFERROR(SMALL($U$2:$U$1001,ROWS($U$2:U363)),"")</f>
        <v/>
      </c>
      <c r="W363" t="str">
        <f>IF(V363&lt;&gt;"",INDEX(Data_sales[productName],MATCH(V363,$U$2:$U$1001,0)),"")</f>
        <v/>
      </c>
      <c r="X363">
        <f>COUNTIF($O$2:O363,$O$2:$O$1001)</f>
        <v>264</v>
      </c>
      <c r="Y363" t="str">
        <f>IF(X363=1,X363+ROWS($X$2:X363)/100,"")</f>
        <v/>
      </c>
      <c r="Z363" t="str">
        <f>IFERROR(LARGE($Y$2:$Y$1001,ROWS($Y$2:Y363)),"")</f>
        <v/>
      </c>
      <c r="AA363" t="str">
        <f>IF(Z363&lt;&gt;"",INDEX(Data_sales[RepfullName],MATCH(Z363,$Y$2:$Y$1001,0)),"")</f>
        <v/>
      </c>
    </row>
    <row r="364" spans="1:27" x14ac:dyDescent="0.25">
      <c r="A364">
        <v>141</v>
      </c>
      <c r="B364">
        <v>49</v>
      </c>
      <c r="C364">
        <v>56.55</v>
      </c>
      <c r="D364" s="1" t="s">
        <v>17</v>
      </c>
      <c r="E364" s="1" t="s">
        <v>18</v>
      </c>
      <c r="F364" s="1" t="s">
        <v>125</v>
      </c>
      <c r="G364" s="2">
        <v>37902</v>
      </c>
      <c r="H364" s="1" t="s">
        <v>91</v>
      </c>
      <c r="I364" s="1" t="s">
        <v>18</v>
      </c>
      <c r="J364" s="1" t="s">
        <v>82</v>
      </c>
      <c r="K364" s="1" t="s">
        <v>83</v>
      </c>
      <c r="L364" s="1" t="s">
        <v>84</v>
      </c>
      <c r="M364" s="1" t="s">
        <v>85</v>
      </c>
      <c r="N364">
        <v>227600</v>
      </c>
      <c r="O364" s="1" t="s">
        <v>86</v>
      </c>
      <c r="P364" s="1" t="s">
        <v>87</v>
      </c>
      <c r="Q364" s="1">
        <f>Data_sales[[#This Row],[priceEach]]*Data_sales[[#This Row],[quantityOrdered]]</f>
        <v>2770.95</v>
      </c>
      <c r="R364" s="1">
        <f>YEAR(Data_sales[[#This Row],[orderDate]])</f>
        <v>2003</v>
      </c>
      <c r="T364">
        <f>COUNTIF($F$2:F364,F364:F1363)</f>
        <v>5</v>
      </c>
      <c r="U364" t="str">
        <f>IF(T364=1,T364+ROWS($T$2:T364)/1000,"")</f>
        <v/>
      </c>
      <c r="V364" t="str">
        <f>IFERROR(SMALL($U$2:$U$1001,ROWS($U$2:U364)),"")</f>
        <v/>
      </c>
      <c r="W364" t="str">
        <f>IF(V364&lt;&gt;"",INDEX(Data_sales[productName],MATCH(V364,$U$2:$U$1001,0)),"")</f>
        <v/>
      </c>
      <c r="X364">
        <f>COUNTIF($O$2:O364,$O$2:$O$1001)</f>
        <v>265</v>
      </c>
      <c r="Y364" t="str">
        <f>IF(X364=1,X364+ROWS($X$2:X364)/100,"")</f>
        <v/>
      </c>
      <c r="Z364" t="str">
        <f>IFERROR(LARGE($Y$2:$Y$1001,ROWS($Y$2:Y364)),"")</f>
        <v/>
      </c>
      <c r="AA364" t="str">
        <f>IF(Z364&lt;&gt;"",INDEX(Data_sales[RepfullName],MATCH(Z364,$Y$2:$Y$1001,0)),"")</f>
        <v/>
      </c>
    </row>
    <row r="365" spans="1:27" x14ac:dyDescent="0.25">
      <c r="A365">
        <v>141</v>
      </c>
      <c r="B365">
        <v>49</v>
      </c>
      <c r="C365">
        <v>56.55</v>
      </c>
      <c r="D365" s="1" t="s">
        <v>17</v>
      </c>
      <c r="E365" s="1" t="s">
        <v>18</v>
      </c>
      <c r="F365" s="1" t="s">
        <v>125</v>
      </c>
      <c r="G365" s="2">
        <v>37944</v>
      </c>
      <c r="H365" s="1" t="s">
        <v>92</v>
      </c>
      <c r="I365" s="1" t="s">
        <v>18</v>
      </c>
      <c r="J365" s="1" t="s">
        <v>82</v>
      </c>
      <c r="K365" s="1" t="s">
        <v>83</v>
      </c>
      <c r="L365" s="1" t="s">
        <v>84</v>
      </c>
      <c r="M365" s="1" t="s">
        <v>85</v>
      </c>
      <c r="N365">
        <v>227600</v>
      </c>
      <c r="O365" s="1" t="s">
        <v>86</v>
      </c>
      <c r="P365" s="1" t="s">
        <v>87</v>
      </c>
      <c r="Q365" s="1">
        <f>Data_sales[[#This Row],[priceEach]]*Data_sales[[#This Row],[quantityOrdered]]</f>
        <v>2770.95</v>
      </c>
      <c r="R365" s="1">
        <f>YEAR(Data_sales[[#This Row],[orderDate]])</f>
        <v>2003</v>
      </c>
      <c r="T365">
        <f>COUNTIF($F$2:F365,F365:F1364)</f>
        <v>6</v>
      </c>
      <c r="U365" t="str">
        <f>IF(T365=1,T365+ROWS($T$2:T365)/1000,"")</f>
        <v/>
      </c>
      <c r="V365" t="str">
        <f>IFERROR(SMALL($U$2:$U$1001,ROWS($U$2:U365)),"")</f>
        <v/>
      </c>
      <c r="W365" t="str">
        <f>IF(V365&lt;&gt;"",INDEX(Data_sales[productName],MATCH(V365,$U$2:$U$1001,0)),"")</f>
        <v/>
      </c>
      <c r="X365">
        <f>COUNTIF($O$2:O365,$O$2:$O$1001)</f>
        <v>266</v>
      </c>
      <c r="Y365" t="str">
        <f>IF(X365=1,X365+ROWS($X$2:X365)/100,"")</f>
        <v/>
      </c>
      <c r="Z365" t="str">
        <f>IFERROR(LARGE($Y$2:$Y$1001,ROWS($Y$2:Y365)),"")</f>
        <v/>
      </c>
      <c r="AA365" t="str">
        <f>IF(Z365&lt;&gt;"",INDEX(Data_sales[RepfullName],MATCH(Z365,$Y$2:$Y$1001,0)),"")</f>
        <v/>
      </c>
    </row>
    <row r="366" spans="1:27" x14ac:dyDescent="0.25">
      <c r="A366">
        <v>141</v>
      </c>
      <c r="B366">
        <v>49</v>
      </c>
      <c r="C366">
        <v>56.55</v>
      </c>
      <c r="D366" s="1" t="s">
        <v>17</v>
      </c>
      <c r="E366" s="1" t="s">
        <v>18</v>
      </c>
      <c r="F366" s="1" t="s">
        <v>125</v>
      </c>
      <c r="G366" s="2">
        <v>37957</v>
      </c>
      <c r="H366" s="1" t="s">
        <v>93</v>
      </c>
      <c r="I366" s="1" t="s">
        <v>18</v>
      </c>
      <c r="J366" s="1" t="s">
        <v>82</v>
      </c>
      <c r="K366" s="1" t="s">
        <v>83</v>
      </c>
      <c r="L366" s="1" t="s">
        <v>84</v>
      </c>
      <c r="M366" s="1" t="s">
        <v>85</v>
      </c>
      <c r="N366">
        <v>227600</v>
      </c>
      <c r="O366" s="1" t="s">
        <v>86</v>
      </c>
      <c r="P366" s="1" t="s">
        <v>87</v>
      </c>
      <c r="Q366" s="1">
        <f>Data_sales[[#This Row],[priceEach]]*Data_sales[[#This Row],[quantityOrdered]]</f>
        <v>2770.95</v>
      </c>
      <c r="R366" s="1">
        <f>YEAR(Data_sales[[#This Row],[orderDate]])</f>
        <v>2003</v>
      </c>
      <c r="T366">
        <f>COUNTIF($F$2:F366,F366:F1365)</f>
        <v>7</v>
      </c>
      <c r="U366" t="str">
        <f>IF(T366=1,T366+ROWS($T$2:T366)/1000,"")</f>
        <v/>
      </c>
      <c r="V366" t="str">
        <f>IFERROR(SMALL($U$2:$U$1001,ROWS($U$2:U366)),"")</f>
        <v/>
      </c>
      <c r="W366" t="str">
        <f>IF(V366&lt;&gt;"",INDEX(Data_sales[productName],MATCH(V366,$U$2:$U$1001,0)),"")</f>
        <v/>
      </c>
      <c r="X366">
        <f>COUNTIF($O$2:O366,$O$2:$O$1001)</f>
        <v>267</v>
      </c>
      <c r="Y366" t="str">
        <f>IF(X366=1,X366+ROWS($X$2:X366)/100,"")</f>
        <v/>
      </c>
      <c r="Z366" t="str">
        <f>IFERROR(LARGE($Y$2:$Y$1001,ROWS($Y$2:Y366)),"")</f>
        <v/>
      </c>
      <c r="AA366" t="str">
        <f>IF(Z366&lt;&gt;"",INDEX(Data_sales[RepfullName],MATCH(Z366,$Y$2:$Y$1001,0)),"")</f>
        <v/>
      </c>
    </row>
    <row r="367" spans="1:27" x14ac:dyDescent="0.25">
      <c r="A367">
        <v>141</v>
      </c>
      <c r="B367">
        <v>49</v>
      </c>
      <c r="C367">
        <v>56.55</v>
      </c>
      <c r="D367" s="1" t="s">
        <v>17</v>
      </c>
      <c r="E367" s="1" t="s">
        <v>18</v>
      </c>
      <c r="F367" s="1" t="s">
        <v>125</v>
      </c>
      <c r="G367" s="2">
        <v>37958</v>
      </c>
      <c r="H367" s="1" t="s">
        <v>93</v>
      </c>
      <c r="I367" s="1" t="s">
        <v>94</v>
      </c>
      <c r="J367" s="1" t="s">
        <v>82</v>
      </c>
      <c r="K367" s="1" t="s">
        <v>83</v>
      </c>
      <c r="L367" s="1" t="s">
        <v>84</v>
      </c>
      <c r="M367" s="1" t="s">
        <v>85</v>
      </c>
      <c r="N367">
        <v>227600</v>
      </c>
      <c r="O367" s="1" t="s">
        <v>86</v>
      </c>
      <c r="P367" s="1" t="s">
        <v>87</v>
      </c>
      <c r="Q367" s="1">
        <f>Data_sales[[#This Row],[priceEach]]*Data_sales[[#This Row],[quantityOrdered]]</f>
        <v>2770.95</v>
      </c>
      <c r="R367" s="1">
        <f>YEAR(Data_sales[[#This Row],[orderDate]])</f>
        <v>2003</v>
      </c>
      <c r="T367">
        <f>COUNTIF($F$2:F367,F367:F1366)</f>
        <v>8</v>
      </c>
      <c r="U367" t="str">
        <f>IF(T367=1,T367+ROWS($T$2:T367)/1000,"")</f>
        <v/>
      </c>
      <c r="V367" t="str">
        <f>IFERROR(SMALL($U$2:$U$1001,ROWS($U$2:U367)),"")</f>
        <v/>
      </c>
      <c r="W367" t="str">
        <f>IF(V367&lt;&gt;"",INDEX(Data_sales[productName],MATCH(V367,$U$2:$U$1001,0)),"")</f>
        <v/>
      </c>
      <c r="X367">
        <f>COUNTIF($O$2:O367,$O$2:$O$1001)</f>
        <v>268</v>
      </c>
      <c r="Y367" t="str">
        <f>IF(X367=1,X367+ROWS($X$2:X367)/100,"")</f>
        <v/>
      </c>
      <c r="Z367" t="str">
        <f>IFERROR(LARGE($Y$2:$Y$1001,ROWS($Y$2:Y367)),"")</f>
        <v/>
      </c>
      <c r="AA367" t="str">
        <f>IF(Z367&lt;&gt;"",INDEX(Data_sales[RepfullName],MATCH(Z367,$Y$2:$Y$1001,0)),"")</f>
        <v/>
      </c>
    </row>
    <row r="368" spans="1:27" x14ac:dyDescent="0.25">
      <c r="A368">
        <v>141</v>
      </c>
      <c r="B368">
        <v>49</v>
      </c>
      <c r="C368">
        <v>56.55</v>
      </c>
      <c r="D368" s="1" t="s">
        <v>17</v>
      </c>
      <c r="E368" s="1" t="s">
        <v>18</v>
      </c>
      <c r="F368" s="1" t="s">
        <v>125</v>
      </c>
      <c r="G368" s="2">
        <v>38002</v>
      </c>
      <c r="H368" s="1" t="s">
        <v>95</v>
      </c>
      <c r="I368" s="1" t="s">
        <v>18</v>
      </c>
      <c r="J368" s="1" t="s">
        <v>82</v>
      </c>
      <c r="K368" s="1" t="s">
        <v>83</v>
      </c>
      <c r="L368" s="1" t="s">
        <v>84</v>
      </c>
      <c r="M368" s="1" t="s">
        <v>85</v>
      </c>
      <c r="N368">
        <v>227600</v>
      </c>
      <c r="O368" s="1" t="s">
        <v>86</v>
      </c>
      <c r="P368" s="1" t="s">
        <v>87</v>
      </c>
      <c r="Q368" s="1">
        <f>Data_sales[[#This Row],[priceEach]]*Data_sales[[#This Row],[quantityOrdered]]</f>
        <v>2770.95</v>
      </c>
      <c r="R368" s="1">
        <f>YEAR(Data_sales[[#This Row],[orderDate]])</f>
        <v>2004</v>
      </c>
      <c r="T368">
        <f>COUNTIF($F$2:F368,F368:F1367)</f>
        <v>9</v>
      </c>
      <c r="U368" t="str">
        <f>IF(T368=1,T368+ROWS($T$2:T368)/1000,"")</f>
        <v/>
      </c>
      <c r="V368" t="str">
        <f>IFERROR(SMALL($U$2:$U$1001,ROWS($U$2:U368)),"")</f>
        <v/>
      </c>
      <c r="W368" t="str">
        <f>IF(V368&lt;&gt;"",INDEX(Data_sales[productName],MATCH(V368,$U$2:$U$1001,0)),"")</f>
        <v/>
      </c>
      <c r="X368">
        <f>COUNTIF($O$2:O368,$O$2:$O$1001)</f>
        <v>269</v>
      </c>
      <c r="Y368" t="str">
        <f>IF(X368=1,X368+ROWS($X$2:X368)/100,"")</f>
        <v/>
      </c>
      <c r="Z368" t="str">
        <f>IFERROR(LARGE($Y$2:$Y$1001,ROWS($Y$2:Y368)),"")</f>
        <v/>
      </c>
      <c r="AA368" t="str">
        <f>IF(Z368&lt;&gt;"",INDEX(Data_sales[RepfullName],MATCH(Z368,$Y$2:$Y$1001,0)),"")</f>
        <v/>
      </c>
    </row>
    <row r="369" spans="1:27" x14ac:dyDescent="0.25">
      <c r="A369">
        <v>141</v>
      </c>
      <c r="B369">
        <v>49</v>
      </c>
      <c r="C369">
        <v>56.55</v>
      </c>
      <c r="D369" s="1" t="s">
        <v>17</v>
      </c>
      <c r="E369" s="1" t="s">
        <v>18</v>
      </c>
      <c r="F369" s="1" t="s">
        <v>125</v>
      </c>
      <c r="G369" s="2">
        <v>38106</v>
      </c>
      <c r="H369" s="1" t="s">
        <v>96</v>
      </c>
      <c r="I369" s="1" t="s">
        <v>18</v>
      </c>
      <c r="J369" s="1" t="s">
        <v>82</v>
      </c>
      <c r="K369" s="1" t="s">
        <v>83</v>
      </c>
      <c r="L369" s="1" t="s">
        <v>84</v>
      </c>
      <c r="M369" s="1" t="s">
        <v>85</v>
      </c>
      <c r="N369">
        <v>227600</v>
      </c>
      <c r="O369" s="1" t="s">
        <v>86</v>
      </c>
      <c r="P369" s="1" t="s">
        <v>87</v>
      </c>
      <c r="Q369" s="1">
        <f>Data_sales[[#This Row],[priceEach]]*Data_sales[[#This Row],[quantityOrdered]]</f>
        <v>2770.95</v>
      </c>
      <c r="R369" s="1">
        <f>YEAR(Data_sales[[#This Row],[orderDate]])</f>
        <v>2004</v>
      </c>
      <c r="T369">
        <f>COUNTIF($F$2:F369,F369:F1368)</f>
        <v>10</v>
      </c>
      <c r="U369" t="str">
        <f>IF(T369=1,T369+ROWS($T$2:T369)/1000,"")</f>
        <v/>
      </c>
      <c r="V369" t="str">
        <f>IFERROR(SMALL($U$2:$U$1001,ROWS($U$2:U369)),"")</f>
        <v/>
      </c>
      <c r="W369" t="str">
        <f>IF(V369&lt;&gt;"",INDEX(Data_sales[productName],MATCH(V369,$U$2:$U$1001,0)),"")</f>
        <v/>
      </c>
      <c r="X369">
        <f>COUNTIF($O$2:O369,$O$2:$O$1001)</f>
        <v>270</v>
      </c>
      <c r="Y369" t="str">
        <f>IF(X369=1,X369+ROWS($X$2:X369)/100,"")</f>
        <v/>
      </c>
      <c r="Z369" t="str">
        <f>IFERROR(LARGE($Y$2:$Y$1001,ROWS($Y$2:Y369)),"")</f>
        <v/>
      </c>
      <c r="AA369" t="str">
        <f>IF(Z369&lt;&gt;"",INDEX(Data_sales[RepfullName],MATCH(Z369,$Y$2:$Y$1001,0)),"")</f>
        <v/>
      </c>
    </row>
    <row r="370" spans="1:27" x14ac:dyDescent="0.25">
      <c r="A370">
        <v>141</v>
      </c>
      <c r="B370">
        <v>49</v>
      </c>
      <c r="C370">
        <v>56.55</v>
      </c>
      <c r="D370" s="1" t="s">
        <v>17</v>
      </c>
      <c r="E370" s="1" t="s">
        <v>18</v>
      </c>
      <c r="F370" s="1" t="s">
        <v>125</v>
      </c>
      <c r="G370" s="2">
        <v>38112</v>
      </c>
      <c r="H370" s="1" t="s">
        <v>97</v>
      </c>
      <c r="I370" s="1" t="s">
        <v>18</v>
      </c>
      <c r="J370" s="1" t="s">
        <v>82</v>
      </c>
      <c r="K370" s="1" t="s">
        <v>83</v>
      </c>
      <c r="L370" s="1" t="s">
        <v>84</v>
      </c>
      <c r="M370" s="1" t="s">
        <v>85</v>
      </c>
      <c r="N370">
        <v>227600</v>
      </c>
      <c r="O370" s="1" t="s">
        <v>86</v>
      </c>
      <c r="P370" s="1" t="s">
        <v>87</v>
      </c>
      <c r="Q370" s="1">
        <f>Data_sales[[#This Row],[priceEach]]*Data_sales[[#This Row],[quantityOrdered]]</f>
        <v>2770.95</v>
      </c>
      <c r="R370" s="1">
        <f>YEAR(Data_sales[[#This Row],[orderDate]])</f>
        <v>2004</v>
      </c>
      <c r="T370">
        <f>COUNTIF($F$2:F370,F370:F1369)</f>
        <v>11</v>
      </c>
      <c r="U370" t="str">
        <f>IF(T370=1,T370+ROWS($T$2:T370)/1000,"")</f>
        <v/>
      </c>
      <c r="V370" t="str">
        <f>IFERROR(SMALL($U$2:$U$1001,ROWS($U$2:U370)),"")</f>
        <v/>
      </c>
      <c r="W370" t="str">
        <f>IF(V370&lt;&gt;"",INDEX(Data_sales[productName],MATCH(V370,$U$2:$U$1001,0)),"")</f>
        <v/>
      </c>
      <c r="X370">
        <f>COUNTIF($O$2:O370,$O$2:$O$1001)</f>
        <v>271</v>
      </c>
      <c r="Y370" t="str">
        <f>IF(X370=1,X370+ROWS($X$2:X370)/100,"")</f>
        <v/>
      </c>
      <c r="Z370" t="str">
        <f>IFERROR(LARGE($Y$2:$Y$1001,ROWS($Y$2:Y370)),"")</f>
        <v/>
      </c>
      <c r="AA370" t="str">
        <f>IF(Z370&lt;&gt;"",INDEX(Data_sales[RepfullName],MATCH(Z370,$Y$2:$Y$1001,0)),"")</f>
        <v/>
      </c>
    </row>
    <row r="371" spans="1:27" x14ac:dyDescent="0.25">
      <c r="A371">
        <v>141</v>
      </c>
      <c r="B371">
        <v>49</v>
      </c>
      <c r="C371">
        <v>56.55</v>
      </c>
      <c r="D371" s="1" t="s">
        <v>17</v>
      </c>
      <c r="E371" s="1" t="s">
        <v>18</v>
      </c>
      <c r="F371" s="1" t="s">
        <v>125</v>
      </c>
      <c r="G371" s="2">
        <v>38162</v>
      </c>
      <c r="H371" s="1" t="s">
        <v>18</v>
      </c>
      <c r="I371" s="1" t="s">
        <v>98</v>
      </c>
      <c r="J371" s="1" t="s">
        <v>82</v>
      </c>
      <c r="K371" s="1" t="s">
        <v>83</v>
      </c>
      <c r="L371" s="1" t="s">
        <v>84</v>
      </c>
      <c r="M371" s="1" t="s">
        <v>85</v>
      </c>
      <c r="N371">
        <v>227600</v>
      </c>
      <c r="O371" s="1" t="s">
        <v>86</v>
      </c>
      <c r="P371" s="1" t="s">
        <v>87</v>
      </c>
      <c r="Q371" s="1">
        <f>Data_sales[[#This Row],[priceEach]]*Data_sales[[#This Row],[quantityOrdered]]</f>
        <v>2770.95</v>
      </c>
      <c r="R371" s="1">
        <f>YEAR(Data_sales[[#This Row],[orderDate]])</f>
        <v>2004</v>
      </c>
      <c r="T371">
        <f>COUNTIF($F$2:F371,F371:F1370)</f>
        <v>12</v>
      </c>
      <c r="U371" t="str">
        <f>IF(T371=1,T371+ROWS($T$2:T371)/1000,"")</f>
        <v/>
      </c>
      <c r="V371" t="str">
        <f>IFERROR(SMALL($U$2:$U$1001,ROWS($U$2:U371)),"")</f>
        <v/>
      </c>
      <c r="W371" t="str">
        <f>IF(V371&lt;&gt;"",INDEX(Data_sales[productName],MATCH(V371,$U$2:$U$1001,0)),"")</f>
        <v/>
      </c>
      <c r="X371">
        <f>COUNTIF($O$2:O371,$O$2:$O$1001)</f>
        <v>272</v>
      </c>
      <c r="Y371" t="str">
        <f>IF(X371=1,X371+ROWS($X$2:X371)/100,"")</f>
        <v/>
      </c>
      <c r="Z371" t="str">
        <f>IFERROR(LARGE($Y$2:$Y$1001,ROWS($Y$2:Y371)),"")</f>
        <v/>
      </c>
      <c r="AA371" t="str">
        <f>IF(Z371&lt;&gt;"",INDEX(Data_sales[RepfullName],MATCH(Z371,$Y$2:$Y$1001,0)),"")</f>
        <v/>
      </c>
    </row>
    <row r="372" spans="1:27" x14ac:dyDescent="0.25">
      <c r="A372">
        <v>141</v>
      </c>
      <c r="B372">
        <v>49</v>
      </c>
      <c r="C372">
        <v>56.55</v>
      </c>
      <c r="D372" s="1" t="s">
        <v>17</v>
      </c>
      <c r="E372" s="1" t="s">
        <v>18</v>
      </c>
      <c r="F372" s="1" t="s">
        <v>125</v>
      </c>
      <c r="G372" s="2">
        <v>38208</v>
      </c>
      <c r="H372" s="1" t="s">
        <v>99</v>
      </c>
      <c r="I372" s="1" t="s">
        <v>100</v>
      </c>
      <c r="J372" s="1" t="s">
        <v>82</v>
      </c>
      <c r="K372" s="1" t="s">
        <v>83</v>
      </c>
      <c r="L372" s="1" t="s">
        <v>84</v>
      </c>
      <c r="M372" s="1" t="s">
        <v>85</v>
      </c>
      <c r="N372">
        <v>227600</v>
      </c>
      <c r="O372" s="1" t="s">
        <v>86</v>
      </c>
      <c r="P372" s="1" t="s">
        <v>87</v>
      </c>
      <c r="Q372" s="1">
        <f>Data_sales[[#This Row],[priceEach]]*Data_sales[[#This Row],[quantityOrdered]]</f>
        <v>2770.95</v>
      </c>
      <c r="R372" s="1">
        <f>YEAR(Data_sales[[#This Row],[orderDate]])</f>
        <v>2004</v>
      </c>
      <c r="T372">
        <f>COUNTIF($F$2:F372,F372:F1371)</f>
        <v>13</v>
      </c>
      <c r="U372" t="str">
        <f>IF(T372=1,T372+ROWS($T$2:T372)/1000,"")</f>
        <v/>
      </c>
      <c r="V372" t="str">
        <f>IFERROR(SMALL($U$2:$U$1001,ROWS($U$2:U372)),"")</f>
        <v/>
      </c>
      <c r="W372" t="str">
        <f>IF(V372&lt;&gt;"",INDEX(Data_sales[productName],MATCH(V372,$U$2:$U$1001,0)),"")</f>
        <v/>
      </c>
      <c r="X372">
        <f>COUNTIF($O$2:O372,$O$2:$O$1001)</f>
        <v>273</v>
      </c>
      <c r="Y372" t="str">
        <f>IF(X372=1,X372+ROWS($X$2:X372)/100,"")</f>
        <v/>
      </c>
      <c r="Z372" t="str">
        <f>IFERROR(LARGE($Y$2:$Y$1001,ROWS($Y$2:Y372)),"")</f>
        <v/>
      </c>
      <c r="AA372" t="str">
        <f>IF(Z372&lt;&gt;"",INDEX(Data_sales[RepfullName],MATCH(Z372,$Y$2:$Y$1001,0)),"")</f>
        <v/>
      </c>
    </row>
    <row r="373" spans="1:27" x14ac:dyDescent="0.25">
      <c r="A373">
        <v>141</v>
      </c>
      <c r="B373">
        <v>49</v>
      </c>
      <c r="C373">
        <v>56.55</v>
      </c>
      <c r="D373" s="1" t="s">
        <v>17</v>
      </c>
      <c r="E373" s="1" t="s">
        <v>18</v>
      </c>
      <c r="F373" s="1" t="s">
        <v>125</v>
      </c>
      <c r="G373" s="2">
        <v>38276</v>
      </c>
      <c r="H373" s="1" t="s">
        <v>101</v>
      </c>
      <c r="I373" s="1" t="s">
        <v>102</v>
      </c>
      <c r="J373" s="1" t="s">
        <v>82</v>
      </c>
      <c r="K373" s="1" t="s">
        <v>83</v>
      </c>
      <c r="L373" s="1" t="s">
        <v>84</v>
      </c>
      <c r="M373" s="1" t="s">
        <v>85</v>
      </c>
      <c r="N373">
        <v>227600</v>
      </c>
      <c r="O373" s="1" t="s">
        <v>86</v>
      </c>
      <c r="P373" s="1" t="s">
        <v>87</v>
      </c>
      <c r="Q373" s="1">
        <f>Data_sales[[#This Row],[priceEach]]*Data_sales[[#This Row],[quantityOrdered]]</f>
        <v>2770.95</v>
      </c>
      <c r="R373" s="1">
        <f>YEAR(Data_sales[[#This Row],[orderDate]])</f>
        <v>2004</v>
      </c>
      <c r="T373">
        <f>COUNTIF($F$2:F373,F373:F1372)</f>
        <v>14</v>
      </c>
      <c r="U373" t="str">
        <f>IF(T373=1,T373+ROWS($T$2:T373)/1000,"")</f>
        <v/>
      </c>
      <c r="V373" t="str">
        <f>IFERROR(SMALL($U$2:$U$1001,ROWS($U$2:U373)),"")</f>
        <v/>
      </c>
      <c r="W373" t="str">
        <f>IF(V373&lt;&gt;"",INDEX(Data_sales[productName],MATCH(V373,$U$2:$U$1001,0)),"")</f>
        <v/>
      </c>
      <c r="X373">
        <f>COUNTIF($O$2:O373,$O$2:$O$1001)</f>
        <v>274</v>
      </c>
      <c r="Y373" t="str">
        <f>IF(X373=1,X373+ROWS($X$2:X373)/100,"")</f>
        <v/>
      </c>
      <c r="Z373" t="str">
        <f>IFERROR(LARGE($Y$2:$Y$1001,ROWS($Y$2:Y373)),"")</f>
        <v/>
      </c>
      <c r="AA373" t="str">
        <f>IF(Z373&lt;&gt;"",INDEX(Data_sales[RepfullName],MATCH(Z373,$Y$2:$Y$1001,0)),"")</f>
        <v/>
      </c>
    </row>
    <row r="374" spans="1:27" x14ac:dyDescent="0.25">
      <c r="A374">
        <v>141</v>
      </c>
      <c r="B374">
        <v>49</v>
      </c>
      <c r="C374">
        <v>56.55</v>
      </c>
      <c r="D374" s="1" t="s">
        <v>17</v>
      </c>
      <c r="E374" s="1" t="s">
        <v>18</v>
      </c>
      <c r="F374" s="1" t="s">
        <v>125</v>
      </c>
      <c r="G374" s="2">
        <v>38323</v>
      </c>
      <c r="H374" s="1" t="s">
        <v>103</v>
      </c>
      <c r="I374" s="1" t="s">
        <v>18</v>
      </c>
      <c r="J374" s="1" t="s">
        <v>82</v>
      </c>
      <c r="K374" s="1" t="s">
        <v>83</v>
      </c>
      <c r="L374" s="1" t="s">
        <v>84</v>
      </c>
      <c r="M374" s="1" t="s">
        <v>85</v>
      </c>
      <c r="N374">
        <v>227600</v>
      </c>
      <c r="O374" s="1" t="s">
        <v>86</v>
      </c>
      <c r="P374" s="1" t="s">
        <v>87</v>
      </c>
      <c r="Q374" s="1">
        <f>Data_sales[[#This Row],[priceEach]]*Data_sales[[#This Row],[quantityOrdered]]</f>
        <v>2770.95</v>
      </c>
      <c r="R374" s="1">
        <f>YEAR(Data_sales[[#This Row],[orderDate]])</f>
        <v>2004</v>
      </c>
      <c r="T374">
        <f>COUNTIF($F$2:F374,F374:F1373)</f>
        <v>15</v>
      </c>
      <c r="U374" t="str">
        <f>IF(T374=1,T374+ROWS($T$2:T374)/1000,"")</f>
        <v/>
      </c>
      <c r="V374" t="str">
        <f>IFERROR(SMALL($U$2:$U$1001,ROWS($U$2:U374)),"")</f>
        <v/>
      </c>
      <c r="W374" t="str">
        <f>IF(V374&lt;&gt;"",INDEX(Data_sales[productName],MATCH(V374,$U$2:$U$1001,0)),"")</f>
        <v/>
      </c>
      <c r="X374">
        <f>COUNTIF($O$2:O374,$O$2:$O$1001)</f>
        <v>275</v>
      </c>
      <c r="Y374" t="str">
        <f>IF(X374=1,X374+ROWS($X$2:X374)/100,"")</f>
        <v/>
      </c>
      <c r="Z374" t="str">
        <f>IFERROR(LARGE($Y$2:$Y$1001,ROWS($Y$2:Y374)),"")</f>
        <v/>
      </c>
      <c r="AA374" t="str">
        <f>IF(Z374&lt;&gt;"",INDEX(Data_sales[RepfullName],MATCH(Z374,$Y$2:$Y$1001,0)),"")</f>
        <v/>
      </c>
    </row>
    <row r="375" spans="1:27" x14ac:dyDescent="0.25">
      <c r="A375">
        <v>141</v>
      </c>
      <c r="B375">
        <v>49</v>
      </c>
      <c r="C375">
        <v>56.55</v>
      </c>
      <c r="D375" s="1" t="s">
        <v>17</v>
      </c>
      <c r="E375" s="1" t="s">
        <v>18</v>
      </c>
      <c r="F375" s="1" t="s">
        <v>125</v>
      </c>
      <c r="G375" s="2">
        <v>38328</v>
      </c>
      <c r="H375" s="1" t="s">
        <v>104</v>
      </c>
      <c r="I375" s="1" t="s">
        <v>18</v>
      </c>
      <c r="J375" s="1" t="s">
        <v>82</v>
      </c>
      <c r="K375" s="1" t="s">
        <v>83</v>
      </c>
      <c r="L375" s="1" t="s">
        <v>84</v>
      </c>
      <c r="M375" s="1" t="s">
        <v>85</v>
      </c>
      <c r="N375">
        <v>227600</v>
      </c>
      <c r="O375" s="1" t="s">
        <v>86</v>
      </c>
      <c r="P375" s="1" t="s">
        <v>87</v>
      </c>
      <c r="Q375" s="1">
        <f>Data_sales[[#This Row],[priceEach]]*Data_sales[[#This Row],[quantityOrdered]]</f>
        <v>2770.95</v>
      </c>
      <c r="R375" s="1">
        <f>YEAR(Data_sales[[#This Row],[orderDate]])</f>
        <v>2004</v>
      </c>
      <c r="T375">
        <f>COUNTIF($F$2:F375,F375:F1374)</f>
        <v>16</v>
      </c>
      <c r="U375" t="str">
        <f>IF(T375=1,T375+ROWS($T$2:T375)/1000,"")</f>
        <v/>
      </c>
      <c r="V375" t="str">
        <f>IFERROR(SMALL($U$2:$U$1001,ROWS($U$2:U375)),"")</f>
        <v/>
      </c>
      <c r="W375" t="str">
        <f>IF(V375&lt;&gt;"",INDEX(Data_sales[productName],MATCH(V375,$U$2:$U$1001,0)),"")</f>
        <v/>
      </c>
      <c r="X375">
        <f>COUNTIF($O$2:O375,$O$2:$O$1001)</f>
        <v>276</v>
      </c>
      <c r="Y375" t="str">
        <f>IF(X375=1,X375+ROWS($X$2:X375)/100,"")</f>
        <v/>
      </c>
      <c r="Z375" t="str">
        <f>IFERROR(LARGE($Y$2:$Y$1001,ROWS($Y$2:Y375)),"")</f>
        <v/>
      </c>
      <c r="AA375" t="str">
        <f>IF(Z375&lt;&gt;"",INDEX(Data_sales[RepfullName],MATCH(Z375,$Y$2:$Y$1001,0)),"")</f>
        <v/>
      </c>
    </row>
    <row r="376" spans="1:27" x14ac:dyDescent="0.25">
      <c r="A376">
        <v>141</v>
      </c>
      <c r="B376">
        <v>49</v>
      </c>
      <c r="C376">
        <v>56.55</v>
      </c>
      <c r="D376" s="1" t="s">
        <v>17</v>
      </c>
      <c r="E376" s="1" t="s">
        <v>18</v>
      </c>
      <c r="F376" s="1" t="s">
        <v>125</v>
      </c>
      <c r="G376" s="2">
        <v>38331</v>
      </c>
      <c r="H376" s="1" t="s">
        <v>105</v>
      </c>
      <c r="I376" s="1" t="s">
        <v>106</v>
      </c>
      <c r="J376" s="1" t="s">
        <v>82</v>
      </c>
      <c r="K376" s="1" t="s">
        <v>83</v>
      </c>
      <c r="L376" s="1" t="s">
        <v>84</v>
      </c>
      <c r="M376" s="1" t="s">
        <v>85</v>
      </c>
      <c r="N376">
        <v>227600</v>
      </c>
      <c r="O376" s="1" t="s">
        <v>86</v>
      </c>
      <c r="P376" s="1" t="s">
        <v>87</v>
      </c>
      <c r="Q376" s="1">
        <f>Data_sales[[#This Row],[priceEach]]*Data_sales[[#This Row],[quantityOrdered]]</f>
        <v>2770.95</v>
      </c>
      <c r="R376" s="1">
        <f>YEAR(Data_sales[[#This Row],[orderDate]])</f>
        <v>2004</v>
      </c>
      <c r="T376">
        <f>COUNTIF($F$2:F376,F376:F1375)</f>
        <v>17</v>
      </c>
      <c r="U376" t="str">
        <f>IF(T376=1,T376+ROWS($T$2:T376)/1000,"")</f>
        <v/>
      </c>
      <c r="V376" t="str">
        <f>IFERROR(SMALL($U$2:$U$1001,ROWS($U$2:U376)),"")</f>
        <v/>
      </c>
      <c r="W376" t="str">
        <f>IF(V376&lt;&gt;"",INDEX(Data_sales[productName],MATCH(V376,$U$2:$U$1001,0)),"")</f>
        <v/>
      </c>
      <c r="X376">
        <f>COUNTIF($O$2:O376,$O$2:$O$1001)</f>
        <v>277</v>
      </c>
      <c r="Y376" t="str">
        <f>IF(X376=1,X376+ROWS($X$2:X376)/100,"")</f>
        <v/>
      </c>
      <c r="Z376" t="str">
        <f>IFERROR(LARGE($Y$2:$Y$1001,ROWS($Y$2:Y376)),"")</f>
        <v/>
      </c>
      <c r="AA376" t="str">
        <f>IF(Z376&lt;&gt;"",INDEX(Data_sales[RepfullName],MATCH(Z376,$Y$2:$Y$1001,0)),"")</f>
        <v/>
      </c>
    </row>
    <row r="377" spans="1:27" x14ac:dyDescent="0.25">
      <c r="A377">
        <v>141</v>
      </c>
      <c r="B377">
        <v>49</v>
      </c>
      <c r="C377">
        <v>56.55</v>
      </c>
      <c r="D377" s="1" t="s">
        <v>17</v>
      </c>
      <c r="E377" s="1" t="s">
        <v>18</v>
      </c>
      <c r="F377" s="1" t="s">
        <v>125</v>
      </c>
      <c r="G377" s="2">
        <v>38393</v>
      </c>
      <c r="H377" s="1" t="s">
        <v>107</v>
      </c>
      <c r="I377" s="1" t="s">
        <v>18</v>
      </c>
      <c r="J377" s="1" t="s">
        <v>82</v>
      </c>
      <c r="K377" s="1" t="s">
        <v>83</v>
      </c>
      <c r="L377" s="1" t="s">
        <v>84</v>
      </c>
      <c r="M377" s="1" t="s">
        <v>85</v>
      </c>
      <c r="N377">
        <v>227600</v>
      </c>
      <c r="O377" s="1" t="s">
        <v>86</v>
      </c>
      <c r="P377" s="1" t="s">
        <v>87</v>
      </c>
      <c r="Q377" s="3">
        <f>Data_sales[[#This Row],[priceEach]]*Data_sales[[#This Row],[quantityOrdered]]</f>
        <v>2770.95</v>
      </c>
      <c r="R377" s="1">
        <f>YEAR(Data_sales[[#This Row],[orderDate]])</f>
        <v>2005</v>
      </c>
      <c r="T377">
        <f>COUNTIF($F$2:F377,F377:F1376)</f>
        <v>18</v>
      </c>
      <c r="U377" t="str">
        <f>IF(T377=1,T377+ROWS($T$2:T377)/1000,"")</f>
        <v/>
      </c>
      <c r="V377" t="str">
        <f>IFERROR(SMALL($U$2:$U$1001,ROWS($U$2:U377)),"")</f>
        <v/>
      </c>
      <c r="W377" t="str">
        <f>IF(V377&lt;&gt;"",INDEX(Data_sales[productName],MATCH(V377,$U$2:$U$1001,0)),"")</f>
        <v/>
      </c>
      <c r="X377">
        <f>COUNTIF($O$2:O377,$O$2:$O$1001)</f>
        <v>278</v>
      </c>
      <c r="Y377" t="str">
        <f>IF(X377=1,X377+ROWS($X$2:X377)/100,"")</f>
        <v/>
      </c>
      <c r="Z377" t="str">
        <f>IFERROR(LARGE($Y$2:$Y$1001,ROWS($Y$2:Y377)),"")</f>
        <v/>
      </c>
      <c r="AA377" t="str">
        <f>IF(Z377&lt;&gt;"",INDEX(Data_sales[RepfullName],MATCH(Z377,$Y$2:$Y$1001,0)),"")</f>
        <v/>
      </c>
    </row>
    <row r="378" spans="1:27" x14ac:dyDescent="0.25">
      <c r="A378">
        <v>141</v>
      </c>
      <c r="B378">
        <v>49</v>
      </c>
      <c r="C378">
        <v>56.55</v>
      </c>
      <c r="D378" s="1" t="s">
        <v>17</v>
      </c>
      <c r="E378" s="1" t="s">
        <v>18</v>
      </c>
      <c r="F378" s="1" t="s">
        <v>125</v>
      </c>
      <c r="G378" s="2">
        <v>38393</v>
      </c>
      <c r="H378" s="1" t="s">
        <v>107</v>
      </c>
      <c r="I378" s="1" t="s">
        <v>18</v>
      </c>
      <c r="J378" s="1" t="s">
        <v>82</v>
      </c>
      <c r="K378" s="1" t="s">
        <v>83</v>
      </c>
      <c r="L378" s="1" t="s">
        <v>84</v>
      </c>
      <c r="M378" s="1" t="s">
        <v>85</v>
      </c>
      <c r="N378">
        <v>227600</v>
      </c>
      <c r="O378" s="1" t="s">
        <v>86</v>
      </c>
      <c r="P378" s="1" t="s">
        <v>87</v>
      </c>
      <c r="Q378" s="3">
        <f>Data_sales[[#This Row],[priceEach]]*Data_sales[[#This Row],[quantityOrdered]]</f>
        <v>2770.95</v>
      </c>
      <c r="R378" s="1">
        <f>YEAR(Data_sales[[#This Row],[orderDate]])</f>
        <v>2005</v>
      </c>
      <c r="T378">
        <f>COUNTIF($F$2:F378,F378:F1377)</f>
        <v>19</v>
      </c>
      <c r="U378" t="str">
        <f>IF(T378=1,T378+ROWS($T$2:T378)/1000,"")</f>
        <v/>
      </c>
      <c r="V378" t="str">
        <f>IFERROR(SMALL($U$2:$U$1001,ROWS($U$2:U378)),"")</f>
        <v/>
      </c>
      <c r="W378" t="str">
        <f>IF(V378&lt;&gt;"",INDEX(Data_sales[productName],MATCH(V378,$U$2:$U$1001,0)),"")</f>
        <v/>
      </c>
      <c r="X378">
        <f>COUNTIF($O$2:O378,$O$2:$O$1001)</f>
        <v>279</v>
      </c>
      <c r="Y378" t="str">
        <f>IF(X378=1,X378+ROWS($X$2:X378)/100,"")</f>
        <v/>
      </c>
      <c r="Z378" t="str">
        <f>IFERROR(LARGE($Y$2:$Y$1001,ROWS($Y$2:Y378)),"")</f>
        <v/>
      </c>
      <c r="AA378" t="str">
        <f>IF(Z378&lt;&gt;"",INDEX(Data_sales[RepfullName],MATCH(Z378,$Y$2:$Y$1001,0)),"")</f>
        <v/>
      </c>
    </row>
    <row r="379" spans="1:27" x14ac:dyDescent="0.25">
      <c r="A379">
        <v>141</v>
      </c>
      <c r="B379">
        <v>49</v>
      </c>
      <c r="C379">
        <v>56.55</v>
      </c>
      <c r="D379" s="1" t="s">
        <v>17</v>
      </c>
      <c r="E379" s="1" t="s">
        <v>18</v>
      </c>
      <c r="F379" s="1" t="s">
        <v>125</v>
      </c>
      <c r="G379" s="2">
        <v>38399</v>
      </c>
      <c r="H379" s="1" t="s">
        <v>108</v>
      </c>
      <c r="I379" s="1" t="s">
        <v>18</v>
      </c>
      <c r="J379" s="1" t="s">
        <v>82</v>
      </c>
      <c r="K379" s="1" t="s">
        <v>83</v>
      </c>
      <c r="L379" s="1" t="s">
        <v>84</v>
      </c>
      <c r="M379" s="1" t="s">
        <v>85</v>
      </c>
      <c r="N379">
        <v>227600</v>
      </c>
      <c r="O379" s="1" t="s">
        <v>86</v>
      </c>
      <c r="P379" s="1" t="s">
        <v>87</v>
      </c>
      <c r="Q379" s="3">
        <f>Data_sales[[#This Row],[priceEach]]*Data_sales[[#This Row],[quantityOrdered]]</f>
        <v>2770.95</v>
      </c>
      <c r="R379" s="1">
        <f>YEAR(Data_sales[[#This Row],[orderDate]])</f>
        <v>2005</v>
      </c>
      <c r="T379">
        <f>COUNTIF($F$2:F379,F379:F1378)</f>
        <v>20</v>
      </c>
      <c r="U379" t="str">
        <f>IF(T379=1,T379+ROWS($T$2:T379)/1000,"")</f>
        <v/>
      </c>
      <c r="V379" t="str">
        <f>IFERROR(SMALL($U$2:$U$1001,ROWS($U$2:U379)),"")</f>
        <v/>
      </c>
      <c r="W379" t="str">
        <f>IF(V379&lt;&gt;"",INDEX(Data_sales[productName],MATCH(V379,$U$2:$U$1001,0)),"")</f>
        <v/>
      </c>
      <c r="X379">
        <f>COUNTIF($O$2:O379,$O$2:$O$1001)</f>
        <v>280</v>
      </c>
      <c r="Y379" t="str">
        <f>IF(X379=1,X379+ROWS($X$2:X379)/100,"")</f>
        <v/>
      </c>
      <c r="Z379" t="str">
        <f>IFERROR(LARGE($Y$2:$Y$1001,ROWS($Y$2:Y379)),"")</f>
        <v/>
      </c>
      <c r="AA379" t="str">
        <f>IF(Z379&lt;&gt;"",INDEX(Data_sales[RepfullName],MATCH(Z379,$Y$2:$Y$1001,0)),"")</f>
        <v/>
      </c>
    </row>
    <row r="380" spans="1:27" x14ac:dyDescent="0.25">
      <c r="A380">
        <v>141</v>
      </c>
      <c r="B380">
        <v>49</v>
      </c>
      <c r="C380">
        <v>56.55</v>
      </c>
      <c r="D380" s="1" t="s">
        <v>17</v>
      </c>
      <c r="E380" s="1" t="s">
        <v>18</v>
      </c>
      <c r="F380" s="1" t="s">
        <v>125</v>
      </c>
      <c r="G380" s="2">
        <v>38405</v>
      </c>
      <c r="H380" s="1" t="s">
        <v>109</v>
      </c>
      <c r="I380" s="1" t="s">
        <v>18</v>
      </c>
      <c r="J380" s="1" t="s">
        <v>82</v>
      </c>
      <c r="K380" s="1" t="s">
        <v>83</v>
      </c>
      <c r="L380" s="1" t="s">
        <v>84</v>
      </c>
      <c r="M380" s="1" t="s">
        <v>85</v>
      </c>
      <c r="N380">
        <v>227600</v>
      </c>
      <c r="O380" s="1" t="s">
        <v>86</v>
      </c>
      <c r="P380" s="1" t="s">
        <v>87</v>
      </c>
      <c r="Q380" s="3">
        <f>Data_sales[[#This Row],[priceEach]]*Data_sales[[#This Row],[quantityOrdered]]</f>
        <v>2770.95</v>
      </c>
      <c r="R380" s="1">
        <f>YEAR(Data_sales[[#This Row],[orderDate]])</f>
        <v>2005</v>
      </c>
      <c r="T380">
        <f>COUNTIF($F$2:F380,F380:F1379)</f>
        <v>21</v>
      </c>
      <c r="U380" t="str">
        <f>IF(T380=1,T380+ROWS($T$2:T380)/1000,"")</f>
        <v/>
      </c>
      <c r="V380" t="str">
        <f>IFERROR(SMALL($U$2:$U$1001,ROWS($U$2:U380)),"")</f>
        <v/>
      </c>
      <c r="W380" t="str">
        <f>IF(V380&lt;&gt;"",INDEX(Data_sales[productName],MATCH(V380,$U$2:$U$1001,0)),"")</f>
        <v/>
      </c>
      <c r="X380">
        <f>COUNTIF($O$2:O380,$O$2:$O$1001)</f>
        <v>281</v>
      </c>
      <c r="Y380" t="str">
        <f>IF(X380=1,X380+ROWS($X$2:X380)/100,"")</f>
        <v/>
      </c>
      <c r="Z380" t="str">
        <f>IFERROR(LARGE($Y$2:$Y$1001,ROWS($Y$2:Y380)),"")</f>
        <v/>
      </c>
      <c r="AA380" t="str">
        <f>IF(Z380&lt;&gt;"",INDEX(Data_sales[RepfullName],MATCH(Z380,$Y$2:$Y$1001,0)),"")</f>
        <v/>
      </c>
    </row>
    <row r="381" spans="1:27" x14ac:dyDescent="0.25">
      <c r="A381">
        <v>141</v>
      </c>
      <c r="B381">
        <v>49</v>
      </c>
      <c r="C381">
        <v>56.55</v>
      </c>
      <c r="D381" s="1" t="s">
        <v>17</v>
      </c>
      <c r="E381" s="1" t="s">
        <v>18</v>
      </c>
      <c r="F381" s="1" t="s">
        <v>125</v>
      </c>
      <c r="G381" s="2">
        <v>38412</v>
      </c>
      <c r="H381" s="1" t="s">
        <v>110</v>
      </c>
      <c r="I381" s="1" t="s">
        <v>111</v>
      </c>
      <c r="J381" s="1" t="s">
        <v>82</v>
      </c>
      <c r="K381" s="1" t="s">
        <v>83</v>
      </c>
      <c r="L381" s="1" t="s">
        <v>84</v>
      </c>
      <c r="M381" s="1" t="s">
        <v>85</v>
      </c>
      <c r="N381">
        <v>227600</v>
      </c>
      <c r="O381" s="1" t="s">
        <v>86</v>
      </c>
      <c r="P381" s="1" t="s">
        <v>87</v>
      </c>
      <c r="Q381" s="3">
        <f>Data_sales[[#This Row],[priceEach]]*Data_sales[[#This Row],[quantityOrdered]]</f>
        <v>2770.95</v>
      </c>
      <c r="R381" s="1">
        <f>YEAR(Data_sales[[#This Row],[orderDate]])</f>
        <v>2005</v>
      </c>
      <c r="T381">
        <f>COUNTIF($F$2:F381,F381:F1380)</f>
        <v>22</v>
      </c>
      <c r="U381" t="str">
        <f>IF(T381=1,T381+ROWS($T$2:T381)/1000,"")</f>
        <v/>
      </c>
      <c r="V381" t="str">
        <f>IFERROR(SMALL($U$2:$U$1001,ROWS($U$2:U381)),"")</f>
        <v/>
      </c>
      <c r="W381" t="str">
        <f>IF(V381&lt;&gt;"",INDEX(Data_sales[productName],MATCH(V381,$U$2:$U$1001,0)),"")</f>
        <v/>
      </c>
      <c r="X381">
        <f>COUNTIF($O$2:O381,$O$2:$O$1001)</f>
        <v>282</v>
      </c>
      <c r="Y381" t="str">
        <f>IF(X381=1,X381+ROWS($X$2:X381)/100,"")</f>
        <v/>
      </c>
      <c r="Z381" t="str">
        <f>IFERROR(LARGE($Y$2:$Y$1001,ROWS($Y$2:Y381)),"")</f>
        <v/>
      </c>
      <c r="AA381" t="str">
        <f>IF(Z381&lt;&gt;"",INDEX(Data_sales[RepfullName],MATCH(Z381,$Y$2:$Y$1001,0)),"")</f>
        <v/>
      </c>
    </row>
    <row r="382" spans="1:27" x14ac:dyDescent="0.25">
      <c r="A382">
        <v>141</v>
      </c>
      <c r="B382">
        <v>49</v>
      </c>
      <c r="C382">
        <v>56.55</v>
      </c>
      <c r="D382" s="1" t="s">
        <v>17</v>
      </c>
      <c r="E382" s="1" t="s">
        <v>18</v>
      </c>
      <c r="F382" s="1" t="s">
        <v>125</v>
      </c>
      <c r="G382" s="2">
        <v>38426</v>
      </c>
      <c r="H382" s="1" t="s">
        <v>112</v>
      </c>
      <c r="I382" s="1" t="s">
        <v>18</v>
      </c>
      <c r="J382" s="1" t="s">
        <v>82</v>
      </c>
      <c r="K382" s="1" t="s">
        <v>83</v>
      </c>
      <c r="L382" s="1" t="s">
        <v>84</v>
      </c>
      <c r="M382" s="1" t="s">
        <v>85</v>
      </c>
      <c r="N382">
        <v>227600</v>
      </c>
      <c r="O382" s="1" t="s">
        <v>86</v>
      </c>
      <c r="P382" s="1" t="s">
        <v>87</v>
      </c>
      <c r="Q382" s="3">
        <f>Data_sales[[#This Row],[priceEach]]*Data_sales[[#This Row],[quantityOrdered]]</f>
        <v>2770.95</v>
      </c>
      <c r="R382" s="1">
        <f>YEAR(Data_sales[[#This Row],[orderDate]])</f>
        <v>2005</v>
      </c>
      <c r="T382">
        <f>COUNTIF($F$2:F382,F382:F1381)</f>
        <v>23</v>
      </c>
      <c r="U382" t="str">
        <f>IF(T382=1,T382+ROWS($T$2:T382)/1000,"")</f>
        <v/>
      </c>
      <c r="V382" t="str">
        <f>IFERROR(SMALL($U$2:$U$1001,ROWS($U$2:U382)),"")</f>
        <v/>
      </c>
      <c r="W382" t="str">
        <f>IF(V382&lt;&gt;"",INDEX(Data_sales[productName],MATCH(V382,$U$2:$U$1001,0)),"")</f>
        <v/>
      </c>
      <c r="X382">
        <f>COUNTIF($O$2:O382,$O$2:$O$1001)</f>
        <v>283</v>
      </c>
      <c r="Y382" t="str">
        <f>IF(X382=1,X382+ROWS($X$2:X382)/100,"")</f>
        <v/>
      </c>
      <c r="Z382" t="str">
        <f>IFERROR(LARGE($Y$2:$Y$1001,ROWS($Y$2:Y382)),"")</f>
        <v/>
      </c>
      <c r="AA382" t="str">
        <f>IF(Z382&lt;&gt;"",INDEX(Data_sales[RepfullName],MATCH(Z382,$Y$2:$Y$1001,0)),"")</f>
        <v/>
      </c>
    </row>
    <row r="383" spans="1:27" x14ac:dyDescent="0.25">
      <c r="A383">
        <v>141</v>
      </c>
      <c r="B383">
        <v>49</v>
      </c>
      <c r="C383">
        <v>56.55</v>
      </c>
      <c r="D383" s="1" t="s">
        <v>17</v>
      </c>
      <c r="E383" s="1" t="s">
        <v>18</v>
      </c>
      <c r="F383" s="1" t="s">
        <v>125</v>
      </c>
      <c r="G383" s="2">
        <v>38475</v>
      </c>
      <c r="H383" s="1" t="s">
        <v>113</v>
      </c>
      <c r="I383" s="1" t="s">
        <v>18</v>
      </c>
      <c r="J383" s="1" t="s">
        <v>82</v>
      </c>
      <c r="K383" s="1" t="s">
        <v>83</v>
      </c>
      <c r="L383" s="1" t="s">
        <v>84</v>
      </c>
      <c r="M383" s="1" t="s">
        <v>85</v>
      </c>
      <c r="N383">
        <v>227600</v>
      </c>
      <c r="O383" s="1" t="s">
        <v>86</v>
      </c>
      <c r="P383" s="1" t="s">
        <v>87</v>
      </c>
      <c r="Q383" s="3">
        <f>Data_sales[[#This Row],[priceEach]]*Data_sales[[#This Row],[quantityOrdered]]</f>
        <v>2770.95</v>
      </c>
      <c r="R383" s="1">
        <f>YEAR(Data_sales[[#This Row],[orderDate]])</f>
        <v>2005</v>
      </c>
      <c r="T383">
        <f>COUNTIF($F$2:F383,F383:F1382)</f>
        <v>24</v>
      </c>
      <c r="U383" t="str">
        <f>IF(T383=1,T383+ROWS($T$2:T383)/1000,"")</f>
        <v/>
      </c>
      <c r="V383" t="str">
        <f>IFERROR(SMALL($U$2:$U$1001,ROWS($U$2:U383)),"")</f>
        <v/>
      </c>
      <c r="W383" t="str">
        <f>IF(V383&lt;&gt;"",INDEX(Data_sales[productName],MATCH(V383,$U$2:$U$1001,0)),"")</f>
        <v/>
      </c>
      <c r="X383">
        <f>COUNTIF($O$2:O383,$O$2:$O$1001)</f>
        <v>284</v>
      </c>
      <c r="Y383" t="str">
        <f>IF(X383=1,X383+ROWS($X$2:X383)/100,"")</f>
        <v/>
      </c>
      <c r="Z383" t="str">
        <f>IFERROR(LARGE($Y$2:$Y$1001,ROWS($Y$2:Y383)),"")</f>
        <v/>
      </c>
      <c r="AA383" t="str">
        <f>IF(Z383&lt;&gt;"",INDEX(Data_sales[RepfullName],MATCH(Z383,$Y$2:$Y$1001,0)),"")</f>
        <v/>
      </c>
    </row>
    <row r="384" spans="1:27" x14ac:dyDescent="0.25">
      <c r="A384">
        <v>141</v>
      </c>
      <c r="B384">
        <v>49</v>
      </c>
      <c r="C384">
        <v>56.55</v>
      </c>
      <c r="D384" s="1" t="s">
        <v>17</v>
      </c>
      <c r="E384" s="1" t="s">
        <v>18</v>
      </c>
      <c r="F384" s="1" t="s">
        <v>125</v>
      </c>
      <c r="G384" s="2">
        <v>38485</v>
      </c>
      <c r="H384" s="1" t="s">
        <v>114</v>
      </c>
      <c r="I384" s="1" t="s">
        <v>115</v>
      </c>
      <c r="J384" s="1" t="s">
        <v>82</v>
      </c>
      <c r="K384" s="1" t="s">
        <v>83</v>
      </c>
      <c r="L384" s="1" t="s">
        <v>84</v>
      </c>
      <c r="M384" s="1" t="s">
        <v>85</v>
      </c>
      <c r="N384">
        <v>227600</v>
      </c>
      <c r="O384" s="1" t="s">
        <v>86</v>
      </c>
      <c r="P384" s="1" t="s">
        <v>87</v>
      </c>
      <c r="Q384" s="3">
        <f>Data_sales[[#This Row],[priceEach]]*Data_sales[[#This Row],[quantityOrdered]]</f>
        <v>2770.95</v>
      </c>
      <c r="R384" s="1">
        <f>YEAR(Data_sales[[#This Row],[orderDate]])</f>
        <v>2005</v>
      </c>
      <c r="T384">
        <f>COUNTIF($F$2:F384,F384:F1383)</f>
        <v>25</v>
      </c>
      <c r="U384" t="str">
        <f>IF(T384=1,T384+ROWS($T$2:T384)/1000,"")</f>
        <v/>
      </c>
      <c r="V384" t="str">
        <f>IFERROR(SMALL($U$2:$U$1001,ROWS($U$2:U384)),"")</f>
        <v/>
      </c>
      <c r="W384" t="str">
        <f>IF(V384&lt;&gt;"",INDEX(Data_sales[productName],MATCH(V384,$U$2:$U$1001,0)),"")</f>
        <v/>
      </c>
      <c r="X384">
        <f>COUNTIF($O$2:O384,$O$2:$O$1001)</f>
        <v>285</v>
      </c>
      <c r="Y384" t="str">
        <f>IF(X384=1,X384+ROWS($X$2:X384)/100,"")</f>
        <v/>
      </c>
      <c r="Z384" t="str">
        <f>IFERROR(LARGE($Y$2:$Y$1001,ROWS($Y$2:Y384)),"")</f>
        <v/>
      </c>
      <c r="AA384" t="str">
        <f>IF(Z384&lt;&gt;"",INDEX(Data_sales[RepfullName],MATCH(Z384,$Y$2:$Y$1001,0)),"")</f>
        <v/>
      </c>
    </row>
    <row r="385" spans="1:27" x14ac:dyDescent="0.25">
      <c r="A385">
        <v>141</v>
      </c>
      <c r="B385">
        <v>49</v>
      </c>
      <c r="C385">
        <v>56.55</v>
      </c>
      <c r="D385" s="1" t="s">
        <v>17</v>
      </c>
      <c r="E385" s="1" t="s">
        <v>18</v>
      </c>
      <c r="F385" s="1" t="s">
        <v>125</v>
      </c>
      <c r="G385" s="2">
        <v>38503</v>
      </c>
      <c r="H385" s="1" t="s">
        <v>18</v>
      </c>
      <c r="I385" s="1" t="s">
        <v>18</v>
      </c>
      <c r="J385" s="1" t="s">
        <v>82</v>
      </c>
      <c r="K385" s="1" t="s">
        <v>83</v>
      </c>
      <c r="L385" s="1" t="s">
        <v>84</v>
      </c>
      <c r="M385" s="1" t="s">
        <v>85</v>
      </c>
      <c r="N385">
        <v>227600</v>
      </c>
      <c r="O385" s="1" t="s">
        <v>86</v>
      </c>
      <c r="P385" s="1" t="s">
        <v>87</v>
      </c>
      <c r="Q385" s="3">
        <f>Data_sales[[#This Row],[priceEach]]*Data_sales[[#This Row],[quantityOrdered]]</f>
        <v>2770.95</v>
      </c>
      <c r="R385" s="1">
        <f>YEAR(Data_sales[[#This Row],[orderDate]])</f>
        <v>2005</v>
      </c>
      <c r="T385">
        <f>COUNTIF($F$2:F385,F385:F1384)</f>
        <v>26</v>
      </c>
      <c r="U385" t="str">
        <f>IF(T385=1,T385+ROWS($T$2:T385)/1000,"")</f>
        <v/>
      </c>
      <c r="V385" t="str">
        <f>IFERROR(SMALL($U$2:$U$1001,ROWS($U$2:U385)),"")</f>
        <v/>
      </c>
      <c r="W385" t="str">
        <f>IF(V385&lt;&gt;"",INDEX(Data_sales[productName],MATCH(V385,$U$2:$U$1001,0)),"")</f>
        <v/>
      </c>
      <c r="X385">
        <f>COUNTIF($O$2:O385,$O$2:$O$1001)</f>
        <v>286</v>
      </c>
      <c r="Y385" t="str">
        <f>IF(X385=1,X385+ROWS($X$2:X385)/100,"")</f>
        <v/>
      </c>
      <c r="Z385" t="str">
        <f>IFERROR(LARGE($Y$2:$Y$1001,ROWS($Y$2:Y385)),"")</f>
        <v/>
      </c>
      <c r="AA385" t="str">
        <f>IF(Z385&lt;&gt;"",INDEX(Data_sales[RepfullName],MATCH(Z385,$Y$2:$Y$1001,0)),"")</f>
        <v/>
      </c>
    </row>
    <row r="386" spans="1:27" x14ac:dyDescent="0.25">
      <c r="A386">
        <v>141</v>
      </c>
      <c r="B386">
        <v>33</v>
      </c>
      <c r="C386">
        <v>114.59</v>
      </c>
      <c r="D386" s="1" t="s">
        <v>17</v>
      </c>
      <c r="E386" s="1" t="s">
        <v>18</v>
      </c>
      <c r="F386" s="1" t="s">
        <v>126</v>
      </c>
      <c r="G386" s="2">
        <v>37652</v>
      </c>
      <c r="H386" s="1" t="s">
        <v>81</v>
      </c>
      <c r="I386" s="1" t="s">
        <v>18</v>
      </c>
      <c r="J386" s="1" t="s">
        <v>82</v>
      </c>
      <c r="K386" s="1" t="s">
        <v>83</v>
      </c>
      <c r="L386" s="1" t="s">
        <v>84</v>
      </c>
      <c r="M386" s="1" t="s">
        <v>85</v>
      </c>
      <c r="N386">
        <v>227600</v>
      </c>
      <c r="O386" s="1" t="s">
        <v>86</v>
      </c>
      <c r="P386" s="1" t="s">
        <v>87</v>
      </c>
      <c r="Q386" s="1">
        <f>Data_sales[[#This Row],[priceEach]]*Data_sales[[#This Row],[quantityOrdered]]</f>
        <v>3781.4700000000003</v>
      </c>
      <c r="R386" s="1">
        <f>YEAR(Data_sales[[#This Row],[orderDate]])</f>
        <v>2003</v>
      </c>
      <c r="T386">
        <f>COUNTIF($F$2:F386,F386:F1385)</f>
        <v>1</v>
      </c>
      <c r="U386">
        <f>IF(T386=1,T386+ROWS($T$2:T386)/1000,"")</f>
        <v>1.385</v>
      </c>
      <c r="V386" t="str">
        <f>IFERROR(SMALL($U$2:$U$1001,ROWS($U$2:U386)),"")</f>
        <v/>
      </c>
      <c r="W386" t="str">
        <f>IF(V386&lt;&gt;"",INDEX(Data_sales[productName],MATCH(V386,$U$2:$U$1001,0)),"")</f>
        <v/>
      </c>
      <c r="X386">
        <f>COUNTIF($O$2:O386,$O$2:$O$1001)</f>
        <v>287</v>
      </c>
      <c r="Y386" t="str">
        <f>IF(X386=1,X386+ROWS($X$2:X386)/100,"")</f>
        <v/>
      </c>
      <c r="Z386" t="str">
        <f>IFERROR(LARGE($Y$2:$Y$1001,ROWS($Y$2:Y386)),"")</f>
        <v/>
      </c>
      <c r="AA386" t="str">
        <f>IF(Z386&lt;&gt;"",INDEX(Data_sales[RepfullName],MATCH(Z386,$Y$2:$Y$1001,0)),"")</f>
        <v/>
      </c>
    </row>
    <row r="387" spans="1:27" x14ac:dyDescent="0.25">
      <c r="A387">
        <v>141</v>
      </c>
      <c r="B387">
        <v>33</v>
      </c>
      <c r="C387">
        <v>114.59</v>
      </c>
      <c r="D387" s="1" t="s">
        <v>17</v>
      </c>
      <c r="E387" s="1" t="s">
        <v>18</v>
      </c>
      <c r="F387" s="1" t="s">
        <v>126</v>
      </c>
      <c r="G387" s="2">
        <v>37778</v>
      </c>
      <c r="H387" s="1" t="s">
        <v>88</v>
      </c>
      <c r="I387" s="1" t="s">
        <v>18</v>
      </c>
      <c r="J387" s="1" t="s">
        <v>82</v>
      </c>
      <c r="K387" s="1" t="s">
        <v>83</v>
      </c>
      <c r="L387" s="1" t="s">
        <v>84</v>
      </c>
      <c r="M387" s="1" t="s">
        <v>85</v>
      </c>
      <c r="N387">
        <v>227600</v>
      </c>
      <c r="O387" s="1" t="s">
        <v>86</v>
      </c>
      <c r="P387" s="1" t="s">
        <v>87</v>
      </c>
      <c r="Q387" s="1">
        <f>Data_sales[[#This Row],[priceEach]]*Data_sales[[#This Row],[quantityOrdered]]</f>
        <v>3781.4700000000003</v>
      </c>
      <c r="R387" s="1">
        <f>YEAR(Data_sales[[#This Row],[orderDate]])</f>
        <v>2003</v>
      </c>
      <c r="T387">
        <f>COUNTIF($F$2:F387,F387:F1386)</f>
        <v>2</v>
      </c>
      <c r="U387" t="str">
        <f>IF(T387=1,T387+ROWS($T$2:T387)/1000,"")</f>
        <v/>
      </c>
      <c r="V387" t="str">
        <f>IFERROR(SMALL($U$2:$U$1001,ROWS($U$2:U387)),"")</f>
        <v/>
      </c>
      <c r="W387" t="str">
        <f>IF(V387&lt;&gt;"",INDEX(Data_sales[productName],MATCH(V387,$U$2:$U$1001,0)),"")</f>
        <v/>
      </c>
      <c r="X387">
        <f>COUNTIF($O$2:O387,$O$2:$O$1001)</f>
        <v>288</v>
      </c>
      <c r="Y387" t="str">
        <f>IF(X387=1,X387+ROWS($X$2:X387)/100,"")</f>
        <v/>
      </c>
      <c r="Z387" t="str">
        <f>IFERROR(LARGE($Y$2:$Y$1001,ROWS($Y$2:Y387)),"")</f>
        <v/>
      </c>
      <c r="AA387" t="str">
        <f>IF(Z387&lt;&gt;"",INDEX(Data_sales[RepfullName],MATCH(Z387,$Y$2:$Y$1001,0)),"")</f>
        <v/>
      </c>
    </row>
    <row r="388" spans="1:27" x14ac:dyDescent="0.25">
      <c r="A388">
        <v>141</v>
      </c>
      <c r="B388">
        <v>33</v>
      </c>
      <c r="C388">
        <v>114.59</v>
      </c>
      <c r="D388" s="1" t="s">
        <v>17</v>
      </c>
      <c r="E388" s="1" t="s">
        <v>18</v>
      </c>
      <c r="F388" s="1" t="s">
        <v>126</v>
      </c>
      <c r="G388" s="2">
        <v>37799</v>
      </c>
      <c r="H388" s="1" t="s">
        <v>89</v>
      </c>
      <c r="I388" s="1" t="s">
        <v>18</v>
      </c>
      <c r="J388" s="1" t="s">
        <v>82</v>
      </c>
      <c r="K388" s="1" t="s">
        <v>83</v>
      </c>
      <c r="L388" s="1" t="s">
        <v>84</v>
      </c>
      <c r="M388" s="1" t="s">
        <v>85</v>
      </c>
      <c r="N388">
        <v>227600</v>
      </c>
      <c r="O388" s="1" t="s">
        <v>86</v>
      </c>
      <c r="P388" s="1" t="s">
        <v>87</v>
      </c>
      <c r="Q388" s="1">
        <f>Data_sales[[#This Row],[priceEach]]*Data_sales[[#This Row],[quantityOrdered]]</f>
        <v>3781.4700000000003</v>
      </c>
      <c r="R388" s="1">
        <f>YEAR(Data_sales[[#This Row],[orderDate]])</f>
        <v>2003</v>
      </c>
      <c r="T388">
        <f>COUNTIF($F$2:F388,F388:F1387)</f>
        <v>3</v>
      </c>
      <c r="U388" t="str">
        <f>IF(T388=1,T388+ROWS($T$2:T388)/1000,"")</f>
        <v/>
      </c>
      <c r="V388" t="str">
        <f>IFERROR(SMALL($U$2:$U$1001,ROWS($U$2:U388)),"")</f>
        <v/>
      </c>
      <c r="W388" t="str">
        <f>IF(V388&lt;&gt;"",INDEX(Data_sales[productName],MATCH(V388,$U$2:$U$1001,0)),"")</f>
        <v/>
      </c>
      <c r="X388">
        <f>COUNTIF($O$2:O388,$O$2:$O$1001)</f>
        <v>289</v>
      </c>
      <c r="Y388" t="str">
        <f>IF(X388=1,X388+ROWS($X$2:X388)/100,"")</f>
        <v/>
      </c>
      <c r="Z388" t="str">
        <f>IFERROR(LARGE($Y$2:$Y$1001,ROWS($Y$2:Y388)),"")</f>
        <v/>
      </c>
      <c r="AA388" t="str">
        <f>IF(Z388&lt;&gt;"",INDEX(Data_sales[RepfullName],MATCH(Z388,$Y$2:$Y$1001,0)),"")</f>
        <v/>
      </c>
    </row>
    <row r="389" spans="1:27" x14ac:dyDescent="0.25">
      <c r="A389">
        <v>141</v>
      </c>
      <c r="B389">
        <v>33</v>
      </c>
      <c r="C389">
        <v>114.59</v>
      </c>
      <c r="D389" s="1" t="s">
        <v>17</v>
      </c>
      <c r="E389" s="1" t="s">
        <v>18</v>
      </c>
      <c r="F389" s="1" t="s">
        <v>126</v>
      </c>
      <c r="G389" s="2">
        <v>37892</v>
      </c>
      <c r="H389" s="1" t="s">
        <v>90</v>
      </c>
      <c r="I389" s="1" t="s">
        <v>18</v>
      </c>
      <c r="J389" s="1" t="s">
        <v>82</v>
      </c>
      <c r="K389" s="1" t="s">
        <v>83</v>
      </c>
      <c r="L389" s="1" t="s">
        <v>84</v>
      </c>
      <c r="M389" s="1" t="s">
        <v>85</v>
      </c>
      <c r="N389">
        <v>227600</v>
      </c>
      <c r="O389" s="1" t="s">
        <v>86</v>
      </c>
      <c r="P389" s="1" t="s">
        <v>87</v>
      </c>
      <c r="Q389" s="1">
        <f>Data_sales[[#This Row],[priceEach]]*Data_sales[[#This Row],[quantityOrdered]]</f>
        <v>3781.4700000000003</v>
      </c>
      <c r="R389" s="1">
        <f>YEAR(Data_sales[[#This Row],[orderDate]])</f>
        <v>2003</v>
      </c>
      <c r="T389">
        <f>COUNTIF($F$2:F389,F389:F1388)</f>
        <v>4</v>
      </c>
      <c r="U389" t="str">
        <f>IF(T389=1,T389+ROWS($T$2:T389)/1000,"")</f>
        <v/>
      </c>
      <c r="V389" t="str">
        <f>IFERROR(SMALL($U$2:$U$1001,ROWS($U$2:U389)),"")</f>
        <v/>
      </c>
      <c r="W389" t="str">
        <f>IF(V389&lt;&gt;"",INDEX(Data_sales[productName],MATCH(V389,$U$2:$U$1001,0)),"")</f>
        <v/>
      </c>
      <c r="X389">
        <f>COUNTIF($O$2:O389,$O$2:$O$1001)</f>
        <v>290</v>
      </c>
      <c r="Y389" t="str">
        <f>IF(X389=1,X389+ROWS($X$2:X389)/100,"")</f>
        <v/>
      </c>
      <c r="Z389" t="str">
        <f>IFERROR(LARGE($Y$2:$Y$1001,ROWS($Y$2:Y389)),"")</f>
        <v/>
      </c>
      <c r="AA389" t="str">
        <f>IF(Z389&lt;&gt;"",INDEX(Data_sales[RepfullName],MATCH(Z389,$Y$2:$Y$1001,0)),"")</f>
        <v/>
      </c>
    </row>
    <row r="390" spans="1:27" x14ac:dyDescent="0.25">
      <c r="A390">
        <v>141</v>
      </c>
      <c r="B390">
        <v>33</v>
      </c>
      <c r="C390">
        <v>114.59</v>
      </c>
      <c r="D390" s="1" t="s">
        <v>17</v>
      </c>
      <c r="E390" s="1" t="s">
        <v>18</v>
      </c>
      <c r="F390" s="1" t="s">
        <v>126</v>
      </c>
      <c r="G390" s="2">
        <v>37902</v>
      </c>
      <c r="H390" s="1" t="s">
        <v>91</v>
      </c>
      <c r="I390" s="1" t="s">
        <v>18</v>
      </c>
      <c r="J390" s="1" t="s">
        <v>82</v>
      </c>
      <c r="K390" s="1" t="s">
        <v>83</v>
      </c>
      <c r="L390" s="1" t="s">
        <v>84</v>
      </c>
      <c r="M390" s="1" t="s">
        <v>85</v>
      </c>
      <c r="N390">
        <v>227600</v>
      </c>
      <c r="O390" s="1" t="s">
        <v>86</v>
      </c>
      <c r="P390" s="1" t="s">
        <v>87</v>
      </c>
      <c r="Q390" s="1">
        <f>Data_sales[[#This Row],[priceEach]]*Data_sales[[#This Row],[quantityOrdered]]</f>
        <v>3781.4700000000003</v>
      </c>
      <c r="R390" s="1">
        <f>YEAR(Data_sales[[#This Row],[orderDate]])</f>
        <v>2003</v>
      </c>
      <c r="T390">
        <f>COUNTIF($F$2:F390,F390:F1389)</f>
        <v>5</v>
      </c>
      <c r="U390" t="str">
        <f>IF(T390=1,T390+ROWS($T$2:T390)/1000,"")</f>
        <v/>
      </c>
      <c r="V390" t="str">
        <f>IFERROR(SMALL($U$2:$U$1001,ROWS($U$2:U390)),"")</f>
        <v/>
      </c>
      <c r="W390" t="str">
        <f>IF(V390&lt;&gt;"",INDEX(Data_sales[productName],MATCH(V390,$U$2:$U$1001,0)),"")</f>
        <v/>
      </c>
      <c r="X390">
        <f>COUNTIF($O$2:O390,$O$2:$O$1001)</f>
        <v>291</v>
      </c>
      <c r="Y390" t="str">
        <f>IF(X390=1,X390+ROWS($X$2:X390)/100,"")</f>
        <v/>
      </c>
      <c r="Z390" t="str">
        <f>IFERROR(LARGE($Y$2:$Y$1001,ROWS($Y$2:Y390)),"")</f>
        <v/>
      </c>
      <c r="AA390" t="str">
        <f>IF(Z390&lt;&gt;"",INDEX(Data_sales[RepfullName],MATCH(Z390,$Y$2:$Y$1001,0)),"")</f>
        <v/>
      </c>
    </row>
    <row r="391" spans="1:27" x14ac:dyDescent="0.25">
      <c r="A391">
        <v>141</v>
      </c>
      <c r="B391">
        <v>33</v>
      </c>
      <c r="C391">
        <v>114.59</v>
      </c>
      <c r="D391" s="1" t="s">
        <v>17</v>
      </c>
      <c r="E391" s="1" t="s">
        <v>18</v>
      </c>
      <c r="F391" s="1" t="s">
        <v>126</v>
      </c>
      <c r="G391" s="2">
        <v>37944</v>
      </c>
      <c r="H391" s="1" t="s">
        <v>92</v>
      </c>
      <c r="I391" s="1" t="s">
        <v>18</v>
      </c>
      <c r="J391" s="1" t="s">
        <v>82</v>
      </c>
      <c r="K391" s="1" t="s">
        <v>83</v>
      </c>
      <c r="L391" s="1" t="s">
        <v>84</v>
      </c>
      <c r="M391" s="1" t="s">
        <v>85</v>
      </c>
      <c r="N391">
        <v>227600</v>
      </c>
      <c r="O391" s="1" t="s">
        <v>86</v>
      </c>
      <c r="P391" s="1" t="s">
        <v>87</v>
      </c>
      <c r="Q391" s="1">
        <f>Data_sales[[#This Row],[priceEach]]*Data_sales[[#This Row],[quantityOrdered]]</f>
        <v>3781.4700000000003</v>
      </c>
      <c r="R391" s="1">
        <f>YEAR(Data_sales[[#This Row],[orderDate]])</f>
        <v>2003</v>
      </c>
      <c r="T391">
        <f>COUNTIF($F$2:F391,F391:F1390)</f>
        <v>6</v>
      </c>
      <c r="U391" t="str">
        <f>IF(T391=1,T391+ROWS($T$2:T391)/1000,"")</f>
        <v/>
      </c>
      <c r="V391" t="str">
        <f>IFERROR(SMALL($U$2:$U$1001,ROWS($U$2:U391)),"")</f>
        <v/>
      </c>
      <c r="W391" t="str">
        <f>IF(V391&lt;&gt;"",INDEX(Data_sales[productName],MATCH(V391,$U$2:$U$1001,0)),"")</f>
        <v/>
      </c>
      <c r="X391">
        <f>COUNTIF($O$2:O391,$O$2:$O$1001)</f>
        <v>292</v>
      </c>
      <c r="Y391" t="str">
        <f>IF(X391=1,X391+ROWS($X$2:X391)/100,"")</f>
        <v/>
      </c>
      <c r="Z391" t="str">
        <f>IFERROR(LARGE($Y$2:$Y$1001,ROWS($Y$2:Y391)),"")</f>
        <v/>
      </c>
      <c r="AA391" t="str">
        <f>IF(Z391&lt;&gt;"",INDEX(Data_sales[RepfullName],MATCH(Z391,$Y$2:$Y$1001,0)),"")</f>
        <v/>
      </c>
    </row>
    <row r="392" spans="1:27" x14ac:dyDescent="0.25">
      <c r="A392">
        <v>141</v>
      </c>
      <c r="B392">
        <v>33</v>
      </c>
      <c r="C392">
        <v>114.59</v>
      </c>
      <c r="D392" s="1" t="s">
        <v>17</v>
      </c>
      <c r="E392" s="1" t="s">
        <v>18</v>
      </c>
      <c r="F392" s="1" t="s">
        <v>126</v>
      </c>
      <c r="G392" s="2">
        <v>37957</v>
      </c>
      <c r="H392" s="1" t="s">
        <v>93</v>
      </c>
      <c r="I392" s="1" t="s">
        <v>18</v>
      </c>
      <c r="J392" s="1" t="s">
        <v>82</v>
      </c>
      <c r="K392" s="1" t="s">
        <v>83</v>
      </c>
      <c r="L392" s="1" t="s">
        <v>84</v>
      </c>
      <c r="M392" s="1" t="s">
        <v>85</v>
      </c>
      <c r="N392">
        <v>227600</v>
      </c>
      <c r="O392" s="1" t="s">
        <v>86</v>
      </c>
      <c r="P392" s="1" t="s">
        <v>87</v>
      </c>
      <c r="Q392" s="1">
        <f>Data_sales[[#This Row],[priceEach]]*Data_sales[[#This Row],[quantityOrdered]]</f>
        <v>3781.4700000000003</v>
      </c>
      <c r="R392" s="1">
        <f>YEAR(Data_sales[[#This Row],[orderDate]])</f>
        <v>2003</v>
      </c>
      <c r="T392">
        <f>COUNTIF($F$2:F392,F392:F1391)</f>
        <v>7</v>
      </c>
      <c r="U392" t="str">
        <f>IF(T392=1,T392+ROWS($T$2:T392)/1000,"")</f>
        <v/>
      </c>
      <c r="V392" t="str">
        <f>IFERROR(SMALL($U$2:$U$1001,ROWS($U$2:U392)),"")</f>
        <v/>
      </c>
      <c r="W392" t="str">
        <f>IF(V392&lt;&gt;"",INDEX(Data_sales[productName],MATCH(V392,$U$2:$U$1001,0)),"")</f>
        <v/>
      </c>
      <c r="X392">
        <f>COUNTIF($O$2:O392,$O$2:$O$1001)</f>
        <v>293</v>
      </c>
      <c r="Y392" t="str">
        <f>IF(X392=1,X392+ROWS($X$2:X392)/100,"")</f>
        <v/>
      </c>
      <c r="Z392" t="str">
        <f>IFERROR(LARGE($Y$2:$Y$1001,ROWS($Y$2:Y392)),"")</f>
        <v/>
      </c>
      <c r="AA392" t="str">
        <f>IF(Z392&lt;&gt;"",INDEX(Data_sales[RepfullName],MATCH(Z392,$Y$2:$Y$1001,0)),"")</f>
        <v/>
      </c>
    </row>
    <row r="393" spans="1:27" x14ac:dyDescent="0.25">
      <c r="A393">
        <v>141</v>
      </c>
      <c r="B393">
        <v>33</v>
      </c>
      <c r="C393">
        <v>114.59</v>
      </c>
      <c r="D393" s="1" t="s">
        <v>17</v>
      </c>
      <c r="E393" s="1" t="s">
        <v>18</v>
      </c>
      <c r="F393" s="1" t="s">
        <v>126</v>
      </c>
      <c r="G393" s="2">
        <v>37958</v>
      </c>
      <c r="H393" s="1" t="s">
        <v>93</v>
      </c>
      <c r="I393" s="1" t="s">
        <v>94</v>
      </c>
      <c r="J393" s="1" t="s">
        <v>82</v>
      </c>
      <c r="K393" s="1" t="s">
        <v>83</v>
      </c>
      <c r="L393" s="1" t="s">
        <v>84</v>
      </c>
      <c r="M393" s="1" t="s">
        <v>85</v>
      </c>
      <c r="N393">
        <v>227600</v>
      </c>
      <c r="O393" s="1" t="s">
        <v>86</v>
      </c>
      <c r="P393" s="1" t="s">
        <v>87</v>
      </c>
      <c r="Q393" s="1">
        <f>Data_sales[[#This Row],[priceEach]]*Data_sales[[#This Row],[quantityOrdered]]</f>
        <v>3781.4700000000003</v>
      </c>
      <c r="R393" s="1">
        <f>YEAR(Data_sales[[#This Row],[orderDate]])</f>
        <v>2003</v>
      </c>
      <c r="T393">
        <f>COUNTIF($F$2:F393,F393:F1392)</f>
        <v>8</v>
      </c>
      <c r="U393" t="str">
        <f>IF(T393=1,T393+ROWS($T$2:T393)/1000,"")</f>
        <v/>
      </c>
      <c r="V393" t="str">
        <f>IFERROR(SMALL($U$2:$U$1001,ROWS($U$2:U393)),"")</f>
        <v/>
      </c>
      <c r="W393" t="str">
        <f>IF(V393&lt;&gt;"",INDEX(Data_sales[productName],MATCH(V393,$U$2:$U$1001,0)),"")</f>
        <v/>
      </c>
      <c r="X393">
        <f>COUNTIF($O$2:O393,$O$2:$O$1001)</f>
        <v>294</v>
      </c>
      <c r="Y393" t="str">
        <f>IF(X393=1,X393+ROWS($X$2:X393)/100,"")</f>
        <v/>
      </c>
      <c r="Z393" t="str">
        <f>IFERROR(LARGE($Y$2:$Y$1001,ROWS($Y$2:Y393)),"")</f>
        <v/>
      </c>
      <c r="AA393" t="str">
        <f>IF(Z393&lt;&gt;"",INDEX(Data_sales[RepfullName],MATCH(Z393,$Y$2:$Y$1001,0)),"")</f>
        <v/>
      </c>
    </row>
    <row r="394" spans="1:27" x14ac:dyDescent="0.25">
      <c r="A394">
        <v>141</v>
      </c>
      <c r="B394">
        <v>33</v>
      </c>
      <c r="C394">
        <v>114.59</v>
      </c>
      <c r="D394" s="1" t="s">
        <v>17</v>
      </c>
      <c r="E394" s="1" t="s">
        <v>18</v>
      </c>
      <c r="F394" s="1" t="s">
        <v>126</v>
      </c>
      <c r="G394" s="2">
        <v>38002</v>
      </c>
      <c r="H394" s="1" t="s">
        <v>95</v>
      </c>
      <c r="I394" s="1" t="s">
        <v>18</v>
      </c>
      <c r="J394" s="1" t="s">
        <v>82</v>
      </c>
      <c r="K394" s="1" t="s">
        <v>83</v>
      </c>
      <c r="L394" s="1" t="s">
        <v>84</v>
      </c>
      <c r="M394" s="1" t="s">
        <v>85</v>
      </c>
      <c r="N394">
        <v>227600</v>
      </c>
      <c r="O394" s="1" t="s">
        <v>86</v>
      </c>
      <c r="P394" s="1" t="s">
        <v>87</v>
      </c>
      <c r="Q394" s="1">
        <f>Data_sales[[#This Row],[priceEach]]*Data_sales[[#This Row],[quantityOrdered]]</f>
        <v>3781.4700000000003</v>
      </c>
      <c r="R394" s="1">
        <f>YEAR(Data_sales[[#This Row],[orderDate]])</f>
        <v>2004</v>
      </c>
      <c r="T394">
        <f>COUNTIF($F$2:F394,F394:F1393)</f>
        <v>9</v>
      </c>
      <c r="U394" t="str">
        <f>IF(T394=1,T394+ROWS($T$2:T394)/1000,"")</f>
        <v/>
      </c>
      <c r="V394" t="str">
        <f>IFERROR(SMALL($U$2:$U$1001,ROWS($U$2:U394)),"")</f>
        <v/>
      </c>
      <c r="W394" t="str">
        <f>IF(V394&lt;&gt;"",INDEX(Data_sales[productName],MATCH(V394,$U$2:$U$1001,0)),"")</f>
        <v/>
      </c>
      <c r="X394">
        <f>COUNTIF($O$2:O394,$O$2:$O$1001)</f>
        <v>295</v>
      </c>
      <c r="Y394" t="str">
        <f>IF(X394=1,X394+ROWS($X$2:X394)/100,"")</f>
        <v/>
      </c>
      <c r="Z394" t="str">
        <f>IFERROR(LARGE($Y$2:$Y$1001,ROWS($Y$2:Y394)),"")</f>
        <v/>
      </c>
      <c r="AA394" t="str">
        <f>IF(Z394&lt;&gt;"",INDEX(Data_sales[RepfullName],MATCH(Z394,$Y$2:$Y$1001,0)),"")</f>
        <v/>
      </c>
    </row>
    <row r="395" spans="1:27" x14ac:dyDescent="0.25">
      <c r="A395">
        <v>141</v>
      </c>
      <c r="B395">
        <v>33</v>
      </c>
      <c r="C395">
        <v>114.59</v>
      </c>
      <c r="D395" s="1" t="s">
        <v>17</v>
      </c>
      <c r="E395" s="1" t="s">
        <v>18</v>
      </c>
      <c r="F395" s="1" t="s">
        <v>126</v>
      </c>
      <c r="G395" s="2">
        <v>38106</v>
      </c>
      <c r="H395" s="1" t="s">
        <v>96</v>
      </c>
      <c r="I395" s="1" t="s">
        <v>18</v>
      </c>
      <c r="J395" s="1" t="s">
        <v>82</v>
      </c>
      <c r="K395" s="1" t="s">
        <v>83</v>
      </c>
      <c r="L395" s="1" t="s">
        <v>84</v>
      </c>
      <c r="M395" s="1" t="s">
        <v>85</v>
      </c>
      <c r="N395">
        <v>227600</v>
      </c>
      <c r="O395" s="1" t="s">
        <v>86</v>
      </c>
      <c r="P395" s="1" t="s">
        <v>87</v>
      </c>
      <c r="Q395" s="1">
        <f>Data_sales[[#This Row],[priceEach]]*Data_sales[[#This Row],[quantityOrdered]]</f>
        <v>3781.4700000000003</v>
      </c>
      <c r="R395" s="1">
        <f>YEAR(Data_sales[[#This Row],[orderDate]])</f>
        <v>2004</v>
      </c>
      <c r="T395">
        <f>COUNTIF($F$2:F395,F395:F1394)</f>
        <v>10</v>
      </c>
      <c r="U395" t="str">
        <f>IF(T395=1,T395+ROWS($T$2:T395)/1000,"")</f>
        <v/>
      </c>
      <c r="V395" t="str">
        <f>IFERROR(SMALL($U$2:$U$1001,ROWS($U$2:U395)),"")</f>
        <v/>
      </c>
      <c r="W395" t="str">
        <f>IF(V395&lt;&gt;"",INDEX(Data_sales[productName],MATCH(V395,$U$2:$U$1001,0)),"")</f>
        <v/>
      </c>
      <c r="X395">
        <f>COUNTIF($O$2:O395,$O$2:$O$1001)</f>
        <v>296</v>
      </c>
      <c r="Y395" t="str">
        <f>IF(X395=1,X395+ROWS($X$2:X395)/100,"")</f>
        <v/>
      </c>
      <c r="Z395" t="str">
        <f>IFERROR(LARGE($Y$2:$Y$1001,ROWS($Y$2:Y395)),"")</f>
        <v/>
      </c>
      <c r="AA395" t="str">
        <f>IF(Z395&lt;&gt;"",INDEX(Data_sales[RepfullName],MATCH(Z395,$Y$2:$Y$1001,0)),"")</f>
        <v/>
      </c>
    </row>
    <row r="396" spans="1:27" x14ac:dyDescent="0.25">
      <c r="A396">
        <v>141</v>
      </c>
      <c r="B396">
        <v>33</v>
      </c>
      <c r="C396">
        <v>114.59</v>
      </c>
      <c r="D396" s="1" t="s">
        <v>17</v>
      </c>
      <c r="E396" s="1" t="s">
        <v>18</v>
      </c>
      <c r="F396" s="1" t="s">
        <v>126</v>
      </c>
      <c r="G396" s="2">
        <v>38112</v>
      </c>
      <c r="H396" s="1" t="s">
        <v>97</v>
      </c>
      <c r="I396" s="1" t="s">
        <v>18</v>
      </c>
      <c r="J396" s="1" t="s">
        <v>82</v>
      </c>
      <c r="K396" s="1" t="s">
        <v>83</v>
      </c>
      <c r="L396" s="1" t="s">
        <v>84</v>
      </c>
      <c r="M396" s="1" t="s">
        <v>85</v>
      </c>
      <c r="N396">
        <v>227600</v>
      </c>
      <c r="O396" s="1" t="s">
        <v>86</v>
      </c>
      <c r="P396" s="1" t="s">
        <v>87</v>
      </c>
      <c r="Q396" s="1">
        <f>Data_sales[[#This Row],[priceEach]]*Data_sales[[#This Row],[quantityOrdered]]</f>
        <v>3781.4700000000003</v>
      </c>
      <c r="R396" s="1">
        <f>YEAR(Data_sales[[#This Row],[orderDate]])</f>
        <v>2004</v>
      </c>
      <c r="T396">
        <f>COUNTIF($F$2:F396,F396:F1395)</f>
        <v>11</v>
      </c>
      <c r="U396" t="str">
        <f>IF(T396=1,T396+ROWS($T$2:T396)/1000,"")</f>
        <v/>
      </c>
      <c r="V396" t="str">
        <f>IFERROR(SMALL($U$2:$U$1001,ROWS($U$2:U396)),"")</f>
        <v/>
      </c>
      <c r="W396" t="str">
        <f>IF(V396&lt;&gt;"",INDEX(Data_sales[productName],MATCH(V396,$U$2:$U$1001,0)),"")</f>
        <v/>
      </c>
      <c r="X396">
        <f>COUNTIF($O$2:O396,$O$2:$O$1001)</f>
        <v>297</v>
      </c>
      <c r="Y396" t="str">
        <f>IF(X396=1,X396+ROWS($X$2:X396)/100,"")</f>
        <v/>
      </c>
      <c r="Z396" t="str">
        <f>IFERROR(LARGE($Y$2:$Y$1001,ROWS($Y$2:Y396)),"")</f>
        <v/>
      </c>
      <c r="AA396" t="str">
        <f>IF(Z396&lt;&gt;"",INDEX(Data_sales[RepfullName],MATCH(Z396,$Y$2:$Y$1001,0)),"")</f>
        <v/>
      </c>
    </row>
    <row r="397" spans="1:27" x14ac:dyDescent="0.25">
      <c r="A397">
        <v>141</v>
      </c>
      <c r="B397">
        <v>33</v>
      </c>
      <c r="C397">
        <v>114.59</v>
      </c>
      <c r="D397" s="1" t="s">
        <v>17</v>
      </c>
      <c r="E397" s="1" t="s">
        <v>18</v>
      </c>
      <c r="F397" s="1" t="s">
        <v>126</v>
      </c>
      <c r="G397" s="2">
        <v>38162</v>
      </c>
      <c r="H397" s="1" t="s">
        <v>18</v>
      </c>
      <c r="I397" s="1" t="s">
        <v>98</v>
      </c>
      <c r="J397" s="1" t="s">
        <v>82</v>
      </c>
      <c r="K397" s="1" t="s">
        <v>83</v>
      </c>
      <c r="L397" s="1" t="s">
        <v>84</v>
      </c>
      <c r="M397" s="1" t="s">
        <v>85</v>
      </c>
      <c r="N397">
        <v>227600</v>
      </c>
      <c r="O397" s="1" t="s">
        <v>86</v>
      </c>
      <c r="P397" s="1" t="s">
        <v>87</v>
      </c>
      <c r="Q397" s="1">
        <f>Data_sales[[#This Row],[priceEach]]*Data_sales[[#This Row],[quantityOrdered]]</f>
        <v>3781.4700000000003</v>
      </c>
      <c r="R397" s="1">
        <f>YEAR(Data_sales[[#This Row],[orderDate]])</f>
        <v>2004</v>
      </c>
      <c r="T397">
        <f>COUNTIF($F$2:F397,F397:F1396)</f>
        <v>12</v>
      </c>
      <c r="U397" t="str">
        <f>IF(T397=1,T397+ROWS($T$2:T397)/1000,"")</f>
        <v/>
      </c>
      <c r="V397" t="str">
        <f>IFERROR(SMALL($U$2:$U$1001,ROWS($U$2:U397)),"")</f>
        <v/>
      </c>
      <c r="W397" t="str">
        <f>IF(V397&lt;&gt;"",INDEX(Data_sales[productName],MATCH(V397,$U$2:$U$1001,0)),"")</f>
        <v/>
      </c>
      <c r="X397">
        <f>COUNTIF($O$2:O397,$O$2:$O$1001)</f>
        <v>298</v>
      </c>
      <c r="Y397" t="str">
        <f>IF(X397=1,X397+ROWS($X$2:X397)/100,"")</f>
        <v/>
      </c>
      <c r="Z397" t="str">
        <f>IFERROR(LARGE($Y$2:$Y$1001,ROWS($Y$2:Y397)),"")</f>
        <v/>
      </c>
      <c r="AA397" t="str">
        <f>IF(Z397&lt;&gt;"",INDEX(Data_sales[RepfullName],MATCH(Z397,$Y$2:$Y$1001,0)),"")</f>
        <v/>
      </c>
    </row>
    <row r="398" spans="1:27" x14ac:dyDescent="0.25">
      <c r="A398">
        <v>141</v>
      </c>
      <c r="B398">
        <v>33</v>
      </c>
      <c r="C398">
        <v>114.59</v>
      </c>
      <c r="D398" s="1" t="s">
        <v>17</v>
      </c>
      <c r="E398" s="1" t="s">
        <v>18</v>
      </c>
      <c r="F398" s="1" t="s">
        <v>126</v>
      </c>
      <c r="G398" s="2">
        <v>38208</v>
      </c>
      <c r="H398" s="1" t="s">
        <v>99</v>
      </c>
      <c r="I398" s="1" t="s">
        <v>100</v>
      </c>
      <c r="J398" s="1" t="s">
        <v>82</v>
      </c>
      <c r="K398" s="1" t="s">
        <v>83</v>
      </c>
      <c r="L398" s="1" t="s">
        <v>84</v>
      </c>
      <c r="M398" s="1" t="s">
        <v>85</v>
      </c>
      <c r="N398">
        <v>227600</v>
      </c>
      <c r="O398" s="1" t="s">
        <v>86</v>
      </c>
      <c r="P398" s="1" t="s">
        <v>87</v>
      </c>
      <c r="Q398" s="1">
        <f>Data_sales[[#This Row],[priceEach]]*Data_sales[[#This Row],[quantityOrdered]]</f>
        <v>3781.4700000000003</v>
      </c>
      <c r="R398" s="1">
        <f>YEAR(Data_sales[[#This Row],[orderDate]])</f>
        <v>2004</v>
      </c>
      <c r="T398">
        <f>COUNTIF($F$2:F398,F398:F1397)</f>
        <v>13</v>
      </c>
      <c r="U398" t="str">
        <f>IF(T398=1,T398+ROWS($T$2:T398)/1000,"")</f>
        <v/>
      </c>
      <c r="V398" t="str">
        <f>IFERROR(SMALL($U$2:$U$1001,ROWS($U$2:U398)),"")</f>
        <v/>
      </c>
      <c r="W398" t="str">
        <f>IF(V398&lt;&gt;"",INDEX(Data_sales[productName],MATCH(V398,$U$2:$U$1001,0)),"")</f>
        <v/>
      </c>
      <c r="X398">
        <f>COUNTIF($O$2:O398,$O$2:$O$1001)</f>
        <v>299</v>
      </c>
      <c r="Y398" t="str">
        <f>IF(X398=1,X398+ROWS($X$2:X398)/100,"")</f>
        <v/>
      </c>
      <c r="Z398" t="str">
        <f>IFERROR(LARGE($Y$2:$Y$1001,ROWS($Y$2:Y398)),"")</f>
        <v/>
      </c>
      <c r="AA398" t="str">
        <f>IF(Z398&lt;&gt;"",INDEX(Data_sales[RepfullName],MATCH(Z398,$Y$2:$Y$1001,0)),"")</f>
        <v/>
      </c>
    </row>
    <row r="399" spans="1:27" x14ac:dyDescent="0.25">
      <c r="A399">
        <v>141</v>
      </c>
      <c r="B399">
        <v>33</v>
      </c>
      <c r="C399">
        <v>114.59</v>
      </c>
      <c r="D399" s="1" t="s">
        <v>17</v>
      </c>
      <c r="E399" s="1" t="s">
        <v>18</v>
      </c>
      <c r="F399" s="1" t="s">
        <v>126</v>
      </c>
      <c r="G399" s="2">
        <v>38276</v>
      </c>
      <c r="H399" s="1" t="s">
        <v>101</v>
      </c>
      <c r="I399" s="1" t="s">
        <v>102</v>
      </c>
      <c r="J399" s="1" t="s">
        <v>82</v>
      </c>
      <c r="K399" s="1" t="s">
        <v>83</v>
      </c>
      <c r="L399" s="1" t="s">
        <v>84</v>
      </c>
      <c r="M399" s="1" t="s">
        <v>85</v>
      </c>
      <c r="N399">
        <v>227600</v>
      </c>
      <c r="O399" s="1" t="s">
        <v>86</v>
      </c>
      <c r="P399" s="1" t="s">
        <v>87</v>
      </c>
      <c r="Q399" s="1">
        <f>Data_sales[[#This Row],[priceEach]]*Data_sales[[#This Row],[quantityOrdered]]</f>
        <v>3781.4700000000003</v>
      </c>
      <c r="R399" s="1">
        <f>YEAR(Data_sales[[#This Row],[orderDate]])</f>
        <v>2004</v>
      </c>
      <c r="T399">
        <f>COUNTIF($F$2:F399,F399:F1398)</f>
        <v>14</v>
      </c>
      <c r="U399" t="str">
        <f>IF(T399=1,T399+ROWS($T$2:T399)/1000,"")</f>
        <v/>
      </c>
      <c r="V399" t="str">
        <f>IFERROR(SMALL($U$2:$U$1001,ROWS($U$2:U399)),"")</f>
        <v/>
      </c>
      <c r="W399" t="str">
        <f>IF(V399&lt;&gt;"",INDEX(Data_sales[productName],MATCH(V399,$U$2:$U$1001,0)),"")</f>
        <v/>
      </c>
      <c r="X399">
        <f>COUNTIF($O$2:O399,$O$2:$O$1001)</f>
        <v>300</v>
      </c>
      <c r="Y399" t="str">
        <f>IF(X399=1,X399+ROWS($X$2:X399)/100,"")</f>
        <v/>
      </c>
      <c r="Z399" t="str">
        <f>IFERROR(LARGE($Y$2:$Y$1001,ROWS($Y$2:Y399)),"")</f>
        <v/>
      </c>
      <c r="AA399" t="str">
        <f>IF(Z399&lt;&gt;"",INDEX(Data_sales[RepfullName],MATCH(Z399,$Y$2:$Y$1001,0)),"")</f>
        <v/>
      </c>
    </row>
    <row r="400" spans="1:27" x14ac:dyDescent="0.25">
      <c r="A400">
        <v>141</v>
      </c>
      <c r="B400">
        <v>33</v>
      </c>
      <c r="C400">
        <v>114.59</v>
      </c>
      <c r="D400" s="1" t="s">
        <v>17</v>
      </c>
      <c r="E400" s="1" t="s">
        <v>18</v>
      </c>
      <c r="F400" s="1" t="s">
        <v>126</v>
      </c>
      <c r="G400" s="2">
        <v>38323</v>
      </c>
      <c r="H400" s="1" t="s">
        <v>103</v>
      </c>
      <c r="I400" s="1" t="s">
        <v>18</v>
      </c>
      <c r="J400" s="1" t="s">
        <v>82</v>
      </c>
      <c r="K400" s="1" t="s">
        <v>83</v>
      </c>
      <c r="L400" s="1" t="s">
        <v>84</v>
      </c>
      <c r="M400" s="1" t="s">
        <v>85</v>
      </c>
      <c r="N400">
        <v>227600</v>
      </c>
      <c r="O400" s="1" t="s">
        <v>86</v>
      </c>
      <c r="P400" s="1" t="s">
        <v>87</v>
      </c>
      <c r="Q400" s="1">
        <f>Data_sales[[#This Row],[priceEach]]*Data_sales[[#This Row],[quantityOrdered]]</f>
        <v>3781.4700000000003</v>
      </c>
      <c r="R400" s="1">
        <f>YEAR(Data_sales[[#This Row],[orderDate]])</f>
        <v>2004</v>
      </c>
      <c r="T400">
        <f>COUNTIF($F$2:F400,F400:F1399)</f>
        <v>15</v>
      </c>
      <c r="U400" t="str">
        <f>IF(T400=1,T400+ROWS($T$2:T400)/1000,"")</f>
        <v/>
      </c>
      <c r="V400" t="str">
        <f>IFERROR(SMALL($U$2:$U$1001,ROWS($U$2:U400)),"")</f>
        <v/>
      </c>
      <c r="W400" t="str">
        <f>IF(V400&lt;&gt;"",INDEX(Data_sales[productName],MATCH(V400,$U$2:$U$1001,0)),"")</f>
        <v/>
      </c>
      <c r="X400">
        <f>COUNTIF($O$2:O400,$O$2:$O$1001)</f>
        <v>301</v>
      </c>
      <c r="Y400" t="str">
        <f>IF(X400=1,X400+ROWS($X$2:X400)/100,"")</f>
        <v/>
      </c>
      <c r="Z400" t="str">
        <f>IFERROR(LARGE($Y$2:$Y$1001,ROWS($Y$2:Y400)),"")</f>
        <v/>
      </c>
      <c r="AA400" t="str">
        <f>IF(Z400&lt;&gt;"",INDEX(Data_sales[RepfullName],MATCH(Z400,$Y$2:$Y$1001,0)),"")</f>
        <v/>
      </c>
    </row>
    <row r="401" spans="1:27" x14ac:dyDescent="0.25">
      <c r="A401">
        <v>141</v>
      </c>
      <c r="B401">
        <v>33</v>
      </c>
      <c r="C401">
        <v>114.59</v>
      </c>
      <c r="D401" s="1" t="s">
        <v>17</v>
      </c>
      <c r="E401" s="1" t="s">
        <v>18</v>
      </c>
      <c r="F401" s="1" t="s">
        <v>126</v>
      </c>
      <c r="G401" s="2">
        <v>38328</v>
      </c>
      <c r="H401" s="1" t="s">
        <v>104</v>
      </c>
      <c r="I401" s="1" t="s">
        <v>18</v>
      </c>
      <c r="J401" s="1" t="s">
        <v>82</v>
      </c>
      <c r="K401" s="1" t="s">
        <v>83</v>
      </c>
      <c r="L401" s="1" t="s">
        <v>84</v>
      </c>
      <c r="M401" s="1" t="s">
        <v>85</v>
      </c>
      <c r="N401">
        <v>227600</v>
      </c>
      <c r="O401" s="1" t="s">
        <v>86</v>
      </c>
      <c r="P401" s="1" t="s">
        <v>87</v>
      </c>
      <c r="Q401" s="1">
        <f>Data_sales[[#This Row],[priceEach]]*Data_sales[[#This Row],[quantityOrdered]]</f>
        <v>3781.4700000000003</v>
      </c>
      <c r="R401" s="1">
        <f>YEAR(Data_sales[[#This Row],[orderDate]])</f>
        <v>2004</v>
      </c>
      <c r="T401">
        <f>COUNTIF($F$2:F401,F401:F1400)</f>
        <v>16</v>
      </c>
      <c r="U401" t="str">
        <f>IF(T401=1,T401+ROWS($T$2:T401)/1000,"")</f>
        <v/>
      </c>
      <c r="V401" t="str">
        <f>IFERROR(SMALL($U$2:$U$1001,ROWS($U$2:U401)),"")</f>
        <v/>
      </c>
      <c r="W401" t="str">
        <f>IF(V401&lt;&gt;"",INDEX(Data_sales[productName],MATCH(V401,$U$2:$U$1001,0)),"")</f>
        <v/>
      </c>
      <c r="X401">
        <f>COUNTIF($O$2:O401,$O$2:$O$1001)</f>
        <v>302</v>
      </c>
      <c r="Y401" t="str">
        <f>IF(X401=1,X401+ROWS($X$2:X401)/100,"")</f>
        <v/>
      </c>
      <c r="Z401" t="str">
        <f>IFERROR(LARGE($Y$2:$Y$1001,ROWS($Y$2:Y401)),"")</f>
        <v/>
      </c>
      <c r="AA401" t="str">
        <f>IF(Z401&lt;&gt;"",INDEX(Data_sales[RepfullName],MATCH(Z401,$Y$2:$Y$1001,0)),"")</f>
        <v/>
      </c>
    </row>
    <row r="402" spans="1:27" x14ac:dyDescent="0.25">
      <c r="A402">
        <v>141</v>
      </c>
      <c r="B402">
        <v>33</v>
      </c>
      <c r="C402">
        <v>114.59</v>
      </c>
      <c r="D402" s="1" t="s">
        <v>17</v>
      </c>
      <c r="E402" s="1" t="s">
        <v>18</v>
      </c>
      <c r="F402" s="1" t="s">
        <v>126</v>
      </c>
      <c r="G402" s="2">
        <v>38331</v>
      </c>
      <c r="H402" s="1" t="s">
        <v>105</v>
      </c>
      <c r="I402" s="1" t="s">
        <v>106</v>
      </c>
      <c r="J402" s="1" t="s">
        <v>82</v>
      </c>
      <c r="K402" s="1" t="s">
        <v>83</v>
      </c>
      <c r="L402" s="1" t="s">
        <v>84</v>
      </c>
      <c r="M402" s="1" t="s">
        <v>85</v>
      </c>
      <c r="N402">
        <v>227600</v>
      </c>
      <c r="O402" s="1" t="s">
        <v>86</v>
      </c>
      <c r="P402" s="1" t="s">
        <v>87</v>
      </c>
      <c r="Q402" s="1">
        <f>Data_sales[[#This Row],[priceEach]]*Data_sales[[#This Row],[quantityOrdered]]</f>
        <v>3781.4700000000003</v>
      </c>
      <c r="R402" s="1">
        <f>YEAR(Data_sales[[#This Row],[orderDate]])</f>
        <v>2004</v>
      </c>
      <c r="T402">
        <f>COUNTIF($F$2:F402,F402:F1401)</f>
        <v>17</v>
      </c>
      <c r="U402" t="str">
        <f>IF(T402=1,T402+ROWS($T$2:T402)/1000,"")</f>
        <v/>
      </c>
      <c r="V402" t="str">
        <f>IFERROR(SMALL($U$2:$U$1001,ROWS($U$2:U402)),"")</f>
        <v/>
      </c>
      <c r="W402" t="str">
        <f>IF(V402&lt;&gt;"",INDEX(Data_sales[productName],MATCH(V402,$U$2:$U$1001,0)),"")</f>
        <v/>
      </c>
      <c r="X402">
        <f>COUNTIF($O$2:O402,$O$2:$O$1001)</f>
        <v>303</v>
      </c>
      <c r="Y402" t="str">
        <f>IF(X402=1,X402+ROWS($X$2:X402)/100,"")</f>
        <v/>
      </c>
      <c r="Z402" t="str">
        <f>IFERROR(LARGE($Y$2:$Y$1001,ROWS($Y$2:Y402)),"")</f>
        <v/>
      </c>
      <c r="AA402" t="str">
        <f>IF(Z402&lt;&gt;"",INDEX(Data_sales[RepfullName],MATCH(Z402,$Y$2:$Y$1001,0)),"")</f>
        <v/>
      </c>
    </row>
    <row r="403" spans="1:27" x14ac:dyDescent="0.25">
      <c r="A403">
        <v>141</v>
      </c>
      <c r="B403">
        <v>33</v>
      </c>
      <c r="C403">
        <v>114.59</v>
      </c>
      <c r="D403" s="1" t="s">
        <v>17</v>
      </c>
      <c r="E403" s="1" t="s">
        <v>18</v>
      </c>
      <c r="F403" s="1" t="s">
        <v>126</v>
      </c>
      <c r="G403" s="2">
        <v>38393</v>
      </c>
      <c r="H403" s="1" t="s">
        <v>107</v>
      </c>
      <c r="I403" s="1" t="s">
        <v>18</v>
      </c>
      <c r="J403" s="1" t="s">
        <v>82</v>
      </c>
      <c r="K403" s="1" t="s">
        <v>83</v>
      </c>
      <c r="L403" s="1" t="s">
        <v>84</v>
      </c>
      <c r="M403" s="1" t="s">
        <v>85</v>
      </c>
      <c r="N403">
        <v>227600</v>
      </c>
      <c r="O403" s="1" t="s">
        <v>86</v>
      </c>
      <c r="P403" s="1" t="s">
        <v>87</v>
      </c>
      <c r="Q403" s="3">
        <f>Data_sales[[#This Row],[priceEach]]*Data_sales[[#This Row],[quantityOrdered]]</f>
        <v>3781.4700000000003</v>
      </c>
      <c r="R403" s="1">
        <f>YEAR(Data_sales[[#This Row],[orderDate]])</f>
        <v>2005</v>
      </c>
      <c r="T403">
        <f>COUNTIF($F$2:F403,F403:F1402)</f>
        <v>18</v>
      </c>
      <c r="U403" t="str">
        <f>IF(T403=1,T403+ROWS($T$2:T403)/1000,"")</f>
        <v/>
      </c>
      <c r="V403" t="str">
        <f>IFERROR(SMALL($U$2:$U$1001,ROWS($U$2:U403)),"")</f>
        <v/>
      </c>
      <c r="W403" t="str">
        <f>IF(V403&lt;&gt;"",INDEX(Data_sales[productName],MATCH(V403,$U$2:$U$1001,0)),"")</f>
        <v/>
      </c>
      <c r="X403">
        <f>COUNTIF($O$2:O403,$O$2:$O$1001)</f>
        <v>304</v>
      </c>
      <c r="Y403" t="str">
        <f>IF(X403=1,X403+ROWS($X$2:X403)/100,"")</f>
        <v/>
      </c>
      <c r="Z403" t="str">
        <f>IFERROR(LARGE($Y$2:$Y$1001,ROWS($Y$2:Y403)),"")</f>
        <v/>
      </c>
      <c r="AA403" t="str">
        <f>IF(Z403&lt;&gt;"",INDEX(Data_sales[RepfullName],MATCH(Z403,$Y$2:$Y$1001,0)),"")</f>
        <v/>
      </c>
    </row>
    <row r="404" spans="1:27" x14ac:dyDescent="0.25">
      <c r="A404">
        <v>141</v>
      </c>
      <c r="B404">
        <v>33</v>
      </c>
      <c r="C404">
        <v>114.59</v>
      </c>
      <c r="D404" s="1" t="s">
        <v>17</v>
      </c>
      <c r="E404" s="1" t="s">
        <v>18</v>
      </c>
      <c r="F404" s="1" t="s">
        <v>126</v>
      </c>
      <c r="G404" s="2">
        <v>38393</v>
      </c>
      <c r="H404" s="1" t="s">
        <v>107</v>
      </c>
      <c r="I404" s="1" t="s">
        <v>18</v>
      </c>
      <c r="J404" s="1" t="s">
        <v>82</v>
      </c>
      <c r="K404" s="1" t="s">
        <v>83</v>
      </c>
      <c r="L404" s="1" t="s">
        <v>84</v>
      </c>
      <c r="M404" s="1" t="s">
        <v>85</v>
      </c>
      <c r="N404">
        <v>227600</v>
      </c>
      <c r="O404" s="1" t="s">
        <v>86</v>
      </c>
      <c r="P404" s="1" t="s">
        <v>87</v>
      </c>
      <c r="Q404" s="3">
        <f>Data_sales[[#This Row],[priceEach]]*Data_sales[[#This Row],[quantityOrdered]]</f>
        <v>3781.4700000000003</v>
      </c>
      <c r="R404" s="1">
        <f>YEAR(Data_sales[[#This Row],[orderDate]])</f>
        <v>2005</v>
      </c>
      <c r="T404">
        <f>COUNTIF($F$2:F404,F404:F1403)</f>
        <v>19</v>
      </c>
      <c r="U404" t="str">
        <f>IF(T404=1,T404+ROWS($T$2:T404)/1000,"")</f>
        <v/>
      </c>
      <c r="V404" t="str">
        <f>IFERROR(SMALL($U$2:$U$1001,ROWS($U$2:U404)),"")</f>
        <v/>
      </c>
      <c r="W404" t="str">
        <f>IF(V404&lt;&gt;"",INDEX(Data_sales[productName],MATCH(V404,$U$2:$U$1001,0)),"")</f>
        <v/>
      </c>
      <c r="X404">
        <f>COUNTIF($O$2:O404,$O$2:$O$1001)</f>
        <v>305</v>
      </c>
      <c r="Y404" t="str">
        <f>IF(X404=1,X404+ROWS($X$2:X404)/100,"")</f>
        <v/>
      </c>
      <c r="Z404" t="str">
        <f>IFERROR(LARGE($Y$2:$Y$1001,ROWS($Y$2:Y404)),"")</f>
        <v/>
      </c>
      <c r="AA404" t="str">
        <f>IF(Z404&lt;&gt;"",INDEX(Data_sales[RepfullName],MATCH(Z404,$Y$2:$Y$1001,0)),"")</f>
        <v/>
      </c>
    </row>
    <row r="405" spans="1:27" x14ac:dyDescent="0.25">
      <c r="A405">
        <v>141</v>
      </c>
      <c r="B405">
        <v>33</v>
      </c>
      <c r="C405">
        <v>114.59</v>
      </c>
      <c r="D405" s="1" t="s">
        <v>17</v>
      </c>
      <c r="E405" s="1" t="s">
        <v>18</v>
      </c>
      <c r="F405" s="1" t="s">
        <v>126</v>
      </c>
      <c r="G405" s="2">
        <v>38399</v>
      </c>
      <c r="H405" s="1" t="s">
        <v>108</v>
      </c>
      <c r="I405" s="1" t="s">
        <v>18</v>
      </c>
      <c r="J405" s="1" t="s">
        <v>82</v>
      </c>
      <c r="K405" s="1" t="s">
        <v>83</v>
      </c>
      <c r="L405" s="1" t="s">
        <v>84</v>
      </c>
      <c r="M405" s="1" t="s">
        <v>85</v>
      </c>
      <c r="N405">
        <v>227600</v>
      </c>
      <c r="O405" s="1" t="s">
        <v>86</v>
      </c>
      <c r="P405" s="1" t="s">
        <v>87</v>
      </c>
      <c r="Q405" s="3">
        <f>Data_sales[[#This Row],[priceEach]]*Data_sales[[#This Row],[quantityOrdered]]</f>
        <v>3781.4700000000003</v>
      </c>
      <c r="R405" s="1">
        <f>YEAR(Data_sales[[#This Row],[orderDate]])</f>
        <v>2005</v>
      </c>
      <c r="T405">
        <f>COUNTIF($F$2:F405,F405:F1404)</f>
        <v>20</v>
      </c>
      <c r="U405" t="str">
        <f>IF(T405=1,T405+ROWS($T$2:T405)/1000,"")</f>
        <v/>
      </c>
      <c r="V405" t="str">
        <f>IFERROR(SMALL($U$2:$U$1001,ROWS($U$2:U405)),"")</f>
        <v/>
      </c>
      <c r="W405" t="str">
        <f>IF(V405&lt;&gt;"",INDEX(Data_sales[productName],MATCH(V405,$U$2:$U$1001,0)),"")</f>
        <v/>
      </c>
      <c r="X405">
        <f>COUNTIF($O$2:O405,$O$2:$O$1001)</f>
        <v>306</v>
      </c>
      <c r="Y405" t="str">
        <f>IF(X405=1,X405+ROWS($X$2:X405)/100,"")</f>
        <v/>
      </c>
      <c r="Z405" t="str">
        <f>IFERROR(LARGE($Y$2:$Y$1001,ROWS($Y$2:Y405)),"")</f>
        <v/>
      </c>
      <c r="AA405" t="str">
        <f>IF(Z405&lt;&gt;"",INDEX(Data_sales[RepfullName],MATCH(Z405,$Y$2:$Y$1001,0)),"")</f>
        <v/>
      </c>
    </row>
    <row r="406" spans="1:27" x14ac:dyDescent="0.25">
      <c r="A406">
        <v>141</v>
      </c>
      <c r="B406">
        <v>33</v>
      </c>
      <c r="C406">
        <v>114.59</v>
      </c>
      <c r="D406" s="1" t="s">
        <v>17</v>
      </c>
      <c r="E406" s="1" t="s">
        <v>18</v>
      </c>
      <c r="F406" s="1" t="s">
        <v>126</v>
      </c>
      <c r="G406" s="2">
        <v>38405</v>
      </c>
      <c r="H406" s="1" t="s">
        <v>109</v>
      </c>
      <c r="I406" s="1" t="s">
        <v>18</v>
      </c>
      <c r="J406" s="1" t="s">
        <v>82</v>
      </c>
      <c r="K406" s="1" t="s">
        <v>83</v>
      </c>
      <c r="L406" s="1" t="s">
        <v>84</v>
      </c>
      <c r="M406" s="1" t="s">
        <v>85</v>
      </c>
      <c r="N406">
        <v>227600</v>
      </c>
      <c r="O406" s="1" t="s">
        <v>86</v>
      </c>
      <c r="P406" s="1" t="s">
        <v>87</v>
      </c>
      <c r="Q406" s="3">
        <f>Data_sales[[#This Row],[priceEach]]*Data_sales[[#This Row],[quantityOrdered]]</f>
        <v>3781.4700000000003</v>
      </c>
      <c r="R406" s="1">
        <f>YEAR(Data_sales[[#This Row],[orderDate]])</f>
        <v>2005</v>
      </c>
      <c r="T406">
        <f>COUNTIF($F$2:F406,F406:F1405)</f>
        <v>21</v>
      </c>
      <c r="U406" t="str">
        <f>IF(T406=1,T406+ROWS($T$2:T406)/1000,"")</f>
        <v/>
      </c>
      <c r="V406" t="str">
        <f>IFERROR(SMALL($U$2:$U$1001,ROWS($U$2:U406)),"")</f>
        <v/>
      </c>
      <c r="W406" t="str">
        <f>IF(V406&lt;&gt;"",INDEX(Data_sales[productName],MATCH(V406,$U$2:$U$1001,0)),"")</f>
        <v/>
      </c>
      <c r="X406">
        <f>COUNTIF($O$2:O406,$O$2:$O$1001)</f>
        <v>307</v>
      </c>
      <c r="Y406" t="str">
        <f>IF(X406=1,X406+ROWS($X$2:X406)/100,"")</f>
        <v/>
      </c>
      <c r="Z406" t="str">
        <f>IFERROR(LARGE($Y$2:$Y$1001,ROWS($Y$2:Y406)),"")</f>
        <v/>
      </c>
      <c r="AA406" t="str">
        <f>IF(Z406&lt;&gt;"",INDEX(Data_sales[RepfullName],MATCH(Z406,$Y$2:$Y$1001,0)),"")</f>
        <v/>
      </c>
    </row>
    <row r="407" spans="1:27" x14ac:dyDescent="0.25">
      <c r="A407">
        <v>141</v>
      </c>
      <c r="B407">
        <v>33</v>
      </c>
      <c r="C407">
        <v>114.59</v>
      </c>
      <c r="D407" s="1" t="s">
        <v>17</v>
      </c>
      <c r="E407" s="1" t="s">
        <v>18</v>
      </c>
      <c r="F407" s="1" t="s">
        <v>126</v>
      </c>
      <c r="G407" s="2">
        <v>38412</v>
      </c>
      <c r="H407" s="1" t="s">
        <v>110</v>
      </c>
      <c r="I407" s="1" t="s">
        <v>111</v>
      </c>
      <c r="J407" s="1" t="s">
        <v>82</v>
      </c>
      <c r="K407" s="1" t="s">
        <v>83</v>
      </c>
      <c r="L407" s="1" t="s">
        <v>84</v>
      </c>
      <c r="M407" s="1" t="s">
        <v>85</v>
      </c>
      <c r="N407">
        <v>227600</v>
      </c>
      <c r="O407" s="1" t="s">
        <v>86</v>
      </c>
      <c r="P407" s="1" t="s">
        <v>87</v>
      </c>
      <c r="Q407" s="3">
        <f>Data_sales[[#This Row],[priceEach]]*Data_sales[[#This Row],[quantityOrdered]]</f>
        <v>3781.4700000000003</v>
      </c>
      <c r="R407" s="1">
        <f>YEAR(Data_sales[[#This Row],[orderDate]])</f>
        <v>2005</v>
      </c>
      <c r="T407">
        <f>COUNTIF($F$2:F407,F407:F1406)</f>
        <v>22</v>
      </c>
      <c r="U407" t="str">
        <f>IF(T407=1,T407+ROWS($T$2:T407)/1000,"")</f>
        <v/>
      </c>
      <c r="V407" t="str">
        <f>IFERROR(SMALL($U$2:$U$1001,ROWS($U$2:U407)),"")</f>
        <v/>
      </c>
      <c r="W407" t="str">
        <f>IF(V407&lt;&gt;"",INDEX(Data_sales[productName],MATCH(V407,$U$2:$U$1001,0)),"")</f>
        <v/>
      </c>
      <c r="X407">
        <f>COUNTIF($O$2:O407,$O$2:$O$1001)</f>
        <v>308</v>
      </c>
      <c r="Y407" t="str">
        <f>IF(X407=1,X407+ROWS($X$2:X407)/100,"")</f>
        <v/>
      </c>
      <c r="Z407" t="str">
        <f>IFERROR(LARGE($Y$2:$Y$1001,ROWS($Y$2:Y407)),"")</f>
        <v/>
      </c>
      <c r="AA407" t="str">
        <f>IF(Z407&lt;&gt;"",INDEX(Data_sales[RepfullName],MATCH(Z407,$Y$2:$Y$1001,0)),"")</f>
        <v/>
      </c>
    </row>
    <row r="408" spans="1:27" x14ac:dyDescent="0.25">
      <c r="A408">
        <v>141</v>
      </c>
      <c r="B408">
        <v>33</v>
      </c>
      <c r="C408">
        <v>114.59</v>
      </c>
      <c r="D408" s="1" t="s">
        <v>17</v>
      </c>
      <c r="E408" s="1" t="s">
        <v>18</v>
      </c>
      <c r="F408" s="1" t="s">
        <v>126</v>
      </c>
      <c r="G408" s="2">
        <v>38426</v>
      </c>
      <c r="H408" s="1" t="s">
        <v>112</v>
      </c>
      <c r="I408" s="1" t="s">
        <v>18</v>
      </c>
      <c r="J408" s="1" t="s">
        <v>82</v>
      </c>
      <c r="K408" s="1" t="s">
        <v>83</v>
      </c>
      <c r="L408" s="1" t="s">
        <v>84</v>
      </c>
      <c r="M408" s="1" t="s">
        <v>85</v>
      </c>
      <c r="N408">
        <v>227600</v>
      </c>
      <c r="O408" s="1" t="s">
        <v>86</v>
      </c>
      <c r="P408" s="1" t="s">
        <v>87</v>
      </c>
      <c r="Q408" s="3">
        <f>Data_sales[[#This Row],[priceEach]]*Data_sales[[#This Row],[quantityOrdered]]</f>
        <v>3781.4700000000003</v>
      </c>
      <c r="R408" s="1">
        <f>YEAR(Data_sales[[#This Row],[orderDate]])</f>
        <v>2005</v>
      </c>
      <c r="T408">
        <f>COUNTIF($F$2:F408,F408:F1407)</f>
        <v>23</v>
      </c>
      <c r="U408" t="str">
        <f>IF(T408=1,T408+ROWS($T$2:T408)/1000,"")</f>
        <v/>
      </c>
      <c r="V408" t="str">
        <f>IFERROR(SMALL($U$2:$U$1001,ROWS($U$2:U408)),"")</f>
        <v/>
      </c>
      <c r="W408" t="str">
        <f>IF(V408&lt;&gt;"",INDEX(Data_sales[productName],MATCH(V408,$U$2:$U$1001,0)),"")</f>
        <v/>
      </c>
      <c r="X408">
        <f>COUNTIF($O$2:O408,$O$2:$O$1001)</f>
        <v>309</v>
      </c>
      <c r="Y408" t="str">
        <f>IF(X408=1,X408+ROWS($X$2:X408)/100,"")</f>
        <v/>
      </c>
      <c r="Z408" t="str">
        <f>IFERROR(LARGE($Y$2:$Y$1001,ROWS($Y$2:Y408)),"")</f>
        <v/>
      </c>
      <c r="AA408" t="str">
        <f>IF(Z408&lt;&gt;"",INDEX(Data_sales[RepfullName],MATCH(Z408,$Y$2:$Y$1001,0)),"")</f>
        <v/>
      </c>
    </row>
    <row r="409" spans="1:27" x14ac:dyDescent="0.25">
      <c r="A409">
        <v>141</v>
      </c>
      <c r="B409">
        <v>33</v>
      </c>
      <c r="C409">
        <v>114.59</v>
      </c>
      <c r="D409" s="1" t="s">
        <v>17</v>
      </c>
      <c r="E409" s="1" t="s">
        <v>18</v>
      </c>
      <c r="F409" s="1" t="s">
        <v>126</v>
      </c>
      <c r="G409" s="2">
        <v>38475</v>
      </c>
      <c r="H409" s="1" t="s">
        <v>113</v>
      </c>
      <c r="I409" s="1" t="s">
        <v>18</v>
      </c>
      <c r="J409" s="1" t="s">
        <v>82</v>
      </c>
      <c r="K409" s="1" t="s">
        <v>83</v>
      </c>
      <c r="L409" s="1" t="s">
        <v>84</v>
      </c>
      <c r="M409" s="1" t="s">
        <v>85</v>
      </c>
      <c r="N409">
        <v>227600</v>
      </c>
      <c r="O409" s="1" t="s">
        <v>86</v>
      </c>
      <c r="P409" s="1" t="s">
        <v>87</v>
      </c>
      <c r="Q409" s="3">
        <f>Data_sales[[#This Row],[priceEach]]*Data_sales[[#This Row],[quantityOrdered]]</f>
        <v>3781.4700000000003</v>
      </c>
      <c r="R409" s="1">
        <f>YEAR(Data_sales[[#This Row],[orderDate]])</f>
        <v>2005</v>
      </c>
      <c r="T409">
        <f>COUNTIF($F$2:F409,F409:F1408)</f>
        <v>24</v>
      </c>
      <c r="U409" t="str">
        <f>IF(T409=1,T409+ROWS($T$2:T409)/1000,"")</f>
        <v/>
      </c>
      <c r="V409" t="str">
        <f>IFERROR(SMALL($U$2:$U$1001,ROWS($U$2:U409)),"")</f>
        <v/>
      </c>
      <c r="W409" t="str">
        <f>IF(V409&lt;&gt;"",INDEX(Data_sales[productName],MATCH(V409,$U$2:$U$1001,0)),"")</f>
        <v/>
      </c>
      <c r="X409">
        <f>COUNTIF($O$2:O409,$O$2:$O$1001)</f>
        <v>310</v>
      </c>
      <c r="Y409" t="str">
        <f>IF(X409=1,X409+ROWS($X$2:X409)/100,"")</f>
        <v/>
      </c>
      <c r="Z409" t="str">
        <f>IFERROR(LARGE($Y$2:$Y$1001,ROWS($Y$2:Y409)),"")</f>
        <v/>
      </c>
      <c r="AA409" t="str">
        <f>IF(Z409&lt;&gt;"",INDEX(Data_sales[RepfullName],MATCH(Z409,$Y$2:$Y$1001,0)),"")</f>
        <v/>
      </c>
    </row>
    <row r="410" spans="1:27" x14ac:dyDescent="0.25">
      <c r="A410">
        <v>141</v>
      </c>
      <c r="B410">
        <v>33</v>
      </c>
      <c r="C410">
        <v>114.59</v>
      </c>
      <c r="D410" s="1" t="s">
        <v>17</v>
      </c>
      <c r="E410" s="1" t="s">
        <v>18</v>
      </c>
      <c r="F410" s="1" t="s">
        <v>126</v>
      </c>
      <c r="G410" s="2">
        <v>38485</v>
      </c>
      <c r="H410" s="1" t="s">
        <v>114</v>
      </c>
      <c r="I410" s="1" t="s">
        <v>115</v>
      </c>
      <c r="J410" s="1" t="s">
        <v>82</v>
      </c>
      <c r="K410" s="1" t="s">
        <v>83</v>
      </c>
      <c r="L410" s="1" t="s">
        <v>84</v>
      </c>
      <c r="M410" s="1" t="s">
        <v>85</v>
      </c>
      <c r="N410">
        <v>227600</v>
      </c>
      <c r="O410" s="1" t="s">
        <v>86</v>
      </c>
      <c r="P410" s="1" t="s">
        <v>87</v>
      </c>
      <c r="Q410" s="3">
        <f>Data_sales[[#This Row],[priceEach]]*Data_sales[[#This Row],[quantityOrdered]]</f>
        <v>3781.4700000000003</v>
      </c>
      <c r="R410" s="1">
        <f>YEAR(Data_sales[[#This Row],[orderDate]])</f>
        <v>2005</v>
      </c>
      <c r="T410">
        <f>COUNTIF($F$2:F410,F410:F1409)</f>
        <v>25</v>
      </c>
      <c r="U410" t="str">
        <f>IF(T410=1,T410+ROWS($T$2:T410)/1000,"")</f>
        <v/>
      </c>
      <c r="V410" t="str">
        <f>IFERROR(SMALL($U$2:$U$1001,ROWS($U$2:U410)),"")</f>
        <v/>
      </c>
      <c r="W410" t="str">
        <f>IF(V410&lt;&gt;"",INDEX(Data_sales[productName],MATCH(V410,$U$2:$U$1001,0)),"")</f>
        <v/>
      </c>
      <c r="X410">
        <f>COUNTIF($O$2:O410,$O$2:$O$1001)</f>
        <v>311</v>
      </c>
      <c r="Y410" t="str">
        <f>IF(X410=1,X410+ROWS($X$2:X410)/100,"")</f>
        <v/>
      </c>
      <c r="Z410" t="str">
        <f>IFERROR(LARGE($Y$2:$Y$1001,ROWS($Y$2:Y410)),"")</f>
        <v/>
      </c>
      <c r="AA410" t="str">
        <f>IF(Z410&lt;&gt;"",INDEX(Data_sales[RepfullName],MATCH(Z410,$Y$2:$Y$1001,0)),"")</f>
        <v/>
      </c>
    </row>
    <row r="411" spans="1:27" x14ac:dyDescent="0.25">
      <c r="A411">
        <v>141</v>
      </c>
      <c r="B411">
        <v>33</v>
      </c>
      <c r="C411">
        <v>114.59</v>
      </c>
      <c r="D411" s="1" t="s">
        <v>17</v>
      </c>
      <c r="E411" s="1" t="s">
        <v>18</v>
      </c>
      <c r="F411" s="1" t="s">
        <v>126</v>
      </c>
      <c r="G411" s="2">
        <v>38503</v>
      </c>
      <c r="H411" s="1" t="s">
        <v>18</v>
      </c>
      <c r="I411" s="1" t="s">
        <v>18</v>
      </c>
      <c r="J411" s="1" t="s">
        <v>82</v>
      </c>
      <c r="K411" s="1" t="s">
        <v>83</v>
      </c>
      <c r="L411" s="1" t="s">
        <v>84</v>
      </c>
      <c r="M411" s="1" t="s">
        <v>85</v>
      </c>
      <c r="N411">
        <v>227600</v>
      </c>
      <c r="O411" s="1" t="s">
        <v>86</v>
      </c>
      <c r="P411" s="1" t="s">
        <v>87</v>
      </c>
      <c r="Q411" s="3">
        <f>Data_sales[[#This Row],[priceEach]]*Data_sales[[#This Row],[quantityOrdered]]</f>
        <v>3781.4700000000003</v>
      </c>
      <c r="R411" s="1">
        <f>YEAR(Data_sales[[#This Row],[orderDate]])</f>
        <v>2005</v>
      </c>
      <c r="T411">
        <f>COUNTIF($F$2:F411,F411:F1410)</f>
        <v>26</v>
      </c>
      <c r="U411" t="str">
        <f>IF(T411=1,T411+ROWS($T$2:T411)/1000,"")</f>
        <v/>
      </c>
      <c r="V411" t="str">
        <f>IFERROR(SMALL($U$2:$U$1001,ROWS($U$2:U411)),"")</f>
        <v/>
      </c>
      <c r="W411" t="str">
        <f>IF(V411&lt;&gt;"",INDEX(Data_sales[productName],MATCH(V411,$U$2:$U$1001,0)),"")</f>
        <v/>
      </c>
      <c r="X411">
        <f>COUNTIF($O$2:O411,$O$2:$O$1001)</f>
        <v>312</v>
      </c>
      <c r="Y411" t="str">
        <f>IF(X411=1,X411+ROWS($X$2:X411)/100,"")</f>
        <v/>
      </c>
      <c r="Z411" t="str">
        <f>IFERROR(LARGE($Y$2:$Y$1001,ROWS($Y$2:Y411)),"")</f>
        <v/>
      </c>
      <c r="AA411" t="str">
        <f>IF(Z411&lt;&gt;"",INDEX(Data_sales[RepfullName],MATCH(Z411,$Y$2:$Y$1001,0)),"")</f>
        <v/>
      </c>
    </row>
    <row r="412" spans="1:27" x14ac:dyDescent="0.25">
      <c r="A412">
        <v>141</v>
      </c>
      <c r="B412">
        <v>32</v>
      </c>
      <c r="C412">
        <v>53.31</v>
      </c>
      <c r="D412" s="1" t="s">
        <v>17</v>
      </c>
      <c r="E412" s="1" t="s">
        <v>18</v>
      </c>
      <c r="F412" s="1" t="s">
        <v>127</v>
      </c>
      <c r="G412" s="2">
        <v>37652</v>
      </c>
      <c r="H412" s="1" t="s">
        <v>81</v>
      </c>
      <c r="I412" s="1" t="s">
        <v>18</v>
      </c>
      <c r="J412" s="1" t="s">
        <v>82</v>
      </c>
      <c r="K412" s="1" t="s">
        <v>83</v>
      </c>
      <c r="L412" s="1" t="s">
        <v>84</v>
      </c>
      <c r="M412" s="1" t="s">
        <v>85</v>
      </c>
      <c r="N412">
        <v>227600</v>
      </c>
      <c r="O412" s="1" t="s">
        <v>86</v>
      </c>
      <c r="P412" s="1" t="s">
        <v>87</v>
      </c>
      <c r="Q412" s="1">
        <f>Data_sales[[#This Row],[priceEach]]*Data_sales[[#This Row],[quantityOrdered]]</f>
        <v>1705.92</v>
      </c>
      <c r="R412" s="1">
        <f>YEAR(Data_sales[[#This Row],[orderDate]])</f>
        <v>2003</v>
      </c>
      <c r="T412">
        <f>COUNTIF($F$2:F412,F412:F1411)</f>
        <v>1</v>
      </c>
      <c r="U412">
        <f>IF(T412=1,T412+ROWS($T$2:T412)/1000,"")</f>
        <v>1.411</v>
      </c>
      <c r="V412" t="str">
        <f>IFERROR(SMALL($U$2:$U$1001,ROWS($U$2:U412)),"")</f>
        <v/>
      </c>
      <c r="W412" t="str">
        <f>IF(V412&lt;&gt;"",INDEX(Data_sales[productName],MATCH(V412,$U$2:$U$1001,0)),"")</f>
        <v/>
      </c>
      <c r="X412">
        <f>COUNTIF($O$2:O412,$O$2:$O$1001)</f>
        <v>313</v>
      </c>
      <c r="Y412" t="str">
        <f>IF(X412=1,X412+ROWS($X$2:X412)/100,"")</f>
        <v/>
      </c>
      <c r="Z412" t="str">
        <f>IFERROR(LARGE($Y$2:$Y$1001,ROWS($Y$2:Y412)),"")</f>
        <v/>
      </c>
      <c r="AA412" t="str">
        <f>IF(Z412&lt;&gt;"",INDEX(Data_sales[RepfullName],MATCH(Z412,$Y$2:$Y$1001,0)),"")</f>
        <v/>
      </c>
    </row>
    <row r="413" spans="1:27" x14ac:dyDescent="0.25">
      <c r="A413">
        <v>141</v>
      </c>
      <c r="B413">
        <v>32</v>
      </c>
      <c r="C413">
        <v>53.31</v>
      </c>
      <c r="D413" s="1" t="s">
        <v>17</v>
      </c>
      <c r="E413" s="1" t="s">
        <v>18</v>
      </c>
      <c r="F413" s="1" t="s">
        <v>127</v>
      </c>
      <c r="G413" s="2">
        <v>37778</v>
      </c>
      <c r="H413" s="1" t="s">
        <v>88</v>
      </c>
      <c r="I413" s="1" t="s">
        <v>18</v>
      </c>
      <c r="J413" s="1" t="s">
        <v>82</v>
      </c>
      <c r="K413" s="1" t="s">
        <v>83</v>
      </c>
      <c r="L413" s="1" t="s">
        <v>84</v>
      </c>
      <c r="M413" s="1" t="s">
        <v>85</v>
      </c>
      <c r="N413">
        <v>227600</v>
      </c>
      <c r="O413" s="1" t="s">
        <v>86</v>
      </c>
      <c r="P413" s="1" t="s">
        <v>87</v>
      </c>
      <c r="Q413" s="1">
        <f>Data_sales[[#This Row],[priceEach]]*Data_sales[[#This Row],[quantityOrdered]]</f>
        <v>1705.92</v>
      </c>
      <c r="R413" s="1">
        <f>YEAR(Data_sales[[#This Row],[orderDate]])</f>
        <v>2003</v>
      </c>
      <c r="T413">
        <f>COUNTIF($F$2:F413,F413:F1412)</f>
        <v>2</v>
      </c>
      <c r="U413" t="str">
        <f>IF(T413=1,T413+ROWS($T$2:T413)/1000,"")</f>
        <v/>
      </c>
      <c r="V413" t="str">
        <f>IFERROR(SMALL($U$2:$U$1001,ROWS($U$2:U413)),"")</f>
        <v/>
      </c>
      <c r="W413" t="str">
        <f>IF(V413&lt;&gt;"",INDEX(Data_sales[productName],MATCH(V413,$U$2:$U$1001,0)),"")</f>
        <v/>
      </c>
      <c r="X413">
        <f>COUNTIF($O$2:O413,$O$2:$O$1001)</f>
        <v>314</v>
      </c>
      <c r="Y413" t="str">
        <f>IF(X413=1,X413+ROWS($X$2:X413)/100,"")</f>
        <v/>
      </c>
      <c r="Z413" t="str">
        <f>IFERROR(LARGE($Y$2:$Y$1001,ROWS($Y$2:Y413)),"")</f>
        <v/>
      </c>
      <c r="AA413" t="str">
        <f>IF(Z413&lt;&gt;"",INDEX(Data_sales[RepfullName],MATCH(Z413,$Y$2:$Y$1001,0)),"")</f>
        <v/>
      </c>
    </row>
    <row r="414" spans="1:27" x14ac:dyDescent="0.25">
      <c r="A414">
        <v>141</v>
      </c>
      <c r="B414">
        <v>32</v>
      </c>
      <c r="C414">
        <v>53.31</v>
      </c>
      <c r="D414" s="1" t="s">
        <v>17</v>
      </c>
      <c r="E414" s="1" t="s">
        <v>18</v>
      </c>
      <c r="F414" s="1" t="s">
        <v>127</v>
      </c>
      <c r="G414" s="2">
        <v>37799</v>
      </c>
      <c r="H414" s="1" t="s">
        <v>89</v>
      </c>
      <c r="I414" s="1" t="s">
        <v>18</v>
      </c>
      <c r="J414" s="1" t="s">
        <v>82</v>
      </c>
      <c r="K414" s="1" t="s">
        <v>83</v>
      </c>
      <c r="L414" s="1" t="s">
        <v>84</v>
      </c>
      <c r="M414" s="1" t="s">
        <v>85</v>
      </c>
      <c r="N414">
        <v>227600</v>
      </c>
      <c r="O414" s="1" t="s">
        <v>86</v>
      </c>
      <c r="P414" s="1" t="s">
        <v>87</v>
      </c>
      <c r="Q414" s="1">
        <f>Data_sales[[#This Row],[priceEach]]*Data_sales[[#This Row],[quantityOrdered]]</f>
        <v>1705.92</v>
      </c>
      <c r="R414" s="1">
        <f>YEAR(Data_sales[[#This Row],[orderDate]])</f>
        <v>2003</v>
      </c>
      <c r="T414">
        <f>COUNTIF($F$2:F414,F414:F1413)</f>
        <v>3</v>
      </c>
      <c r="U414" t="str">
        <f>IF(T414=1,T414+ROWS($T$2:T414)/1000,"")</f>
        <v/>
      </c>
      <c r="V414" t="str">
        <f>IFERROR(SMALL($U$2:$U$1001,ROWS($U$2:U414)),"")</f>
        <v/>
      </c>
      <c r="W414" t="str">
        <f>IF(V414&lt;&gt;"",INDEX(Data_sales[productName],MATCH(V414,$U$2:$U$1001,0)),"")</f>
        <v/>
      </c>
      <c r="X414">
        <f>COUNTIF($O$2:O414,$O$2:$O$1001)</f>
        <v>315</v>
      </c>
      <c r="Y414" t="str">
        <f>IF(X414=1,X414+ROWS($X$2:X414)/100,"")</f>
        <v/>
      </c>
      <c r="Z414" t="str">
        <f>IFERROR(LARGE($Y$2:$Y$1001,ROWS($Y$2:Y414)),"")</f>
        <v/>
      </c>
      <c r="AA414" t="str">
        <f>IF(Z414&lt;&gt;"",INDEX(Data_sales[RepfullName],MATCH(Z414,$Y$2:$Y$1001,0)),"")</f>
        <v/>
      </c>
    </row>
    <row r="415" spans="1:27" x14ac:dyDescent="0.25">
      <c r="A415">
        <v>141</v>
      </c>
      <c r="B415">
        <v>32</v>
      </c>
      <c r="C415">
        <v>53.31</v>
      </c>
      <c r="D415" s="1" t="s">
        <v>17</v>
      </c>
      <c r="E415" s="1" t="s">
        <v>18</v>
      </c>
      <c r="F415" s="1" t="s">
        <v>127</v>
      </c>
      <c r="G415" s="2">
        <v>37892</v>
      </c>
      <c r="H415" s="1" t="s">
        <v>90</v>
      </c>
      <c r="I415" s="1" t="s">
        <v>18</v>
      </c>
      <c r="J415" s="1" t="s">
        <v>82</v>
      </c>
      <c r="K415" s="1" t="s">
        <v>83</v>
      </c>
      <c r="L415" s="1" t="s">
        <v>84</v>
      </c>
      <c r="M415" s="1" t="s">
        <v>85</v>
      </c>
      <c r="N415">
        <v>227600</v>
      </c>
      <c r="O415" s="1" t="s">
        <v>86</v>
      </c>
      <c r="P415" s="1" t="s">
        <v>87</v>
      </c>
      <c r="Q415" s="1">
        <f>Data_sales[[#This Row],[priceEach]]*Data_sales[[#This Row],[quantityOrdered]]</f>
        <v>1705.92</v>
      </c>
      <c r="R415" s="1">
        <f>YEAR(Data_sales[[#This Row],[orderDate]])</f>
        <v>2003</v>
      </c>
      <c r="T415">
        <f>COUNTIF($F$2:F415,F415:F1414)</f>
        <v>4</v>
      </c>
      <c r="U415" t="str">
        <f>IF(T415=1,T415+ROWS($T$2:T415)/1000,"")</f>
        <v/>
      </c>
      <c r="V415" t="str">
        <f>IFERROR(SMALL($U$2:$U$1001,ROWS($U$2:U415)),"")</f>
        <v/>
      </c>
      <c r="W415" t="str">
        <f>IF(V415&lt;&gt;"",INDEX(Data_sales[productName],MATCH(V415,$U$2:$U$1001,0)),"")</f>
        <v/>
      </c>
      <c r="X415">
        <f>COUNTIF($O$2:O415,$O$2:$O$1001)</f>
        <v>316</v>
      </c>
      <c r="Y415" t="str">
        <f>IF(X415=1,X415+ROWS($X$2:X415)/100,"")</f>
        <v/>
      </c>
      <c r="Z415" t="str">
        <f>IFERROR(LARGE($Y$2:$Y$1001,ROWS($Y$2:Y415)),"")</f>
        <v/>
      </c>
      <c r="AA415" t="str">
        <f>IF(Z415&lt;&gt;"",INDEX(Data_sales[RepfullName],MATCH(Z415,$Y$2:$Y$1001,0)),"")</f>
        <v/>
      </c>
    </row>
    <row r="416" spans="1:27" x14ac:dyDescent="0.25">
      <c r="A416">
        <v>141</v>
      </c>
      <c r="B416">
        <v>32</v>
      </c>
      <c r="C416">
        <v>53.31</v>
      </c>
      <c r="D416" s="1" t="s">
        <v>17</v>
      </c>
      <c r="E416" s="1" t="s">
        <v>18</v>
      </c>
      <c r="F416" s="1" t="s">
        <v>127</v>
      </c>
      <c r="G416" s="2">
        <v>37902</v>
      </c>
      <c r="H416" s="1" t="s">
        <v>91</v>
      </c>
      <c r="I416" s="1" t="s">
        <v>18</v>
      </c>
      <c r="J416" s="1" t="s">
        <v>82</v>
      </c>
      <c r="K416" s="1" t="s">
        <v>83</v>
      </c>
      <c r="L416" s="1" t="s">
        <v>84</v>
      </c>
      <c r="M416" s="1" t="s">
        <v>85</v>
      </c>
      <c r="N416">
        <v>227600</v>
      </c>
      <c r="O416" s="1" t="s">
        <v>86</v>
      </c>
      <c r="P416" s="1" t="s">
        <v>87</v>
      </c>
      <c r="Q416" s="1">
        <f>Data_sales[[#This Row],[priceEach]]*Data_sales[[#This Row],[quantityOrdered]]</f>
        <v>1705.92</v>
      </c>
      <c r="R416" s="1">
        <f>YEAR(Data_sales[[#This Row],[orderDate]])</f>
        <v>2003</v>
      </c>
      <c r="T416">
        <f>COUNTIF($F$2:F416,F416:F1415)</f>
        <v>5</v>
      </c>
      <c r="U416" t="str">
        <f>IF(T416=1,T416+ROWS($T$2:T416)/1000,"")</f>
        <v/>
      </c>
      <c r="V416" t="str">
        <f>IFERROR(SMALL($U$2:$U$1001,ROWS($U$2:U416)),"")</f>
        <v/>
      </c>
      <c r="W416" t="str">
        <f>IF(V416&lt;&gt;"",INDEX(Data_sales[productName],MATCH(V416,$U$2:$U$1001,0)),"")</f>
        <v/>
      </c>
      <c r="X416">
        <f>COUNTIF($O$2:O416,$O$2:$O$1001)</f>
        <v>317</v>
      </c>
      <c r="Y416" t="str">
        <f>IF(X416=1,X416+ROWS($X$2:X416)/100,"")</f>
        <v/>
      </c>
      <c r="Z416" t="str">
        <f>IFERROR(LARGE($Y$2:$Y$1001,ROWS($Y$2:Y416)),"")</f>
        <v/>
      </c>
      <c r="AA416" t="str">
        <f>IF(Z416&lt;&gt;"",INDEX(Data_sales[RepfullName],MATCH(Z416,$Y$2:$Y$1001,0)),"")</f>
        <v/>
      </c>
    </row>
    <row r="417" spans="1:27" x14ac:dyDescent="0.25">
      <c r="A417">
        <v>141</v>
      </c>
      <c r="B417">
        <v>32</v>
      </c>
      <c r="C417">
        <v>53.31</v>
      </c>
      <c r="D417" s="1" t="s">
        <v>17</v>
      </c>
      <c r="E417" s="1" t="s">
        <v>18</v>
      </c>
      <c r="F417" s="1" t="s">
        <v>127</v>
      </c>
      <c r="G417" s="2">
        <v>37944</v>
      </c>
      <c r="H417" s="1" t="s">
        <v>92</v>
      </c>
      <c r="I417" s="1" t="s">
        <v>18</v>
      </c>
      <c r="J417" s="1" t="s">
        <v>82</v>
      </c>
      <c r="K417" s="1" t="s">
        <v>83</v>
      </c>
      <c r="L417" s="1" t="s">
        <v>84</v>
      </c>
      <c r="M417" s="1" t="s">
        <v>85</v>
      </c>
      <c r="N417">
        <v>227600</v>
      </c>
      <c r="O417" s="1" t="s">
        <v>86</v>
      </c>
      <c r="P417" s="1" t="s">
        <v>87</v>
      </c>
      <c r="Q417" s="1">
        <f>Data_sales[[#This Row],[priceEach]]*Data_sales[[#This Row],[quantityOrdered]]</f>
        <v>1705.92</v>
      </c>
      <c r="R417" s="1">
        <f>YEAR(Data_sales[[#This Row],[orderDate]])</f>
        <v>2003</v>
      </c>
      <c r="T417">
        <f>COUNTIF($F$2:F417,F417:F1416)</f>
        <v>6</v>
      </c>
      <c r="U417" t="str">
        <f>IF(T417=1,T417+ROWS($T$2:T417)/1000,"")</f>
        <v/>
      </c>
      <c r="V417" t="str">
        <f>IFERROR(SMALL($U$2:$U$1001,ROWS($U$2:U417)),"")</f>
        <v/>
      </c>
      <c r="W417" t="str">
        <f>IF(V417&lt;&gt;"",INDEX(Data_sales[productName],MATCH(V417,$U$2:$U$1001,0)),"")</f>
        <v/>
      </c>
      <c r="X417">
        <f>COUNTIF($O$2:O417,$O$2:$O$1001)</f>
        <v>318</v>
      </c>
      <c r="Y417" t="str">
        <f>IF(X417=1,X417+ROWS($X$2:X417)/100,"")</f>
        <v/>
      </c>
      <c r="Z417" t="str">
        <f>IFERROR(LARGE($Y$2:$Y$1001,ROWS($Y$2:Y417)),"")</f>
        <v/>
      </c>
      <c r="AA417" t="str">
        <f>IF(Z417&lt;&gt;"",INDEX(Data_sales[RepfullName],MATCH(Z417,$Y$2:$Y$1001,0)),"")</f>
        <v/>
      </c>
    </row>
    <row r="418" spans="1:27" x14ac:dyDescent="0.25">
      <c r="A418">
        <v>141</v>
      </c>
      <c r="B418">
        <v>32</v>
      </c>
      <c r="C418">
        <v>53.31</v>
      </c>
      <c r="D418" s="1" t="s">
        <v>17</v>
      </c>
      <c r="E418" s="1" t="s">
        <v>18</v>
      </c>
      <c r="F418" s="1" t="s">
        <v>127</v>
      </c>
      <c r="G418" s="2">
        <v>37957</v>
      </c>
      <c r="H418" s="1" t="s">
        <v>93</v>
      </c>
      <c r="I418" s="1" t="s">
        <v>18</v>
      </c>
      <c r="J418" s="1" t="s">
        <v>82</v>
      </c>
      <c r="K418" s="1" t="s">
        <v>83</v>
      </c>
      <c r="L418" s="1" t="s">
        <v>84</v>
      </c>
      <c r="M418" s="1" t="s">
        <v>85</v>
      </c>
      <c r="N418">
        <v>227600</v>
      </c>
      <c r="O418" s="1" t="s">
        <v>86</v>
      </c>
      <c r="P418" s="1" t="s">
        <v>87</v>
      </c>
      <c r="Q418" s="1">
        <f>Data_sales[[#This Row],[priceEach]]*Data_sales[[#This Row],[quantityOrdered]]</f>
        <v>1705.92</v>
      </c>
      <c r="R418" s="1">
        <f>YEAR(Data_sales[[#This Row],[orderDate]])</f>
        <v>2003</v>
      </c>
      <c r="T418">
        <f>COUNTIF($F$2:F418,F418:F1417)</f>
        <v>7</v>
      </c>
      <c r="U418" t="str">
        <f>IF(T418=1,T418+ROWS($T$2:T418)/1000,"")</f>
        <v/>
      </c>
      <c r="V418" t="str">
        <f>IFERROR(SMALL($U$2:$U$1001,ROWS($U$2:U418)),"")</f>
        <v/>
      </c>
      <c r="W418" t="str">
        <f>IF(V418&lt;&gt;"",INDEX(Data_sales[productName],MATCH(V418,$U$2:$U$1001,0)),"")</f>
        <v/>
      </c>
      <c r="X418">
        <f>COUNTIF($O$2:O418,$O$2:$O$1001)</f>
        <v>319</v>
      </c>
      <c r="Y418" t="str">
        <f>IF(X418=1,X418+ROWS($X$2:X418)/100,"")</f>
        <v/>
      </c>
      <c r="Z418" t="str">
        <f>IFERROR(LARGE($Y$2:$Y$1001,ROWS($Y$2:Y418)),"")</f>
        <v/>
      </c>
      <c r="AA418" t="str">
        <f>IF(Z418&lt;&gt;"",INDEX(Data_sales[RepfullName],MATCH(Z418,$Y$2:$Y$1001,0)),"")</f>
        <v/>
      </c>
    </row>
    <row r="419" spans="1:27" x14ac:dyDescent="0.25">
      <c r="A419">
        <v>141</v>
      </c>
      <c r="B419">
        <v>32</v>
      </c>
      <c r="C419">
        <v>53.31</v>
      </c>
      <c r="D419" s="1" t="s">
        <v>17</v>
      </c>
      <c r="E419" s="1" t="s">
        <v>18</v>
      </c>
      <c r="F419" s="1" t="s">
        <v>127</v>
      </c>
      <c r="G419" s="2">
        <v>37958</v>
      </c>
      <c r="H419" s="1" t="s">
        <v>93</v>
      </c>
      <c r="I419" s="1" t="s">
        <v>94</v>
      </c>
      <c r="J419" s="1" t="s">
        <v>82</v>
      </c>
      <c r="K419" s="1" t="s">
        <v>83</v>
      </c>
      <c r="L419" s="1" t="s">
        <v>84</v>
      </c>
      <c r="M419" s="1" t="s">
        <v>85</v>
      </c>
      <c r="N419">
        <v>227600</v>
      </c>
      <c r="O419" s="1" t="s">
        <v>86</v>
      </c>
      <c r="P419" s="1" t="s">
        <v>87</v>
      </c>
      <c r="Q419" s="1">
        <f>Data_sales[[#This Row],[priceEach]]*Data_sales[[#This Row],[quantityOrdered]]</f>
        <v>1705.92</v>
      </c>
      <c r="R419" s="1">
        <f>YEAR(Data_sales[[#This Row],[orderDate]])</f>
        <v>2003</v>
      </c>
      <c r="T419">
        <f>COUNTIF($F$2:F419,F419:F1418)</f>
        <v>8</v>
      </c>
      <c r="U419" t="str">
        <f>IF(T419=1,T419+ROWS($T$2:T419)/1000,"")</f>
        <v/>
      </c>
      <c r="V419" t="str">
        <f>IFERROR(SMALL($U$2:$U$1001,ROWS($U$2:U419)),"")</f>
        <v/>
      </c>
      <c r="W419" t="str">
        <f>IF(V419&lt;&gt;"",INDEX(Data_sales[productName],MATCH(V419,$U$2:$U$1001,0)),"")</f>
        <v/>
      </c>
      <c r="X419">
        <f>COUNTIF($O$2:O419,$O$2:$O$1001)</f>
        <v>320</v>
      </c>
      <c r="Y419" t="str">
        <f>IF(X419=1,X419+ROWS($X$2:X419)/100,"")</f>
        <v/>
      </c>
      <c r="Z419" t="str">
        <f>IFERROR(LARGE($Y$2:$Y$1001,ROWS($Y$2:Y419)),"")</f>
        <v/>
      </c>
      <c r="AA419" t="str">
        <f>IF(Z419&lt;&gt;"",INDEX(Data_sales[RepfullName],MATCH(Z419,$Y$2:$Y$1001,0)),"")</f>
        <v/>
      </c>
    </row>
    <row r="420" spans="1:27" x14ac:dyDescent="0.25">
      <c r="A420">
        <v>141</v>
      </c>
      <c r="B420">
        <v>32</v>
      </c>
      <c r="C420">
        <v>53.31</v>
      </c>
      <c r="D420" s="1" t="s">
        <v>17</v>
      </c>
      <c r="E420" s="1" t="s">
        <v>18</v>
      </c>
      <c r="F420" s="1" t="s">
        <v>127</v>
      </c>
      <c r="G420" s="2">
        <v>38002</v>
      </c>
      <c r="H420" s="1" t="s">
        <v>95</v>
      </c>
      <c r="I420" s="1" t="s">
        <v>18</v>
      </c>
      <c r="J420" s="1" t="s">
        <v>82</v>
      </c>
      <c r="K420" s="1" t="s">
        <v>83</v>
      </c>
      <c r="L420" s="1" t="s">
        <v>84</v>
      </c>
      <c r="M420" s="1" t="s">
        <v>85</v>
      </c>
      <c r="N420">
        <v>227600</v>
      </c>
      <c r="O420" s="1" t="s">
        <v>86</v>
      </c>
      <c r="P420" s="1" t="s">
        <v>87</v>
      </c>
      <c r="Q420" s="1">
        <f>Data_sales[[#This Row],[priceEach]]*Data_sales[[#This Row],[quantityOrdered]]</f>
        <v>1705.92</v>
      </c>
      <c r="R420" s="1">
        <f>YEAR(Data_sales[[#This Row],[orderDate]])</f>
        <v>2004</v>
      </c>
      <c r="T420">
        <f>COUNTIF($F$2:F420,F420:F1419)</f>
        <v>9</v>
      </c>
      <c r="U420" t="str">
        <f>IF(T420=1,T420+ROWS($T$2:T420)/1000,"")</f>
        <v/>
      </c>
      <c r="V420" t="str">
        <f>IFERROR(SMALL($U$2:$U$1001,ROWS($U$2:U420)),"")</f>
        <v/>
      </c>
      <c r="W420" t="str">
        <f>IF(V420&lt;&gt;"",INDEX(Data_sales[productName],MATCH(V420,$U$2:$U$1001,0)),"")</f>
        <v/>
      </c>
      <c r="X420">
        <f>COUNTIF($O$2:O420,$O$2:$O$1001)</f>
        <v>321</v>
      </c>
      <c r="Y420" t="str">
        <f>IF(X420=1,X420+ROWS($X$2:X420)/100,"")</f>
        <v/>
      </c>
      <c r="Z420" t="str">
        <f>IFERROR(LARGE($Y$2:$Y$1001,ROWS($Y$2:Y420)),"")</f>
        <v/>
      </c>
      <c r="AA420" t="str">
        <f>IF(Z420&lt;&gt;"",INDEX(Data_sales[RepfullName],MATCH(Z420,$Y$2:$Y$1001,0)),"")</f>
        <v/>
      </c>
    </row>
    <row r="421" spans="1:27" x14ac:dyDescent="0.25">
      <c r="A421">
        <v>141</v>
      </c>
      <c r="B421">
        <v>32</v>
      </c>
      <c r="C421">
        <v>53.31</v>
      </c>
      <c r="D421" s="1" t="s">
        <v>17</v>
      </c>
      <c r="E421" s="1" t="s">
        <v>18</v>
      </c>
      <c r="F421" s="1" t="s">
        <v>127</v>
      </c>
      <c r="G421" s="2">
        <v>38106</v>
      </c>
      <c r="H421" s="1" t="s">
        <v>96</v>
      </c>
      <c r="I421" s="1" t="s">
        <v>18</v>
      </c>
      <c r="J421" s="1" t="s">
        <v>82</v>
      </c>
      <c r="K421" s="1" t="s">
        <v>83</v>
      </c>
      <c r="L421" s="1" t="s">
        <v>84</v>
      </c>
      <c r="M421" s="1" t="s">
        <v>85</v>
      </c>
      <c r="N421">
        <v>227600</v>
      </c>
      <c r="O421" s="1" t="s">
        <v>86</v>
      </c>
      <c r="P421" s="1" t="s">
        <v>87</v>
      </c>
      <c r="Q421" s="1">
        <f>Data_sales[[#This Row],[priceEach]]*Data_sales[[#This Row],[quantityOrdered]]</f>
        <v>1705.92</v>
      </c>
      <c r="R421" s="1">
        <f>YEAR(Data_sales[[#This Row],[orderDate]])</f>
        <v>2004</v>
      </c>
      <c r="T421">
        <f>COUNTIF($F$2:F421,F421:F1420)</f>
        <v>10</v>
      </c>
      <c r="U421" t="str">
        <f>IF(T421=1,T421+ROWS($T$2:T421)/1000,"")</f>
        <v/>
      </c>
      <c r="V421" t="str">
        <f>IFERROR(SMALL($U$2:$U$1001,ROWS($U$2:U421)),"")</f>
        <v/>
      </c>
      <c r="W421" t="str">
        <f>IF(V421&lt;&gt;"",INDEX(Data_sales[productName],MATCH(V421,$U$2:$U$1001,0)),"")</f>
        <v/>
      </c>
      <c r="X421">
        <f>COUNTIF($O$2:O421,$O$2:$O$1001)</f>
        <v>322</v>
      </c>
      <c r="Y421" t="str">
        <f>IF(X421=1,X421+ROWS($X$2:X421)/100,"")</f>
        <v/>
      </c>
      <c r="Z421" t="str">
        <f>IFERROR(LARGE($Y$2:$Y$1001,ROWS($Y$2:Y421)),"")</f>
        <v/>
      </c>
      <c r="AA421" t="str">
        <f>IF(Z421&lt;&gt;"",INDEX(Data_sales[RepfullName],MATCH(Z421,$Y$2:$Y$1001,0)),"")</f>
        <v/>
      </c>
    </row>
    <row r="422" spans="1:27" x14ac:dyDescent="0.25">
      <c r="A422">
        <v>141</v>
      </c>
      <c r="B422">
        <v>32</v>
      </c>
      <c r="C422">
        <v>53.31</v>
      </c>
      <c r="D422" s="1" t="s">
        <v>17</v>
      </c>
      <c r="E422" s="1" t="s">
        <v>18</v>
      </c>
      <c r="F422" s="1" t="s">
        <v>127</v>
      </c>
      <c r="G422" s="2">
        <v>38112</v>
      </c>
      <c r="H422" s="1" t="s">
        <v>97</v>
      </c>
      <c r="I422" s="1" t="s">
        <v>18</v>
      </c>
      <c r="J422" s="1" t="s">
        <v>82</v>
      </c>
      <c r="K422" s="1" t="s">
        <v>83</v>
      </c>
      <c r="L422" s="1" t="s">
        <v>84</v>
      </c>
      <c r="M422" s="1" t="s">
        <v>85</v>
      </c>
      <c r="N422">
        <v>227600</v>
      </c>
      <c r="O422" s="1" t="s">
        <v>86</v>
      </c>
      <c r="P422" s="1" t="s">
        <v>87</v>
      </c>
      <c r="Q422" s="1">
        <f>Data_sales[[#This Row],[priceEach]]*Data_sales[[#This Row],[quantityOrdered]]</f>
        <v>1705.92</v>
      </c>
      <c r="R422" s="1">
        <f>YEAR(Data_sales[[#This Row],[orderDate]])</f>
        <v>2004</v>
      </c>
      <c r="T422">
        <f>COUNTIF($F$2:F422,F422:F1421)</f>
        <v>11</v>
      </c>
      <c r="U422" t="str">
        <f>IF(T422=1,T422+ROWS($T$2:T422)/1000,"")</f>
        <v/>
      </c>
      <c r="V422" t="str">
        <f>IFERROR(SMALL($U$2:$U$1001,ROWS($U$2:U422)),"")</f>
        <v/>
      </c>
      <c r="W422" t="str">
        <f>IF(V422&lt;&gt;"",INDEX(Data_sales[productName],MATCH(V422,$U$2:$U$1001,0)),"")</f>
        <v/>
      </c>
      <c r="X422">
        <f>COUNTIF($O$2:O422,$O$2:$O$1001)</f>
        <v>323</v>
      </c>
      <c r="Y422" t="str">
        <f>IF(X422=1,X422+ROWS($X$2:X422)/100,"")</f>
        <v/>
      </c>
      <c r="Z422" t="str">
        <f>IFERROR(LARGE($Y$2:$Y$1001,ROWS($Y$2:Y422)),"")</f>
        <v/>
      </c>
      <c r="AA422" t="str">
        <f>IF(Z422&lt;&gt;"",INDEX(Data_sales[RepfullName],MATCH(Z422,$Y$2:$Y$1001,0)),"")</f>
        <v/>
      </c>
    </row>
    <row r="423" spans="1:27" x14ac:dyDescent="0.25">
      <c r="A423">
        <v>141</v>
      </c>
      <c r="B423">
        <v>32</v>
      </c>
      <c r="C423">
        <v>53.31</v>
      </c>
      <c r="D423" s="1" t="s">
        <v>17</v>
      </c>
      <c r="E423" s="1" t="s">
        <v>18</v>
      </c>
      <c r="F423" s="1" t="s">
        <v>127</v>
      </c>
      <c r="G423" s="2">
        <v>38162</v>
      </c>
      <c r="H423" s="1" t="s">
        <v>18</v>
      </c>
      <c r="I423" s="1" t="s">
        <v>98</v>
      </c>
      <c r="J423" s="1" t="s">
        <v>82</v>
      </c>
      <c r="K423" s="1" t="s">
        <v>83</v>
      </c>
      <c r="L423" s="1" t="s">
        <v>84</v>
      </c>
      <c r="M423" s="1" t="s">
        <v>85</v>
      </c>
      <c r="N423">
        <v>227600</v>
      </c>
      <c r="O423" s="1" t="s">
        <v>86</v>
      </c>
      <c r="P423" s="1" t="s">
        <v>87</v>
      </c>
      <c r="Q423" s="1">
        <f>Data_sales[[#This Row],[priceEach]]*Data_sales[[#This Row],[quantityOrdered]]</f>
        <v>1705.92</v>
      </c>
      <c r="R423" s="1">
        <f>YEAR(Data_sales[[#This Row],[orderDate]])</f>
        <v>2004</v>
      </c>
      <c r="T423">
        <f>COUNTIF($F$2:F423,F423:F1422)</f>
        <v>12</v>
      </c>
      <c r="U423" t="str">
        <f>IF(T423=1,T423+ROWS($T$2:T423)/1000,"")</f>
        <v/>
      </c>
      <c r="V423" t="str">
        <f>IFERROR(SMALL($U$2:$U$1001,ROWS($U$2:U423)),"")</f>
        <v/>
      </c>
      <c r="W423" t="str">
        <f>IF(V423&lt;&gt;"",INDEX(Data_sales[productName],MATCH(V423,$U$2:$U$1001,0)),"")</f>
        <v/>
      </c>
      <c r="X423">
        <f>COUNTIF($O$2:O423,$O$2:$O$1001)</f>
        <v>324</v>
      </c>
      <c r="Y423" t="str">
        <f>IF(X423=1,X423+ROWS($X$2:X423)/100,"")</f>
        <v/>
      </c>
      <c r="Z423" t="str">
        <f>IFERROR(LARGE($Y$2:$Y$1001,ROWS($Y$2:Y423)),"")</f>
        <v/>
      </c>
      <c r="AA423" t="str">
        <f>IF(Z423&lt;&gt;"",INDEX(Data_sales[RepfullName],MATCH(Z423,$Y$2:$Y$1001,0)),"")</f>
        <v/>
      </c>
    </row>
    <row r="424" spans="1:27" x14ac:dyDescent="0.25">
      <c r="A424">
        <v>141</v>
      </c>
      <c r="B424">
        <v>32</v>
      </c>
      <c r="C424">
        <v>53.31</v>
      </c>
      <c r="D424" s="1" t="s">
        <v>17</v>
      </c>
      <c r="E424" s="1" t="s">
        <v>18</v>
      </c>
      <c r="F424" s="1" t="s">
        <v>127</v>
      </c>
      <c r="G424" s="2">
        <v>38208</v>
      </c>
      <c r="H424" s="1" t="s">
        <v>99</v>
      </c>
      <c r="I424" s="1" t="s">
        <v>100</v>
      </c>
      <c r="J424" s="1" t="s">
        <v>82</v>
      </c>
      <c r="K424" s="1" t="s">
        <v>83</v>
      </c>
      <c r="L424" s="1" t="s">
        <v>84</v>
      </c>
      <c r="M424" s="1" t="s">
        <v>85</v>
      </c>
      <c r="N424">
        <v>227600</v>
      </c>
      <c r="O424" s="1" t="s">
        <v>86</v>
      </c>
      <c r="P424" s="1" t="s">
        <v>87</v>
      </c>
      <c r="Q424" s="1">
        <f>Data_sales[[#This Row],[priceEach]]*Data_sales[[#This Row],[quantityOrdered]]</f>
        <v>1705.92</v>
      </c>
      <c r="R424" s="1">
        <f>YEAR(Data_sales[[#This Row],[orderDate]])</f>
        <v>2004</v>
      </c>
      <c r="T424">
        <f>COUNTIF($F$2:F424,F424:F1423)</f>
        <v>13</v>
      </c>
      <c r="U424" t="str">
        <f>IF(T424=1,T424+ROWS($T$2:T424)/1000,"")</f>
        <v/>
      </c>
      <c r="V424" t="str">
        <f>IFERROR(SMALL($U$2:$U$1001,ROWS($U$2:U424)),"")</f>
        <v/>
      </c>
      <c r="W424" t="str">
        <f>IF(V424&lt;&gt;"",INDEX(Data_sales[productName],MATCH(V424,$U$2:$U$1001,0)),"")</f>
        <v/>
      </c>
      <c r="X424">
        <f>COUNTIF($O$2:O424,$O$2:$O$1001)</f>
        <v>325</v>
      </c>
      <c r="Y424" t="str">
        <f>IF(X424=1,X424+ROWS($X$2:X424)/100,"")</f>
        <v/>
      </c>
      <c r="Z424" t="str">
        <f>IFERROR(LARGE($Y$2:$Y$1001,ROWS($Y$2:Y424)),"")</f>
        <v/>
      </c>
      <c r="AA424" t="str">
        <f>IF(Z424&lt;&gt;"",INDEX(Data_sales[RepfullName],MATCH(Z424,$Y$2:$Y$1001,0)),"")</f>
        <v/>
      </c>
    </row>
    <row r="425" spans="1:27" x14ac:dyDescent="0.25">
      <c r="A425">
        <v>141</v>
      </c>
      <c r="B425">
        <v>32</v>
      </c>
      <c r="C425">
        <v>53.31</v>
      </c>
      <c r="D425" s="1" t="s">
        <v>17</v>
      </c>
      <c r="E425" s="1" t="s">
        <v>18</v>
      </c>
      <c r="F425" s="1" t="s">
        <v>127</v>
      </c>
      <c r="G425" s="2">
        <v>38276</v>
      </c>
      <c r="H425" s="1" t="s">
        <v>101</v>
      </c>
      <c r="I425" s="1" t="s">
        <v>102</v>
      </c>
      <c r="J425" s="1" t="s">
        <v>82</v>
      </c>
      <c r="K425" s="1" t="s">
        <v>83</v>
      </c>
      <c r="L425" s="1" t="s">
        <v>84</v>
      </c>
      <c r="M425" s="1" t="s">
        <v>85</v>
      </c>
      <c r="N425">
        <v>227600</v>
      </c>
      <c r="O425" s="1" t="s">
        <v>86</v>
      </c>
      <c r="P425" s="1" t="s">
        <v>87</v>
      </c>
      <c r="Q425" s="1">
        <f>Data_sales[[#This Row],[priceEach]]*Data_sales[[#This Row],[quantityOrdered]]</f>
        <v>1705.92</v>
      </c>
      <c r="R425" s="1">
        <f>YEAR(Data_sales[[#This Row],[orderDate]])</f>
        <v>2004</v>
      </c>
      <c r="T425">
        <f>COUNTIF($F$2:F425,F425:F1424)</f>
        <v>14</v>
      </c>
      <c r="U425" t="str">
        <f>IF(T425=1,T425+ROWS($T$2:T425)/1000,"")</f>
        <v/>
      </c>
      <c r="V425" t="str">
        <f>IFERROR(SMALL($U$2:$U$1001,ROWS($U$2:U425)),"")</f>
        <v/>
      </c>
      <c r="W425" t="str">
        <f>IF(V425&lt;&gt;"",INDEX(Data_sales[productName],MATCH(V425,$U$2:$U$1001,0)),"")</f>
        <v/>
      </c>
      <c r="X425">
        <f>COUNTIF($O$2:O425,$O$2:$O$1001)</f>
        <v>326</v>
      </c>
      <c r="Y425" t="str">
        <f>IF(X425=1,X425+ROWS($X$2:X425)/100,"")</f>
        <v/>
      </c>
      <c r="Z425" t="str">
        <f>IFERROR(LARGE($Y$2:$Y$1001,ROWS($Y$2:Y425)),"")</f>
        <v/>
      </c>
      <c r="AA425" t="str">
        <f>IF(Z425&lt;&gt;"",INDEX(Data_sales[RepfullName],MATCH(Z425,$Y$2:$Y$1001,0)),"")</f>
        <v/>
      </c>
    </row>
    <row r="426" spans="1:27" x14ac:dyDescent="0.25">
      <c r="A426">
        <v>141</v>
      </c>
      <c r="B426">
        <v>32</v>
      </c>
      <c r="C426">
        <v>53.31</v>
      </c>
      <c r="D426" s="1" t="s">
        <v>17</v>
      </c>
      <c r="E426" s="1" t="s">
        <v>18</v>
      </c>
      <c r="F426" s="1" t="s">
        <v>127</v>
      </c>
      <c r="G426" s="2">
        <v>38323</v>
      </c>
      <c r="H426" s="1" t="s">
        <v>103</v>
      </c>
      <c r="I426" s="1" t="s">
        <v>18</v>
      </c>
      <c r="J426" s="1" t="s">
        <v>82</v>
      </c>
      <c r="K426" s="1" t="s">
        <v>83</v>
      </c>
      <c r="L426" s="1" t="s">
        <v>84</v>
      </c>
      <c r="M426" s="1" t="s">
        <v>85</v>
      </c>
      <c r="N426">
        <v>227600</v>
      </c>
      <c r="O426" s="1" t="s">
        <v>86</v>
      </c>
      <c r="P426" s="1" t="s">
        <v>87</v>
      </c>
      <c r="Q426" s="1">
        <f>Data_sales[[#This Row],[priceEach]]*Data_sales[[#This Row],[quantityOrdered]]</f>
        <v>1705.92</v>
      </c>
      <c r="R426" s="1">
        <f>YEAR(Data_sales[[#This Row],[orderDate]])</f>
        <v>2004</v>
      </c>
      <c r="T426">
        <f>COUNTIF($F$2:F426,F426:F1425)</f>
        <v>15</v>
      </c>
      <c r="U426" t="str">
        <f>IF(T426=1,T426+ROWS($T$2:T426)/1000,"")</f>
        <v/>
      </c>
      <c r="V426" t="str">
        <f>IFERROR(SMALL($U$2:$U$1001,ROWS($U$2:U426)),"")</f>
        <v/>
      </c>
      <c r="W426" t="str">
        <f>IF(V426&lt;&gt;"",INDEX(Data_sales[productName],MATCH(V426,$U$2:$U$1001,0)),"")</f>
        <v/>
      </c>
      <c r="X426">
        <f>COUNTIF($O$2:O426,$O$2:$O$1001)</f>
        <v>327</v>
      </c>
      <c r="Y426" t="str">
        <f>IF(X426=1,X426+ROWS($X$2:X426)/100,"")</f>
        <v/>
      </c>
      <c r="Z426" t="str">
        <f>IFERROR(LARGE($Y$2:$Y$1001,ROWS($Y$2:Y426)),"")</f>
        <v/>
      </c>
      <c r="AA426" t="str">
        <f>IF(Z426&lt;&gt;"",INDEX(Data_sales[RepfullName],MATCH(Z426,$Y$2:$Y$1001,0)),"")</f>
        <v/>
      </c>
    </row>
    <row r="427" spans="1:27" x14ac:dyDescent="0.25">
      <c r="A427">
        <v>141</v>
      </c>
      <c r="B427">
        <v>32</v>
      </c>
      <c r="C427">
        <v>53.31</v>
      </c>
      <c r="D427" s="1" t="s">
        <v>17</v>
      </c>
      <c r="E427" s="1" t="s">
        <v>18</v>
      </c>
      <c r="F427" s="1" t="s">
        <v>127</v>
      </c>
      <c r="G427" s="2">
        <v>38328</v>
      </c>
      <c r="H427" s="1" t="s">
        <v>104</v>
      </c>
      <c r="I427" s="1" t="s">
        <v>18</v>
      </c>
      <c r="J427" s="1" t="s">
        <v>82</v>
      </c>
      <c r="K427" s="1" t="s">
        <v>83</v>
      </c>
      <c r="L427" s="1" t="s">
        <v>84</v>
      </c>
      <c r="M427" s="1" t="s">
        <v>85</v>
      </c>
      <c r="N427">
        <v>227600</v>
      </c>
      <c r="O427" s="1" t="s">
        <v>86</v>
      </c>
      <c r="P427" s="1" t="s">
        <v>87</v>
      </c>
      <c r="Q427" s="1">
        <f>Data_sales[[#This Row],[priceEach]]*Data_sales[[#This Row],[quantityOrdered]]</f>
        <v>1705.92</v>
      </c>
      <c r="R427" s="1">
        <f>YEAR(Data_sales[[#This Row],[orderDate]])</f>
        <v>2004</v>
      </c>
      <c r="T427">
        <f>COUNTIF($F$2:F427,F427:F1426)</f>
        <v>16</v>
      </c>
      <c r="U427" t="str">
        <f>IF(T427=1,T427+ROWS($T$2:T427)/1000,"")</f>
        <v/>
      </c>
      <c r="V427" t="str">
        <f>IFERROR(SMALL($U$2:$U$1001,ROWS($U$2:U427)),"")</f>
        <v/>
      </c>
      <c r="W427" t="str">
        <f>IF(V427&lt;&gt;"",INDEX(Data_sales[productName],MATCH(V427,$U$2:$U$1001,0)),"")</f>
        <v/>
      </c>
      <c r="X427">
        <f>COUNTIF($O$2:O427,$O$2:$O$1001)</f>
        <v>328</v>
      </c>
      <c r="Y427" t="str">
        <f>IF(X427=1,X427+ROWS($X$2:X427)/100,"")</f>
        <v/>
      </c>
      <c r="Z427" t="str">
        <f>IFERROR(LARGE($Y$2:$Y$1001,ROWS($Y$2:Y427)),"")</f>
        <v/>
      </c>
      <c r="AA427" t="str">
        <f>IF(Z427&lt;&gt;"",INDEX(Data_sales[RepfullName],MATCH(Z427,$Y$2:$Y$1001,0)),"")</f>
        <v/>
      </c>
    </row>
    <row r="428" spans="1:27" x14ac:dyDescent="0.25">
      <c r="A428">
        <v>141</v>
      </c>
      <c r="B428">
        <v>32</v>
      </c>
      <c r="C428">
        <v>53.31</v>
      </c>
      <c r="D428" s="1" t="s">
        <v>17</v>
      </c>
      <c r="E428" s="1" t="s">
        <v>18</v>
      </c>
      <c r="F428" s="1" t="s">
        <v>127</v>
      </c>
      <c r="G428" s="2">
        <v>38331</v>
      </c>
      <c r="H428" s="1" t="s">
        <v>105</v>
      </c>
      <c r="I428" s="1" t="s">
        <v>106</v>
      </c>
      <c r="J428" s="1" t="s">
        <v>82</v>
      </c>
      <c r="K428" s="1" t="s">
        <v>83</v>
      </c>
      <c r="L428" s="1" t="s">
        <v>84</v>
      </c>
      <c r="M428" s="1" t="s">
        <v>85</v>
      </c>
      <c r="N428">
        <v>227600</v>
      </c>
      <c r="O428" s="1" t="s">
        <v>86</v>
      </c>
      <c r="P428" s="1" t="s">
        <v>87</v>
      </c>
      <c r="Q428" s="1">
        <f>Data_sales[[#This Row],[priceEach]]*Data_sales[[#This Row],[quantityOrdered]]</f>
        <v>1705.92</v>
      </c>
      <c r="R428" s="1">
        <f>YEAR(Data_sales[[#This Row],[orderDate]])</f>
        <v>2004</v>
      </c>
      <c r="T428">
        <f>COUNTIF($F$2:F428,F428:F1427)</f>
        <v>17</v>
      </c>
      <c r="U428" t="str">
        <f>IF(T428=1,T428+ROWS($T$2:T428)/1000,"")</f>
        <v/>
      </c>
      <c r="V428" t="str">
        <f>IFERROR(SMALL($U$2:$U$1001,ROWS($U$2:U428)),"")</f>
        <v/>
      </c>
      <c r="W428" t="str">
        <f>IF(V428&lt;&gt;"",INDEX(Data_sales[productName],MATCH(V428,$U$2:$U$1001,0)),"")</f>
        <v/>
      </c>
      <c r="X428">
        <f>COUNTIF($O$2:O428,$O$2:$O$1001)</f>
        <v>329</v>
      </c>
      <c r="Y428" t="str">
        <f>IF(X428=1,X428+ROWS($X$2:X428)/100,"")</f>
        <v/>
      </c>
      <c r="Z428" t="str">
        <f>IFERROR(LARGE($Y$2:$Y$1001,ROWS($Y$2:Y428)),"")</f>
        <v/>
      </c>
      <c r="AA428" t="str">
        <f>IF(Z428&lt;&gt;"",INDEX(Data_sales[RepfullName],MATCH(Z428,$Y$2:$Y$1001,0)),"")</f>
        <v/>
      </c>
    </row>
    <row r="429" spans="1:27" x14ac:dyDescent="0.25">
      <c r="A429">
        <v>141</v>
      </c>
      <c r="B429">
        <v>32</v>
      </c>
      <c r="C429">
        <v>53.31</v>
      </c>
      <c r="D429" s="1" t="s">
        <v>17</v>
      </c>
      <c r="E429" s="1" t="s">
        <v>18</v>
      </c>
      <c r="F429" s="1" t="s">
        <v>127</v>
      </c>
      <c r="G429" s="2">
        <v>38393</v>
      </c>
      <c r="H429" s="1" t="s">
        <v>107</v>
      </c>
      <c r="I429" s="1" t="s">
        <v>18</v>
      </c>
      <c r="J429" s="1" t="s">
        <v>82</v>
      </c>
      <c r="K429" s="1" t="s">
        <v>83</v>
      </c>
      <c r="L429" s="1" t="s">
        <v>84</v>
      </c>
      <c r="M429" s="1" t="s">
        <v>85</v>
      </c>
      <c r="N429">
        <v>227600</v>
      </c>
      <c r="O429" s="1" t="s">
        <v>86</v>
      </c>
      <c r="P429" s="1" t="s">
        <v>87</v>
      </c>
      <c r="Q429" s="3">
        <f>Data_sales[[#This Row],[priceEach]]*Data_sales[[#This Row],[quantityOrdered]]</f>
        <v>1705.92</v>
      </c>
      <c r="R429" s="1">
        <f>YEAR(Data_sales[[#This Row],[orderDate]])</f>
        <v>2005</v>
      </c>
      <c r="T429">
        <f>COUNTIF($F$2:F429,F429:F1428)</f>
        <v>18</v>
      </c>
      <c r="U429" t="str">
        <f>IF(T429=1,T429+ROWS($T$2:T429)/1000,"")</f>
        <v/>
      </c>
      <c r="V429" t="str">
        <f>IFERROR(SMALL($U$2:$U$1001,ROWS($U$2:U429)),"")</f>
        <v/>
      </c>
      <c r="W429" t="str">
        <f>IF(V429&lt;&gt;"",INDEX(Data_sales[productName],MATCH(V429,$U$2:$U$1001,0)),"")</f>
        <v/>
      </c>
      <c r="X429">
        <f>COUNTIF($O$2:O429,$O$2:$O$1001)</f>
        <v>330</v>
      </c>
      <c r="Y429" t="str">
        <f>IF(X429=1,X429+ROWS($X$2:X429)/100,"")</f>
        <v/>
      </c>
      <c r="Z429" t="str">
        <f>IFERROR(LARGE($Y$2:$Y$1001,ROWS($Y$2:Y429)),"")</f>
        <v/>
      </c>
      <c r="AA429" t="str">
        <f>IF(Z429&lt;&gt;"",INDEX(Data_sales[RepfullName],MATCH(Z429,$Y$2:$Y$1001,0)),"")</f>
        <v/>
      </c>
    </row>
    <row r="430" spans="1:27" x14ac:dyDescent="0.25">
      <c r="A430">
        <v>141</v>
      </c>
      <c r="B430">
        <v>32</v>
      </c>
      <c r="C430">
        <v>53.31</v>
      </c>
      <c r="D430" s="1" t="s">
        <v>17</v>
      </c>
      <c r="E430" s="1" t="s">
        <v>18</v>
      </c>
      <c r="F430" s="1" t="s">
        <v>127</v>
      </c>
      <c r="G430" s="2">
        <v>38393</v>
      </c>
      <c r="H430" s="1" t="s">
        <v>107</v>
      </c>
      <c r="I430" s="1" t="s">
        <v>18</v>
      </c>
      <c r="J430" s="1" t="s">
        <v>82</v>
      </c>
      <c r="K430" s="1" t="s">
        <v>83</v>
      </c>
      <c r="L430" s="1" t="s">
        <v>84</v>
      </c>
      <c r="M430" s="1" t="s">
        <v>85</v>
      </c>
      <c r="N430">
        <v>227600</v>
      </c>
      <c r="O430" s="1" t="s">
        <v>86</v>
      </c>
      <c r="P430" s="1" t="s">
        <v>87</v>
      </c>
      <c r="Q430" s="3">
        <f>Data_sales[[#This Row],[priceEach]]*Data_sales[[#This Row],[quantityOrdered]]</f>
        <v>1705.92</v>
      </c>
      <c r="R430" s="1">
        <f>YEAR(Data_sales[[#This Row],[orderDate]])</f>
        <v>2005</v>
      </c>
      <c r="T430">
        <f>COUNTIF($F$2:F430,F430:F1429)</f>
        <v>19</v>
      </c>
      <c r="U430" t="str">
        <f>IF(T430=1,T430+ROWS($T$2:T430)/1000,"")</f>
        <v/>
      </c>
      <c r="V430" t="str">
        <f>IFERROR(SMALL($U$2:$U$1001,ROWS($U$2:U430)),"")</f>
        <v/>
      </c>
      <c r="W430" t="str">
        <f>IF(V430&lt;&gt;"",INDEX(Data_sales[productName],MATCH(V430,$U$2:$U$1001,0)),"")</f>
        <v/>
      </c>
      <c r="X430">
        <f>COUNTIF($O$2:O430,$O$2:$O$1001)</f>
        <v>331</v>
      </c>
      <c r="Y430" t="str">
        <f>IF(X430=1,X430+ROWS($X$2:X430)/100,"")</f>
        <v/>
      </c>
      <c r="Z430" t="str">
        <f>IFERROR(LARGE($Y$2:$Y$1001,ROWS($Y$2:Y430)),"")</f>
        <v/>
      </c>
      <c r="AA430" t="str">
        <f>IF(Z430&lt;&gt;"",INDEX(Data_sales[RepfullName],MATCH(Z430,$Y$2:$Y$1001,0)),"")</f>
        <v/>
      </c>
    </row>
    <row r="431" spans="1:27" x14ac:dyDescent="0.25">
      <c r="A431">
        <v>141</v>
      </c>
      <c r="B431">
        <v>32</v>
      </c>
      <c r="C431">
        <v>53.31</v>
      </c>
      <c r="D431" s="1" t="s">
        <v>17</v>
      </c>
      <c r="E431" s="1" t="s">
        <v>18</v>
      </c>
      <c r="F431" s="1" t="s">
        <v>127</v>
      </c>
      <c r="G431" s="2">
        <v>38399</v>
      </c>
      <c r="H431" s="1" t="s">
        <v>108</v>
      </c>
      <c r="I431" s="1" t="s">
        <v>18</v>
      </c>
      <c r="J431" s="1" t="s">
        <v>82</v>
      </c>
      <c r="K431" s="1" t="s">
        <v>83</v>
      </c>
      <c r="L431" s="1" t="s">
        <v>84</v>
      </c>
      <c r="M431" s="1" t="s">
        <v>85</v>
      </c>
      <c r="N431">
        <v>227600</v>
      </c>
      <c r="O431" s="1" t="s">
        <v>86</v>
      </c>
      <c r="P431" s="1" t="s">
        <v>87</v>
      </c>
      <c r="Q431" s="3">
        <f>Data_sales[[#This Row],[priceEach]]*Data_sales[[#This Row],[quantityOrdered]]</f>
        <v>1705.92</v>
      </c>
      <c r="R431" s="1">
        <f>YEAR(Data_sales[[#This Row],[orderDate]])</f>
        <v>2005</v>
      </c>
      <c r="T431">
        <f>COUNTIF($F$2:F431,F431:F1430)</f>
        <v>20</v>
      </c>
      <c r="U431" t="str">
        <f>IF(T431=1,T431+ROWS($T$2:T431)/1000,"")</f>
        <v/>
      </c>
      <c r="V431" t="str">
        <f>IFERROR(SMALL($U$2:$U$1001,ROWS($U$2:U431)),"")</f>
        <v/>
      </c>
      <c r="W431" t="str">
        <f>IF(V431&lt;&gt;"",INDEX(Data_sales[productName],MATCH(V431,$U$2:$U$1001,0)),"")</f>
        <v/>
      </c>
      <c r="X431">
        <f>COUNTIF($O$2:O431,$O$2:$O$1001)</f>
        <v>332</v>
      </c>
      <c r="Y431" t="str">
        <f>IF(X431=1,X431+ROWS($X$2:X431)/100,"")</f>
        <v/>
      </c>
      <c r="Z431" t="str">
        <f>IFERROR(LARGE($Y$2:$Y$1001,ROWS($Y$2:Y431)),"")</f>
        <v/>
      </c>
      <c r="AA431" t="str">
        <f>IF(Z431&lt;&gt;"",INDEX(Data_sales[RepfullName],MATCH(Z431,$Y$2:$Y$1001,0)),"")</f>
        <v/>
      </c>
    </row>
    <row r="432" spans="1:27" x14ac:dyDescent="0.25">
      <c r="A432">
        <v>141</v>
      </c>
      <c r="B432">
        <v>32</v>
      </c>
      <c r="C432">
        <v>53.31</v>
      </c>
      <c r="D432" s="1" t="s">
        <v>17</v>
      </c>
      <c r="E432" s="1" t="s">
        <v>18</v>
      </c>
      <c r="F432" s="1" t="s">
        <v>127</v>
      </c>
      <c r="G432" s="2">
        <v>38405</v>
      </c>
      <c r="H432" s="1" t="s">
        <v>109</v>
      </c>
      <c r="I432" s="1" t="s">
        <v>18</v>
      </c>
      <c r="J432" s="1" t="s">
        <v>82</v>
      </c>
      <c r="K432" s="1" t="s">
        <v>83</v>
      </c>
      <c r="L432" s="1" t="s">
        <v>84</v>
      </c>
      <c r="M432" s="1" t="s">
        <v>85</v>
      </c>
      <c r="N432">
        <v>227600</v>
      </c>
      <c r="O432" s="1" t="s">
        <v>86</v>
      </c>
      <c r="P432" s="1" t="s">
        <v>87</v>
      </c>
      <c r="Q432" s="3">
        <f>Data_sales[[#This Row],[priceEach]]*Data_sales[[#This Row],[quantityOrdered]]</f>
        <v>1705.92</v>
      </c>
      <c r="R432" s="1">
        <f>YEAR(Data_sales[[#This Row],[orderDate]])</f>
        <v>2005</v>
      </c>
      <c r="T432">
        <f>COUNTIF($F$2:F432,F432:F1431)</f>
        <v>21</v>
      </c>
      <c r="U432" t="str">
        <f>IF(T432=1,T432+ROWS($T$2:T432)/1000,"")</f>
        <v/>
      </c>
      <c r="V432" t="str">
        <f>IFERROR(SMALL($U$2:$U$1001,ROWS($U$2:U432)),"")</f>
        <v/>
      </c>
      <c r="W432" t="str">
        <f>IF(V432&lt;&gt;"",INDEX(Data_sales[productName],MATCH(V432,$U$2:$U$1001,0)),"")</f>
        <v/>
      </c>
      <c r="X432">
        <f>COUNTIF($O$2:O432,$O$2:$O$1001)</f>
        <v>333</v>
      </c>
      <c r="Y432" t="str">
        <f>IF(X432=1,X432+ROWS($X$2:X432)/100,"")</f>
        <v/>
      </c>
      <c r="Z432" t="str">
        <f>IFERROR(LARGE($Y$2:$Y$1001,ROWS($Y$2:Y432)),"")</f>
        <v/>
      </c>
      <c r="AA432" t="str">
        <f>IF(Z432&lt;&gt;"",INDEX(Data_sales[RepfullName],MATCH(Z432,$Y$2:$Y$1001,0)),"")</f>
        <v/>
      </c>
    </row>
    <row r="433" spans="1:27" x14ac:dyDescent="0.25">
      <c r="A433">
        <v>141</v>
      </c>
      <c r="B433">
        <v>32</v>
      </c>
      <c r="C433">
        <v>53.31</v>
      </c>
      <c r="D433" s="1" t="s">
        <v>17</v>
      </c>
      <c r="E433" s="1" t="s">
        <v>18</v>
      </c>
      <c r="F433" s="1" t="s">
        <v>127</v>
      </c>
      <c r="G433" s="2">
        <v>38412</v>
      </c>
      <c r="H433" s="1" t="s">
        <v>110</v>
      </c>
      <c r="I433" s="1" t="s">
        <v>111</v>
      </c>
      <c r="J433" s="1" t="s">
        <v>82</v>
      </c>
      <c r="K433" s="1" t="s">
        <v>83</v>
      </c>
      <c r="L433" s="1" t="s">
        <v>84</v>
      </c>
      <c r="M433" s="1" t="s">
        <v>85</v>
      </c>
      <c r="N433">
        <v>227600</v>
      </c>
      <c r="O433" s="1" t="s">
        <v>86</v>
      </c>
      <c r="P433" s="1" t="s">
        <v>87</v>
      </c>
      <c r="Q433" s="3">
        <f>Data_sales[[#This Row],[priceEach]]*Data_sales[[#This Row],[quantityOrdered]]</f>
        <v>1705.92</v>
      </c>
      <c r="R433" s="1">
        <f>YEAR(Data_sales[[#This Row],[orderDate]])</f>
        <v>2005</v>
      </c>
      <c r="T433">
        <f>COUNTIF($F$2:F433,F433:F1432)</f>
        <v>22</v>
      </c>
      <c r="U433" t="str">
        <f>IF(T433=1,T433+ROWS($T$2:T433)/1000,"")</f>
        <v/>
      </c>
      <c r="V433" t="str">
        <f>IFERROR(SMALL($U$2:$U$1001,ROWS($U$2:U433)),"")</f>
        <v/>
      </c>
      <c r="W433" t="str">
        <f>IF(V433&lt;&gt;"",INDEX(Data_sales[productName],MATCH(V433,$U$2:$U$1001,0)),"")</f>
        <v/>
      </c>
      <c r="X433">
        <f>COUNTIF($O$2:O433,$O$2:$O$1001)</f>
        <v>334</v>
      </c>
      <c r="Y433" t="str">
        <f>IF(X433=1,X433+ROWS($X$2:X433)/100,"")</f>
        <v/>
      </c>
      <c r="Z433" t="str">
        <f>IFERROR(LARGE($Y$2:$Y$1001,ROWS($Y$2:Y433)),"")</f>
        <v/>
      </c>
      <c r="AA433" t="str">
        <f>IF(Z433&lt;&gt;"",INDEX(Data_sales[RepfullName],MATCH(Z433,$Y$2:$Y$1001,0)),"")</f>
        <v/>
      </c>
    </row>
    <row r="434" spans="1:27" x14ac:dyDescent="0.25">
      <c r="A434">
        <v>141</v>
      </c>
      <c r="B434">
        <v>32</v>
      </c>
      <c r="C434">
        <v>53.31</v>
      </c>
      <c r="D434" s="1" t="s">
        <v>17</v>
      </c>
      <c r="E434" s="1" t="s">
        <v>18</v>
      </c>
      <c r="F434" s="1" t="s">
        <v>127</v>
      </c>
      <c r="G434" s="2">
        <v>38426</v>
      </c>
      <c r="H434" s="1" t="s">
        <v>112</v>
      </c>
      <c r="I434" s="1" t="s">
        <v>18</v>
      </c>
      <c r="J434" s="1" t="s">
        <v>82</v>
      </c>
      <c r="K434" s="1" t="s">
        <v>83</v>
      </c>
      <c r="L434" s="1" t="s">
        <v>84</v>
      </c>
      <c r="M434" s="1" t="s">
        <v>85</v>
      </c>
      <c r="N434">
        <v>227600</v>
      </c>
      <c r="O434" s="1" t="s">
        <v>86</v>
      </c>
      <c r="P434" s="1" t="s">
        <v>87</v>
      </c>
      <c r="Q434" s="3">
        <f>Data_sales[[#This Row],[priceEach]]*Data_sales[[#This Row],[quantityOrdered]]</f>
        <v>1705.92</v>
      </c>
      <c r="R434" s="1">
        <f>YEAR(Data_sales[[#This Row],[orderDate]])</f>
        <v>2005</v>
      </c>
      <c r="T434">
        <f>COUNTIF($F$2:F434,F434:F1433)</f>
        <v>23</v>
      </c>
      <c r="U434" t="str">
        <f>IF(T434=1,T434+ROWS($T$2:T434)/1000,"")</f>
        <v/>
      </c>
      <c r="V434" t="str">
        <f>IFERROR(SMALL($U$2:$U$1001,ROWS($U$2:U434)),"")</f>
        <v/>
      </c>
      <c r="W434" t="str">
        <f>IF(V434&lt;&gt;"",INDEX(Data_sales[productName],MATCH(V434,$U$2:$U$1001,0)),"")</f>
        <v/>
      </c>
      <c r="X434">
        <f>COUNTIF($O$2:O434,$O$2:$O$1001)</f>
        <v>335</v>
      </c>
      <c r="Y434" t="str">
        <f>IF(X434=1,X434+ROWS($X$2:X434)/100,"")</f>
        <v/>
      </c>
      <c r="Z434" t="str">
        <f>IFERROR(LARGE($Y$2:$Y$1001,ROWS($Y$2:Y434)),"")</f>
        <v/>
      </c>
      <c r="AA434" t="str">
        <f>IF(Z434&lt;&gt;"",INDEX(Data_sales[RepfullName],MATCH(Z434,$Y$2:$Y$1001,0)),"")</f>
        <v/>
      </c>
    </row>
    <row r="435" spans="1:27" x14ac:dyDescent="0.25">
      <c r="A435">
        <v>141</v>
      </c>
      <c r="B435">
        <v>32</v>
      </c>
      <c r="C435">
        <v>53.31</v>
      </c>
      <c r="D435" s="1" t="s">
        <v>17</v>
      </c>
      <c r="E435" s="1" t="s">
        <v>18</v>
      </c>
      <c r="F435" s="1" t="s">
        <v>127</v>
      </c>
      <c r="G435" s="2">
        <v>38475</v>
      </c>
      <c r="H435" s="1" t="s">
        <v>113</v>
      </c>
      <c r="I435" s="1" t="s">
        <v>18</v>
      </c>
      <c r="J435" s="1" t="s">
        <v>82</v>
      </c>
      <c r="K435" s="1" t="s">
        <v>83</v>
      </c>
      <c r="L435" s="1" t="s">
        <v>84</v>
      </c>
      <c r="M435" s="1" t="s">
        <v>85</v>
      </c>
      <c r="N435">
        <v>227600</v>
      </c>
      <c r="O435" s="1" t="s">
        <v>86</v>
      </c>
      <c r="P435" s="1" t="s">
        <v>87</v>
      </c>
      <c r="Q435" s="3">
        <f>Data_sales[[#This Row],[priceEach]]*Data_sales[[#This Row],[quantityOrdered]]</f>
        <v>1705.92</v>
      </c>
      <c r="R435" s="1">
        <f>YEAR(Data_sales[[#This Row],[orderDate]])</f>
        <v>2005</v>
      </c>
      <c r="T435">
        <f>COUNTIF($F$2:F435,F435:F1434)</f>
        <v>24</v>
      </c>
      <c r="U435" t="str">
        <f>IF(T435=1,T435+ROWS($T$2:T435)/1000,"")</f>
        <v/>
      </c>
      <c r="V435" t="str">
        <f>IFERROR(SMALL($U$2:$U$1001,ROWS($U$2:U435)),"")</f>
        <v/>
      </c>
      <c r="W435" t="str">
        <f>IF(V435&lt;&gt;"",INDEX(Data_sales[productName],MATCH(V435,$U$2:$U$1001,0)),"")</f>
        <v/>
      </c>
      <c r="X435">
        <f>COUNTIF($O$2:O435,$O$2:$O$1001)</f>
        <v>336</v>
      </c>
      <c r="Y435" t="str">
        <f>IF(X435=1,X435+ROWS($X$2:X435)/100,"")</f>
        <v/>
      </c>
      <c r="Z435" t="str">
        <f>IFERROR(LARGE($Y$2:$Y$1001,ROWS($Y$2:Y435)),"")</f>
        <v/>
      </c>
      <c r="AA435" t="str">
        <f>IF(Z435&lt;&gt;"",INDEX(Data_sales[RepfullName],MATCH(Z435,$Y$2:$Y$1001,0)),"")</f>
        <v/>
      </c>
    </row>
    <row r="436" spans="1:27" x14ac:dyDescent="0.25">
      <c r="A436">
        <v>141</v>
      </c>
      <c r="B436">
        <v>32</v>
      </c>
      <c r="C436">
        <v>53.31</v>
      </c>
      <c r="D436" s="1" t="s">
        <v>17</v>
      </c>
      <c r="E436" s="1" t="s">
        <v>18</v>
      </c>
      <c r="F436" s="1" t="s">
        <v>127</v>
      </c>
      <c r="G436" s="2">
        <v>38485</v>
      </c>
      <c r="H436" s="1" t="s">
        <v>114</v>
      </c>
      <c r="I436" s="1" t="s">
        <v>115</v>
      </c>
      <c r="J436" s="1" t="s">
        <v>82</v>
      </c>
      <c r="K436" s="1" t="s">
        <v>83</v>
      </c>
      <c r="L436" s="1" t="s">
        <v>84</v>
      </c>
      <c r="M436" s="1" t="s">
        <v>85</v>
      </c>
      <c r="N436">
        <v>227600</v>
      </c>
      <c r="O436" s="1" t="s">
        <v>86</v>
      </c>
      <c r="P436" s="1" t="s">
        <v>87</v>
      </c>
      <c r="Q436" s="3">
        <f>Data_sales[[#This Row],[priceEach]]*Data_sales[[#This Row],[quantityOrdered]]</f>
        <v>1705.92</v>
      </c>
      <c r="R436" s="1">
        <f>YEAR(Data_sales[[#This Row],[orderDate]])</f>
        <v>2005</v>
      </c>
      <c r="T436">
        <f>COUNTIF($F$2:F436,F436:F1435)</f>
        <v>25</v>
      </c>
      <c r="U436" t="str">
        <f>IF(T436=1,T436+ROWS($T$2:T436)/1000,"")</f>
        <v/>
      </c>
      <c r="V436" t="str">
        <f>IFERROR(SMALL($U$2:$U$1001,ROWS($U$2:U436)),"")</f>
        <v/>
      </c>
      <c r="W436" t="str">
        <f>IF(V436&lt;&gt;"",INDEX(Data_sales[productName],MATCH(V436,$U$2:$U$1001,0)),"")</f>
        <v/>
      </c>
      <c r="X436">
        <f>COUNTIF($O$2:O436,$O$2:$O$1001)</f>
        <v>337</v>
      </c>
      <c r="Y436" t="str">
        <f>IF(X436=1,X436+ROWS($X$2:X436)/100,"")</f>
        <v/>
      </c>
      <c r="Z436" t="str">
        <f>IFERROR(LARGE($Y$2:$Y$1001,ROWS($Y$2:Y436)),"")</f>
        <v/>
      </c>
      <c r="AA436" t="str">
        <f>IF(Z436&lt;&gt;"",INDEX(Data_sales[RepfullName],MATCH(Z436,$Y$2:$Y$1001,0)),"")</f>
        <v/>
      </c>
    </row>
    <row r="437" spans="1:27" x14ac:dyDescent="0.25">
      <c r="A437">
        <v>141</v>
      </c>
      <c r="B437">
        <v>32</v>
      </c>
      <c r="C437">
        <v>53.31</v>
      </c>
      <c r="D437" s="1" t="s">
        <v>17</v>
      </c>
      <c r="E437" s="1" t="s">
        <v>18</v>
      </c>
      <c r="F437" s="1" t="s">
        <v>127</v>
      </c>
      <c r="G437" s="2">
        <v>38503</v>
      </c>
      <c r="H437" s="1" t="s">
        <v>18</v>
      </c>
      <c r="I437" s="1" t="s">
        <v>18</v>
      </c>
      <c r="J437" s="1" t="s">
        <v>82</v>
      </c>
      <c r="K437" s="1" t="s">
        <v>83</v>
      </c>
      <c r="L437" s="1" t="s">
        <v>84</v>
      </c>
      <c r="M437" s="1" t="s">
        <v>85</v>
      </c>
      <c r="N437">
        <v>227600</v>
      </c>
      <c r="O437" s="1" t="s">
        <v>86</v>
      </c>
      <c r="P437" s="1" t="s">
        <v>87</v>
      </c>
      <c r="Q437" s="3">
        <f>Data_sales[[#This Row],[priceEach]]*Data_sales[[#This Row],[quantityOrdered]]</f>
        <v>1705.92</v>
      </c>
      <c r="R437" s="1">
        <f>YEAR(Data_sales[[#This Row],[orderDate]])</f>
        <v>2005</v>
      </c>
      <c r="T437">
        <f>COUNTIF($F$2:F437,F437:F1436)</f>
        <v>26</v>
      </c>
      <c r="U437" t="str">
        <f>IF(T437=1,T437+ROWS($T$2:T437)/1000,"")</f>
        <v/>
      </c>
      <c r="V437" t="str">
        <f>IFERROR(SMALL($U$2:$U$1001,ROWS($U$2:U437)),"")</f>
        <v/>
      </c>
      <c r="W437" t="str">
        <f>IF(V437&lt;&gt;"",INDEX(Data_sales[productName],MATCH(V437,$U$2:$U$1001,0)),"")</f>
        <v/>
      </c>
      <c r="X437">
        <f>COUNTIF($O$2:O437,$O$2:$O$1001)</f>
        <v>338</v>
      </c>
      <c r="Y437" t="str">
        <f>IF(X437=1,X437+ROWS($X$2:X437)/100,"")</f>
        <v/>
      </c>
      <c r="Z437" t="str">
        <f>IFERROR(LARGE($Y$2:$Y$1001,ROWS($Y$2:Y437)),"")</f>
        <v/>
      </c>
      <c r="AA437" t="str">
        <f>IF(Z437&lt;&gt;"",INDEX(Data_sales[RepfullName],MATCH(Z437,$Y$2:$Y$1001,0)),"")</f>
        <v/>
      </c>
    </row>
    <row r="438" spans="1:27" x14ac:dyDescent="0.25">
      <c r="A438">
        <v>145</v>
      </c>
      <c r="B438">
        <v>50</v>
      </c>
      <c r="C438">
        <v>127.84</v>
      </c>
      <c r="D438" s="1" t="s">
        <v>17</v>
      </c>
      <c r="E438" s="1" t="s">
        <v>18</v>
      </c>
      <c r="F438" s="1" t="s">
        <v>128</v>
      </c>
      <c r="G438" s="2">
        <v>37663</v>
      </c>
      <c r="H438" s="1" t="s">
        <v>129</v>
      </c>
      <c r="I438" s="1" t="s">
        <v>18</v>
      </c>
      <c r="J438" s="1" t="s">
        <v>130</v>
      </c>
      <c r="K438" s="1" t="s">
        <v>131</v>
      </c>
      <c r="L438" s="1" t="s">
        <v>132</v>
      </c>
      <c r="M438" s="1" t="s">
        <v>133</v>
      </c>
      <c r="N438">
        <v>83400</v>
      </c>
      <c r="O438" s="1" t="s">
        <v>134</v>
      </c>
      <c r="P438" s="1" t="s">
        <v>87</v>
      </c>
      <c r="Q438" s="1">
        <f>Data_sales[[#This Row],[priceEach]]*Data_sales[[#This Row],[quantityOrdered]]</f>
        <v>6392</v>
      </c>
      <c r="R438" s="1">
        <f>YEAR(Data_sales[[#This Row],[orderDate]])</f>
        <v>2003</v>
      </c>
      <c r="T438">
        <f>COUNTIF($F$2:F438,F438:F1437)</f>
        <v>1</v>
      </c>
      <c r="U438">
        <f>IF(T438=1,T438+ROWS($T$2:T438)/1000,"")</f>
        <v>1.4370000000000001</v>
      </c>
      <c r="V438" t="str">
        <f>IFERROR(SMALL($U$2:$U$1001,ROWS($U$2:U438)),"")</f>
        <v/>
      </c>
      <c r="W438" t="str">
        <f>IF(V438&lt;&gt;"",INDEX(Data_sales[productName],MATCH(V438,$U$2:$U$1001,0)),"")</f>
        <v/>
      </c>
      <c r="X438">
        <f>COUNTIF($O$2:O438,$O$2:$O$1001)</f>
        <v>1</v>
      </c>
      <c r="Y438">
        <f>IF(X438=1,X438+ROWS($X$2:X438)/100,"")</f>
        <v>5.37</v>
      </c>
      <c r="Z438" t="str">
        <f>IFERROR(LARGE($Y$2:$Y$1001,ROWS($Y$2:Y438)),"")</f>
        <v/>
      </c>
      <c r="AA438" t="str">
        <f>IF(Z438&lt;&gt;"",INDEX(Data_sales[RepfullName],MATCH(Z438,$Y$2:$Y$1001,0)),"")</f>
        <v/>
      </c>
    </row>
    <row r="439" spans="1:27" x14ac:dyDescent="0.25">
      <c r="A439">
        <v>145</v>
      </c>
      <c r="B439">
        <v>50</v>
      </c>
      <c r="C439">
        <v>127.84</v>
      </c>
      <c r="D439" s="1" t="s">
        <v>17</v>
      </c>
      <c r="E439" s="1" t="s">
        <v>18</v>
      </c>
      <c r="F439" s="1" t="s">
        <v>128</v>
      </c>
      <c r="G439" s="2">
        <v>38086</v>
      </c>
      <c r="H439" s="1" t="s">
        <v>54</v>
      </c>
      <c r="I439" s="1" t="s">
        <v>18</v>
      </c>
      <c r="J439" s="1" t="s">
        <v>130</v>
      </c>
      <c r="K439" s="1" t="s">
        <v>131</v>
      </c>
      <c r="L439" s="1" t="s">
        <v>132</v>
      </c>
      <c r="M439" s="1" t="s">
        <v>133</v>
      </c>
      <c r="N439">
        <v>83400</v>
      </c>
      <c r="O439" s="1" t="s">
        <v>134</v>
      </c>
      <c r="P439" s="1" t="s">
        <v>87</v>
      </c>
      <c r="Q439" s="1">
        <f>Data_sales[[#This Row],[priceEach]]*Data_sales[[#This Row],[quantityOrdered]]</f>
        <v>6392</v>
      </c>
      <c r="R439" s="1">
        <f>YEAR(Data_sales[[#This Row],[orderDate]])</f>
        <v>2004</v>
      </c>
      <c r="T439">
        <f>COUNTIF($F$2:F439,F439:F1438)</f>
        <v>2</v>
      </c>
      <c r="U439" t="str">
        <f>IF(T439=1,T439+ROWS($T$2:T439)/1000,"")</f>
        <v/>
      </c>
      <c r="V439" t="str">
        <f>IFERROR(SMALL($U$2:$U$1001,ROWS($U$2:U439)),"")</f>
        <v/>
      </c>
      <c r="W439" t="str">
        <f>IF(V439&lt;&gt;"",INDEX(Data_sales[productName],MATCH(V439,$U$2:$U$1001,0)),"")</f>
        <v/>
      </c>
      <c r="X439">
        <f>COUNTIF($O$2:O439,$O$2:$O$1001)</f>
        <v>2</v>
      </c>
      <c r="Y439" t="str">
        <f>IF(X439=1,X439+ROWS($X$2:X439)/100,"")</f>
        <v/>
      </c>
      <c r="Z439" t="str">
        <f>IFERROR(LARGE($Y$2:$Y$1001,ROWS($Y$2:Y439)),"")</f>
        <v/>
      </c>
      <c r="AA439" t="str">
        <f>IF(Z439&lt;&gt;"",INDEX(Data_sales[RepfullName],MATCH(Z439,$Y$2:$Y$1001,0)),"")</f>
        <v/>
      </c>
    </row>
    <row r="440" spans="1:27" x14ac:dyDescent="0.25">
      <c r="A440">
        <v>145</v>
      </c>
      <c r="B440">
        <v>50</v>
      </c>
      <c r="C440">
        <v>127.84</v>
      </c>
      <c r="D440" s="1" t="s">
        <v>17</v>
      </c>
      <c r="E440" s="1" t="s">
        <v>18</v>
      </c>
      <c r="F440" s="1" t="s">
        <v>128</v>
      </c>
      <c r="G440" s="2">
        <v>38146</v>
      </c>
      <c r="H440" s="1" t="s">
        <v>135</v>
      </c>
      <c r="I440" s="1" t="s">
        <v>18</v>
      </c>
      <c r="J440" s="1" t="s">
        <v>130</v>
      </c>
      <c r="K440" s="1" t="s">
        <v>131</v>
      </c>
      <c r="L440" s="1" t="s">
        <v>132</v>
      </c>
      <c r="M440" s="1" t="s">
        <v>133</v>
      </c>
      <c r="N440">
        <v>83400</v>
      </c>
      <c r="O440" s="1" t="s">
        <v>134</v>
      </c>
      <c r="P440" s="1" t="s">
        <v>87</v>
      </c>
      <c r="Q440" s="1">
        <f>Data_sales[[#This Row],[priceEach]]*Data_sales[[#This Row],[quantityOrdered]]</f>
        <v>6392</v>
      </c>
      <c r="R440" s="1">
        <f>YEAR(Data_sales[[#This Row],[orderDate]])</f>
        <v>2004</v>
      </c>
      <c r="T440">
        <f>COUNTIF($F$2:F440,F440:F1439)</f>
        <v>3</v>
      </c>
      <c r="U440" t="str">
        <f>IF(T440=1,T440+ROWS($T$2:T440)/1000,"")</f>
        <v/>
      </c>
      <c r="V440" t="str">
        <f>IFERROR(SMALL($U$2:$U$1001,ROWS($U$2:U440)),"")</f>
        <v/>
      </c>
      <c r="W440" t="str">
        <f>IF(V440&lt;&gt;"",INDEX(Data_sales[productName],MATCH(V440,$U$2:$U$1001,0)),"")</f>
        <v/>
      </c>
      <c r="X440">
        <f>COUNTIF($O$2:O440,$O$2:$O$1001)</f>
        <v>3</v>
      </c>
      <c r="Y440" t="str">
        <f>IF(X440=1,X440+ROWS($X$2:X440)/100,"")</f>
        <v/>
      </c>
      <c r="Z440" t="str">
        <f>IFERROR(LARGE($Y$2:$Y$1001,ROWS($Y$2:Y440)),"")</f>
        <v/>
      </c>
      <c r="AA440" t="str">
        <f>IF(Z440&lt;&gt;"",INDEX(Data_sales[RepfullName],MATCH(Z440,$Y$2:$Y$1001,0)),"")</f>
        <v/>
      </c>
    </row>
    <row r="441" spans="1:27" x14ac:dyDescent="0.25">
      <c r="A441">
        <v>145</v>
      </c>
      <c r="B441">
        <v>50</v>
      </c>
      <c r="C441">
        <v>127.84</v>
      </c>
      <c r="D441" s="1" t="s">
        <v>17</v>
      </c>
      <c r="E441" s="1" t="s">
        <v>18</v>
      </c>
      <c r="F441" s="1" t="s">
        <v>128</v>
      </c>
      <c r="G441" s="2">
        <v>38301</v>
      </c>
      <c r="H441" s="1" t="s">
        <v>136</v>
      </c>
      <c r="I441" s="1" t="s">
        <v>137</v>
      </c>
      <c r="J441" s="1" t="s">
        <v>130</v>
      </c>
      <c r="K441" s="1" t="s">
        <v>131</v>
      </c>
      <c r="L441" s="1" t="s">
        <v>132</v>
      </c>
      <c r="M441" s="1" t="s">
        <v>133</v>
      </c>
      <c r="N441">
        <v>83400</v>
      </c>
      <c r="O441" s="1" t="s">
        <v>134</v>
      </c>
      <c r="P441" s="1" t="s">
        <v>87</v>
      </c>
      <c r="Q441" s="1">
        <f>Data_sales[[#This Row],[priceEach]]*Data_sales[[#This Row],[quantityOrdered]]</f>
        <v>6392</v>
      </c>
      <c r="R441" s="1">
        <f>YEAR(Data_sales[[#This Row],[orderDate]])</f>
        <v>2004</v>
      </c>
      <c r="T441">
        <f>COUNTIF($F$2:F441,F441:F1440)</f>
        <v>4</v>
      </c>
      <c r="U441" t="str">
        <f>IF(T441=1,T441+ROWS($T$2:T441)/1000,"")</f>
        <v/>
      </c>
      <c r="V441" t="str">
        <f>IFERROR(SMALL($U$2:$U$1001,ROWS($U$2:U441)),"")</f>
        <v/>
      </c>
      <c r="W441" t="str">
        <f>IF(V441&lt;&gt;"",INDEX(Data_sales[productName],MATCH(V441,$U$2:$U$1001,0)),"")</f>
        <v/>
      </c>
      <c r="X441">
        <f>COUNTIF($O$2:O441,$O$2:$O$1001)</f>
        <v>4</v>
      </c>
      <c r="Y441" t="str">
        <f>IF(X441=1,X441+ROWS($X$2:X441)/100,"")</f>
        <v/>
      </c>
      <c r="Z441" t="str">
        <f>IFERROR(LARGE($Y$2:$Y$1001,ROWS($Y$2:Y441)),"")</f>
        <v/>
      </c>
      <c r="AA441" t="str">
        <f>IF(Z441&lt;&gt;"",INDEX(Data_sales[RepfullName],MATCH(Z441,$Y$2:$Y$1001,0)),"")</f>
        <v/>
      </c>
    </row>
    <row r="442" spans="1:27" x14ac:dyDescent="0.25">
      <c r="A442">
        <v>145</v>
      </c>
      <c r="B442">
        <v>50</v>
      </c>
      <c r="C442">
        <v>127.84</v>
      </c>
      <c r="D442" s="1" t="s">
        <v>17</v>
      </c>
      <c r="E442" s="1" t="s">
        <v>18</v>
      </c>
      <c r="F442" s="1" t="s">
        <v>128</v>
      </c>
      <c r="G442" s="2">
        <v>38457</v>
      </c>
      <c r="H442" s="1" t="s">
        <v>138</v>
      </c>
      <c r="I442" s="1" t="s">
        <v>139</v>
      </c>
      <c r="J442" s="1" t="s">
        <v>130</v>
      </c>
      <c r="K442" s="1" t="s">
        <v>131</v>
      </c>
      <c r="L442" s="1" t="s">
        <v>132</v>
      </c>
      <c r="M442" s="1" t="s">
        <v>133</v>
      </c>
      <c r="N442">
        <v>83400</v>
      </c>
      <c r="O442" s="1" t="s">
        <v>134</v>
      </c>
      <c r="P442" s="1" t="s">
        <v>87</v>
      </c>
      <c r="Q442" s="3">
        <f>Data_sales[[#This Row],[priceEach]]*Data_sales[[#This Row],[quantityOrdered]]</f>
        <v>6392</v>
      </c>
      <c r="R442" s="1">
        <f>YEAR(Data_sales[[#This Row],[orderDate]])</f>
        <v>2005</v>
      </c>
      <c r="T442">
        <f>COUNTIF($F$2:F442,F442:F1441)</f>
        <v>5</v>
      </c>
      <c r="U442" t="str">
        <f>IF(T442=1,T442+ROWS($T$2:T442)/1000,"")</f>
        <v/>
      </c>
      <c r="V442" t="str">
        <f>IFERROR(SMALL($U$2:$U$1001,ROWS($U$2:U442)),"")</f>
        <v/>
      </c>
      <c r="W442" t="str">
        <f>IF(V442&lt;&gt;"",INDEX(Data_sales[productName],MATCH(V442,$U$2:$U$1001,0)),"")</f>
        <v/>
      </c>
      <c r="X442">
        <f>COUNTIF($O$2:O442,$O$2:$O$1001)</f>
        <v>5</v>
      </c>
      <c r="Y442" t="str">
        <f>IF(X442=1,X442+ROWS($X$2:X442)/100,"")</f>
        <v/>
      </c>
      <c r="Z442" t="str">
        <f>IFERROR(LARGE($Y$2:$Y$1001,ROWS($Y$2:Y442)),"")</f>
        <v/>
      </c>
      <c r="AA442" t="str">
        <f>IF(Z442&lt;&gt;"",INDEX(Data_sales[RepfullName],MATCH(Z442,$Y$2:$Y$1001,0)),"")</f>
        <v/>
      </c>
    </row>
    <row r="443" spans="1:27" x14ac:dyDescent="0.25">
      <c r="A443">
        <v>145</v>
      </c>
      <c r="B443">
        <v>41</v>
      </c>
      <c r="C443">
        <v>205.72</v>
      </c>
      <c r="D443" s="1" t="s">
        <v>17</v>
      </c>
      <c r="E443" s="1" t="s">
        <v>18</v>
      </c>
      <c r="F443" s="1" t="s">
        <v>140</v>
      </c>
      <c r="G443" s="2">
        <v>37663</v>
      </c>
      <c r="H443" s="1" t="s">
        <v>129</v>
      </c>
      <c r="I443" s="1" t="s">
        <v>18</v>
      </c>
      <c r="J443" s="1" t="s">
        <v>130</v>
      </c>
      <c r="K443" s="1" t="s">
        <v>131</v>
      </c>
      <c r="L443" s="1" t="s">
        <v>132</v>
      </c>
      <c r="M443" s="1" t="s">
        <v>133</v>
      </c>
      <c r="N443">
        <v>83400</v>
      </c>
      <c r="O443" s="1" t="s">
        <v>134</v>
      </c>
      <c r="P443" s="1" t="s">
        <v>87</v>
      </c>
      <c r="Q443" s="1">
        <f>Data_sales[[#This Row],[priceEach]]*Data_sales[[#This Row],[quantityOrdered]]</f>
        <v>8434.52</v>
      </c>
      <c r="R443" s="1">
        <f>YEAR(Data_sales[[#This Row],[orderDate]])</f>
        <v>2003</v>
      </c>
      <c r="T443">
        <f>COUNTIF($F$2:F443,F443:F1442)</f>
        <v>1</v>
      </c>
      <c r="U443">
        <f>IF(T443=1,T443+ROWS($T$2:T443)/1000,"")</f>
        <v>1.4419999999999999</v>
      </c>
      <c r="V443" t="str">
        <f>IFERROR(SMALL($U$2:$U$1001,ROWS($U$2:U443)),"")</f>
        <v/>
      </c>
      <c r="W443" t="str">
        <f>IF(V443&lt;&gt;"",INDEX(Data_sales[productName],MATCH(V443,$U$2:$U$1001,0)),"")</f>
        <v/>
      </c>
      <c r="X443">
        <f>COUNTIF($O$2:O443,$O$2:$O$1001)</f>
        <v>6</v>
      </c>
      <c r="Y443" t="str">
        <f>IF(X443=1,X443+ROWS($X$2:X443)/100,"")</f>
        <v/>
      </c>
      <c r="Z443" t="str">
        <f>IFERROR(LARGE($Y$2:$Y$1001,ROWS($Y$2:Y443)),"")</f>
        <v/>
      </c>
      <c r="AA443" t="str">
        <f>IF(Z443&lt;&gt;"",INDEX(Data_sales[RepfullName],MATCH(Z443,$Y$2:$Y$1001,0)),"")</f>
        <v/>
      </c>
    </row>
    <row r="444" spans="1:27" x14ac:dyDescent="0.25">
      <c r="A444">
        <v>145</v>
      </c>
      <c r="B444">
        <v>41</v>
      </c>
      <c r="C444">
        <v>205.72</v>
      </c>
      <c r="D444" s="1" t="s">
        <v>17</v>
      </c>
      <c r="E444" s="1" t="s">
        <v>18</v>
      </c>
      <c r="F444" s="1" t="s">
        <v>140</v>
      </c>
      <c r="G444" s="2">
        <v>38086</v>
      </c>
      <c r="H444" s="1" t="s">
        <v>54</v>
      </c>
      <c r="I444" s="1" t="s">
        <v>18</v>
      </c>
      <c r="J444" s="1" t="s">
        <v>130</v>
      </c>
      <c r="K444" s="1" t="s">
        <v>131</v>
      </c>
      <c r="L444" s="1" t="s">
        <v>132</v>
      </c>
      <c r="M444" s="1" t="s">
        <v>133</v>
      </c>
      <c r="N444">
        <v>83400</v>
      </c>
      <c r="O444" s="1" t="s">
        <v>134</v>
      </c>
      <c r="P444" s="1" t="s">
        <v>87</v>
      </c>
      <c r="Q444" s="1">
        <f>Data_sales[[#This Row],[priceEach]]*Data_sales[[#This Row],[quantityOrdered]]</f>
        <v>8434.52</v>
      </c>
      <c r="R444" s="1">
        <f>YEAR(Data_sales[[#This Row],[orderDate]])</f>
        <v>2004</v>
      </c>
      <c r="T444">
        <f>COUNTIF($F$2:F444,F444:F1443)</f>
        <v>2</v>
      </c>
      <c r="U444" t="str">
        <f>IF(T444=1,T444+ROWS($T$2:T444)/1000,"")</f>
        <v/>
      </c>
      <c r="V444" t="str">
        <f>IFERROR(SMALL($U$2:$U$1001,ROWS($U$2:U444)),"")</f>
        <v/>
      </c>
      <c r="W444" t="str">
        <f>IF(V444&lt;&gt;"",INDEX(Data_sales[productName],MATCH(V444,$U$2:$U$1001,0)),"")</f>
        <v/>
      </c>
      <c r="X444">
        <f>COUNTIF($O$2:O444,$O$2:$O$1001)</f>
        <v>7</v>
      </c>
      <c r="Y444" t="str">
        <f>IF(X444=1,X444+ROWS($X$2:X444)/100,"")</f>
        <v/>
      </c>
      <c r="Z444" t="str">
        <f>IFERROR(LARGE($Y$2:$Y$1001,ROWS($Y$2:Y444)),"")</f>
        <v/>
      </c>
      <c r="AA444" t="str">
        <f>IF(Z444&lt;&gt;"",INDEX(Data_sales[RepfullName],MATCH(Z444,$Y$2:$Y$1001,0)),"")</f>
        <v/>
      </c>
    </row>
    <row r="445" spans="1:27" x14ac:dyDescent="0.25">
      <c r="A445">
        <v>145</v>
      </c>
      <c r="B445">
        <v>41</v>
      </c>
      <c r="C445">
        <v>205.72</v>
      </c>
      <c r="D445" s="1" t="s">
        <v>17</v>
      </c>
      <c r="E445" s="1" t="s">
        <v>18</v>
      </c>
      <c r="F445" s="1" t="s">
        <v>140</v>
      </c>
      <c r="G445" s="2">
        <v>38146</v>
      </c>
      <c r="H445" s="1" t="s">
        <v>135</v>
      </c>
      <c r="I445" s="1" t="s">
        <v>18</v>
      </c>
      <c r="J445" s="1" t="s">
        <v>130</v>
      </c>
      <c r="K445" s="1" t="s">
        <v>131</v>
      </c>
      <c r="L445" s="1" t="s">
        <v>132</v>
      </c>
      <c r="M445" s="1" t="s">
        <v>133</v>
      </c>
      <c r="N445">
        <v>83400</v>
      </c>
      <c r="O445" s="1" t="s">
        <v>134</v>
      </c>
      <c r="P445" s="1" t="s">
        <v>87</v>
      </c>
      <c r="Q445" s="1">
        <f>Data_sales[[#This Row],[priceEach]]*Data_sales[[#This Row],[quantityOrdered]]</f>
        <v>8434.52</v>
      </c>
      <c r="R445" s="1">
        <f>YEAR(Data_sales[[#This Row],[orderDate]])</f>
        <v>2004</v>
      </c>
      <c r="T445">
        <f>COUNTIF($F$2:F445,F445:F1444)</f>
        <v>3</v>
      </c>
      <c r="U445" t="str">
        <f>IF(T445=1,T445+ROWS($T$2:T445)/1000,"")</f>
        <v/>
      </c>
      <c r="V445" t="str">
        <f>IFERROR(SMALL($U$2:$U$1001,ROWS($U$2:U445)),"")</f>
        <v/>
      </c>
      <c r="W445" t="str">
        <f>IF(V445&lt;&gt;"",INDEX(Data_sales[productName],MATCH(V445,$U$2:$U$1001,0)),"")</f>
        <v/>
      </c>
      <c r="X445">
        <f>COUNTIF($O$2:O445,$O$2:$O$1001)</f>
        <v>8</v>
      </c>
      <c r="Y445" t="str">
        <f>IF(X445=1,X445+ROWS($X$2:X445)/100,"")</f>
        <v/>
      </c>
      <c r="Z445" t="str">
        <f>IFERROR(LARGE($Y$2:$Y$1001,ROWS($Y$2:Y445)),"")</f>
        <v/>
      </c>
      <c r="AA445" t="str">
        <f>IF(Z445&lt;&gt;"",INDEX(Data_sales[RepfullName],MATCH(Z445,$Y$2:$Y$1001,0)),"")</f>
        <v/>
      </c>
    </row>
    <row r="446" spans="1:27" x14ac:dyDescent="0.25">
      <c r="A446">
        <v>145</v>
      </c>
      <c r="B446">
        <v>41</v>
      </c>
      <c r="C446">
        <v>205.72</v>
      </c>
      <c r="D446" s="1" t="s">
        <v>17</v>
      </c>
      <c r="E446" s="1" t="s">
        <v>18</v>
      </c>
      <c r="F446" s="1" t="s">
        <v>140</v>
      </c>
      <c r="G446" s="2">
        <v>38301</v>
      </c>
      <c r="H446" s="1" t="s">
        <v>136</v>
      </c>
      <c r="I446" s="1" t="s">
        <v>137</v>
      </c>
      <c r="J446" s="1" t="s">
        <v>130</v>
      </c>
      <c r="K446" s="1" t="s">
        <v>131</v>
      </c>
      <c r="L446" s="1" t="s">
        <v>132</v>
      </c>
      <c r="M446" s="1" t="s">
        <v>133</v>
      </c>
      <c r="N446">
        <v>83400</v>
      </c>
      <c r="O446" s="1" t="s">
        <v>134</v>
      </c>
      <c r="P446" s="1" t="s">
        <v>87</v>
      </c>
      <c r="Q446" s="1">
        <f>Data_sales[[#This Row],[priceEach]]*Data_sales[[#This Row],[quantityOrdered]]</f>
        <v>8434.52</v>
      </c>
      <c r="R446" s="1">
        <f>YEAR(Data_sales[[#This Row],[orderDate]])</f>
        <v>2004</v>
      </c>
      <c r="T446">
        <f>COUNTIF($F$2:F446,F446:F1445)</f>
        <v>4</v>
      </c>
      <c r="U446" t="str">
        <f>IF(T446=1,T446+ROWS($T$2:T446)/1000,"")</f>
        <v/>
      </c>
      <c r="V446" t="str">
        <f>IFERROR(SMALL($U$2:$U$1001,ROWS($U$2:U446)),"")</f>
        <v/>
      </c>
      <c r="W446" t="str">
        <f>IF(V446&lt;&gt;"",INDEX(Data_sales[productName],MATCH(V446,$U$2:$U$1001,0)),"")</f>
        <v/>
      </c>
      <c r="X446">
        <f>COUNTIF($O$2:O446,$O$2:$O$1001)</f>
        <v>9</v>
      </c>
      <c r="Y446" t="str">
        <f>IF(X446=1,X446+ROWS($X$2:X446)/100,"")</f>
        <v/>
      </c>
      <c r="Z446" t="str">
        <f>IFERROR(LARGE($Y$2:$Y$1001,ROWS($Y$2:Y446)),"")</f>
        <v/>
      </c>
      <c r="AA446" t="str">
        <f>IF(Z446&lt;&gt;"",INDEX(Data_sales[RepfullName],MATCH(Z446,$Y$2:$Y$1001,0)),"")</f>
        <v/>
      </c>
    </row>
    <row r="447" spans="1:27" x14ac:dyDescent="0.25">
      <c r="A447">
        <v>145</v>
      </c>
      <c r="B447">
        <v>41</v>
      </c>
      <c r="C447">
        <v>205.72</v>
      </c>
      <c r="D447" s="1" t="s">
        <v>17</v>
      </c>
      <c r="E447" s="1" t="s">
        <v>18</v>
      </c>
      <c r="F447" s="1" t="s">
        <v>140</v>
      </c>
      <c r="G447" s="2">
        <v>38457</v>
      </c>
      <c r="H447" s="1" t="s">
        <v>138</v>
      </c>
      <c r="I447" s="1" t="s">
        <v>139</v>
      </c>
      <c r="J447" s="1" t="s">
        <v>130</v>
      </c>
      <c r="K447" s="1" t="s">
        <v>131</v>
      </c>
      <c r="L447" s="1" t="s">
        <v>132</v>
      </c>
      <c r="M447" s="1" t="s">
        <v>133</v>
      </c>
      <c r="N447">
        <v>83400</v>
      </c>
      <c r="O447" s="1" t="s">
        <v>134</v>
      </c>
      <c r="P447" s="1" t="s">
        <v>87</v>
      </c>
      <c r="Q447" s="3">
        <f>Data_sales[[#This Row],[priceEach]]*Data_sales[[#This Row],[quantityOrdered]]</f>
        <v>8434.52</v>
      </c>
      <c r="R447" s="1">
        <f>YEAR(Data_sales[[#This Row],[orderDate]])</f>
        <v>2005</v>
      </c>
      <c r="T447">
        <f>COUNTIF($F$2:F447,F447:F1446)</f>
        <v>5</v>
      </c>
      <c r="U447" t="str">
        <f>IF(T447=1,T447+ROWS($T$2:T447)/1000,"")</f>
        <v/>
      </c>
      <c r="V447" t="str">
        <f>IFERROR(SMALL($U$2:$U$1001,ROWS($U$2:U447)),"")</f>
        <v/>
      </c>
      <c r="W447" t="str">
        <f>IF(V447&lt;&gt;"",INDEX(Data_sales[productName],MATCH(V447,$U$2:$U$1001,0)),"")</f>
        <v/>
      </c>
      <c r="X447">
        <f>COUNTIF($O$2:O447,$O$2:$O$1001)</f>
        <v>10</v>
      </c>
      <c r="Y447" t="str">
        <f>IF(X447=1,X447+ROWS($X$2:X447)/100,"")</f>
        <v/>
      </c>
      <c r="Z447" t="str">
        <f>IFERROR(LARGE($Y$2:$Y$1001,ROWS($Y$2:Y447)),"")</f>
        <v/>
      </c>
      <c r="AA447" t="str">
        <f>IF(Z447&lt;&gt;"",INDEX(Data_sales[RepfullName],MATCH(Z447,$Y$2:$Y$1001,0)),"")</f>
        <v/>
      </c>
    </row>
    <row r="448" spans="1:27" x14ac:dyDescent="0.25">
      <c r="A448">
        <v>145</v>
      </c>
      <c r="B448">
        <v>29</v>
      </c>
      <c r="C448">
        <v>141.88</v>
      </c>
      <c r="D448" s="1" t="s">
        <v>17</v>
      </c>
      <c r="E448" s="1" t="s">
        <v>18</v>
      </c>
      <c r="F448" s="1" t="s">
        <v>141</v>
      </c>
      <c r="G448" s="2">
        <v>37663</v>
      </c>
      <c r="H448" s="1" t="s">
        <v>129</v>
      </c>
      <c r="I448" s="1" t="s">
        <v>18</v>
      </c>
      <c r="J448" s="1" t="s">
        <v>130</v>
      </c>
      <c r="K448" s="1" t="s">
        <v>131</v>
      </c>
      <c r="L448" s="1" t="s">
        <v>132</v>
      </c>
      <c r="M448" s="1" t="s">
        <v>133</v>
      </c>
      <c r="N448">
        <v>83400</v>
      </c>
      <c r="O448" s="1" t="s">
        <v>134</v>
      </c>
      <c r="P448" s="1" t="s">
        <v>87</v>
      </c>
      <c r="Q448" s="1">
        <f>Data_sales[[#This Row],[priceEach]]*Data_sales[[#This Row],[quantityOrdered]]</f>
        <v>4114.5199999999995</v>
      </c>
      <c r="R448" s="1">
        <f>YEAR(Data_sales[[#This Row],[orderDate]])</f>
        <v>2003</v>
      </c>
      <c r="T448">
        <f>COUNTIF($F$2:F448,F448:F1447)</f>
        <v>1</v>
      </c>
      <c r="U448">
        <f>IF(T448=1,T448+ROWS($T$2:T448)/1000,"")</f>
        <v>1.4470000000000001</v>
      </c>
      <c r="V448" t="str">
        <f>IFERROR(SMALL($U$2:$U$1001,ROWS($U$2:U448)),"")</f>
        <v/>
      </c>
      <c r="W448" t="str">
        <f>IF(V448&lt;&gt;"",INDEX(Data_sales[productName],MATCH(V448,$U$2:$U$1001,0)),"")</f>
        <v/>
      </c>
      <c r="X448">
        <f>COUNTIF($O$2:O448,$O$2:$O$1001)</f>
        <v>11</v>
      </c>
      <c r="Y448" t="str">
        <f>IF(X448=1,X448+ROWS($X$2:X448)/100,"")</f>
        <v/>
      </c>
      <c r="Z448" t="str">
        <f>IFERROR(LARGE($Y$2:$Y$1001,ROWS($Y$2:Y448)),"")</f>
        <v/>
      </c>
      <c r="AA448" t="str">
        <f>IF(Z448&lt;&gt;"",INDEX(Data_sales[RepfullName],MATCH(Z448,$Y$2:$Y$1001,0)),"")</f>
        <v/>
      </c>
    </row>
    <row r="449" spans="1:27" x14ac:dyDescent="0.25">
      <c r="A449">
        <v>145</v>
      </c>
      <c r="B449">
        <v>29</v>
      </c>
      <c r="C449">
        <v>141.88</v>
      </c>
      <c r="D449" s="1" t="s">
        <v>17</v>
      </c>
      <c r="E449" s="1" t="s">
        <v>18</v>
      </c>
      <c r="F449" s="1" t="s">
        <v>141</v>
      </c>
      <c r="G449" s="2">
        <v>38086</v>
      </c>
      <c r="H449" s="1" t="s">
        <v>54</v>
      </c>
      <c r="I449" s="1" t="s">
        <v>18</v>
      </c>
      <c r="J449" s="1" t="s">
        <v>130</v>
      </c>
      <c r="K449" s="1" t="s">
        <v>131</v>
      </c>
      <c r="L449" s="1" t="s">
        <v>132</v>
      </c>
      <c r="M449" s="1" t="s">
        <v>133</v>
      </c>
      <c r="N449">
        <v>83400</v>
      </c>
      <c r="O449" s="1" t="s">
        <v>134</v>
      </c>
      <c r="P449" s="1" t="s">
        <v>87</v>
      </c>
      <c r="Q449" s="1">
        <f>Data_sales[[#This Row],[priceEach]]*Data_sales[[#This Row],[quantityOrdered]]</f>
        <v>4114.5199999999995</v>
      </c>
      <c r="R449" s="1">
        <f>YEAR(Data_sales[[#This Row],[orderDate]])</f>
        <v>2004</v>
      </c>
      <c r="T449">
        <f>COUNTIF($F$2:F449,F449:F1448)</f>
        <v>2</v>
      </c>
      <c r="U449" t="str">
        <f>IF(T449=1,T449+ROWS($T$2:T449)/1000,"")</f>
        <v/>
      </c>
      <c r="V449" t="str">
        <f>IFERROR(SMALL($U$2:$U$1001,ROWS($U$2:U449)),"")</f>
        <v/>
      </c>
      <c r="W449" t="str">
        <f>IF(V449&lt;&gt;"",INDEX(Data_sales[productName],MATCH(V449,$U$2:$U$1001,0)),"")</f>
        <v/>
      </c>
      <c r="X449">
        <f>COUNTIF($O$2:O449,$O$2:$O$1001)</f>
        <v>12</v>
      </c>
      <c r="Y449" t="str">
        <f>IF(X449=1,X449+ROWS($X$2:X449)/100,"")</f>
        <v/>
      </c>
      <c r="Z449" t="str">
        <f>IFERROR(LARGE($Y$2:$Y$1001,ROWS($Y$2:Y449)),"")</f>
        <v/>
      </c>
      <c r="AA449" t="str">
        <f>IF(Z449&lt;&gt;"",INDEX(Data_sales[RepfullName],MATCH(Z449,$Y$2:$Y$1001,0)),"")</f>
        <v/>
      </c>
    </row>
    <row r="450" spans="1:27" x14ac:dyDescent="0.25">
      <c r="A450">
        <v>145</v>
      </c>
      <c r="B450">
        <v>29</v>
      </c>
      <c r="C450">
        <v>141.88</v>
      </c>
      <c r="D450" s="1" t="s">
        <v>17</v>
      </c>
      <c r="E450" s="1" t="s">
        <v>18</v>
      </c>
      <c r="F450" s="1" t="s">
        <v>141</v>
      </c>
      <c r="G450" s="2">
        <v>38146</v>
      </c>
      <c r="H450" s="1" t="s">
        <v>135</v>
      </c>
      <c r="I450" s="1" t="s">
        <v>18</v>
      </c>
      <c r="J450" s="1" t="s">
        <v>130</v>
      </c>
      <c r="K450" s="1" t="s">
        <v>131</v>
      </c>
      <c r="L450" s="1" t="s">
        <v>132</v>
      </c>
      <c r="M450" s="1" t="s">
        <v>133</v>
      </c>
      <c r="N450">
        <v>83400</v>
      </c>
      <c r="O450" s="1" t="s">
        <v>134</v>
      </c>
      <c r="P450" s="1" t="s">
        <v>87</v>
      </c>
      <c r="Q450" s="1">
        <f>Data_sales[[#This Row],[priceEach]]*Data_sales[[#This Row],[quantityOrdered]]</f>
        <v>4114.5199999999995</v>
      </c>
      <c r="R450" s="1">
        <f>YEAR(Data_sales[[#This Row],[orderDate]])</f>
        <v>2004</v>
      </c>
      <c r="T450">
        <f>COUNTIF($F$2:F450,F450:F1449)</f>
        <v>3</v>
      </c>
      <c r="U450" t="str">
        <f>IF(T450=1,T450+ROWS($T$2:T450)/1000,"")</f>
        <v/>
      </c>
      <c r="V450" t="str">
        <f>IFERROR(SMALL($U$2:$U$1001,ROWS($U$2:U450)),"")</f>
        <v/>
      </c>
      <c r="W450" t="str">
        <f>IF(V450&lt;&gt;"",INDEX(Data_sales[productName],MATCH(V450,$U$2:$U$1001,0)),"")</f>
        <v/>
      </c>
      <c r="X450">
        <f>COUNTIF($O$2:O450,$O$2:$O$1001)</f>
        <v>13</v>
      </c>
      <c r="Y450" t="str">
        <f>IF(X450=1,X450+ROWS($X$2:X450)/100,"")</f>
        <v/>
      </c>
      <c r="Z450" t="str">
        <f>IFERROR(LARGE($Y$2:$Y$1001,ROWS($Y$2:Y450)),"")</f>
        <v/>
      </c>
      <c r="AA450" t="str">
        <f>IF(Z450&lt;&gt;"",INDEX(Data_sales[RepfullName],MATCH(Z450,$Y$2:$Y$1001,0)),"")</f>
        <v/>
      </c>
    </row>
    <row r="451" spans="1:27" x14ac:dyDescent="0.25">
      <c r="A451">
        <v>145</v>
      </c>
      <c r="B451">
        <v>29</v>
      </c>
      <c r="C451">
        <v>141.88</v>
      </c>
      <c r="D451" s="1" t="s">
        <v>17</v>
      </c>
      <c r="E451" s="1" t="s">
        <v>18</v>
      </c>
      <c r="F451" s="1" t="s">
        <v>141</v>
      </c>
      <c r="G451" s="2">
        <v>38301</v>
      </c>
      <c r="H451" s="1" t="s">
        <v>136</v>
      </c>
      <c r="I451" s="1" t="s">
        <v>137</v>
      </c>
      <c r="J451" s="1" t="s">
        <v>130</v>
      </c>
      <c r="K451" s="1" t="s">
        <v>131</v>
      </c>
      <c r="L451" s="1" t="s">
        <v>132</v>
      </c>
      <c r="M451" s="1" t="s">
        <v>133</v>
      </c>
      <c r="N451">
        <v>83400</v>
      </c>
      <c r="O451" s="1" t="s">
        <v>134</v>
      </c>
      <c r="P451" s="1" t="s">
        <v>87</v>
      </c>
      <c r="Q451" s="1">
        <f>Data_sales[[#This Row],[priceEach]]*Data_sales[[#This Row],[quantityOrdered]]</f>
        <v>4114.5199999999995</v>
      </c>
      <c r="R451" s="1">
        <f>YEAR(Data_sales[[#This Row],[orderDate]])</f>
        <v>2004</v>
      </c>
      <c r="T451">
        <f>COUNTIF($F$2:F451,F451:F1450)</f>
        <v>4</v>
      </c>
      <c r="U451" t="str">
        <f>IF(T451=1,T451+ROWS($T$2:T451)/1000,"")</f>
        <v/>
      </c>
      <c r="V451" t="str">
        <f>IFERROR(SMALL($U$2:$U$1001,ROWS($U$2:U451)),"")</f>
        <v/>
      </c>
      <c r="W451" t="str">
        <f>IF(V451&lt;&gt;"",INDEX(Data_sales[productName],MATCH(V451,$U$2:$U$1001,0)),"")</f>
        <v/>
      </c>
      <c r="X451">
        <f>COUNTIF($O$2:O451,$O$2:$O$1001)</f>
        <v>14</v>
      </c>
      <c r="Y451" t="str">
        <f>IF(X451=1,X451+ROWS($X$2:X451)/100,"")</f>
        <v/>
      </c>
      <c r="Z451" t="str">
        <f>IFERROR(LARGE($Y$2:$Y$1001,ROWS($Y$2:Y451)),"")</f>
        <v/>
      </c>
      <c r="AA451" t="str">
        <f>IF(Z451&lt;&gt;"",INDEX(Data_sales[RepfullName],MATCH(Z451,$Y$2:$Y$1001,0)),"")</f>
        <v/>
      </c>
    </row>
    <row r="452" spans="1:27" x14ac:dyDescent="0.25">
      <c r="A452">
        <v>145</v>
      </c>
      <c r="B452">
        <v>29</v>
      </c>
      <c r="C452">
        <v>141.88</v>
      </c>
      <c r="D452" s="1" t="s">
        <v>17</v>
      </c>
      <c r="E452" s="1" t="s">
        <v>18</v>
      </c>
      <c r="F452" s="1" t="s">
        <v>141</v>
      </c>
      <c r="G452" s="2">
        <v>38457</v>
      </c>
      <c r="H452" s="1" t="s">
        <v>138</v>
      </c>
      <c r="I452" s="1" t="s">
        <v>139</v>
      </c>
      <c r="J452" s="1" t="s">
        <v>130</v>
      </c>
      <c r="K452" s="1" t="s">
        <v>131</v>
      </c>
      <c r="L452" s="1" t="s">
        <v>132</v>
      </c>
      <c r="M452" s="1" t="s">
        <v>133</v>
      </c>
      <c r="N452">
        <v>83400</v>
      </c>
      <c r="O452" s="1" t="s">
        <v>134</v>
      </c>
      <c r="P452" s="1" t="s">
        <v>87</v>
      </c>
      <c r="Q452" s="3">
        <f>Data_sales[[#This Row],[priceEach]]*Data_sales[[#This Row],[quantityOrdered]]</f>
        <v>4114.5199999999995</v>
      </c>
      <c r="R452" s="1">
        <f>YEAR(Data_sales[[#This Row],[orderDate]])</f>
        <v>2005</v>
      </c>
      <c r="T452">
        <f>COUNTIF($F$2:F452,F452:F1451)</f>
        <v>5</v>
      </c>
      <c r="U452" t="str">
        <f>IF(T452=1,T452+ROWS($T$2:T452)/1000,"")</f>
        <v/>
      </c>
      <c r="V452" t="str">
        <f>IFERROR(SMALL($U$2:$U$1001,ROWS($U$2:U452)),"")</f>
        <v/>
      </c>
      <c r="W452" t="str">
        <f>IF(V452&lt;&gt;"",INDEX(Data_sales[productName],MATCH(V452,$U$2:$U$1001,0)),"")</f>
        <v/>
      </c>
      <c r="X452">
        <f>COUNTIF($O$2:O452,$O$2:$O$1001)</f>
        <v>15</v>
      </c>
      <c r="Y452" t="str">
        <f>IF(X452=1,X452+ROWS($X$2:X452)/100,"")</f>
        <v/>
      </c>
      <c r="Z452" t="str">
        <f>IFERROR(LARGE($Y$2:$Y$1001,ROWS($Y$2:Y452)),"")</f>
        <v/>
      </c>
      <c r="AA452" t="str">
        <f>IF(Z452&lt;&gt;"",INDEX(Data_sales[RepfullName],MATCH(Z452,$Y$2:$Y$1001,0)),"")</f>
        <v/>
      </c>
    </row>
    <row r="453" spans="1:27" x14ac:dyDescent="0.25">
      <c r="A453">
        <v>145</v>
      </c>
      <c r="B453">
        <v>22</v>
      </c>
      <c r="C453">
        <v>136.59</v>
      </c>
      <c r="D453" s="1" t="s">
        <v>17</v>
      </c>
      <c r="E453" s="1" t="s">
        <v>18</v>
      </c>
      <c r="F453" s="1" t="s">
        <v>142</v>
      </c>
      <c r="G453" s="2">
        <v>37663</v>
      </c>
      <c r="H453" s="1" t="s">
        <v>129</v>
      </c>
      <c r="I453" s="1" t="s">
        <v>18</v>
      </c>
      <c r="J453" s="1" t="s">
        <v>130</v>
      </c>
      <c r="K453" s="1" t="s">
        <v>131</v>
      </c>
      <c r="L453" s="1" t="s">
        <v>132</v>
      </c>
      <c r="M453" s="1" t="s">
        <v>133</v>
      </c>
      <c r="N453">
        <v>83400</v>
      </c>
      <c r="O453" s="1" t="s">
        <v>134</v>
      </c>
      <c r="P453" s="1" t="s">
        <v>87</v>
      </c>
      <c r="Q453" s="1">
        <f>Data_sales[[#This Row],[priceEach]]*Data_sales[[#This Row],[quantityOrdered]]</f>
        <v>3004.98</v>
      </c>
      <c r="R453" s="1">
        <f>YEAR(Data_sales[[#This Row],[orderDate]])</f>
        <v>2003</v>
      </c>
      <c r="T453">
        <f>COUNTIF($F$2:F453,F453:F1452)</f>
        <v>1</v>
      </c>
      <c r="U453">
        <f>IF(T453=1,T453+ROWS($T$2:T453)/1000,"")</f>
        <v>1.452</v>
      </c>
      <c r="V453" t="str">
        <f>IFERROR(SMALL($U$2:$U$1001,ROWS($U$2:U453)),"")</f>
        <v/>
      </c>
      <c r="W453" t="str">
        <f>IF(V453&lt;&gt;"",INDEX(Data_sales[productName],MATCH(V453,$U$2:$U$1001,0)),"")</f>
        <v/>
      </c>
      <c r="X453">
        <f>COUNTIF($O$2:O453,$O$2:$O$1001)</f>
        <v>16</v>
      </c>
      <c r="Y453" t="str">
        <f>IF(X453=1,X453+ROWS($X$2:X453)/100,"")</f>
        <v/>
      </c>
      <c r="Z453" t="str">
        <f>IFERROR(LARGE($Y$2:$Y$1001,ROWS($Y$2:Y453)),"")</f>
        <v/>
      </c>
      <c r="AA453" t="str">
        <f>IF(Z453&lt;&gt;"",INDEX(Data_sales[RepfullName],MATCH(Z453,$Y$2:$Y$1001,0)),"")</f>
        <v/>
      </c>
    </row>
    <row r="454" spans="1:27" x14ac:dyDescent="0.25">
      <c r="A454">
        <v>145</v>
      </c>
      <c r="B454">
        <v>22</v>
      </c>
      <c r="C454">
        <v>136.59</v>
      </c>
      <c r="D454" s="1" t="s">
        <v>17</v>
      </c>
      <c r="E454" s="1" t="s">
        <v>18</v>
      </c>
      <c r="F454" s="1" t="s">
        <v>142</v>
      </c>
      <c r="G454" s="2">
        <v>38086</v>
      </c>
      <c r="H454" s="1" t="s">
        <v>54</v>
      </c>
      <c r="I454" s="1" t="s">
        <v>18</v>
      </c>
      <c r="J454" s="1" t="s">
        <v>130</v>
      </c>
      <c r="K454" s="1" t="s">
        <v>131</v>
      </c>
      <c r="L454" s="1" t="s">
        <v>132</v>
      </c>
      <c r="M454" s="1" t="s">
        <v>133</v>
      </c>
      <c r="N454">
        <v>83400</v>
      </c>
      <c r="O454" s="1" t="s">
        <v>134</v>
      </c>
      <c r="P454" s="1" t="s">
        <v>87</v>
      </c>
      <c r="Q454" s="1">
        <f>Data_sales[[#This Row],[priceEach]]*Data_sales[[#This Row],[quantityOrdered]]</f>
        <v>3004.98</v>
      </c>
      <c r="R454" s="1">
        <f>YEAR(Data_sales[[#This Row],[orderDate]])</f>
        <v>2004</v>
      </c>
      <c r="T454">
        <f>COUNTIF($F$2:F454,F454:F1453)</f>
        <v>2</v>
      </c>
      <c r="U454" t="str">
        <f>IF(T454=1,T454+ROWS($T$2:T454)/1000,"")</f>
        <v/>
      </c>
      <c r="V454" t="str">
        <f>IFERROR(SMALL($U$2:$U$1001,ROWS($U$2:U454)),"")</f>
        <v/>
      </c>
      <c r="W454" t="str">
        <f>IF(V454&lt;&gt;"",INDEX(Data_sales[productName],MATCH(V454,$U$2:$U$1001,0)),"")</f>
        <v/>
      </c>
      <c r="X454">
        <f>COUNTIF($O$2:O454,$O$2:$O$1001)</f>
        <v>17</v>
      </c>
      <c r="Y454" t="str">
        <f>IF(X454=1,X454+ROWS($X$2:X454)/100,"")</f>
        <v/>
      </c>
      <c r="Z454" t="str">
        <f>IFERROR(LARGE($Y$2:$Y$1001,ROWS($Y$2:Y454)),"")</f>
        <v/>
      </c>
      <c r="AA454" t="str">
        <f>IF(Z454&lt;&gt;"",INDEX(Data_sales[RepfullName],MATCH(Z454,$Y$2:$Y$1001,0)),"")</f>
        <v/>
      </c>
    </row>
    <row r="455" spans="1:27" x14ac:dyDescent="0.25">
      <c r="A455">
        <v>145</v>
      </c>
      <c r="B455">
        <v>22</v>
      </c>
      <c r="C455">
        <v>136.59</v>
      </c>
      <c r="D455" s="1" t="s">
        <v>17</v>
      </c>
      <c r="E455" s="1" t="s">
        <v>18</v>
      </c>
      <c r="F455" s="1" t="s">
        <v>142</v>
      </c>
      <c r="G455" s="2">
        <v>38146</v>
      </c>
      <c r="H455" s="1" t="s">
        <v>135</v>
      </c>
      <c r="I455" s="1" t="s">
        <v>18</v>
      </c>
      <c r="J455" s="1" t="s">
        <v>130</v>
      </c>
      <c r="K455" s="1" t="s">
        <v>131</v>
      </c>
      <c r="L455" s="1" t="s">
        <v>132</v>
      </c>
      <c r="M455" s="1" t="s">
        <v>133</v>
      </c>
      <c r="N455">
        <v>83400</v>
      </c>
      <c r="O455" s="1" t="s">
        <v>134</v>
      </c>
      <c r="P455" s="1" t="s">
        <v>87</v>
      </c>
      <c r="Q455" s="1">
        <f>Data_sales[[#This Row],[priceEach]]*Data_sales[[#This Row],[quantityOrdered]]</f>
        <v>3004.98</v>
      </c>
      <c r="R455" s="1">
        <f>YEAR(Data_sales[[#This Row],[orderDate]])</f>
        <v>2004</v>
      </c>
      <c r="T455">
        <f>COUNTIF($F$2:F455,F455:F1454)</f>
        <v>3</v>
      </c>
      <c r="U455" t="str">
        <f>IF(T455=1,T455+ROWS($T$2:T455)/1000,"")</f>
        <v/>
      </c>
      <c r="V455" t="str">
        <f>IFERROR(SMALL($U$2:$U$1001,ROWS($U$2:U455)),"")</f>
        <v/>
      </c>
      <c r="W455" t="str">
        <f>IF(V455&lt;&gt;"",INDEX(Data_sales[productName],MATCH(V455,$U$2:$U$1001,0)),"")</f>
        <v/>
      </c>
      <c r="X455">
        <f>COUNTIF($O$2:O455,$O$2:$O$1001)</f>
        <v>18</v>
      </c>
      <c r="Y455" t="str">
        <f>IF(X455=1,X455+ROWS($X$2:X455)/100,"")</f>
        <v/>
      </c>
      <c r="Z455" t="str">
        <f>IFERROR(LARGE($Y$2:$Y$1001,ROWS($Y$2:Y455)),"")</f>
        <v/>
      </c>
      <c r="AA455" t="str">
        <f>IF(Z455&lt;&gt;"",INDEX(Data_sales[RepfullName],MATCH(Z455,$Y$2:$Y$1001,0)),"")</f>
        <v/>
      </c>
    </row>
    <row r="456" spans="1:27" x14ac:dyDescent="0.25">
      <c r="A456">
        <v>145</v>
      </c>
      <c r="B456">
        <v>22</v>
      </c>
      <c r="C456">
        <v>136.59</v>
      </c>
      <c r="D456" s="1" t="s">
        <v>17</v>
      </c>
      <c r="E456" s="1" t="s">
        <v>18</v>
      </c>
      <c r="F456" s="1" t="s">
        <v>142</v>
      </c>
      <c r="G456" s="2">
        <v>38301</v>
      </c>
      <c r="H456" s="1" t="s">
        <v>136</v>
      </c>
      <c r="I456" s="1" t="s">
        <v>137</v>
      </c>
      <c r="J456" s="1" t="s">
        <v>130</v>
      </c>
      <c r="K456" s="1" t="s">
        <v>131</v>
      </c>
      <c r="L456" s="1" t="s">
        <v>132</v>
      </c>
      <c r="M456" s="1" t="s">
        <v>133</v>
      </c>
      <c r="N456">
        <v>83400</v>
      </c>
      <c r="O456" s="1" t="s">
        <v>134</v>
      </c>
      <c r="P456" s="1" t="s">
        <v>87</v>
      </c>
      <c r="Q456" s="1">
        <f>Data_sales[[#This Row],[priceEach]]*Data_sales[[#This Row],[quantityOrdered]]</f>
        <v>3004.98</v>
      </c>
      <c r="R456" s="1">
        <f>YEAR(Data_sales[[#This Row],[orderDate]])</f>
        <v>2004</v>
      </c>
      <c r="T456">
        <f>COUNTIF($F$2:F456,F456:F1455)</f>
        <v>4</v>
      </c>
      <c r="U456" t="str">
        <f>IF(T456=1,T456+ROWS($T$2:T456)/1000,"")</f>
        <v/>
      </c>
      <c r="V456" t="str">
        <f>IFERROR(SMALL($U$2:$U$1001,ROWS($U$2:U456)),"")</f>
        <v/>
      </c>
      <c r="W456" t="str">
        <f>IF(V456&lt;&gt;"",INDEX(Data_sales[productName],MATCH(V456,$U$2:$U$1001,0)),"")</f>
        <v/>
      </c>
      <c r="X456">
        <f>COUNTIF($O$2:O456,$O$2:$O$1001)</f>
        <v>19</v>
      </c>
      <c r="Y456" t="str">
        <f>IF(X456=1,X456+ROWS($X$2:X456)/100,"")</f>
        <v/>
      </c>
      <c r="Z456" t="str">
        <f>IFERROR(LARGE($Y$2:$Y$1001,ROWS($Y$2:Y456)),"")</f>
        <v/>
      </c>
      <c r="AA456" t="str">
        <f>IF(Z456&lt;&gt;"",INDEX(Data_sales[RepfullName],MATCH(Z456,$Y$2:$Y$1001,0)),"")</f>
        <v/>
      </c>
    </row>
    <row r="457" spans="1:27" x14ac:dyDescent="0.25">
      <c r="A457">
        <v>145</v>
      </c>
      <c r="B457">
        <v>22</v>
      </c>
      <c r="C457">
        <v>136.59</v>
      </c>
      <c r="D457" s="1" t="s">
        <v>17</v>
      </c>
      <c r="E457" s="1" t="s">
        <v>18</v>
      </c>
      <c r="F457" s="1" t="s">
        <v>142</v>
      </c>
      <c r="G457" s="2">
        <v>38457</v>
      </c>
      <c r="H457" s="1" t="s">
        <v>138</v>
      </c>
      <c r="I457" s="1" t="s">
        <v>139</v>
      </c>
      <c r="J457" s="1" t="s">
        <v>130</v>
      </c>
      <c r="K457" s="1" t="s">
        <v>131</v>
      </c>
      <c r="L457" s="1" t="s">
        <v>132</v>
      </c>
      <c r="M457" s="1" t="s">
        <v>133</v>
      </c>
      <c r="N457">
        <v>83400</v>
      </c>
      <c r="O457" s="1" t="s">
        <v>134</v>
      </c>
      <c r="P457" s="1" t="s">
        <v>87</v>
      </c>
      <c r="Q457" s="3">
        <f>Data_sales[[#This Row],[priceEach]]*Data_sales[[#This Row],[quantityOrdered]]</f>
        <v>3004.98</v>
      </c>
      <c r="R457" s="1">
        <f>YEAR(Data_sales[[#This Row],[orderDate]])</f>
        <v>2005</v>
      </c>
      <c r="T457">
        <f>COUNTIF($F$2:F457,F457:F1456)</f>
        <v>5</v>
      </c>
      <c r="U457" t="str">
        <f>IF(T457=1,T457+ROWS($T$2:T457)/1000,"")</f>
        <v/>
      </c>
      <c r="V457" t="str">
        <f>IFERROR(SMALL($U$2:$U$1001,ROWS($U$2:U457)),"")</f>
        <v/>
      </c>
      <c r="W457" t="str">
        <f>IF(V457&lt;&gt;"",INDEX(Data_sales[productName],MATCH(V457,$U$2:$U$1001,0)),"")</f>
        <v/>
      </c>
      <c r="X457">
        <f>COUNTIF($O$2:O457,$O$2:$O$1001)</f>
        <v>20</v>
      </c>
      <c r="Y457" t="str">
        <f>IF(X457=1,X457+ROWS($X$2:X457)/100,"")</f>
        <v/>
      </c>
      <c r="Z457" t="str">
        <f>IFERROR(LARGE($Y$2:$Y$1001,ROWS($Y$2:Y457)),"")</f>
        <v/>
      </c>
      <c r="AA457" t="str">
        <f>IF(Z457&lt;&gt;"",INDEX(Data_sales[RepfullName],MATCH(Z457,$Y$2:$Y$1001,0)),"")</f>
        <v/>
      </c>
    </row>
    <row r="458" spans="1:27" x14ac:dyDescent="0.25">
      <c r="A458">
        <v>145</v>
      </c>
      <c r="B458">
        <v>38</v>
      </c>
      <c r="C458">
        <v>87.73</v>
      </c>
      <c r="D458" s="1" t="s">
        <v>17</v>
      </c>
      <c r="E458" s="1" t="s">
        <v>18</v>
      </c>
      <c r="F458" s="1" t="s">
        <v>143</v>
      </c>
      <c r="G458" s="2">
        <v>37663</v>
      </c>
      <c r="H458" s="1" t="s">
        <v>129</v>
      </c>
      <c r="I458" s="1" t="s">
        <v>18</v>
      </c>
      <c r="J458" s="1" t="s">
        <v>130</v>
      </c>
      <c r="K458" s="1" t="s">
        <v>131</v>
      </c>
      <c r="L458" s="1" t="s">
        <v>132</v>
      </c>
      <c r="M458" s="1" t="s">
        <v>133</v>
      </c>
      <c r="N458">
        <v>83400</v>
      </c>
      <c r="O458" s="1" t="s">
        <v>134</v>
      </c>
      <c r="P458" s="1" t="s">
        <v>87</v>
      </c>
      <c r="Q458" s="1">
        <f>Data_sales[[#This Row],[priceEach]]*Data_sales[[#This Row],[quantityOrdered]]</f>
        <v>3333.7400000000002</v>
      </c>
      <c r="R458" s="1">
        <f>YEAR(Data_sales[[#This Row],[orderDate]])</f>
        <v>2003</v>
      </c>
      <c r="T458">
        <f>COUNTIF($F$2:F458,F458:F1457)</f>
        <v>1</v>
      </c>
      <c r="U458">
        <f>IF(T458=1,T458+ROWS($T$2:T458)/1000,"")</f>
        <v>1.4570000000000001</v>
      </c>
      <c r="V458" t="str">
        <f>IFERROR(SMALL($U$2:$U$1001,ROWS($U$2:U458)),"")</f>
        <v/>
      </c>
      <c r="W458" t="str">
        <f>IF(V458&lt;&gt;"",INDEX(Data_sales[productName],MATCH(V458,$U$2:$U$1001,0)),"")</f>
        <v/>
      </c>
      <c r="X458">
        <f>COUNTIF($O$2:O458,$O$2:$O$1001)</f>
        <v>21</v>
      </c>
      <c r="Y458" t="str">
        <f>IF(X458=1,X458+ROWS($X$2:X458)/100,"")</f>
        <v/>
      </c>
      <c r="Z458" t="str">
        <f>IFERROR(LARGE($Y$2:$Y$1001,ROWS($Y$2:Y458)),"")</f>
        <v/>
      </c>
      <c r="AA458" t="str">
        <f>IF(Z458&lt;&gt;"",INDEX(Data_sales[RepfullName],MATCH(Z458,$Y$2:$Y$1001,0)),"")</f>
        <v/>
      </c>
    </row>
    <row r="459" spans="1:27" x14ac:dyDescent="0.25">
      <c r="A459">
        <v>145</v>
      </c>
      <c r="B459">
        <v>38</v>
      </c>
      <c r="C459">
        <v>87.73</v>
      </c>
      <c r="D459" s="1" t="s">
        <v>17</v>
      </c>
      <c r="E459" s="1" t="s">
        <v>18</v>
      </c>
      <c r="F459" s="1" t="s">
        <v>143</v>
      </c>
      <c r="G459" s="2">
        <v>38086</v>
      </c>
      <c r="H459" s="1" t="s">
        <v>54</v>
      </c>
      <c r="I459" s="1" t="s">
        <v>18</v>
      </c>
      <c r="J459" s="1" t="s">
        <v>130</v>
      </c>
      <c r="K459" s="1" t="s">
        <v>131</v>
      </c>
      <c r="L459" s="1" t="s">
        <v>132</v>
      </c>
      <c r="M459" s="1" t="s">
        <v>133</v>
      </c>
      <c r="N459">
        <v>83400</v>
      </c>
      <c r="O459" s="1" t="s">
        <v>134</v>
      </c>
      <c r="P459" s="1" t="s">
        <v>87</v>
      </c>
      <c r="Q459" s="1">
        <f>Data_sales[[#This Row],[priceEach]]*Data_sales[[#This Row],[quantityOrdered]]</f>
        <v>3333.7400000000002</v>
      </c>
      <c r="R459" s="1">
        <f>YEAR(Data_sales[[#This Row],[orderDate]])</f>
        <v>2004</v>
      </c>
      <c r="T459">
        <f>COUNTIF($F$2:F459,F459:F1458)</f>
        <v>2</v>
      </c>
      <c r="U459" t="str">
        <f>IF(T459=1,T459+ROWS($T$2:T459)/1000,"")</f>
        <v/>
      </c>
      <c r="V459" t="str">
        <f>IFERROR(SMALL($U$2:$U$1001,ROWS($U$2:U459)),"")</f>
        <v/>
      </c>
      <c r="W459" t="str">
        <f>IF(V459&lt;&gt;"",INDEX(Data_sales[productName],MATCH(V459,$U$2:$U$1001,0)),"")</f>
        <v/>
      </c>
      <c r="X459">
        <f>COUNTIF($O$2:O459,$O$2:$O$1001)</f>
        <v>22</v>
      </c>
      <c r="Y459" t="str">
        <f>IF(X459=1,X459+ROWS($X$2:X459)/100,"")</f>
        <v/>
      </c>
      <c r="Z459" t="str">
        <f>IFERROR(LARGE($Y$2:$Y$1001,ROWS($Y$2:Y459)),"")</f>
        <v/>
      </c>
      <c r="AA459" t="str">
        <f>IF(Z459&lt;&gt;"",INDEX(Data_sales[RepfullName],MATCH(Z459,$Y$2:$Y$1001,0)),"")</f>
        <v/>
      </c>
    </row>
    <row r="460" spans="1:27" x14ac:dyDescent="0.25">
      <c r="A460">
        <v>145</v>
      </c>
      <c r="B460">
        <v>38</v>
      </c>
      <c r="C460">
        <v>87.73</v>
      </c>
      <c r="D460" s="1" t="s">
        <v>17</v>
      </c>
      <c r="E460" s="1" t="s">
        <v>18</v>
      </c>
      <c r="F460" s="1" t="s">
        <v>143</v>
      </c>
      <c r="G460" s="2">
        <v>38146</v>
      </c>
      <c r="H460" s="1" t="s">
        <v>135</v>
      </c>
      <c r="I460" s="1" t="s">
        <v>18</v>
      </c>
      <c r="J460" s="1" t="s">
        <v>130</v>
      </c>
      <c r="K460" s="1" t="s">
        <v>131</v>
      </c>
      <c r="L460" s="1" t="s">
        <v>132</v>
      </c>
      <c r="M460" s="1" t="s">
        <v>133</v>
      </c>
      <c r="N460">
        <v>83400</v>
      </c>
      <c r="O460" s="1" t="s">
        <v>134</v>
      </c>
      <c r="P460" s="1" t="s">
        <v>87</v>
      </c>
      <c r="Q460" s="1">
        <f>Data_sales[[#This Row],[priceEach]]*Data_sales[[#This Row],[quantityOrdered]]</f>
        <v>3333.7400000000002</v>
      </c>
      <c r="R460" s="1">
        <f>YEAR(Data_sales[[#This Row],[orderDate]])</f>
        <v>2004</v>
      </c>
      <c r="T460">
        <f>COUNTIF($F$2:F460,F460:F1459)</f>
        <v>3</v>
      </c>
      <c r="U460" t="str">
        <f>IF(T460=1,T460+ROWS($T$2:T460)/1000,"")</f>
        <v/>
      </c>
      <c r="V460" t="str">
        <f>IFERROR(SMALL($U$2:$U$1001,ROWS($U$2:U460)),"")</f>
        <v/>
      </c>
      <c r="W460" t="str">
        <f>IF(V460&lt;&gt;"",INDEX(Data_sales[productName],MATCH(V460,$U$2:$U$1001,0)),"")</f>
        <v/>
      </c>
      <c r="X460">
        <f>COUNTIF($O$2:O460,$O$2:$O$1001)</f>
        <v>23</v>
      </c>
      <c r="Y460" t="str">
        <f>IF(X460=1,X460+ROWS($X$2:X460)/100,"")</f>
        <v/>
      </c>
      <c r="Z460" t="str">
        <f>IFERROR(LARGE($Y$2:$Y$1001,ROWS($Y$2:Y460)),"")</f>
        <v/>
      </c>
      <c r="AA460" t="str">
        <f>IF(Z460&lt;&gt;"",INDEX(Data_sales[RepfullName],MATCH(Z460,$Y$2:$Y$1001,0)),"")</f>
        <v/>
      </c>
    </row>
    <row r="461" spans="1:27" x14ac:dyDescent="0.25">
      <c r="A461">
        <v>145</v>
      </c>
      <c r="B461">
        <v>38</v>
      </c>
      <c r="C461">
        <v>87.73</v>
      </c>
      <c r="D461" s="1" t="s">
        <v>17</v>
      </c>
      <c r="E461" s="1" t="s">
        <v>18</v>
      </c>
      <c r="F461" s="1" t="s">
        <v>143</v>
      </c>
      <c r="G461" s="2">
        <v>38301</v>
      </c>
      <c r="H461" s="1" t="s">
        <v>136</v>
      </c>
      <c r="I461" s="1" t="s">
        <v>137</v>
      </c>
      <c r="J461" s="1" t="s">
        <v>130</v>
      </c>
      <c r="K461" s="1" t="s">
        <v>131</v>
      </c>
      <c r="L461" s="1" t="s">
        <v>132</v>
      </c>
      <c r="M461" s="1" t="s">
        <v>133</v>
      </c>
      <c r="N461">
        <v>83400</v>
      </c>
      <c r="O461" s="1" t="s">
        <v>134</v>
      </c>
      <c r="P461" s="1" t="s">
        <v>87</v>
      </c>
      <c r="Q461" s="1">
        <f>Data_sales[[#This Row],[priceEach]]*Data_sales[[#This Row],[quantityOrdered]]</f>
        <v>3333.7400000000002</v>
      </c>
      <c r="R461" s="1">
        <f>YEAR(Data_sales[[#This Row],[orderDate]])</f>
        <v>2004</v>
      </c>
      <c r="T461">
        <f>COUNTIF($F$2:F461,F461:F1460)</f>
        <v>4</v>
      </c>
      <c r="U461" t="str">
        <f>IF(T461=1,T461+ROWS($T$2:T461)/1000,"")</f>
        <v/>
      </c>
      <c r="V461" t="str">
        <f>IFERROR(SMALL($U$2:$U$1001,ROWS($U$2:U461)),"")</f>
        <v/>
      </c>
      <c r="W461" t="str">
        <f>IF(V461&lt;&gt;"",INDEX(Data_sales[productName],MATCH(V461,$U$2:$U$1001,0)),"")</f>
        <v/>
      </c>
      <c r="X461">
        <f>COUNTIF($O$2:O461,$O$2:$O$1001)</f>
        <v>24</v>
      </c>
      <c r="Y461" t="str">
        <f>IF(X461=1,X461+ROWS($X$2:X461)/100,"")</f>
        <v/>
      </c>
      <c r="Z461" t="str">
        <f>IFERROR(LARGE($Y$2:$Y$1001,ROWS($Y$2:Y461)),"")</f>
        <v/>
      </c>
      <c r="AA461" t="str">
        <f>IF(Z461&lt;&gt;"",INDEX(Data_sales[RepfullName],MATCH(Z461,$Y$2:$Y$1001,0)),"")</f>
        <v/>
      </c>
    </row>
    <row r="462" spans="1:27" x14ac:dyDescent="0.25">
      <c r="A462">
        <v>145</v>
      </c>
      <c r="B462">
        <v>38</v>
      </c>
      <c r="C462">
        <v>87.73</v>
      </c>
      <c r="D462" s="1" t="s">
        <v>17</v>
      </c>
      <c r="E462" s="1" t="s">
        <v>18</v>
      </c>
      <c r="F462" s="1" t="s">
        <v>143</v>
      </c>
      <c r="G462" s="2">
        <v>38457</v>
      </c>
      <c r="H462" s="1" t="s">
        <v>138</v>
      </c>
      <c r="I462" s="1" t="s">
        <v>139</v>
      </c>
      <c r="J462" s="1" t="s">
        <v>130</v>
      </c>
      <c r="K462" s="1" t="s">
        <v>131</v>
      </c>
      <c r="L462" s="1" t="s">
        <v>132</v>
      </c>
      <c r="M462" s="1" t="s">
        <v>133</v>
      </c>
      <c r="N462">
        <v>83400</v>
      </c>
      <c r="O462" s="1" t="s">
        <v>134</v>
      </c>
      <c r="P462" s="1" t="s">
        <v>87</v>
      </c>
      <c r="Q462" s="3">
        <f>Data_sales[[#This Row],[priceEach]]*Data_sales[[#This Row],[quantityOrdered]]</f>
        <v>3333.7400000000002</v>
      </c>
      <c r="R462" s="1">
        <f>YEAR(Data_sales[[#This Row],[orderDate]])</f>
        <v>2005</v>
      </c>
      <c r="T462">
        <f>COUNTIF($F$2:F462,F462:F1461)</f>
        <v>5</v>
      </c>
      <c r="U462" t="str">
        <f>IF(T462=1,T462+ROWS($T$2:T462)/1000,"")</f>
        <v/>
      </c>
      <c r="V462" t="str">
        <f>IFERROR(SMALL($U$2:$U$1001,ROWS($U$2:U462)),"")</f>
        <v/>
      </c>
      <c r="W462" t="str">
        <f>IF(V462&lt;&gt;"",INDEX(Data_sales[productName],MATCH(V462,$U$2:$U$1001,0)),"")</f>
        <v/>
      </c>
      <c r="X462">
        <f>COUNTIF($O$2:O462,$O$2:$O$1001)</f>
        <v>25</v>
      </c>
      <c r="Y462" t="str">
        <f>IF(X462=1,X462+ROWS($X$2:X462)/100,"")</f>
        <v/>
      </c>
      <c r="Z462" t="str">
        <f>IFERROR(LARGE($Y$2:$Y$1001,ROWS($Y$2:Y462)),"")</f>
        <v/>
      </c>
      <c r="AA462" t="str">
        <f>IF(Z462&lt;&gt;"",INDEX(Data_sales[RepfullName],MATCH(Z462,$Y$2:$Y$1001,0)),"")</f>
        <v/>
      </c>
    </row>
    <row r="463" spans="1:27" x14ac:dyDescent="0.25">
      <c r="A463">
        <v>145</v>
      </c>
      <c r="B463">
        <v>41</v>
      </c>
      <c r="C463">
        <v>75.48</v>
      </c>
      <c r="D463" s="1" t="s">
        <v>17</v>
      </c>
      <c r="E463" s="1" t="s">
        <v>18</v>
      </c>
      <c r="F463" s="1" t="s">
        <v>144</v>
      </c>
      <c r="G463" s="2">
        <v>37663</v>
      </c>
      <c r="H463" s="1" t="s">
        <v>129</v>
      </c>
      <c r="I463" s="1" t="s">
        <v>18</v>
      </c>
      <c r="J463" s="1" t="s">
        <v>130</v>
      </c>
      <c r="K463" s="1" t="s">
        <v>131</v>
      </c>
      <c r="L463" s="1" t="s">
        <v>132</v>
      </c>
      <c r="M463" s="1" t="s">
        <v>133</v>
      </c>
      <c r="N463">
        <v>83400</v>
      </c>
      <c r="O463" s="1" t="s">
        <v>134</v>
      </c>
      <c r="P463" s="1" t="s">
        <v>87</v>
      </c>
      <c r="Q463" s="1">
        <f>Data_sales[[#This Row],[priceEach]]*Data_sales[[#This Row],[quantityOrdered]]</f>
        <v>3094.6800000000003</v>
      </c>
      <c r="R463" s="1">
        <f>YEAR(Data_sales[[#This Row],[orderDate]])</f>
        <v>2003</v>
      </c>
      <c r="T463">
        <f>COUNTIF($F$2:F463,F463:F1462)</f>
        <v>1</v>
      </c>
      <c r="U463">
        <f>IF(T463=1,T463+ROWS($T$2:T463)/1000,"")</f>
        <v>1.462</v>
      </c>
      <c r="V463" t="str">
        <f>IFERROR(SMALL($U$2:$U$1001,ROWS($U$2:U463)),"")</f>
        <v/>
      </c>
      <c r="W463" t="str">
        <f>IF(V463&lt;&gt;"",INDEX(Data_sales[productName],MATCH(V463,$U$2:$U$1001,0)),"")</f>
        <v/>
      </c>
      <c r="X463">
        <f>COUNTIF($O$2:O463,$O$2:$O$1001)</f>
        <v>26</v>
      </c>
      <c r="Y463" t="str">
        <f>IF(X463=1,X463+ROWS($X$2:X463)/100,"")</f>
        <v/>
      </c>
      <c r="Z463" t="str">
        <f>IFERROR(LARGE($Y$2:$Y$1001,ROWS($Y$2:Y463)),"")</f>
        <v/>
      </c>
      <c r="AA463" t="str">
        <f>IF(Z463&lt;&gt;"",INDEX(Data_sales[RepfullName],MATCH(Z463,$Y$2:$Y$1001,0)),"")</f>
        <v/>
      </c>
    </row>
    <row r="464" spans="1:27" x14ac:dyDescent="0.25">
      <c r="A464">
        <v>145</v>
      </c>
      <c r="B464">
        <v>41</v>
      </c>
      <c r="C464">
        <v>75.48</v>
      </c>
      <c r="D464" s="1" t="s">
        <v>17</v>
      </c>
      <c r="E464" s="1" t="s">
        <v>18</v>
      </c>
      <c r="F464" s="1" t="s">
        <v>144</v>
      </c>
      <c r="G464" s="2">
        <v>38086</v>
      </c>
      <c r="H464" s="1" t="s">
        <v>54</v>
      </c>
      <c r="I464" s="1" t="s">
        <v>18</v>
      </c>
      <c r="J464" s="1" t="s">
        <v>130</v>
      </c>
      <c r="K464" s="1" t="s">
        <v>131</v>
      </c>
      <c r="L464" s="1" t="s">
        <v>132</v>
      </c>
      <c r="M464" s="1" t="s">
        <v>133</v>
      </c>
      <c r="N464">
        <v>83400</v>
      </c>
      <c r="O464" s="1" t="s">
        <v>134</v>
      </c>
      <c r="P464" s="1" t="s">
        <v>87</v>
      </c>
      <c r="Q464" s="1">
        <f>Data_sales[[#This Row],[priceEach]]*Data_sales[[#This Row],[quantityOrdered]]</f>
        <v>3094.6800000000003</v>
      </c>
      <c r="R464" s="1">
        <f>YEAR(Data_sales[[#This Row],[orderDate]])</f>
        <v>2004</v>
      </c>
      <c r="T464">
        <f>COUNTIF($F$2:F464,F464:F1463)</f>
        <v>2</v>
      </c>
      <c r="U464" t="str">
        <f>IF(T464=1,T464+ROWS($T$2:T464)/1000,"")</f>
        <v/>
      </c>
      <c r="V464" t="str">
        <f>IFERROR(SMALL($U$2:$U$1001,ROWS($U$2:U464)),"")</f>
        <v/>
      </c>
      <c r="W464" t="str">
        <f>IF(V464&lt;&gt;"",INDEX(Data_sales[productName],MATCH(V464,$U$2:$U$1001,0)),"")</f>
        <v/>
      </c>
      <c r="X464">
        <f>COUNTIF($O$2:O464,$O$2:$O$1001)</f>
        <v>27</v>
      </c>
      <c r="Y464" t="str">
        <f>IF(X464=1,X464+ROWS($X$2:X464)/100,"")</f>
        <v/>
      </c>
      <c r="Z464" t="str">
        <f>IFERROR(LARGE($Y$2:$Y$1001,ROWS($Y$2:Y464)),"")</f>
        <v/>
      </c>
      <c r="AA464" t="str">
        <f>IF(Z464&lt;&gt;"",INDEX(Data_sales[RepfullName],MATCH(Z464,$Y$2:$Y$1001,0)),"")</f>
        <v/>
      </c>
    </row>
    <row r="465" spans="1:27" x14ac:dyDescent="0.25">
      <c r="A465">
        <v>145</v>
      </c>
      <c r="B465">
        <v>41</v>
      </c>
      <c r="C465">
        <v>75.48</v>
      </c>
      <c r="D465" s="1" t="s">
        <v>17</v>
      </c>
      <c r="E465" s="1" t="s">
        <v>18</v>
      </c>
      <c r="F465" s="1" t="s">
        <v>144</v>
      </c>
      <c r="G465" s="2">
        <v>38146</v>
      </c>
      <c r="H465" s="1" t="s">
        <v>135</v>
      </c>
      <c r="I465" s="1" t="s">
        <v>18</v>
      </c>
      <c r="J465" s="1" t="s">
        <v>130</v>
      </c>
      <c r="K465" s="1" t="s">
        <v>131</v>
      </c>
      <c r="L465" s="1" t="s">
        <v>132</v>
      </c>
      <c r="M465" s="1" t="s">
        <v>133</v>
      </c>
      <c r="N465">
        <v>83400</v>
      </c>
      <c r="O465" s="1" t="s">
        <v>134</v>
      </c>
      <c r="P465" s="1" t="s">
        <v>87</v>
      </c>
      <c r="Q465" s="1">
        <f>Data_sales[[#This Row],[priceEach]]*Data_sales[[#This Row],[quantityOrdered]]</f>
        <v>3094.6800000000003</v>
      </c>
      <c r="R465" s="1">
        <f>YEAR(Data_sales[[#This Row],[orderDate]])</f>
        <v>2004</v>
      </c>
      <c r="T465">
        <f>COUNTIF($F$2:F465,F465:F1464)</f>
        <v>3</v>
      </c>
      <c r="U465" t="str">
        <f>IF(T465=1,T465+ROWS($T$2:T465)/1000,"")</f>
        <v/>
      </c>
      <c r="V465" t="str">
        <f>IFERROR(SMALL($U$2:$U$1001,ROWS($U$2:U465)),"")</f>
        <v/>
      </c>
      <c r="W465" t="str">
        <f>IF(V465&lt;&gt;"",INDEX(Data_sales[productName],MATCH(V465,$U$2:$U$1001,0)),"")</f>
        <v/>
      </c>
      <c r="X465">
        <f>COUNTIF($O$2:O465,$O$2:$O$1001)</f>
        <v>28</v>
      </c>
      <c r="Y465" t="str">
        <f>IF(X465=1,X465+ROWS($X$2:X465)/100,"")</f>
        <v/>
      </c>
      <c r="Z465" t="str">
        <f>IFERROR(LARGE($Y$2:$Y$1001,ROWS($Y$2:Y465)),"")</f>
        <v/>
      </c>
      <c r="AA465" t="str">
        <f>IF(Z465&lt;&gt;"",INDEX(Data_sales[RepfullName],MATCH(Z465,$Y$2:$Y$1001,0)),"")</f>
        <v/>
      </c>
    </row>
    <row r="466" spans="1:27" x14ac:dyDescent="0.25">
      <c r="A466">
        <v>145</v>
      </c>
      <c r="B466">
        <v>41</v>
      </c>
      <c r="C466">
        <v>75.48</v>
      </c>
      <c r="D466" s="1" t="s">
        <v>17</v>
      </c>
      <c r="E466" s="1" t="s">
        <v>18</v>
      </c>
      <c r="F466" s="1" t="s">
        <v>144</v>
      </c>
      <c r="G466" s="2">
        <v>38301</v>
      </c>
      <c r="H466" s="1" t="s">
        <v>136</v>
      </c>
      <c r="I466" s="1" t="s">
        <v>137</v>
      </c>
      <c r="J466" s="1" t="s">
        <v>130</v>
      </c>
      <c r="K466" s="1" t="s">
        <v>131</v>
      </c>
      <c r="L466" s="1" t="s">
        <v>132</v>
      </c>
      <c r="M466" s="1" t="s">
        <v>133</v>
      </c>
      <c r="N466">
        <v>83400</v>
      </c>
      <c r="O466" s="1" t="s">
        <v>134</v>
      </c>
      <c r="P466" s="1" t="s">
        <v>87</v>
      </c>
      <c r="Q466" s="1">
        <f>Data_sales[[#This Row],[priceEach]]*Data_sales[[#This Row],[quantityOrdered]]</f>
        <v>3094.6800000000003</v>
      </c>
      <c r="R466" s="1">
        <f>YEAR(Data_sales[[#This Row],[orderDate]])</f>
        <v>2004</v>
      </c>
      <c r="T466">
        <f>COUNTIF($F$2:F466,F466:F1465)</f>
        <v>4</v>
      </c>
      <c r="U466" t="str">
        <f>IF(T466=1,T466+ROWS($T$2:T466)/1000,"")</f>
        <v/>
      </c>
      <c r="V466" t="str">
        <f>IFERROR(SMALL($U$2:$U$1001,ROWS($U$2:U466)),"")</f>
        <v/>
      </c>
      <c r="W466" t="str">
        <f>IF(V466&lt;&gt;"",INDEX(Data_sales[productName],MATCH(V466,$U$2:$U$1001,0)),"")</f>
        <v/>
      </c>
      <c r="X466">
        <f>COUNTIF($O$2:O466,$O$2:$O$1001)</f>
        <v>29</v>
      </c>
      <c r="Y466" t="str">
        <f>IF(X466=1,X466+ROWS($X$2:X466)/100,"")</f>
        <v/>
      </c>
      <c r="Z466" t="str">
        <f>IFERROR(LARGE($Y$2:$Y$1001,ROWS($Y$2:Y466)),"")</f>
        <v/>
      </c>
      <c r="AA466" t="str">
        <f>IF(Z466&lt;&gt;"",INDEX(Data_sales[RepfullName],MATCH(Z466,$Y$2:$Y$1001,0)),"")</f>
        <v/>
      </c>
    </row>
    <row r="467" spans="1:27" x14ac:dyDescent="0.25">
      <c r="A467">
        <v>145</v>
      </c>
      <c r="B467">
        <v>41</v>
      </c>
      <c r="C467">
        <v>75.48</v>
      </c>
      <c r="D467" s="1" t="s">
        <v>17</v>
      </c>
      <c r="E467" s="1" t="s">
        <v>18</v>
      </c>
      <c r="F467" s="1" t="s">
        <v>144</v>
      </c>
      <c r="G467" s="2">
        <v>38457</v>
      </c>
      <c r="H467" s="1" t="s">
        <v>138</v>
      </c>
      <c r="I467" s="1" t="s">
        <v>139</v>
      </c>
      <c r="J467" s="1" t="s">
        <v>130</v>
      </c>
      <c r="K467" s="1" t="s">
        <v>131</v>
      </c>
      <c r="L467" s="1" t="s">
        <v>132</v>
      </c>
      <c r="M467" s="1" t="s">
        <v>133</v>
      </c>
      <c r="N467">
        <v>83400</v>
      </c>
      <c r="O467" s="1" t="s">
        <v>134</v>
      </c>
      <c r="P467" s="1" t="s">
        <v>87</v>
      </c>
      <c r="Q467" s="3">
        <f>Data_sales[[#This Row],[priceEach]]*Data_sales[[#This Row],[quantityOrdered]]</f>
        <v>3094.6800000000003</v>
      </c>
      <c r="R467" s="1">
        <f>YEAR(Data_sales[[#This Row],[orderDate]])</f>
        <v>2005</v>
      </c>
      <c r="T467">
        <f>COUNTIF($F$2:F467,F467:F1466)</f>
        <v>5</v>
      </c>
      <c r="U467" t="str">
        <f>IF(T467=1,T467+ROWS($T$2:T467)/1000,"")</f>
        <v/>
      </c>
      <c r="V467" t="str">
        <f>IFERROR(SMALL($U$2:$U$1001,ROWS($U$2:U467)),"")</f>
        <v/>
      </c>
      <c r="W467" t="str">
        <f>IF(V467&lt;&gt;"",INDEX(Data_sales[productName],MATCH(V467,$U$2:$U$1001,0)),"")</f>
        <v/>
      </c>
      <c r="X467">
        <f>COUNTIF($O$2:O467,$O$2:$O$1001)</f>
        <v>30</v>
      </c>
      <c r="Y467" t="str">
        <f>IF(X467=1,X467+ROWS($X$2:X467)/100,"")</f>
        <v/>
      </c>
      <c r="Z467" t="str">
        <f>IFERROR(LARGE($Y$2:$Y$1001,ROWS($Y$2:Y467)),"")</f>
        <v/>
      </c>
      <c r="AA467" t="str">
        <f>IF(Z467&lt;&gt;"",INDEX(Data_sales[RepfullName],MATCH(Z467,$Y$2:$Y$1001,0)),"")</f>
        <v/>
      </c>
    </row>
    <row r="468" spans="1:27" x14ac:dyDescent="0.25">
      <c r="A468">
        <v>145</v>
      </c>
      <c r="B468">
        <v>43</v>
      </c>
      <c r="C468">
        <v>117.97</v>
      </c>
      <c r="D468" s="1" t="s">
        <v>17</v>
      </c>
      <c r="E468" s="1" t="s">
        <v>18</v>
      </c>
      <c r="F468" s="1" t="s">
        <v>145</v>
      </c>
      <c r="G468" s="2">
        <v>37663</v>
      </c>
      <c r="H468" s="1" t="s">
        <v>129</v>
      </c>
      <c r="I468" s="1" t="s">
        <v>18</v>
      </c>
      <c r="J468" s="1" t="s">
        <v>130</v>
      </c>
      <c r="K468" s="1" t="s">
        <v>131</v>
      </c>
      <c r="L468" s="1" t="s">
        <v>132</v>
      </c>
      <c r="M468" s="1" t="s">
        <v>133</v>
      </c>
      <c r="N468">
        <v>83400</v>
      </c>
      <c r="O468" s="1" t="s">
        <v>134</v>
      </c>
      <c r="P468" s="1" t="s">
        <v>87</v>
      </c>
      <c r="Q468" s="1">
        <f>Data_sales[[#This Row],[priceEach]]*Data_sales[[#This Row],[quantityOrdered]]</f>
        <v>5072.71</v>
      </c>
      <c r="R468" s="1">
        <f>YEAR(Data_sales[[#This Row],[orderDate]])</f>
        <v>2003</v>
      </c>
      <c r="T468">
        <f>COUNTIF($F$2:F468,F468:F1467)</f>
        <v>1</v>
      </c>
      <c r="U468">
        <f>IF(T468=1,T468+ROWS($T$2:T468)/1000,"")</f>
        <v>1.4670000000000001</v>
      </c>
      <c r="V468" t="str">
        <f>IFERROR(SMALL($U$2:$U$1001,ROWS($U$2:U468)),"")</f>
        <v/>
      </c>
      <c r="W468" t="str">
        <f>IF(V468&lt;&gt;"",INDEX(Data_sales[productName],MATCH(V468,$U$2:$U$1001,0)),"")</f>
        <v/>
      </c>
      <c r="X468">
        <f>COUNTIF($O$2:O468,$O$2:$O$1001)</f>
        <v>31</v>
      </c>
      <c r="Y468" t="str">
        <f>IF(X468=1,X468+ROWS($X$2:X468)/100,"")</f>
        <v/>
      </c>
      <c r="Z468" t="str">
        <f>IFERROR(LARGE($Y$2:$Y$1001,ROWS($Y$2:Y468)),"")</f>
        <v/>
      </c>
      <c r="AA468" t="str">
        <f>IF(Z468&lt;&gt;"",INDEX(Data_sales[RepfullName],MATCH(Z468,$Y$2:$Y$1001,0)),"")</f>
        <v/>
      </c>
    </row>
    <row r="469" spans="1:27" x14ac:dyDescent="0.25">
      <c r="A469">
        <v>145</v>
      </c>
      <c r="B469">
        <v>43</v>
      </c>
      <c r="C469">
        <v>117.97</v>
      </c>
      <c r="D469" s="1" t="s">
        <v>17</v>
      </c>
      <c r="E469" s="1" t="s">
        <v>18</v>
      </c>
      <c r="F469" s="1" t="s">
        <v>145</v>
      </c>
      <c r="G469" s="2">
        <v>38086</v>
      </c>
      <c r="H469" s="1" t="s">
        <v>54</v>
      </c>
      <c r="I469" s="1" t="s">
        <v>18</v>
      </c>
      <c r="J469" s="1" t="s">
        <v>130</v>
      </c>
      <c r="K469" s="1" t="s">
        <v>131</v>
      </c>
      <c r="L469" s="1" t="s">
        <v>132</v>
      </c>
      <c r="M469" s="1" t="s">
        <v>133</v>
      </c>
      <c r="N469">
        <v>83400</v>
      </c>
      <c r="O469" s="1" t="s">
        <v>134</v>
      </c>
      <c r="P469" s="1" t="s">
        <v>87</v>
      </c>
      <c r="Q469" s="1">
        <f>Data_sales[[#This Row],[priceEach]]*Data_sales[[#This Row],[quantityOrdered]]</f>
        <v>5072.71</v>
      </c>
      <c r="R469" s="1">
        <f>YEAR(Data_sales[[#This Row],[orderDate]])</f>
        <v>2004</v>
      </c>
      <c r="T469">
        <f>COUNTIF($F$2:F469,F469:F1468)</f>
        <v>2</v>
      </c>
      <c r="U469" t="str">
        <f>IF(T469=1,T469+ROWS($T$2:T469)/1000,"")</f>
        <v/>
      </c>
      <c r="V469" t="str">
        <f>IFERROR(SMALL($U$2:$U$1001,ROWS($U$2:U469)),"")</f>
        <v/>
      </c>
      <c r="W469" t="str">
        <f>IF(V469&lt;&gt;"",INDEX(Data_sales[productName],MATCH(V469,$U$2:$U$1001,0)),"")</f>
        <v/>
      </c>
      <c r="X469">
        <f>COUNTIF($O$2:O469,$O$2:$O$1001)</f>
        <v>32</v>
      </c>
      <c r="Y469" t="str">
        <f>IF(X469=1,X469+ROWS($X$2:X469)/100,"")</f>
        <v/>
      </c>
      <c r="Z469" t="str">
        <f>IFERROR(LARGE($Y$2:$Y$1001,ROWS($Y$2:Y469)),"")</f>
        <v/>
      </c>
      <c r="AA469" t="str">
        <f>IF(Z469&lt;&gt;"",INDEX(Data_sales[RepfullName],MATCH(Z469,$Y$2:$Y$1001,0)),"")</f>
        <v/>
      </c>
    </row>
    <row r="470" spans="1:27" x14ac:dyDescent="0.25">
      <c r="A470">
        <v>145</v>
      </c>
      <c r="B470">
        <v>43</v>
      </c>
      <c r="C470">
        <v>117.97</v>
      </c>
      <c r="D470" s="1" t="s">
        <v>17</v>
      </c>
      <c r="E470" s="1" t="s">
        <v>18</v>
      </c>
      <c r="F470" s="1" t="s">
        <v>145</v>
      </c>
      <c r="G470" s="2">
        <v>38146</v>
      </c>
      <c r="H470" s="1" t="s">
        <v>135</v>
      </c>
      <c r="I470" s="1" t="s">
        <v>18</v>
      </c>
      <c r="J470" s="1" t="s">
        <v>130</v>
      </c>
      <c r="K470" s="1" t="s">
        <v>131</v>
      </c>
      <c r="L470" s="1" t="s">
        <v>132</v>
      </c>
      <c r="M470" s="1" t="s">
        <v>133</v>
      </c>
      <c r="N470">
        <v>83400</v>
      </c>
      <c r="O470" s="1" t="s">
        <v>134</v>
      </c>
      <c r="P470" s="1" t="s">
        <v>87</v>
      </c>
      <c r="Q470" s="1">
        <f>Data_sales[[#This Row],[priceEach]]*Data_sales[[#This Row],[quantityOrdered]]</f>
        <v>5072.71</v>
      </c>
      <c r="R470" s="1">
        <f>YEAR(Data_sales[[#This Row],[orderDate]])</f>
        <v>2004</v>
      </c>
      <c r="T470">
        <f>COUNTIF($F$2:F470,F470:F1469)</f>
        <v>3</v>
      </c>
      <c r="U470" t="str">
        <f>IF(T470=1,T470+ROWS($T$2:T470)/1000,"")</f>
        <v/>
      </c>
      <c r="V470" t="str">
        <f>IFERROR(SMALL($U$2:$U$1001,ROWS($U$2:U470)),"")</f>
        <v/>
      </c>
      <c r="W470" t="str">
        <f>IF(V470&lt;&gt;"",INDEX(Data_sales[productName],MATCH(V470,$U$2:$U$1001,0)),"")</f>
        <v/>
      </c>
      <c r="X470">
        <f>COUNTIF($O$2:O470,$O$2:$O$1001)</f>
        <v>33</v>
      </c>
      <c r="Y470" t="str">
        <f>IF(X470=1,X470+ROWS($X$2:X470)/100,"")</f>
        <v/>
      </c>
      <c r="Z470" t="str">
        <f>IFERROR(LARGE($Y$2:$Y$1001,ROWS($Y$2:Y470)),"")</f>
        <v/>
      </c>
      <c r="AA470" t="str">
        <f>IF(Z470&lt;&gt;"",INDEX(Data_sales[RepfullName],MATCH(Z470,$Y$2:$Y$1001,0)),"")</f>
        <v/>
      </c>
    </row>
    <row r="471" spans="1:27" x14ac:dyDescent="0.25">
      <c r="A471">
        <v>145</v>
      </c>
      <c r="B471">
        <v>43</v>
      </c>
      <c r="C471">
        <v>117.97</v>
      </c>
      <c r="D471" s="1" t="s">
        <v>17</v>
      </c>
      <c r="E471" s="1" t="s">
        <v>18</v>
      </c>
      <c r="F471" s="1" t="s">
        <v>145</v>
      </c>
      <c r="G471" s="2">
        <v>38301</v>
      </c>
      <c r="H471" s="1" t="s">
        <v>136</v>
      </c>
      <c r="I471" s="1" t="s">
        <v>137</v>
      </c>
      <c r="J471" s="1" t="s">
        <v>130</v>
      </c>
      <c r="K471" s="1" t="s">
        <v>131</v>
      </c>
      <c r="L471" s="1" t="s">
        <v>132</v>
      </c>
      <c r="M471" s="1" t="s">
        <v>133</v>
      </c>
      <c r="N471">
        <v>83400</v>
      </c>
      <c r="O471" s="1" t="s">
        <v>134</v>
      </c>
      <c r="P471" s="1" t="s">
        <v>87</v>
      </c>
      <c r="Q471" s="1">
        <f>Data_sales[[#This Row],[priceEach]]*Data_sales[[#This Row],[quantityOrdered]]</f>
        <v>5072.71</v>
      </c>
      <c r="R471" s="1">
        <f>YEAR(Data_sales[[#This Row],[orderDate]])</f>
        <v>2004</v>
      </c>
      <c r="T471">
        <f>COUNTIF($F$2:F471,F471:F1470)</f>
        <v>4</v>
      </c>
      <c r="U471" t="str">
        <f>IF(T471=1,T471+ROWS($T$2:T471)/1000,"")</f>
        <v/>
      </c>
      <c r="V471" t="str">
        <f>IFERROR(SMALL($U$2:$U$1001,ROWS($U$2:U471)),"")</f>
        <v/>
      </c>
      <c r="W471" t="str">
        <f>IF(V471&lt;&gt;"",INDEX(Data_sales[productName],MATCH(V471,$U$2:$U$1001,0)),"")</f>
        <v/>
      </c>
      <c r="X471">
        <f>COUNTIF($O$2:O471,$O$2:$O$1001)</f>
        <v>34</v>
      </c>
      <c r="Y471" t="str">
        <f>IF(X471=1,X471+ROWS($X$2:X471)/100,"")</f>
        <v/>
      </c>
      <c r="Z471" t="str">
        <f>IFERROR(LARGE($Y$2:$Y$1001,ROWS($Y$2:Y471)),"")</f>
        <v/>
      </c>
      <c r="AA471" t="str">
        <f>IF(Z471&lt;&gt;"",INDEX(Data_sales[RepfullName],MATCH(Z471,$Y$2:$Y$1001,0)),"")</f>
        <v/>
      </c>
    </row>
    <row r="472" spans="1:27" x14ac:dyDescent="0.25">
      <c r="A472">
        <v>145</v>
      </c>
      <c r="B472">
        <v>43</v>
      </c>
      <c r="C472">
        <v>117.97</v>
      </c>
      <c r="D472" s="1" t="s">
        <v>17</v>
      </c>
      <c r="E472" s="1" t="s">
        <v>18</v>
      </c>
      <c r="F472" s="1" t="s">
        <v>145</v>
      </c>
      <c r="G472" s="2">
        <v>38457</v>
      </c>
      <c r="H472" s="1" t="s">
        <v>138</v>
      </c>
      <c r="I472" s="1" t="s">
        <v>139</v>
      </c>
      <c r="J472" s="1" t="s">
        <v>130</v>
      </c>
      <c r="K472" s="1" t="s">
        <v>131</v>
      </c>
      <c r="L472" s="1" t="s">
        <v>132</v>
      </c>
      <c r="M472" s="1" t="s">
        <v>133</v>
      </c>
      <c r="N472">
        <v>83400</v>
      </c>
      <c r="O472" s="1" t="s">
        <v>134</v>
      </c>
      <c r="P472" s="1" t="s">
        <v>87</v>
      </c>
      <c r="Q472" s="3">
        <f>Data_sales[[#This Row],[priceEach]]*Data_sales[[#This Row],[quantityOrdered]]</f>
        <v>5072.71</v>
      </c>
      <c r="R472" s="1">
        <f>YEAR(Data_sales[[#This Row],[orderDate]])</f>
        <v>2005</v>
      </c>
      <c r="T472">
        <f>COUNTIF($F$2:F472,F472:F1471)</f>
        <v>5</v>
      </c>
      <c r="U472" t="str">
        <f>IF(T472=1,T472+ROWS($T$2:T472)/1000,"")</f>
        <v/>
      </c>
      <c r="V472" t="str">
        <f>IFERROR(SMALL($U$2:$U$1001,ROWS($U$2:U472)),"")</f>
        <v/>
      </c>
      <c r="W472" t="str">
        <f>IF(V472&lt;&gt;"",INDEX(Data_sales[productName],MATCH(V472,$U$2:$U$1001,0)),"")</f>
        <v/>
      </c>
      <c r="X472">
        <f>COUNTIF($O$2:O472,$O$2:$O$1001)</f>
        <v>35</v>
      </c>
      <c r="Y472" t="str">
        <f>IF(X472=1,X472+ROWS($X$2:X472)/100,"")</f>
        <v/>
      </c>
      <c r="Z472" t="str">
        <f>IFERROR(LARGE($Y$2:$Y$1001,ROWS($Y$2:Y472)),"")</f>
        <v/>
      </c>
      <c r="AA472" t="str">
        <f>IF(Z472&lt;&gt;"",INDEX(Data_sales[RepfullName],MATCH(Z472,$Y$2:$Y$1001,0)),"")</f>
        <v/>
      </c>
    </row>
    <row r="473" spans="1:27" x14ac:dyDescent="0.25">
      <c r="A473">
        <v>145</v>
      </c>
      <c r="B473">
        <v>44</v>
      </c>
      <c r="C473">
        <v>73.459999999999994</v>
      </c>
      <c r="D473" s="1" t="s">
        <v>17</v>
      </c>
      <c r="E473" s="1" t="s">
        <v>18</v>
      </c>
      <c r="F473" s="1" t="s">
        <v>146</v>
      </c>
      <c r="G473" s="2">
        <v>37663</v>
      </c>
      <c r="H473" s="1" t="s">
        <v>129</v>
      </c>
      <c r="I473" s="1" t="s">
        <v>18</v>
      </c>
      <c r="J473" s="1" t="s">
        <v>130</v>
      </c>
      <c r="K473" s="1" t="s">
        <v>131</v>
      </c>
      <c r="L473" s="1" t="s">
        <v>132</v>
      </c>
      <c r="M473" s="1" t="s">
        <v>133</v>
      </c>
      <c r="N473">
        <v>83400</v>
      </c>
      <c r="O473" s="1" t="s">
        <v>134</v>
      </c>
      <c r="P473" s="1" t="s">
        <v>87</v>
      </c>
      <c r="Q473" s="1">
        <f>Data_sales[[#This Row],[priceEach]]*Data_sales[[#This Row],[quantityOrdered]]</f>
        <v>3232.24</v>
      </c>
      <c r="R473" s="1">
        <f>YEAR(Data_sales[[#This Row],[orderDate]])</f>
        <v>2003</v>
      </c>
      <c r="T473">
        <f>COUNTIF($F$2:F473,F473:F1472)</f>
        <v>1</v>
      </c>
      <c r="U473">
        <f>IF(T473=1,T473+ROWS($T$2:T473)/1000,"")</f>
        <v>1.472</v>
      </c>
      <c r="V473" t="str">
        <f>IFERROR(SMALL($U$2:$U$1001,ROWS($U$2:U473)),"")</f>
        <v/>
      </c>
      <c r="W473" t="str">
        <f>IF(V473&lt;&gt;"",INDEX(Data_sales[productName],MATCH(V473,$U$2:$U$1001,0)),"")</f>
        <v/>
      </c>
      <c r="X473">
        <f>COUNTIF($O$2:O473,$O$2:$O$1001)</f>
        <v>36</v>
      </c>
      <c r="Y473" t="str">
        <f>IF(X473=1,X473+ROWS($X$2:X473)/100,"")</f>
        <v/>
      </c>
      <c r="Z473" t="str">
        <f>IFERROR(LARGE($Y$2:$Y$1001,ROWS($Y$2:Y473)),"")</f>
        <v/>
      </c>
      <c r="AA473" t="str">
        <f>IF(Z473&lt;&gt;"",INDEX(Data_sales[RepfullName],MATCH(Z473,$Y$2:$Y$1001,0)),"")</f>
        <v/>
      </c>
    </row>
    <row r="474" spans="1:27" x14ac:dyDescent="0.25">
      <c r="A474">
        <v>145</v>
      </c>
      <c r="B474">
        <v>44</v>
      </c>
      <c r="C474">
        <v>73.459999999999994</v>
      </c>
      <c r="D474" s="1" t="s">
        <v>17</v>
      </c>
      <c r="E474" s="1" t="s">
        <v>18</v>
      </c>
      <c r="F474" s="1" t="s">
        <v>146</v>
      </c>
      <c r="G474" s="2">
        <v>38086</v>
      </c>
      <c r="H474" s="1" t="s">
        <v>54</v>
      </c>
      <c r="I474" s="1" t="s">
        <v>18</v>
      </c>
      <c r="J474" s="1" t="s">
        <v>130</v>
      </c>
      <c r="K474" s="1" t="s">
        <v>131</v>
      </c>
      <c r="L474" s="1" t="s">
        <v>132</v>
      </c>
      <c r="M474" s="1" t="s">
        <v>133</v>
      </c>
      <c r="N474">
        <v>83400</v>
      </c>
      <c r="O474" s="1" t="s">
        <v>134</v>
      </c>
      <c r="P474" s="1" t="s">
        <v>87</v>
      </c>
      <c r="Q474" s="1">
        <f>Data_sales[[#This Row],[priceEach]]*Data_sales[[#This Row],[quantityOrdered]]</f>
        <v>3232.24</v>
      </c>
      <c r="R474" s="1">
        <f>YEAR(Data_sales[[#This Row],[orderDate]])</f>
        <v>2004</v>
      </c>
      <c r="T474">
        <f>COUNTIF($F$2:F474,F474:F1473)</f>
        <v>2</v>
      </c>
      <c r="U474" t="str">
        <f>IF(T474=1,T474+ROWS($T$2:T474)/1000,"")</f>
        <v/>
      </c>
      <c r="V474" t="str">
        <f>IFERROR(SMALL($U$2:$U$1001,ROWS($U$2:U474)),"")</f>
        <v/>
      </c>
      <c r="W474" t="str">
        <f>IF(V474&lt;&gt;"",INDEX(Data_sales[productName],MATCH(V474,$U$2:$U$1001,0)),"")</f>
        <v/>
      </c>
      <c r="X474">
        <f>COUNTIF($O$2:O474,$O$2:$O$1001)</f>
        <v>37</v>
      </c>
      <c r="Y474" t="str">
        <f>IF(X474=1,X474+ROWS($X$2:X474)/100,"")</f>
        <v/>
      </c>
      <c r="Z474" t="str">
        <f>IFERROR(LARGE($Y$2:$Y$1001,ROWS($Y$2:Y474)),"")</f>
        <v/>
      </c>
      <c r="AA474" t="str">
        <f>IF(Z474&lt;&gt;"",INDEX(Data_sales[RepfullName],MATCH(Z474,$Y$2:$Y$1001,0)),"")</f>
        <v/>
      </c>
    </row>
    <row r="475" spans="1:27" x14ac:dyDescent="0.25">
      <c r="A475">
        <v>145</v>
      </c>
      <c r="B475">
        <v>44</v>
      </c>
      <c r="C475">
        <v>73.459999999999994</v>
      </c>
      <c r="D475" s="1" t="s">
        <v>17</v>
      </c>
      <c r="E475" s="1" t="s">
        <v>18</v>
      </c>
      <c r="F475" s="1" t="s">
        <v>146</v>
      </c>
      <c r="G475" s="2">
        <v>38146</v>
      </c>
      <c r="H475" s="1" t="s">
        <v>135</v>
      </c>
      <c r="I475" s="1" t="s">
        <v>18</v>
      </c>
      <c r="J475" s="1" t="s">
        <v>130</v>
      </c>
      <c r="K475" s="1" t="s">
        <v>131</v>
      </c>
      <c r="L475" s="1" t="s">
        <v>132</v>
      </c>
      <c r="M475" s="1" t="s">
        <v>133</v>
      </c>
      <c r="N475">
        <v>83400</v>
      </c>
      <c r="O475" s="1" t="s">
        <v>134</v>
      </c>
      <c r="P475" s="1" t="s">
        <v>87</v>
      </c>
      <c r="Q475" s="1">
        <f>Data_sales[[#This Row],[priceEach]]*Data_sales[[#This Row],[quantityOrdered]]</f>
        <v>3232.24</v>
      </c>
      <c r="R475" s="1">
        <f>YEAR(Data_sales[[#This Row],[orderDate]])</f>
        <v>2004</v>
      </c>
      <c r="T475">
        <f>COUNTIF($F$2:F475,F475:F1474)</f>
        <v>3</v>
      </c>
      <c r="U475" t="str">
        <f>IF(T475=1,T475+ROWS($T$2:T475)/1000,"")</f>
        <v/>
      </c>
      <c r="V475" t="str">
        <f>IFERROR(SMALL($U$2:$U$1001,ROWS($U$2:U475)),"")</f>
        <v/>
      </c>
      <c r="W475" t="str">
        <f>IF(V475&lt;&gt;"",INDEX(Data_sales[productName],MATCH(V475,$U$2:$U$1001,0)),"")</f>
        <v/>
      </c>
      <c r="X475">
        <f>COUNTIF($O$2:O475,$O$2:$O$1001)</f>
        <v>38</v>
      </c>
      <c r="Y475" t="str">
        <f>IF(X475=1,X475+ROWS($X$2:X475)/100,"")</f>
        <v/>
      </c>
      <c r="Z475" t="str">
        <f>IFERROR(LARGE($Y$2:$Y$1001,ROWS($Y$2:Y475)),"")</f>
        <v/>
      </c>
      <c r="AA475" t="str">
        <f>IF(Z475&lt;&gt;"",INDEX(Data_sales[RepfullName],MATCH(Z475,$Y$2:$Y$1001,0)),"")</f>
        <v/>
      </c>
    </row>
    <row r="476" spans="1:27" x14ac:dyDescent="0.25">
      <c r="A476">
        <v>145</v>
      </c>
      <c r="B476">
        <v>44</v>
      </c>
      <c r="C476">
        <v>73.459999999999994</v>
      </c>
      <c r="D476" s="1" t="s">
        <v>17</v>
      </c>
      <c r="E476" s="1" t="s">
        <v>18</v>
      </c>
      <c r="F476" s="1" t="s">
        <v>146</v>
      </c>
      <c r="G476" s="2">
        <v>38301</v>
      </c>
      <c r="H476" s="1" t="s">
        <v>136</v>
      </c>
      <c r="I476" s="1" t="s">
        <v>137</v>
      </c>
      <c r="J476" s="1" t="s">
        <v>130</v>
      </c>
      <c r="K476" s="1" t="s">
        <v>131</v>
      </c>
      <c r="L476" s="1" t="s">
        <v>132</v>
      </c>
      <c r="M476" s="1" t="s">
        <v>133</v>
      </c>
      <c r="N476">
        <v>83400</v>
      </c>
      <c r="O476" s="1" t="s">
        <v>134</v>
      </c>
      <c r="P476" s="1" t="s">
        <v>87</v>
      </c>
      <c r="Q476" s="1">
        <f>Data_sales[[#This Row],[priceEach]]*Data_sales[[#This Row],[quantityOrdered]]</f>
        <v>3232.24</v>
      </c>
      <c r="R476" s="1">
        <f>YEAR(Data_sales[[#This Row],[orderDate]])</f>
        <v>2004</v>
      </c>
      <c r="T476">
        <f>COUNTIF($F$2:F476,F476:F1475)</f>
        <v>4</v>
      </c>
      <c r="U476" t="str">
        <f>IF(T476=1,T476+ROWS($T$2:T476)/1000,"")</f>
        <v/>
      </c>
      <c r="V476" t="str">
        <f>IFERROR(SMALL($U$2:$U$1001,ROWS($U$2:U476)),"")</f>
        <v/>
      </c>
      <c r="W476" t="str">
        <f>IF(V476&lt;&gt;"",INDEX(Data_sales[productName],MATCH(V476,$U$2:$U$1001,0)),"")</f>
        <v/>
      </c>
      <c r="X476">
        <f>COUNTIF($O$2:O476,$O$2:$O$1001)</f>
        <v>39</v>
      </c>
      <c r="Y476" t="str">
        <f>IF(X476=1,X476+ROWS($X$2:X476)/100,"")</f>
        <v/>
      </c>
      <c r="Z476" t="str">
        <f>IFERROR(LARGE($Y$2:$Y$1001,ROWS($Y$2:Y476)),"")</f>
        <v/>
      </c>
      <c r="AA476" t="str">
        <f>IF(Z476&lt;&gt;"",INDEX(Data_sales[RepfullName],MATCH(Z476,$Y$2:$Y$1001,0)),"")</f>
        <v/>
      </c>
    </row>
    <row r="477" spans="1:27" x14ac:dyDescent="0.25">
      <c r="A477">
        <v>145</v>
      </c>
      <c r="B477">
        <v>44</v>
      </c>
      <c r="C477">
        <v>73.459999999999994</v>
      </c>
      <c r="D477" s="1" t="s">
        <v>17</v>
      </c>
      <c r="E477" s="1" t="s">
        <v>18</v>
      </c>
      <c r="F477" s="1" t="s">
        <v>146</v>
      </c>
      <c r="G477" s="2">
        <v>38457</v>
      </c>
      <c r="H477" s="1" t="s">
        <v>138</v>
      </c>
      <c r="I477" s="1" t="s">
        <v>139</v>
      </c>
      <c r="J477" s="1" t="s">
        <v>130</v>
      </c>
      <c r="K477" s="1" t="s">
        <v>131</v>
      </c>
      <c r="L477" s="1" t="s">
        <v>132</v>
      </c>
      <c r="M477" s="1" t="s">
        <v>133</v>
      </c>
      <c r="N477">
        <v>83400</v>
      </c>
      <c r="O477" s="1" t="s">
        <v>134</v>
      </c>
      <c r="P477" s="1" t="s">
        <v>87</v>
      </c>
      <c r="Q477" s="3">
        <f>Data_sales[[#This Row],[priceEach]]*Data_sales[[#This Row],[quantityOrdered]]</f>
        <v>3232.24</v>
      </c>
      <c r="R477" s="1">
        <f>YEAR(Data_sales[[#This Row],[orderDate]])</f>
        <v>2005</v>
      </c>
      <c r="T477">
        <f>COUNTIF($F$2:F477,F477:F1476)</f>
        <v>5</v>
      </c>
      <c r="U477" t="str">
        <f>IF(T477=1,T477+ROWS($T$2:T477)/1000,"")</f>
        <v/>
      </c>
      <c r="V477" t="str">
        <f>IFERROR(SMALL($U$2:$U$1001,ROWS($U$2:U477)),"")</f>
        <v/>
      </c>
      <c r="W477" t="str">
        <f>IF(V477&lt;&gt;"",INDEX(Data_sales[productName],MATCH(V477,$U$2:$U$1001,0)),"")</f>
        <v/>
      </c>
      <c r="X477">
        <f>COUNTIF($O$2:O477,$O$2:$O$1001)</f>
        <v>40</v>
      </c>
      <c r="Y477" t="str">
        <f>IF(X477=1,X477+ROWS($X$2:X477)/100,"")</f>
        <v/>
      </c>
      <c r="Z477" t="str">
        <f>IFERROR(LARGE($Y$2:$Y$1001,ROWS($Y$2:Y477)),"")</f>
        <v/>
      </c>
      <c r="AA477" t="str">
        <f>IF(Z477&lt;&gt;"",INDEX(Data_sales[RepfullName],MATCH(Z477,$Y$2:$Y$1001,0)),"")</f>
        <v/>
      </c>
    </row>
    <row r="478" spans="1:27" x14ac:dyDescent="0.25">
      <c r="A478">
        <v>145</v>
      </c>
      <c r="B478">
        <v>50</v>
      </c>
      <c r="C478">
        <v>75.47</v>
      </c>
      <c r="D478" s="1" t="s">
        <v>17</v>
      </c>
      <c r="E478" s="1" t="s">
        <v>18</v>
      </c>
      <c r="F478" s="1" t="s">
        <v>147</v>
      </c>
      <c r="G478" s="2">
        <v>37663</v>
      </c>
      <c r="H478" s="1" t="s">
        <v>129</v>
      </c>
      <c r="I478" s="1" t="s">
        <v>18</v>
      </c>
      <c r="J478" s="1" t="s">
        <v>130</v>
      </c>
      <c r="K478" s="1" t="s">
        <v>131</v>
      </c>
      <c r="L478" s="1" t="s">
        <v>132</v>
      </c>
      <c r="M478" s="1" t="s">
        <v>133</v>
      </c>
      <c r="N478">
        <v>83400</v>
      </c>
      <c r="O478" s="1" t="s">
        <v>134</v>
      </c>
      <c r="P478" s="1" t="s">
        <v>87</v>
      </c>
      <c r="Q478" s="1">
        <f>Data_sales[[#This Row],[priceEach]]*Data_sales[[#This Row],[quantityOrdered]]</f>
        <v>3773.5</v>
      </c>
      <c r="R478" s="1">
        <f>YEAR(Data_sales[[#This Row],[orderDate]])</f>
        <v>2003</v>
      </c>
      <c r="T478">
        <f>COUNTIF($F$2:F478,F478:F1477)</f>
        <v>1</v>
      </c>
      <c r="U478">
        <f>IF(T478=1,T478+ROWS($T$2:T478)/1000,"")</f>
        <v>1.4769999999999999</v>
      </c>
      <c r="V478" t="str">
        <f>IFERROR(SMALL($U$2:$U$1001,ROWS($U$2:U478)),"")</f>
        <v/>
      </c>
      <c r="W478" t="str">
        <f>IF(V478&lt;&gt;"",INDEX(Data_sales[productName],MATCH(V478,$U$2:$U$1001,0)),"")</f>
        <v/>
      </c>
      <c r="X478">
        <f>COUNTIF($O$2:O478,$O$2:$O$1001)</f>
        <v>41</v>
      </c>
      <c r="Y478" t="str">
        <f>IF(X478=1,X478+ROWS($X$2:X478)/100,"")</f>
        <v/>
      </c>
      <c r="Z478" t="str">
        <f>IFERROR(LARGE($Y$2:$Y$1001,ROWS($Y$2:Y478)),"")</f>
        <v/>
      </c>
      <c r="AA478" t="str">
        <f>IF(Z478&lt;&gt;"",INDEX(Data_sales[RepfullName],MATCH(Z478,$Y$2:$Y$1001,0)),"")</f>
        <v/>
      </c>
    </row>
    <row r="479" spans="1:27" x14ac:dyDescent="0.25">
      <c r="A479">
        <v>145</v>
      </c>
      <c r="B479">
        <v>50</v>
      </c>
      <c r="C479">
        <v>75.47</v>
      </c>
      <c r="D479" s="1" t="s">
        <v>17</v>
      </c>
      <c r="E479" s="1" t="s">
        <v>18</v>
      </c>
      <c r="F479" s="1" t="s">
        <v>147</v>
      </c>
      <c r="G479" s="2">
        <v>38086</v>
      </c>
      <c r="H479" s="1" t="s">
        <v>54</v>
      </c>
      <c r="I479" s="1" t="s">
        <v>18</v>
      </c>
      <c r="J479" s="1" t="s">
        <v>130</v>
      </c>
      <c r="K479" s="1" t="s">
        <v>131</v>
      </c>
      <c r="L479" s="1" t="s">
        <v>132</v>
      </c>
      <c r="M479" s="1" t="s">
        <v>133</v>
      </c>
      <c r="N479">
        <v>83400</v>
      </c>
      <c r="O479" s="1" t="s">
        <v>134</v>
      </c>
      <c r="P479" s="1" t="s">
        <v>87</v>
      </c>
      <c r="Q479" s="1">
        <f>Data_sales[[#This Row],[priceEach]]*Data_sales[[#This Row],[quantityOrdered]]</f>
        <v>3773.5</v>
      </c>
      <c r="R479" s="1">
        <f>YEAR(Data_sales[[#This Row],[orderDate]])</f>
        <v>2004</v>
      </c>
      <c r="T479">
        <f>COUNTIF($F$2:F479,F479:F1478)</f>
        <v>2</v>
      </c>
      <c r="U479" t="str">
        <f>IF(T479=1,T479+ROWS($T$2:T479)/1000,"")</f>
        <v/>
      </c>
      <c r="V479" t="str">
        <f>IFERROR(SMALL($U$2:$U$1001,ROWS($U$2:U479)),"")</f>
        <v/>
      </c>
      <c r="W479" t="str">
        <f>IF(V479&lt;&gt;"",INDEX(Data_sales[productName],MATCH(V479,$U$2:$U$1001,0)),"")</f>
        <v/>
      </c>
      <c r="X479">
        <f>COUNTIF($O$2:O479,$O$2:$O$1001)</f>
        <v>42</v>
      </c>
      <c r="Y479" t="str">
        <f>IF(X479=1,X479+ROWS($X$2:X479)/100,"")</f>
        <v/>
      </c>
      <c r="Z479" t="str">
        <f>IFERROR(LARGE($Y$2:$Y$1001,ROWS($Y$2:Y479)),"")</f>
        <v/>
      </c>
      <c r="AA479" t="str">
        <f>IF(Z479&lt;&gt;"",INDEX(Data_sales[RepfullName],MATCH(Z479,$Y$2:$Y$1001,0)),"")</f>
        <v/>
      </c>
    </row>
    <row r="480" spans="1:27" x14ac:dyDescent="0.25">
      <c r="A480">
        <v>145</v>
      </c>
      <c r="B480">
        <v>50</v>
      </c>
      <c r="C480">
        <v>75.47</v>
      </c>
      <c r="D480" s="1" t="s">
        <v>17</v>
      </c>
      <c r="E480" s="1" t="s">
        <v>18</v>
      </c>
      <c r="F480" s="1" t="s">
        <v>147</v>
      </c>
      <c r="G480" s="2">
        <v>38146</v>
      </c>
      <c r="H480" s="1" t="s">
        <v>135</v>
      </c>
      <c r="I480" s="1" t="s">
        <v>18</v>
      </c>
      <c r="J480" s="1" t="s">
        <v>130</v>
      </c>
      <c r="K480" s="1" t="s">
        <v>131</v>
      </c>
      <c r="L480" s="1" t="s">
        <v>132</v>
      </c>
      <c r="M480" s="1" t="s">
        <v>133</v>
      </c>
      <c r="N480">
        <v>83400</v>
      </c>
      <c r="O480" s="1" t="s">
        <v>134</v>
      </c>
      <c r="P480" s="1" t="s">
        <v>87</v>
      </c>
      <c r="Q480" s="1">
        <f>Data_sales[[#This Row],[priceEach]]*Data_sales[[#This Row],[quantityOrdered]]</f>
        <v>3773.5</v>
      </c>
      <c r="R480" s="1">
        <f>YEAR(Data_sales[[#This Row],[orderDate]])</f>
        <v>2004</v>
      </c>
      <c r="T480">
        <f>COUNTIF($F$2:F480,F480:F1479)</f>
        <v>3</v>
      </c>
      <c r="U480" t="str">
        <f>IF(T480=1,T480+ROWS($T$2:T480)/1000,"")</f>
        <v/>
      </c>
      <c r="V480" t="str">
        <f>IFERROR(SMALL($U$2:$U$1001,ROWS($U$2:U480)),"")</f>
        <v/>
      </c>
      <c r="W480" t="str">
        <f>IF(V480&lt;&gt;"",INDEX(Data_sales[productName],MATCH(V480,$U$2:$U$1001,0)),"")</f>
        <v/>
      </c>
      <c r="X480">
        <f>COUNTIF($O$2:O480,$O$2:$O$1001)</f>
        <v>43</v>
      </c>
      <c r="Y480" t="str">
        <f>IF(X480=1,X480+ROWS($X$2:X480)/100,"")</f>
        <v/>
      </c>
      <c r="Z480" t="str">
        <f>IFERROR(LARGE($Y$2:$Y$1001,ROWS($Y$2:Y480)),"")</f>
        <v/>
      </c>
      <c r="AA480" t="str">
        <f>IF(Z480&lt;&gt;"",INDEX(Data_sales[RepfullName],MATCH(Z480,$Y$2:$Y$1001,0)),"")</f>
        <v/>
      </c>
    </row>
    <row r="481" spans="1:27" x14ac:dyDescent="0.25">
      <c r="A481">
        <v>145</v>
      </c>
      <c r="B481">
        <v>50</v>
      </c>
      <c r="C481">
        <v>75.47</v>
      </c>
      <c r="D481" s="1" t="s">
        <v>17</v>
      </c>
      <c r="E481" s="1" t="s">
        <v>18</v>
      </c>
      <c r="F481" s="1" t="s">
        <v>147</v>
      </c>
      <c r="G481" s="2">
        <v>38301</v>
      </c>
      <c r="H481" s="1" t="s">
        <v>136</v>
      </c>
      <c r="I481" s="1" t="s">
        <v>137</v>
      </c>
      <c r="J481" s="1" t="s">
        <v>130</v>
      </c>
      <c r="K481" s="1" t="s">
        <v>131</v>
      </c>
      <c r="L481" s="1" t="s">
        <v>132</v>
      </c>
      <c r="M481" s="1" t="s">
        <v>133</v>
      </c>
      <c r="N481">
        <v>83400</v>
      </c>
      <c r="O481" s="1" t="s">
        <v>134</v>
      </c>
      <c r="P481" s="1" t="s">
        <v>87</v>
      </c>
      <c r="Q481" s="1">
        <f>Data_sales[[#This Row],[priceEach]]*Data_sales[[#This Row],[quantityOrdered]]</f>
        <v>3773.5</v>
      </c>
      <c r="R481" s="1">
        <f>YEAR(Data_sales[[#This Row],[orderDate]])</f>
        <v>2004</v>
      </c>
      <c r="T481">
        <f>COUNTIF($F$2:F481,F481:F1480)</f>
        <v>4</v>
      </c>
      <c r="U481" t="str">
        <f>IF(T481=1,T481+ROWS($T$2:T481)/1000,"")</f>
        <v/>
      </c>
      <c r="V481" t="str">
        <f>IFERROR(SMALL($U$2:$U$1001,ROWS($U$2:U481)),"")</f>
        <v/>
      </c>
      <c r="W481" t="str">
        <f>IF(V481&lt;&gt;"",INDEX(Data_sales[productName],MATCH(V481,$U$2:$U$1001,0)),"")</f>
        <v/>
      </c>
      <c r="X481">
        <f>COUNTIF($O$2:O481,$O$2:$O$1001)</f>
        <v>44</v>
      </c>
      <c r="Y481" t="str">
        <f>IF(X481=1,X481+ROWS($X$2:X481)/100,"")</f>
        <v/>
      </c>
      <c r="Z481" t="str">
        <f>IFERROR(LARGE($Y$2:$Y$1001,ROWS($Y$2:Y481)),"")</f>
        <v/>
      </c>
      <c r="AA481" t="str">
        <f>IF(Z481&lt;&gt;"",INDEX(Data_sales[RepfullName],MATCH(Z481,$Y$2:$Y$1001,0)),"")</f>
        <v/>
      </c>
    </row>
    <row r="482" spans="1:27" x14ac:dyDescent="0.25">
      <c r="A482">
        <v>145</v>
      </c>
      <c r="B482">
        <v>50</v>
      </c>
      <c r="C482">
        <v>75.47</v>
      </c>
      <c r="D482" s="1" t="s">
        <v>17</v>
      </c>
      <c r="E482" s="1" t="s">
        <v>18</v>
      </c>
      <c r="F482" s="1" t="s">
        <v>147</v>
      </c>
      <c r="G482" s="2">
        <v>38457</v>
      </c>
      <c r="H482" s="1" t="s">
        <v>138</v>
      </c>
      <c r="I482" s="1" t="s">
        <v>139</v>
      </c>
      <c r="J482" s="1" t="s">
        <v>130</v>
      </c>
      <c r="K482" s="1" t="s">
        <v>131</v>
      </c>
      <c r="L482" s="1" t="s">
        <v>132</v>
      </c>
      <c r="M482" s="1" t="s">
        <v>133</v>
      </c>
      <c r="N482">
        <v>83400</v>
      </c>
      <c r="O482" s="1" t="s">
        <v>134</v>
      </c>
      <c r="P482" s="1" t="s">
        <v>87</v>
      </c>
      <c r="Q482" s="3">
        <f>Data_sales[[#This Row],[priceEach]]*Data_sales[[#This Row],[quantityOrdered]]</f>
        <v>3773.5</v>
      </c>
      <c r="R482" s="1">
        <f>YEAR(Data_sales[[#This Row],[orderDate]])</f>
        <v>2005</v>
      </c>
      <c r="T482">
        <f>COUNTIF($F$2:F482,F482:F1481)</f>
        <v>5</v>
      </c>
      <c r="U482" t="str">
        <f>IF(T482=1,T482+ROWS($T$2:T482)/1000,"")</f>
        <v/>
      </c>
      <c r="V482" t="str">
        <f>IFERROR(SMALL($U$2:$U$1001,ROWS($U$2:U482)),"")</f>
        <v/>
      </c>
      <c r="W482" t="str">
        <f>IF(V482&lt;&gt;"",INDEX(Data_sales[productName],MATCH(V482,$U$2:$U$1001,0)),"")</f>
        <v/>
      </c>
      <c r="X482">
        <f>COUNTIF($O$2:O482,$O$2:$O$1001)</f>
        <v>45</v>
      </c>
      <c r="Y482" t="str">
        <f>IF(X482=1,X482+ROWS($X$2:X482)/100,"")</f>
        <v/>
      </c>
      <c r="Z482" t="str">
        <f>IFERROR(LARGE($Y$2:$Y$1001,ROWS($Y$2:Y482)),"")</f>
        <v/>
      </c>
      <c r="AA482" t="str">
        <f>IF(Z482&lt;&gt;"",INDEX(Data_sales[RepfullName],MATCH(Z482,$Y$2:$Y$1001,0)),"")</f>
        <v/>
      </c>
    </row>
    <row r="483" spans="1:27" x14ac:dyDescent="0.25">
      <c r="A483">
        <v>145</v>
      </c>
      <c r="B483">
        <v>41</v>
      </c>
      <c r="C483">
        <v>54</v>
      </c>
      <c r="D483" s="1" t="s">
        <v>17</v>
      </c>
      <c r="E483" s="1" t="s">
        <v>18</v>
      </c>
      <c r="F483" s="1" t="s">
        <v>148</v>
      </c>
      <c r="G483" s="2">
        <v>37663</v>
      </c>
      <c r="H483" s="1" t="s">
        <v>129</v>
      </c>
      <c r="I483" s="1" t="s">
        <v>18</v>
      </c>
      <c r="J483" s="1" t="s">
        <v>130</v>
      </c>
      <c r="K483" s="1" t="s">
        <v>131</v>
      </c>
      <c r="L483" s="1" t="s">
        <v>132</v>
      </c>
      <c r="M483" s="1" t="s">
        <v>133</v>
      </c>
      <c r="N483">
        <v>83400</v>
      </c>
      <c r="O483" s="1" t="s">
        <v>134</v>
      </c>
      <c r="P483" s="1" t="s">
        <v>87</v>
      </c>
      <c r="Q483" s="1">
        <f>Data_sales[[#This Row],[priceEach]]*Data_sales[[#This Row],[quantityOrdered]]</f>
        <v>2214</v>
      </c>
      <c r="R483" s="1">
        <f>YEAR(Data_sales[[#This Row],[orderDate]])</f>
        <v>2003</v>
      </c>
      <c r="T483">
        <f>COUNTIF($F$2:F483,F483:F1482)</f>
        <v>1</v>
      </c>
      <c r="U483">
        <f>IF(T483=1,T483+ROWS($T$2:T483)/1000,"")</f>
        <v>1.482</v>
      </c>
      <c r="V483" t="str">
        <f>IFERROR(SMALL($U$2:$U$1001,ROWS($U$2:U483)),"")</f>
        <v/>
      </c>
      <c r="W483" t="str">
        <f>IF(V483&lt;&gt;"",INDEX(Data_sales[productName],MATCH(V483,$U$2:$U$1001,0)),"")</f>
        <v/>
      </c>
      <c r="X483">
        <f>COUNTIF($O$2:O483,$O$2:$O$1001)</f>
        <v>46</v>
      </c>
      <c r="Y483" t="str">
        <f>IF(X483=1,X483+ROWS($X$2:X483)/100,"")</f>
        <v/>
      </c>
      <c r="Z483" t="str">
        <f>IFERROR(LARGE($Y$2:$Y$1001,ROWS($Y$2:Y483)),"")</f>
        <v/>
      </c>
      <c r="AA483" t="str">
        <f>IF(Z483&lt;&gt;"",INDEX(Data_sales[RepfullName],MATCH(Z483,$Y$2:$Y$1001,0)),"")</f>
        <v/>
      </c>
    </row>
    <row r="484" spans="1:27" x14ac:dyDescent="0.25">
      <c r="A484">
        <v>145</v>
      </c>
      <c r="B484">
        <v>41</v>
      </c>
      <c r="C484">
        <v>54</v>
      </c>
      <c r="D484" s="1" t="s">
        <v>17</v>
      </c>
      <c r="E484" s="1" t="s">
        <v>18</v>
      </c>
      <c r="F484" s="1" t="s">
        <v>148</v>
      </c>
      <c r="G484" s="2">
        <v>38086</v>
      </c>
      <c r="H484" s="1" t="s">
        <v>54</v>
      </c>
      <c r="I484" s="1" t="s">
        <v>18</v>
      </c>
      <c r="J484" s="1" t="s">
        <v>130</v>
      </c>
      <c r="K484" s="1" t="s">
        <v>131</v>
      </c>
      <c r="L484" s="1" t="s">
        <v>132</v>
      </c>
      <c r="M484" s="1" t="s">
        <v>133</v>
      </c>
      <c r="N484">
        <v>83400</v>
      </c>
      <c r="O484" s="1" t="s">
        <v>134</v>
      </c>
      <c r="P484" s="1" t="s">
        <v>87</v>
      </c>
      <c r="Q484" s="1">
        <f>Data_sales[[#This Row],[priceEach]]*Data_sales[[#This Row],[quantityOrdered]]</f>
        <v>2214</v>
      </c>
      <c r="R484" s="1">
        <f>YEAR(Data_sales[[#This Row],[orderDate]])</f>
        <v>2004</v>
      </c>
      <c r="T484">
        <f>COUNTIF($F$2:F484,F484:F1483)</f>
        <v>2</v>
      </c>
      <c r="U484" t="str">
        <f>IF(T484=1,T484+ROWS($T$2:T484)/1000,"")</f>
        <v/>
      </c>
      <c r="V484" t="str">
        <f>IFERROR(SMALL($U$2:$U$1001,ROWS($U$2:U484)),"")</f>
        <v/>
      </c>
      <c r="W484" t="str">
        <f>IF(V484&lt;&gt;"",INDEX(Data_sales[productName],MATCH(V484,$U$2:$U$1001,0)),"")</f>
        <v/>
      </c>
      <c r="X484">
        <f>COUNTIF($O$2:O484,$O$2:$O$1001)</f>
        <v>47</v>
      </c>
      <c r="Y484" t="str">
        <f>IF(X484=1,X484+ROWS($X$2:X484)/100,"")</f>
        <v/>
      </c>
      <c r="Z484" t="str">
        <f>IFERROR(LARGE($Y$2:$Y$1001,ROWS($Y$2:Y484)),"")</f>
        <v/>
      </c>
      <c r="AA484" t="str">
        <f>IF(Z484&lt;&gt;"",INDEX(Data_sales[RepfullName],MATCH(Z484,$Y$2:$Y$1001,0)),"")</f>
        <v/>
      </c>
    </row>
    <row r="485" spans="1:27" x14ac:dyDescent="0.25">
      <c r="A485">
        <v>145</v>
      </c>
      <c r="B485">
        <v>41</v>
      </c>
      <c r="C485">
        <v>54</v>
      </c>
      <c r="D485" s="1" t="s">
        <v>17</v>
      </c>
      <c r="E485" s="1" t="s">
        <v>18</v>
      </c>
      <c r="F485" s="1" t="s">
        <v>148</v>
      </c>
      <c r="G485" s="2">
        <v>38146</v>
      </c>
      <c r="H485" s="1" t="s">
        <v>135</v>
      </c>
      <c r="I485" s="1" t="s">
        <v>18</v>
      </c>
      <c r="J485" s="1" t="s">
        <v>130</v>
      </c>
      <c r="K485" s="1" t="s">
        <v>131</v>
      </c>
      <c r="L485" s="1" t="s">
        <v>132</v>
      </c>
      <c r="M485" s="1" t="s">
        <v>133</v>
      </c>
      <c r="N485">
        <v>83400</v>
      </c>
      <c r="O485" s="1" t="s">
        <v>134</v>
      </c>
      <c r="P485" s="1" t="s">
        <v>87</v>
      </c>
      <c r="Q485" s="1">
        <f>Data_sales[[#This Row],[priceEach]]*Data_sales[[#This Row],[quantityOrdered]]</f>
        <v>2214</v>
      </c>
      <c r="R485" s="1">
        <f>YEAR(Data_sales[[#This Row],[orderDate]])</f>
        <v>2004</v>
      </c>
      <c r="T485">
        <f>COUNTIF($F$2:F485,F485:F1484)</f>
        <v>3</v>
      </c>
      <c r="U485" t="str">
        <f>IF(T485=1,T485+ROWS($T$2:T485)/1000,"")</f>
        <v/>
      </c>
      <c r="V485" t="str">
        <f>IFERROR(SMALL($U$2:$U$1001,ROWS($U$2:U485)),"")</f>
        <v/>
      </c>
      <c r="W485" t="str">
        <f>IF(V485&lt;&gt;"",INDEX(Data_sales[productName],MATCH(V485,$U$2:$U$1001,0)),"")</f>
        <v/>
      </c>
      <c r="X485">
        <f>COUNTIF($O$2:O485,$O$2:$O$1001)</f>
        <v>48</v>
      </c>
      <c r="Y485" t="str">
        <f>IF(X485=1,X485+ROWS($X$2:X485)/100,"")</f>
        <v/>
      </c>
      <c r="Z485" t="str">
        <f>IFERROR(LARGE($Y$2:$Y$1001,ROWS($Y$2:Y485)),"")</f>
        <v/>
      </c>
      <c r="AA485" t="str">
        <f>IF(Z485&lt;&gt;"",INDEX(Data_sales[RepfullName],MATCH(Z485,$Y$2:$Y$1001,0)),"")</f>
        <v/>
      </c>
    </row>
    <row r="486" spans="1:27" x14ac:dyDescent="0.25">
      <c r="A486">
        <v>145</v>
      </c>
      <c r="B486">
        <v>41</v>
      </c>
      <c r="C486">
        <v>54</v>
      </c>
      <c r="D486" s="1" t="s">
        <v>17</v>
      </c>
      <c r="E486" s="1" t="s">
        <v>18</v>
      </c>
      <c r="F486" s="1" t="s">
        <v>148</v>
      </c>
      <c r="G486" s="2">
        <v>38301</v>
      </c>
      <c r="H486" s="1" t="s">
        <v>136</v>
      </c>
      <c r="I486" s="1" t="s">
        <v>137</v>
      </c>
      <c r="J486" s="1" t="s">
        <v>130</v>
      </c>
      <c r="K486" s="1" t="s">
        <v>131</v>
      </c>
      <c r="L486" s="1" t="s">
        <v>132</v>
      </c>
      <c r="M486" s="1" t="s">
        <v>133</v>
      </c>
      <c r="N486">
        <v>83400</v>
      </c>
      <c r="O486" s="1" t="s">
        <v>134</v>
      </c>
      <c r="P486" s="1" t="s">
        <v>87</v>
      </c>
      <c r="Q486" s="1">
        <f>Data_sales[[#This Row],[priceEach]]*Data_sales[[#This Row],[quantityOrdered]]</f>
        <v>2214</v>
      </c>
      <c r="R486" s="1">
        <f>YEAR(Data_sales[[#This Row],[orderDate]])</f>
        <v>2004</v>
      </c>
      <c r="T486">
        <f>COUNTIF($F$2:F486,F486:F1485)</f>
        <v>4</v>
      </c>
      <c r="U486" t="str">
        <f>IF(T486=1,T486+ROWS($T$2:T486)/1000,"")</f>
        <v/>
      </c>
      <c r="V486" t="str">
        <f>IFERROR(SMALL($U$2:$U$1001,ROWS($U$2:U486)),"")</f>
        <v/>
      </c>
      <c r="W486" t="str">
        <f>IF(V486&lt;&gt;"",INDEX(Data_sales[productName],MATCH(V486,$U$2:$U$1001,0)),"")</f>
        <v/>
      </c>
      <c r="X486">
        <f>COUNTIF($O$2:O486,$O$2:$O$1001)</f>
        <v>49</v>
      </c>
      <c r="Y486" t="str">
        <f>IF(X486=1,X486+ROWS($X$2:X486)/100,"")</f>
        <v/>
      </c>
      <c r="Z486" t="str">
        <f>IFERROR(LARGE($Y$2:$Y$1001,ROWS($Y$2:Y486)),"")</f>
        <v/>
      </c>
      <c r="AA486" t="str">
        <f>IF(Z486&lt;&gt;"",INDEX(Data_sales[RepfullName],MATCH(Z486,$Y$2:$Y$1001,0)),"")</f>
        <v/>
      </c>
    </row>
    <row r="487" spans="1:27" x14ac:dyDescent="0.25">
      <c r="A487">
        <v>145</v>
      </c>
      <c r="B487">
        <v>41</v>
      </c>
      <c r="C487">
        <v>54</v>
      </c>
      <c r="D487" s="1" t="s">
        <v>17</v>
      </c>
      <c r="E487" s="1" t="s">
        <v>18</v>
      </c>
      <c r="F487" s="1" t="s">
        <v>148</v>
      </c>
      <c r="G487" s="2">
        <v>38457</v>
      </c>
      <c r="H487" s="1" t="s">
        <v>138</v>
      </c>
      <c r="I487" s="1" t="s">
        <v>139</v>
      </c>
      <c r="J487" s="1" t="s">
        <v>130</v>
      </c>
      <c r="K487" s="1" t="s">
        <v>131</v>
      </c>
      <c r="L487" s="1" t="s">
        <v>132</v>
      </c>
      <c r="M487" s="1" t="s">
        <v>133</v>
      </c>
      <c r="N487">
        <v>83400</v>
      </c>
      <c r="O487" s="1" t="s">
        <v>134</v>
      </c>
      <c r="P487" s="1" t="s">
        <v>87</v>
      </c>
      <c r="Q487" s="3">
        <f>Data_sales[[#This Row],[priceEach]]*Data_sales[[#This Row],[quantityOrdered]]</f>
        <v>2214</v>
      </c>
      <c r="R487" s="1">
        <f>YEAR(Data_sales[[#This Row],[orderDate]])</f>
        <v>2005</v>
      </c>
      <c r="T487">
        <f>COUNTIF($F$2:F487,F487:F1486)</f>
        <v>5</v>
      </c>
      <c r="U487" t="str">
        <f>IF(T487=1,T487+ROWS($T$2:T487)/1000,"")</f>
        <v/>
      </c>
      <c r="V487" t="str">
        <f>IFERROR(SMALL($U$2:$U$1001,ROWS($U$2:U487)),"")</f>
        <v/>
      </c>
      <c r="W487" t="str">
        <f>IF(V487&lt;&gt;"",INDEX(Data_sales[productName],MATCH(V487,$U$2:$U$1001,0)),"")</f>
        <v/>
      </c>
      <c r="X487">
        <f>COUNTIF($O$2:O487,$O$2:$O$1001)</f>
        <v>50</v>
      </c>
      <c r="Y487" t="str">
        <f>IF(X487=1,X487+ROWS($X$2:X487)/100,"")</f>
        <v/>
      </c>
      <c r="Z487" t="str">
        <f>IFERROR(LARGE($Y$2:$Y$1001,ROWS($Y$2:Y487)),"")</f>
        <v/>
      </c>
      <c r="AA487" t="str">
        <f>IF(Z487&lt;&gt;"",INDEX(Data_sales[RepfullName],MATCH(Z487,$Y$2:$Y$1001,0)),"")</f>
        <v/>
      </c>
    </row>
    <row r="488" spans="1:27" x14ac:dyDescent="0.25">
      <c r="A488">
        <v>145</v>
      </c>
      <c r="B488">
        <v>29</v>
      </c>
      <c r="C488">
        <v>86.61</v>
      </c>
      <c r="D488" s="1" t="s">
        <v>17</v>
      </c>
      <c r="E488" s="1" t="s">
        <v>18</v>
      </c>
      <c r="F488" s="1" t="s">
        <v>149</v>
      </c>
      <c r="G488" s="2">
        <v>37663</v>
      </c>
      <c r="H488" s="1" t="s">
        <v>129</v>
      </c>
      <c r="I488" s="1" t="s">
        <v>18</v>
      </c>
      <c r="J488" s="1" t="s">
        <v>130</v>
      </c>
      <c r="K488" s="1" t="s">
        <v>131</v>
      </c>
      <c r="L488" s="1" t="s">
        <v>132</v>
      </c>
      <c r="M488" s="1" t="s">
        <v>133</v>
      </c>
      <c r="N488">
        <v>83400</v>
      </c>
      <c r="O488" s="1" t="s">
        <v>134</v>
      </c>
      <c r="P488" s="1" t="s">
        <v>87</v>
      </c>
      <c r="Q488" s="1">
        <f>Data_sales[[#This Row],[priceEach]]*Data_sales[[#This Row],[quantityOrdered]]</f>
        <v>2511.69</v>
      </c>
      <c r="R488" s="1">
        <f>YEAR(Data_sales[[#This Row],[orderDate]])</f>
        <v>2003</v>
      </c>
      <c r="T488">
        <f>COUNTIF($F$2:F488,F488:F1487)</f>
        <v>1</v>
      </c>
      <c r="U488">
        <f>IF(T488=1,T488+ROWS($T$2:T488)/1000,"")</f>
        <v>1.4870000000000001</v>
      </c>
      <c r="V488" t="str">
        <f>IFERROR(SMALL($U$2:$U$1001,ROWS($U$2:U488)),"")</f>
        <v/>
      </c>
      <c r="W488" t="str">
        <f>IF(V488&lt;&gt;"",INDEX(Data_sales[productName],MATCH(V488,$U$2:$U$1001,0)),"")</f>
        <v/>
      </c>
      <c r="X488">
        <f>COUNTIF($O$2:O488,$O$2:$O$1001)</f>
        <v>51</v>
      </c>
      <c r="Y488" t="str">
        <f>IF(X488=1,X488+ROWS($X$2:X488)/100,"")</f>
        <v/>
      </c>
      <c r="Z488" t="str">
        <f>IFERROR(LARGE($Y$2:$Y$1001,ROWS($Y$2:Y488)),"")</f>
        <v/>
      </c>
      <c r="AA488" t="str">
        <f>IF(Z488&lt;&gt;"",INDEX(Data_sales[RepfullName],MATCH(Z488,$Y$2:$Y$1001,0)),"")</f>
        <v/>
      </c>
    </row>
    <row r="489" spans="1:27" x14ac:dyDescent="0.25">
      <c r="A489">
        <v>145</v>
      </c>
      <c r="B489">
        <v>29</v>
      </c>
      <c r="C489">
        <v>86.61</v>
      </c>
      <c r="D489" s="1" t="s">
        <v>17</v>
      </c>
      <c r="E489" s="1" t="s">
        <v>18</v>
      </c>
      <c r="F489" s="1" t="s">
        <v>149</v>
      </c>
      <c r="G489" s="2">
        <v>38086</v>
      </c>
      <c r="H489" s="1" t="s">
        <v>54</v>
      </c>
      <c r="I489" s="1" t="s">
        <v>18</v>
      </c>
      <c r="J489" s="1" t="s">
        <v>130</v>
      </c>
      <c r="K489" s="1" t="s">
        <v>131</v>
      </c>
      <c r="L489" s="1" t="s">
        <v>132</v>
      </c>
      <c r="M489" s="1" t="s">
        <v>133</v>
      </c>
      <c r="N489">
        <v>83400</v>
      </c>
      <c r="O489" s="1" t="s">
        <v>134</v>
      </c>
      <c r="P489" s="1" t="s">
        <v>87</v>
      </c>
      <c r="Q489" s="1">
        <f>Data_sales[[#This Row],[priceEach]]*Data_sales[[#This Row],[quantityOrdered]]</f>
        <v>2511.69</v>
      </c>
      <c r="R489" s="1">
        <f>YEAR(Data_sales[[#This Row],[orderDate]])</f>
        <v>2004</v>
      </c>
      <c r="T489">
        <f>COUNTIF($F$2:F489,F489:F1488)</f>
        <v>2</v>
      </c>
      <c r="U489" t="str">
        <f>IF(T489=1,T489+ROWS($T$2:T489)/1000,"")</f>
        <v/>
      </c>
      <c r="V489" t="str">
        <f>IFERROR(SMALL($U$2:$U$1001,ROWS($U$2:U489)),"")</f>
        <v/>
      </c>
      <c r="W489" t="str">
        <f>IF(V489&lt;&gt;"",INDEX(Data_sales[productName],MATCH(V489,$U$2:$U$1001,0)),"")</f>
        <v/>
      </c>
      <c r="X489">
        <f>COUNTIF($O$2:O489,$O$2:$O$1001)</f>
        <v>52</v>
      </c>
      <c r="Y489" t="str">
        <f>IF(X489=1,X489+ROWS($X$2:X489)/100,"")</f>
        <v/>
      </c>
      <c r="Z489" t="str">
        <f>IFERROR(LARGE($Y$2:$Y$1001,ROWS($Y$2:Y489)),"")</f>
        <v/>
      </c>
      <c r="AA489" t="str">
        <f>IF(Z489&lt;&gt;"",INDEX(Data_sales[RepfullName],MATCH(Z489,$Y$2:$Y$1001,0)),"")</f>
        <v/>
      </c>
    </row>
    <row r="490" spans="1:27" x14ac:dyDescent="0.25">
      <c r="A490">
        <v>145</v>
      </c>
      <c r="B490">
        <v>29</v>
      </c>
      <c r="C490">
        <v>86.61</v>
      </c>
      <c r="D490" s="1" t="s">
        <v>17</v>
      </c>
      <c r="E490" s="1" t="s">
        <v>18</v>
      </c>
      <c r="F490" s="1" t="s">
        <v>149</v>
      </c>
      <c r="G490" s="2">
        <v>38146</v>
      </c>
      <c r="H490" s="1" t="s">
        <v>135</v>
      </c>
      <c r="I490" s="1" t="s">
        <v>18</v>
      </c>
      <c r="J490" s="1" t="s">
        <v>130</v>
      </c>
      <c r="K490" s="1" t="s">
        <v>131</v>
      </c>
      <c r="L490" s="1" t="s">
        <v>132</v>
      </c>
      <c r="M490" s="1" t="s">
        <v>133</v>
      </c>
      <c r="N490">
        <v>83400</v>
      </c>
      <c r="O490" s="1" t="s">
        <v>134</v>
      </c>
      <c r="P490" s="1" t="s">
        <v>87</v>
      </c>
      <c r="Q490" s="1">
        <f>Data_sales[[#This Row],[priceEach]]*Data_sales[[#This Row],[quantityOrdered]]</f>
        <v>2511.69</v>
      </c>
      <c r="R490" s="1">
        <f>YEAR(Data_sales[[#This Row],[orderDate]])</f>
        <v>2004</v>
      </c>
      <c r="T490">
        <f>COUNTIF($F$2:F490,F490:F1489)</f>
        <v>3</v>
      </c>
      <c r="U490" t="str">
        <f>IF(T490=1,T490+ROWS($T$2:T490)/1000,"")</f>
        <v/>
      </c>
      <c r="V490" t="str">
        <f>IFERROR(SMALL($U$2:$U$1001,ROWS($U$2:U490)),"")</f>
        <v/>
      </c>
      <c r="W490" t="str">
        <f>IF(V490&lt;&gt;"",INDEX(Data_sales[productName],MATCH(V490,$U$2:$U$1001,0)),"")</f>
        <v/>
      </c>
      <c r="X490">
        <f>COUNTIF($O$2:O490,$O$2:$O$1001)</f>
        <v>53</v>
      </c>
      <c r="Y490" t="str">
        <f>IF(X490=1,X490+ROWS($X$2:X490)/100,"")</f>
        <v/>
      </c>
      <c r="Z490" t="str">
        <f>IFERROR(LARGE($Y$2:$Y$1001,ROWS($Y$2:Y490)),"")</f>
        <v/>
      </c>
      <c r="AA490" t="str">
        <f>IF(Z490&lt;&gt;"",INDEX(Data_sales[RepfullName],MATCH(Z490,$Y$2:$Y$1001,0)),"")</f>
        <v/>
      </c>
    </row>
    <row r="491" spans="1:27" x14ac:dyDescent="0.25">
      <c r="A491">
        <v>145</v>
      </c>
      <c r="B491">
        <v>29</v>
      </c>
      <c r="C491">
        <v>86.61</v>
      </c>
      <c r="D491" s="1" t="s">
        <v>17</v>
      </c>
      <c r="E491" s="1" t="s">
        <v>18</v>
      </c>
      <c r="F491" s="1" t="s">
        <v>149</v>
      </c>
      <c r="G491" s="2">
        <v>38301</v>
      </c>
      <c r="H491" s="1" t="s">
        <v>136</v>
      </c>
      <c r="I491" s="1" t="s">
        <v>137</v>
      </c>
      <c r="J491" s="1" t="s">
        <v>130</v>
      </c>
      <c r="K491" s="1" t="s">
        <v>131</v>
      </c>
      <c r="L491" s="1" t="s">
        <v>132</v>
      </c>
      <c r="M491" s="1" t="s">
        <v>133</v>
      </c>
      <c r="N491">
        <v>83400</v>
      </c>
      <c r="O491" s="1" t="s">
        <v>134</v>
      </c>
      <c r="P491" s="1" t="s">
        <v>87</v>
      </c>
      <c r="Q491" s="1">
        <f>Data_sales[[#This Row],[priceEach]]*Data_sales[[#This Row],[quantityOrdered]]</f>
        <v>2511.69</v>
      </c>
      <c r="R491" s="1">
        <f>YEAR(Data_sales[[#This Row],[orderDate]])</f>
        <v>2004</v>
      </c>
      <c r="T491">
        <f>COUNTIF($F$2:F491,F491:F1490)</f>
        <v>4</v>
      </c>
      <c r="U491" t="str">
        <f>IF(T491=1,T491+ROWS($T$2:T491)/1000,"")</f>
        <v/>
      </c>
      <c r="V491" t="str">
        <f>IFERROR(SMALL($U$2:$U$1001,ROWS($U$2:U491)),"")</f>
        <v/>
      </c>
      <c r="W491" t="str">
        <f>IF(V491&lt;&gt;"",INDEX(Data_sales[productName],MATCH(V491,$U$2:$U$1001,0)),"")</f>
        <v/>
      </c>
      <c r="X491">
        <f>COUNTIF($O$2:O491,$O$2:$O$1001)</f>
        <v>54</v>
      </c>
      <c r="Y491" t="str">
        <f>IF(X491=1,X491+ROWS($X$2:X491)/100,"")</f>
        <v/>
      </c>
      <c r="Z491" t="str">
        <f>IFERROR(LARGE($Y$2:$Y$1001,ROWS($Y$2:Y491)),"")</f>
        <v/>
      </c>
      <c r="AA491" t="str">
        <f>IF(Z491&lt;&gt;"",INDEX(Data_sales[RepfullName],MATCH(Z491,$Y$2:$Y$1001,0)),"")</f>
        <v/>
      </c>
    </row>
    <row r="492" spans="1:27" x14ac:dyDescent="0.25">
      <c r="A492">
        <v>145</v>
      </c>
      <c r="B492">
        <v>29</v>
      </c>
      <c r="C492">
        <v>86.61</v>
      </c>
      <c r="D492" s="1" t="s">
        <v>17</v>
      </c>
      <c r="E492" s="1" t="s">
        <v>18</v>
      </c>
      <c r="F492" s="1" t="s">
        <v>149</v>
      </c>
      <c r="G492" s="2">
        <v>38457</v>
      </c>
      <c r="H492" s="1" t="s">
        <v>138</v>
      </c>
      <c r="I492" s="1" t="s">
        <v>139</v>
      </c>
      <c r="J492" s="1" t="s">
        <v>130</v>
      </c>
      <c r="K492" s="1" t="s">
        <v>131</v>
      </c>
      <c r="L492" s="1" t="s">
        <v>132</v>
      </c>
      <c r="M492" s="1" t="s">
        <v>133</v>
      </c>
      <c r="N492">
        <v>83400</v>
      </c>
      <c r="O492" s="1" t="s">
        <v>134</v>
      </c>
      <c r="P492" s="1" t="s">
        <v>87</v>
      </c>
      <c r="Q492" s="3">
        <f>Data_sales[[#This Row],[priceEach]]*Data_sales[[#This Row],[quantityOrdered]]</f>
        <v>2511.69</v>
      </c>
      <c r="R492" s="1">
        <f>YEAR(Data_sales[[#This Row],[orderDate]])</f>
        <v>2005</v>
      </c>
      <c r="T492">
        <f>COUNTIF($F$2:F492,F492:F1491)</f>
        <v>5</v>
      </c>
      <c r="U492" t="str">
        <f>IF(T492=1,T492+ROWS($T$2:T492)/1000,"")</f>
        <v/>
      </c>
      <c r="V492" t="str">
        <f>IFERROR(SMALL($U$2:$U$1001,ROWS($U$2:U492)),"")</f>
        <v/>
      </c>
      <c r="W492" t="str">
        <f>IF(V492&lt;&gt;"",INDEX(Data_sales[productName],MATCH(V492,$U$2:$U$1001,0)),"")</f>
        <v/>
      </c>
      <c r="X492">
        <f>COUNTIF($O$2:O492,$O$2:$O$1001)</f>
        <v>55</v>
      </c>
      <c r="Y492" t="str">
        <f>IF(X492=1,X492+ROWS($X$2:X492)/100,"")</f>
        <v/>
      </c>
      <c r="Z492" t="str">
        <f>IFERROR(LARGE($Y$2:$Y$1001,ROWS($Y$2:Y492)),"")</f>
        <v/>
      </c>
      <c r="AA492" t="str">
        <f>IF(Z492&lt;&gt;"",INDEX(Data_sales[RepfullName],MATCH(Z492,$Y$2:$Y$1001,0)),"")</f>
        <v/>
      </c>
    </row>
    <row r="493" spans="1:27" x14ac:dyDescent="0.25">
      <c r="A493">
        <v>145</v>
      </c>
      <c r="B493">
        <v>31</v>
      </c>
      <c r="C493">
        <v>60.72</v>
      </c>
      <c r="D493" s="1" t="s">
        <v>17</v>
      </c>
      <c r="E493" s="1" t="s">
        <v>18</v>
      </c>
      <c r="F493" s="1" t="s">
        <v>150</v>
      </c>
      <c r="G493" s="2">
        <v>37663</v>
      </c>
      <c r="H493" s="1" t="s">
        <v>129</v>
      </c>
      <c r="I493" s="1" t="s">
        <v>18</v>
      </c>
      <c r="J493" s="1" t="s">
        <v>130</v>
      </c>
      <c r="K493" s="1" t="s">
        <v>131</v>
      </c>
      <c r="L493" s="1" t="s">
        <v>132</v>
      </c>
      <c r="M493" s="1" t="s">
        <v>133</v>
      </c>
      <c r="N493">
        <v>83400</v>
      </c>
      <c r="O493" s="1" t="s">
        <v>134</v>
      </c>
      <c r="P493" s="1" t="s">
        <v>87</v>
      </c>
      <c r="Q493" s="1">
        <f>Data_sales[[#This Row],[priceEach]]*Data_sales[[#This Row],[quantityOrdered]]</f>
        <v>1882.32</v>
      </c>
      <c r="R493" s="1">
        <f>YEAR(Data_sales[[#This Row],[orderDate]])</f>
        <v>2003</v>
      </c>
      <c r="T493">
        <f>COUNTIF($F$2:F493,F493:F1492)</f>
        <v>1</v>
      </c>
      <c r="U493">
        <f>IF(T493=1,T493+ROWS($T$2:T493)/1000,"")</f>
        <v>1.492</v>
      </c>
      <c r="V493" t="str">
        <f>IFERROR(SMALL($U$2:$U$1001,ROWS($U$2:U493)),"")</f>
        <v/>
      </c>
      <c r="W493" t="str">
        <f>IF(V493&lt;&gt;"",INDEX(Data_sales[productName],MATCH(V493,$U$2:$U$1001,0)),"")</f>
        <v/>
      </c>
      <c r="X493">
        <f>COUNTIF($O$2:O493,$O$2:$O$1001)</f>
        <v>56</v>
      </c>
      <c r="Y493" t="str">
        <f>IF(X493=1,X493+ROWS($X$2:X493)/100,"")</f>
        <v/>
      </c>
      <c r="Z493" t="str">
        <f>IFERROR(LARGE($Y$2:$Y$1001,ROWS($Y$2:Y493)),"")</f>
        <v/>
      </c>
      <c r="AA493" t="str">
        <f>IF(Z493&lt;&gt;"",INDEX(Data_sales[RepfullName],MATCH(Z493,$Y$2:$Y$1001,0)),"")</f>
        <v/>
      </c>
    </row>
    <row r="494" spans="1:27" x14ac:dyDescent="0.25">
      <c r="A494">
        <v>145</v>
      </c>
      <c r="B494">
        <v>31</v>
      </c>
      <c r="C494">
        <v>60.72</v>
      </c>
      <c r="D494" s="1" t="s">
        <v>17</v>
      </c>
      <c r="E494" s="1" t="s">
        <v>18</v>
      </c>
      <c r="F494" s="1" t="s">
        <v>150</v>
      </c>
      <c r="G494" s="2">
        <v>38086</v>
      </c>
      <c r="H494" s="1" t="s">
        <v>54</v>
      </c>
      <c r="I494" s="1" t="s">
        <v>18</v>
      </c>
      <c r="J494" s="1" t="s">
        <v>130</v>
      </c>
      <c r="K494" s="1" t="s">
        <v>131</v>
      </c>
      <c r="L494" s="1" t="s">
        <v>132</v>
      </c>
      <c r="M494" s="1" t="s">
        <v>133</v>
      </c>
      <c r="N494">
        <v>83400</v>
      </c>
      <c r="O494" s="1" t="s">
        <v>134</v>
      </c>
      <c r="P494" s="1" t="s">
        <v>87</v>
      </c>
      <c r="Q494" s="1">
        <f>Data_sales[[#This Row],[priceEach]]*Data_sales[[#This Row],[quantityOrdered]]</f>
        <v>1882.32</v>
      </c>
      <c r="R494" s="1">
        <f>YEAR(Data_sales[[#This Row],[orderDate]])</f>
        <v>2004</v>
      </c>
      <c r="T494">
        <f>COUNTIF($F$2:F494,F494:F1493)</f>
        <v>2</v>
      </c>
      <c r="U494" t="str">
        <f>IF(T494=1,T494+ROWS($T$2:T494)/1000,"")</f>
        <v/>
      </c>
      <c r="V494" t="str">
        <f>IFERROR(SMALL($U$2:$U$1001,ROWS($U$2:U494)),"")</f>
        <v/>
      </c>
      <c r="W494" t="str">
        <f>IF(V494&lt;&gt;"",INDEX(Data_sales[productName],MATCH(V494,$U$2:$U$1001,0)),"")</f>
        <v/>
      </c>
      <c r="X494">
        <f>COUNTIF($O$2:O494,$O$2:$O$1001)</f>
        <v>57</v>
      </c>
      <c r="Y494" t="str">
        <f>IF(X494=1,X494+ROWS($X$2:X494)/100,"")</f>
        <v/>
      </c>
      <c r="Z494" t="str">
        <f>IFERROR(LARGE($Y$2:$Y$1001,ROWS($Y$2:Y494)),"")</f>
        <v/>
      </c>
      <c r="AA494" t="str">
        <f>IF(Z494&lt;&gt;"",INDEX(Data_sales[RepfullName],MATCH(Z494,$Y$2:$Y$1001,0)),"")</f>
        <v/>
      </c>
    </row>
    <row r="495" spans="1:27" x14ac:dyDescent="0.25">
      <c r="A495">
        <v>145</v>
      </c>
      <c r="B495">
        <v>31</v>
      </c>
      <c r="C495">
        <v>60.72</v>
      </c>
      <c r="D495" s="1" t="s">
        <v>17</v>
      </c>
      <c r="E495" s="1" t="s">
        <v>18</v>
      </c>
      <c r="F495" s="1" t="s">
        <v>150</v>
      </c>
      <c r="G495" s="2">
        <v>38146</v>
      </c>
      <c r="H495" s="1" t="s">
        <v>135</v>
      </c>
      <c r="I495" s="1" t="s">
        <v>18</v>
      </c>
      <c r="J495" s="1" t="s">
        <v>130</v>
      </c>
      <c r="K495" s="1" t="s">
        <v>131</v>
      </c>
      <c r="L495" s="1" t="s">
        <v>132</v>
      </c>
      <c r="M495" s="1" t="s">
        <v>133</v>
      </c>
      <c r="N495">
        <v>83400</v>
      </c>
      <c r="O495" s="1" t="s">
        <v>134</v>
      </c>
      <c r="P495" s="1" t="s">
        <v>87</v>
      </c>
      <c r="Q495" s="1">
        <f>Data_sales[[#This Row],[priceEach]]*Data_sales[[#This Row],[quantityOrdered]]</f>
        <v>1882.32</v>
      </c>
      <c r="R495" s="1">
        <f>YEAR(Data_sales[[#This Row],[orderDate]])</f>
        <v>2004</v>
      </c>
      <c r="T495">
        <f>COUNTIF($F$2:F495,F495:F1494)</f>
        <v>3</v>
      </c>
      <c r="U495" t="str">
        <f>IF(T495=1,T495+ROWS($T$2:T495)/1000,"")</f>
        <v/>
      </c>
      <c r="V495" t="str">
        <f>IFERROR(SMALL($U$2:$U$1001,ROWS($U$2:U495)),"")</f>
        <v/>
      </c>
      <c r="W495" t="str">
        <f>IF(V495&lt;&gt;"",INDEX(Data_sales[productName],MATCH(V495,$U$2:$U$1001,0)),"")</f>
        <v/>
      </c>
      <c r="X495">
        <f>COUNTIF($O$2:O495,$O$2:$O$1001)</f>
        <v>58</v>
      </c>
      <c r="Y495" t="str">
        <f>IF(X495=1,X495+ROWS($X$2:X495)/100,"")</f>
        <v/>
      </c>
      <c r="Z495" t="str">
        <f>IFERROR(LARGE($Y$2:$Y$1001,ROWS($Y$2:Y495)),"")</f>
        <v/>
      </c>
      <c r="AA495" t="str">
        <f>IF(Z495&lt;&gt;"",INDEX(Data_sales[RepfullName],MATCH(Z495,$Y$2:$Y$1001,0)),"")</f>
        <v/>
      </c>
    </row>
    <row r="496" spans="1:27" x14ac:dyDescent="0.25">
      <c r="A496">
        <v>145</v>
      </c>
      <c r="B496">
        <v>31</v>
      </c>
      <c r="C496">
        <v>60.72</v>
      </c>
      <c r="D496" s="1" t="s">
        <v>17</v>
      </c>
      <c r="E496" s="1" t="s">
        <v>18</v>
      </c>
      <c r="F496" s="1" t="s">
        <v>150</v>
      </c>
      <c r="G496" s="2">
        <v>38301</v>
      </c>
      <c r="H496" s="1" t="s">
        <v>136</v>
      </c>
      <c r="I496" s="1" t="s">
        <v>137</v>
      </c>
      <c r="J496" s="1" t="s">
        <v>130</v>
      </c>
      <c r="K496" s="1" t="s">
        <v>131</v>
      </c>
      <c r="L496" s="1" t="s">
        <v>132</v>
      </c>
      <c r="M496" s="1" t="s">
        <v>133</v>
      </c>
      <c r="N496">
        <v>83400</v>
      </c>
      <c r="O496" s="1" t="s">
        <v>134</v>
      </c>
      <c r="P496" s="1" t="s">
        <v>87</v>
      </c>
      <c r="Q496" s="1">
        <f>Data_sales[[#This Row],[priceEach]]*Data_sales[[#This Row],[quantityOrdered]]</f>
        <v>1882.32</v>
      </c>
      <c r="R496" s="1">
        <f>YEAR(Data_sales[[#This Row],[orderDate]])</f>
        <v>2004</v>
      </c>
      <c r="T496">
        <f>COUNTIF($F$2:F496,F496:F1495)</f>
        <v>4</v>
      </c>
      <c r="U496" t="str">
        <f>IF(T496=1,T496+ROWS($T$2:T496)/1000,"")</f>
        <v/>
      </c>
      <c r="V496" t="str">
        <f>IFERROR(SMALL($U$2:$U$1001,ROWS($U$2:U496)),"")</f>
        <v/>
      </c>
      <c r="W496" t="str">
        <f>IF(V496&lt;&gt;"",INDEX(Data_sales[productName],MATCH(V496,$U$2:$U$1001,0)),"")</f>
        <v/>
      </c>
      <c r="X496">
        <f>COUNTIF($O$2:O496,$O$2:$O$1001)</f>
        <v>59</v>
      </c>
      <c r="Y496" t="str">
        <f>IF(X496=1,X496+ROWS($X$2:X496)/100,"")</f>
        <v/>
      </c>
      <c r="Z496" t="str">
        <f>IFERROR(LARGE($Y$2:$Y$1001,ROWS($Y$2:Y496)),"")</f>
        <v/>
      </c>
      <c r="AA496" t="str">
        <f>IF(Z496&lt;&gt;"",INDEX(Data_sales[RepfullName],MATCH(Z496,$Y$2:$Y$1001,0)),"")</f>
        <v/>
      </c>
    </row>
    <row r="497" spans="1:27" x14ac:dyDescent="0.25">
      <c r="A497">
        <v>145</v>
      </c>
      <c r="B497">
        <v>31</v>
      </c>
      <c r="C497">
        <v>60.72</v>
      </c>
      <c r="D497" s="1" t="s">
        <v>17</v>
      </c>
      <c r="E497" s="1" t="s">
        <v>18</v>
      </c>
      <c r="F497" s="1" t="s">
        <v>150</v>
      </c>
      <c r="G497" s="2">
        <v>38457</v>
      </c>
      <c r="H497" s="1" t="s">
        <v>138</v>
      </c>
      <c r="I497" s="1" t="s">
        <v>139</v>
      </c>
      <c r="J497" s="1" t="s">
        <v>130</v>
      </c>
      <c r="K497" s="1" t="s">
        <v>131</v>
      </c>
      <c r="L497" s="1" t="s">
        <v>132</v>
      </c>
      <c r="M497" s="1" t="s">
        <v>133</v>
      </c>
      <c r="N497">
        <v>83400</v>
      </c>
      <c r="O497" s="1" t="s">
        <v>134</v>
      </c>
      <c r="P497" s="1" t="s">
        <v>87</v>
      </c>
      <c r="Q497" s="3">
        <f>Data_sales[[#This Row],[priceEach]]*Data_sales[[#This Row],[quantityOrdered]]</f>
        <v>1882.32</v>
      </c>
      <c r="R497" s="1">
        <f>YEAR(Data_sales[[#This Row],[orderDate]])</f>
        <v>2005</v>
      </c>
      <c r="T497">
        <f>COUNTIF($F$2:F497,F497:F1496)</f>
        <v>5</v>
      </c>
      <c r="U497" t="str">
        <f>IF(T497=1,T497+ROWS($T$2:T497)/1000,"")</f>
        <v/>
      </c>
      <c r="V497" t="str">
        <f>IFERROR(SMALL($U$2:$U$1001,ROWS($U$2:U497)),"")</f>
        <v/>
      </c>
      <c r="W497" t="str">
        <f>IF(V497&lt;&gt;"",INDEX(Data_sales[productName],MATCH(V497,$U$2:$U$1001,0)),"")</f>
        <v/>
      </c>
      <c r="X497">
        <f>COUNTIF($O$2:O497,$O$2:$O$1001)</f>
        <v>60</v>
      </c>
      <c r="Y497" t="str">
        <f>IF(X497=1,X497+ROWS($X$2:X497)/100,"")</f>
        <v/>
      </c>
      <c r="Z497" t="str">
        <f>IFERROR(LARGE($Y$2:$Y$1001,ROWS($Y$2:Y497)),"")</f>
        <v/>
      </c>
      <c r="AA497" t="str">
        <f>IF(Z497&lt;&gt;"",INDEX(Data_sales[RepfullName],MATCH(Z497,$Y$2:$Y$1001,0)),"")</f>
        <v/>
      </c>
    </row>
    <row r="498" spans="1:27" x14ac:dyDescent="0.25">
      <c r="A498">
        <v>145</v>
      </c>
      <c r="B498">
        <v>39</v>
      </c>
      <c r="C498">
        <v>92.16</v>
      </c>
      <c r="D498" s="1" t="s">
        <v>17</v>
      </c>
      <c r="E498" s="1" t="s">
        <v>18</v>
      </c>
      <c r="F498" s="1" t="s">
        <v>151</v>
      </c>
      <c r="G498" s="2">
        <v>37663</v>
      </c>
      <c r="H498" s="1" t="s">
        <v>129</v>
      </c>
      <c r="I498" s="1" t="s">
        <v>18</v>
      </c>
      <c r="J498" s="1" t="s">
        <v>130</v>
      </c>
      <c r="K498" s="1" t="s">
        <v>131</v>
      </c>
      <c r="L498" s="1" t="s">
        <v>132</v>
      </c>
      <c r="M498" s="1" t="s">
        <v>133</v>
      </c>
      <c r="N498">
        <v>83400</v>
      </c>
      <c r="O498" s="1" t="s">
        <v>134</v>
      </c>
      <c r="P498" s="1" t="s">
        <v>87</v>
      </c>
      <c r="Q498" s="1">
        <f>Data_sales[[#This Row],[priceEach]]*Data_sales[[#This Row],[quantityOrdered]]</f>
        <v>3594.24</v>
      </c>
      <c r="R498" s="1">
        <f>YEAR(Data_sales[[#This Row],[orderDate]])</f>
        <v>2003</v>
      </c>
      <c r="T498">
        <f>COUNTIF($F$2:F498,F498:F1497)</f>
        <v>1</v>
      </c>
      <c r="U498">
        <f>IF(T498=1,T498+ROWS($T$2:T498)/1000,"")</f>
        <v>1.4969999999999999</v>
      </c>
      <c r="V498" t="str">
        <f>IFERROR(SMALL($U$2:$U$1001,ROWS($U$2:U498)),"")</f>
        <v/>
      </c>
      <c r="W498" t="str">
        <f>IF(V498&lt;&gt;"",INDEX(Data_sales[productName],MATCH(V498,$U$2:$U$1001,0)),"")</f>
        <v/>
      </c>
      <c r="X498">
        <f>COUNTIF($O$2:O498,$O$2:$O$1001)</f>
        <v>61</v>
      </c>
      <c r="Y498" t="str">
        <f>IF(X498=1,X498+ROWS($X$2:X498)/100,"")</f>
        <v/>
      </c>
      <c r="Z498" t="str">
        <f>IFERROR(LARGE($Y$2:$Y$1001,ROWS($Y$2:Y498)),"")</f>
        <v/>
      </c>
      <c r="AA498" t="str">
        <f>IF(Z498&lt;&gt;"",INDEX(Data_sales[RepfullName],MATCH(Z498,$Y$2:$Y$1001,0)),"")</f>
        <v/>
      </c>
    </row>
    <row r="499" spans="1:27" x14ac:dyDescent="0.25">
      <c r="A499">
        <v>145</v>
      </c>
      <c r="B499">
        <v>39</v>
      </c>
      <c r="C499">
        <v>92.16</v>
      </c>
      <c r="D499" s="1" t="s">
        <v>17</v>
      </c>
      <c r="E499" s="1" t="s">
        <v>18</v>
      </c>
      <c r="F499" s="1" t="s">
        <v>151</v>
      </c>
      <c r="G499" s="2">
        <v>38086</v>
      </c>
      <c r="H499" s="1" t="s">
        <v>54</v>
      </c>
      <c r="I499" s="1" t="s">
        <v>18</v>
      </c>
      <c r="J499" s="1" t="s">
        <v>130</v>
      </c>
      <c r="K499" s="1" t="s">
        <v>131</v>
      </c>
      <c r="L499" s="1" t="s">
        <v>132</v>
      </c>
      <c r="M499" s="1" t="s">
        <v>133</v>
      </c>
      <c r="N499">
        <v>83400</v>
      </c>
      <c r="O499" s="1" t="s">
        <v>134</v>
      </c>
      <c r="P499" s="1" t="s">
        <v>87</v>
      </c>
      <c r="Q499" s="1">
        <f>Data_sales[[#This Row],[priceEach]]*Data_sales[[#This Row],[quantityOrdered]]</f>
        <v>3594.24</v>
      </c>
      <c r="R499" s="1">
        <f>YEAR(Data_sales[[#This Row],[orderDate]])</f>
        <v>2004</v>
      </c>
      <c r="T499">
        <f>COUNTIF($F$2:F499,F499:F1498)</f>
        <v>2</v>
      </c>
      <c r="U499" t="str">
        <f>IF(T499=1,T499+ROWS($T$2:T499)/1000,"")</f>
        <v/>
      </c>
      <c r="V499" t="str">
        <f>IFERROR(SMALL($U$2:$U$1001,ROWS($U$2:U499)),"")</f>
        <v/>
      </c>
      <c r="W499" t="str">
        <f>IF(V499&lt;&gt;"",INDEX(Data_sales[productName],MATCH(V499,$U$2:$U$1001,0)),"")</f>
        <v/>
      </c>
      <c r="X499">
        <f>COUNTIF($O$2:O499,$O$2:$O$1001)</f>
        <v>62</v>
      </c>
      <c r="Y499" t="str">
        <f>IF(X499=1,X499+ROWS($X$2:X499)/100,"")</f>
        <v/>
      </c>
      <c r="Z499" t="str">
        <f>IFERROR(LARGE($Y$2:$Y$1001,ROWS($Y$2:Y499)),"")</f>
        <v/>
      </c>
      <c r="AA499" t="str">
        <f>IF(Z499&lt;&gt;"",INDEX(Data_sales[RepfullName],MATCH(Z499,$Y$2:$Y$1001,0)),"")</f>
        <v/>
      </c>
    </row>
    <row r="500" spans="1:27" x14ac:dyDescent="0.25">
      <c r="A500">
        <v>145</v>
      </c>
      <c r="B500">
        <v>39</v>
      </c>
      <c r="C500">
        <v>92.16</v>
      </c>
      <c r="D500" s="1" t="s">
        <v>17</v>
      </c>
      <c r="E500" s="1" t="s">
        <v>18</v>
      </c>
      <c r="F500" s="1" t="s">
        <v>151</v>
      </c>
      <c r="G500" s="2">
        <v>38146</v>
      </c>
      <c r="H500" s="1" t="s">
        <v>135</v>
      </c>
      <c r="I500" s="1" t="s">
        <v>18</v>
      </c>
      <c r="J500" s="1" t="s">
        <v>130</v>
      </c>
      <c r="K500" s="1" t="s">
        <v>131</v>
      </c>
      <c r="L500" s="1" t="s">
        <v>132</v>
      </c>
      <c r="M500" s="1" t="s">
        <v>133</v>
      </c>
      <c r="N500">
        <v>83400</v>
      </c>
      <c r="O500" s="1" t="s">
        <v>134</v>
      </c>
      <c r="P500" s="1" t="s">
        <v>87</v>
      </c>
      <c r="Q500" s="1">
        <f>Data_sales[[#This Row],[priceEach]]*Data_sales[[#This Row],[quantityOrdered]]</f>
        <v>3594.24</v>
      </c>
      <c r="R500" s="1">
        <f>YEAR(Data_sales[[#This Row],[orderDate]])</f>
        <v>2004</v>
      </c>
      <c r="T500">
        <f>COUNTIF($F$2:F500,F500:F1499)</f>
        <v>3</v>
      </c>
      <c r="U500" t="str">
        <f>IF(T500=1,T500+ROWS($T$2:T500)/1000,"")</f>
        <v/>
      </c>
      <c r="V500" t="str">
        <f>IFERROR(SMALL($U$2:$U$1001,ROWS($U$2:U500)),"")</f>
        <v/>
      </c>
      <c r="W500" t="str">
        <f>IF(V500&lt;&gt;"",INDEX(Data_sales[productName],MATCH(V500,$U$2:$U$1001,0)),"")</f>
        <v/>
      </c>
      <c r="X500">
        <f>COUNTIF($O$2:O500,$O$2:$O$1001)</f>
        <v>63</v>
      </c>
      <c r="Y500" t="str">
        <f>IF(X500=1,X500+ROWS($X$2:X500)/100,"")</f>
        <v/>
      </c>
      <c r="Z500" t="str">
        <f>IFERROR(LARGE($Y$2:$Y$1001,ROWS($Y$2:Y500)),"")</f>
        <v/>
      </c>
      <c r="AA500" t="str">
        <f>IF(Z500&lt;&gt;"",INDEX(Data_sales[RepfullName],MATCH(Z500,$Y$2:$Y$1001,0)),"")</f>
        <v/>
      </c>
    </row>
    <row r="501" spans="1:27" x14ac:dyDescent="0.25">
      <c r="A501">
        <v>145</v>
      </c>
      <c r="B501">
        <v>39</v>
      </c>
      <c r="C501">
        <v>92.16</v>
      </c>
      <c r="D501" s="1" t="s">
        <v>17</v>
      </c>
      <c r="E501" s="1" t="s">
        <v>18</v>
      </c>
      <c r="F501" s="1" t="s">
        <v>151</v>
      </c>
      <c r="G501" s="2">
        <v>38301</v>
      </c>
      <c r="H501" s="1" t="s">
        <v>136</v>
      </c>
      <c r="I501" s="1" t="s">
        <v>137</v>
      </c>
      <c r="J501" s="1" t="s">
        <v>130</v>
      </c>
      <c r="K501" s="1" t="s">
        <v>131</v>
      </c>
      <c r="L501" s="1" t="s">
        <v>132</v>
      </c>
      <c r="M501" s="1" t="s">
        <v>133</v>
      </c>
      <c r="N501">
        <v>83400</v>
      </c>
      <c r="O501" s="1" t="s">
        <v>134</v>
      </c>
      <c r="P501" s="1" t="s">
        <v>87</v>
      </c>
      <c r="Q501" s="1">
        <f>Data_sales[[#This Row],[priceEach]]*Data_sales[[#This Row],[quantityOrdered]]</f>
        <v>3594.24</v>
      </c>
      <c r="R501" s="1">
        <f>YEAR(Data_sales[[#This Row],[orderDate]])</f>
        <v>2004</v>
      </c>
      <c r="T501">
        <f>COUNTIF($F$2:F501,F501:F1500)</f>
        <v>4</v>
      </c>
      <c r="U501" t="str">
        <f>IF(T501=1,T501+ROWS($T$2:T501)/1000,"")</f>
        <v/>
      </c>
      <c r="V501" t="str">
        <f>IFERROR(SMALL($U$2:$U$1001,ROWS($U$2:U501)),"")</f>
        <v/>
      </c>
      <c r="W501" t="str">
        <f>IF(V501&lt;&gt;"",INDEX(Data_sales[productName],MATCH(V501,$U$2:$U$1001,0)),"")</f>
        <v/>
      </c>
      <c r="X501">
        <f>COUNTIF($O$2:O501,$O$2:$O$1001)</f>
        <v>64</v>
      </c>
      <c r="Y501" t="str">
        <f>IF(X501=1,X501+ROWS($X$2:X501)/100,"")</f>
        <v/>
      </c>
      <c r="Z501" t="str">
        <f>IFERROR(LARGE($Y$2:$Y$1001,ROWS($Y$2:Y501)),"")</f>
        <v/>
      </c>
      <c r="AA501" t="str">
        <f>IF(Z501&lt;&gt;"",INDEX(Data_sales[RepfullName],MATCH(Z501,$Y$2:$Y$1001,0)),"")</f>
        <v/>
      </c>
    </row>
    <row r="502" spans="1:27" x14ac:dyDescent="0.25">
      <c r="A502">
        <v>145</v>
      </c>
      <c r="B502">
        <v>39</v>
      </c>
      <c r="C502">
        <v>92.16</v>
      </c>
      <c r="D502" s="1" t="s">
        <v>17</v>
      </c>
      <c r="E502" s="1" t="s">
        <v>18</v>
      </c>
      <c r="F502" s="1" t="s">
        <v>151</v>
      </c>
      <c r="G502" s="2">
        <v>38457</v>
      </c>
      <c r="H502" s="1" t="s">
        <v>138</v>
      </c>
      <c r="I502" s="1" t="s">
        <v>139</v>
      </c>
      <c r="J502" s="1" t="s">
        <v>130</v>
      </c>
      <c r="K502" s="1" t="s">
        <v>131</v>
      </c>
      <c r="L502" s="1" t="s">
        <v>132</v>
      </c>
      <c r="M502" s="1" t="s">
        <v>133</v>
      </c>
      <c r="N502">
        <v>83400</v>
      </c>
      <c r="O502" s="1" t="s">
        <v>134</v>
      </c>
      <c r="P502" s="1" t="s">
        <v>87</v>
      </c>
      <c r="Q502" s="3">
        <f>Data_sales[[#This Row],[priceEach]]*Data_sales[[#This Row],[quantityOrdered]]</f>
        <v>3594.24</v>
      </c>
      <c r="R502" s="1">
        <f>YEAR(Data_sales[[#This Row],[orderDate]])</f>
        <v>2005</v>
      </c>
      <c r="T502">
        <f>COUNTIF($F$2:F502,F502:F1501)</f>
        <v>5</v>
      </c>
      <c r="U502" t="str">
        <f>IF(T502=1,T502+ROWS($T$2:T502)/1000,"")</f>
        <v/>
      </c>
      <c r="V502" t="str">
        <f>IFERROR(SMALL($U$2:$U$1001,ROWS($U$2:U502)),"")</f>
        <v/>
      </c>
      <c r="W502" t="str">
        <f>IF(V502&lt;&gt;"",INDEX(Data_sales[productName],MATCH(V502,$U$2:$U$1001,0)),"")</f>
        <v/>
      </c>
      <c r="X502">
        <f>COUNTIF($O$2:O502,$O$2:$O$1001)</f>
        <v>65</v>
      </c>
      <c r="Y502" t="str">
        <f>IF(X502=1,X502+ROWS($X$2:X502)/100,"")</f>
        <v/>
      </c>
      <c r="Z502" t="str">
        <f>IFERROR(LARGE($Y$2:$Y$1001,ROWS($Y$2:Y502)),"")</f>
        <v/>
      </c>
      <c r="AA502" t="str">
        <f>IF(Z502&lt;&gt;"",INDEX(Data_sales[RepfullName],MATCH(Z502,$Y$2:$Y$1001,0)),"")</f>
        <v/>
      </c>
    </row>
    <row r="503" spans="1:27" x14ac:dyDescent="0.25">
      <c r="A503">
        <v>145</v>
      </c>
      <c r="B503">
        <v>22</v>
      </c>
      <c r="C503">
        <v>99.31</v>
      </c>
      <c r="D503" s="1" t="s">
        <v>17</v>
      </c>
      <c r="E503" s="1" t="s">
        <v>18</v>
      </c>
      <c r="F503" s="1" t="s">
        <v>152</v>
      </c>
      <c r="G503" s="2">
        <v>37663</v>
      </c>
      <c r="H503" s="1" t="s">
        <v>129</v>
      </c>
      <c r="I503" s="1" t="s">
        <v>18</v>
      </c>
      <c r="J503" s="1" t="s">
        <v>130</v>
      </c>
      <c r="K503" s="1" t="s">
        <v>131</v>
      </c>
      <c r="L503" s="1" t="s">
        <v>132</v>
      </c>
      <c r="M503" s="1" t="s">
        <v>133</v>
      </c>
      <c r="N503">
        <v>83400</v>
      </c>
      <c r="O503" s="1" t="s">
        <v>134</v>
      </c>
      <c r="P503" s="1" t="s">
        <v>87</v>
      </c>
      <c r="Q503" s="1">
        <f>Data_sales[[#This Row],[priceEach]]*Data_sales[[#This Row],[quantityOrdered]]</f>
        <v>2184.8200000000002</v>
      </c>
      <c r="R503" s="1">
        <f>YEAR(Data_sales[[#This Row],[orderDate]])</f>
        <v>2003</v>
      </c>
      <c r="T503">
        <f>COUNTIF($F$2:F503,F503:F1502)</f>
        <v>1</v>
      </c>
      <c r="U503">
        <f>IF(T503=1,T503+ROWS($T$2:T503)/1000,"")</f>
        <v>1.502</v>
      </c>
      <c r="V503" t="str">
        <f>IFERROR(SMALL($U$2:$U$1001,ROWS($U$2:U503)),"")</f>
        <v/>
      </c>
      <c r="W503" t="str">
        <f>IF(V503&lt;&gt;"",INDEX(Data_sales[productName],MATCH(V503,$U$2:$U$1001,0)),"")</f>
        <v/>
      </c>
      <c r="X503">
        <f>COUNTIF($O$2:O503,$O$2:$O$1001)</f>
        <v>66</v>
      </c>
      <c r="Y503" t="str">
        <f>IF(X503=1,X503+ROWS($X$2:X503)/100,"")</f>
        <v/>
      </c>
      <c r="Z503" t="str">
        <f>IFERROR(LARGE($Y$2:$Y$1001,ROWS($Y$2:Y503)),"")</f>
        <v/>
      </c>
      <c r="AA503" t="str">
        <f>IF(Z503&lt;&gt;"",INDEX(Data_sales[RepfullName],MATCH(Z503,$Y$2:$Y$1001,0)),"")</f>
        <v/>
      </c>
    </row>
    <row r="504" spans="1:27" x14ac:dyDescent="0.25">
      <c r="A504">
        <v>145</v>
      </c>
      <c r="B504">
        <v>22</v>
      </c>
      <c r="C504">
        <v>99.31</v>
      </c>
      <c r="D504" s="1" t="s">
        <v>17</v>
      </c>
      <c r="E504" s="1" t="s">
        <v>18</v>
      </c>
      <c r="F504" s="1" t="s">
        <v>152</v>
      </c>
      <c r="G504" s="2">
        <v>38086</v>
      </c>
      <c r="H504" s="1" t="s">
        <v>54</v>
      </c>
      <c r="I504" s="1" t="s">
        <v>18</v>
      </c>
      <c r="J504" s="1" t="s">
        <v>130</v>
      </c>
      <c r="K504" s="1" t="s">
        <v>131</v>
      </c>
      <c r="L504" s="1" t="s">
        <v>132</v>
      </c>
      <c r="M504" s="1" t="s">
        <v>133</v>
      </c>
      <c r="N504">
        <v>83400</v>
      </c>
      <c r="O504" s="1" t="s">
        <v>134</v>
      </c>
      <c r="P504" s="1" t="s">
        <v>87</v>
      </c>
      <c r="Q504" s="1">
        <f>Data_sales[[#This Row],[priceEach]]*Data_sales[[#This Row],[quantityOrdered]]</f>
        <v>2184.8200000000002</v>
      </c>
      <c r="R504" s="1">
        <f>YEAR(Data_sales[[#This Row],[orderDate]])</f>
        <v>2004</v>
      </c>
      <c r="T504">
        <f>COUNTIF($F$2:F504,F504:F1503)</f>
        <v>2</v>
      </c>
      <c r="U504" t="str">
        <f>IF(T504=1,T504+ROWS($T$2:T504)/1000,"")</f>
        <v/>
      </c>
      <c r="V504" t="str">
        <f>IFERROR(SMALL($U$2:$U$1001,ROWS($U$2:U504)),"")</f>
        <v/>
      </c>
      <c r="W504" t="str">
        <f>IF(V504&lt;&gt;"",INDEX(Data_sales[productName],MATCH(V504,$U$2:$U$1001,0)),"")</f>
        <v/>
      </c>
      <c r="X504">
        <f>COUNTIF($O$2:O504,$O$2:$O$1001)</f>
        <v>67</v>
      </c>
      <c r="Y504" t="str">
        <f>IF(X504=1,X504+ROWS($X$2:X504)/100,"")</f>
        <v/>
      </c>
      <c r="Z504" t="str">
        <f>IFERROR(LARGE($Y$2:$Y$1001,ROWS($Y$2:Y504)),"")</f>
        <v/>
      </c>
      <c r="AA504" t="str">
        <f>IF(Z504&lt;&gt;"",INDEX(Data_sales[RepfullName],MATCH(Z504,$Y$2:$Y$1001,0)),"")</f>
        <v/>
      </c>
    </row>
    <row r="505" spans="1:27" x14ac:dyDescent="0.25">
      <c r="A505">
        <v>145</v>
      </c>
      <c r="B505">
        <v>22</v>
      </c>
      <c r="C505">
        <v>99.31</v>
      </c>
      <c r="D505" s="1" t="s">
        <v>17</v>
      </c>
      <c r="E505" s="1" t="s">
        <v>18</v>
      </c>
      <c r="F505" s="1" t="s">
        <v>152</v>
      </c>
      <c r="G505" s="2">
        <v>38146</v>
      </c>
      <c r="H505" s="1" t="s">
        <v>135</v>
      </c>
      <c r="I505" s="1" t="s">
        <v>18</v>
      </c>
      <c r="J505" s="1" t="s">
        <v>130</v>
      </c>
      <c r="K505" s="1" t="s">
        <v>131</v>
      </c>
      <c r="L505" s="1" t="s">
        <v>132</v>
      </c>
      <c r="M505" s="1" t="s">
        <v>133</v>
      </c>
      <c r="N505">
        <v>83400</v>
      </c>
      <c r="O505" s="1" t="s">
        <v>134</v>
      </c>
      <c r="P505" s="1" t="s">
        <v>87</v>
      </c>
      <c r="Q505" s="1">
        <f>Data_sales[[#This Row],[priceEach]]*Data_sales[[#This Row],[quantityOrdered]]</f>
        <v>2184.8200000000002</v>
      </c>
      <c r="R505" s="1">
        <f>YEAR(Data_sales[[#This Row],[orderDate]])</f>
        <v>2004</v>
      </c>
      <c r="T505">
        <f>COUNTIF($F$2:F505,F505:F1504)</f>
        <v>3</v>
      </c>
      <c r="U505" t="str">
        <f>IF(T505=1,T505+ROWS($T$2:T505)/1000,"")</f>
        <v/>
      </c>
      <c r="V505" t="str">
        <f>IFERROR(SMALL($U$2:$U$1001,ROWS($U$2:U505)),"")</f>
        <v/>
      </c>
      <c r="W505" t="str">
        <f>IF(V505&lt;&gt;"",INDEX(Data_sales[productName],MATCH(V505,$U$2:$U$1001,0)),"")</f>
        <v/>
      </c>
      <c r="X505">
        <f>COUNTIF($O$2:O505,$O$2:$O$1001)</f>
        <v>68</v>
      </c>
      <c r="Y505" t="str">
        <f>IF(X505=1,X505+ROWS($X$2:X505)/100,"")</f>
        <v/>
      </c>
      <c r="Z505" t="str">
        <f>IFERROR(LARGE($Y$2:$Y$1001,ROWS($Y$2:Y505)),"")</f>
        <v/>
      </c>
      <c r="AA505" t="str">
        <f>IF(Z505&lt;&gt;"",INDEX(Data_sales[RepfullName],MATCH(Z505,$Y$2:$Y$1001,0)),"")</f>
        <v/>
      </c>
    </row>
    <row r="506" spans="1:27" x14ac:dyDescent="0.25">
      <c r="A506">
        <v>145</v>
      </c>
      <c r="B506">
        <v>22</v>
      </c>
      <c r="C506">
        <v>99.31</v>
      </c>
      <c r="D506" s="1" t="s">
        <v>17</v>
      </c>
      <c r="E506" s="1" t="s">
        <v>18</v>
      </c>
      <c r="F506" s="1" t="s">
        <v>152</v>
      </c>
      <c r="G506" s="2">
        <v>38301</v>
      </c>
      <c r="H506" s="1" t="s">
        <v>136</v>
      </c>
      <c r="I506" s="1" t="s">
        <v>137</v>
      </c>
      <c r="J506" s="1" t="s">
        <v>130</v>
      </c>
      <c r="K506" s="1" t="s">
        <v>131</v>
      </c>
      <c r="L506" s="1" t="s">
        <v>132</v>
      </c>
      <c r="M506" s="1" t="s">
        <v>133</v>
      </c>
      <c r="N506">
        <v>83400</v>
      </c>
      <c r="O506" s="1" t="s">
        <v>134</v>
      </c>
      <c r="P506" s="1" t="s">
        <v>87</v>
      </c>
      <c r="Q506" s="1">
        <f>Data_sales[[#This Row],[priceEach]]*Data_sales[[#This Row],[quantityOrdered]]</f>
        <v>2184.8200000000002</v>
      </c>
      <c r="R506" s="1">
        <f>YEAR(Data_sales[[#This Row],[orderDate]])</f>
        <v>2004</v>
      </c>
      <c r="T506">
        <f>COUNTIF($F$2:F506,F506:F1505)</f>
        <v>4</v>
      </c>
      <c r="U506" t="str">
        <f>IF(T506=1,T506+ROWS($T$2:T506)/1000,"")</f>
        <v/>
      </c>
      <c r="V506" t="str">
        <f>IFERROR(SMALL($U$2:$U$1001,ROWS($U$2:U506)),"")</f>
        <v/>
      </c>
      <c r="W506" t="str">
        <f>IF(V506&lt;&gt;"",INDEX(Data_sales[productName],MATCH(V506,$U$2:$U$1001,0)),"")</f>
        <v/>
      </c>
      <c r="X506">
        <f>COUNTIF($O$2:O506,$O$2:$O$1001)</f>
        <v>69</v>
      </c>
      <c r="Y506" t="str">
        <f>IF(X506=1,X506+ROWS($X$2:X506)/100,"")</f>
        <v/>
      </c>
      <c r="Z506" t="str">
        <f>IFERROR(LARGE($Y$2:$Y$1001,ROWS($Y$2:Y506)),"")</f>
        <v/>
      </c>
      <c r="AA506" t="str">
        <f>IF(Z506&lt;&gt;"",INDEX(Data_sales[RepfullName],MATCH(Z506,$Y$2:$Y$1001,0)),"")</f>
        <v/>
      </c>
    </row>
    <row r="507" spans="1:27" x14ac:dyDescent="0.25">
      <c r="A507">
        <v>145</v>
      </c>
      <c r="B507">
        <v>22</v>
      </c>
      <c r="C507">
        <v>99.31</v>
      </c>
      <c r="D507" s="1" t="s">
        <v>17</v>
      </c>
      <c r="E507" s="1" t="s">
        <v>18</v>
      </c>
      <c r="F507" s="1" t="s">
        <v>152</v>
      </c>
      <c r="G507" s="2">
        <v>38457</v>
      </c>
      <c r="H507" s="1" t="s">
        <v>138</v>
      </c>
      <c r="I507" s="1" t="s">
        <v>139</v>
      </c>
      <c r="J507" s="1" t="s">
        <v>130</v>
      </c>
      <c r="K507" s="1" t="s">
        <v>131</v>
      </c>
      <c r="L507" s="1" t="s">
        <v>132</v>
      </c>
      <c r="M507" s="1" t="s">
        <v>133</v>
      </c>
      <c r="N507">
        <v>83400</v>
      </c>
      <c r="O507" s="1" t="s">
        <v>134</v>
      </c>
      <c r="P507" s="1" t="s">
        <v>87</v>
      </c>
      <c r="Q507" s="3">
        <f>Data_sales[[#This Row],[priceEach]]*Data_sales[[#This Row],[quantityOrdered]]</f>
        <v>2184.8200000000002</v>
      </c>
      <c r="R507" s="1">
        <f>YEAR(Data_sales[[#This Row],[orderDate]])</f>
        <v>2005</v>
      </c>
      <c r="T507">
        <f>COUNTIF($F$2:F507,F507:F1506)</f>
        <v>5</v>
      </c>
      <c r="U507" t="str">
        <f>IF(T507=1,T507+ROWS($T$2:T507)/1000,"")</f>
        <v/>
      </c>
      <c r="V507" t="str">
        <f>IFERROR(SMALL($U$2:$U$1001,ROWS($U$2:U507)),"")</f>
        <v/>
      </c>
      <c r="W507" t="str">
        <f>IF(V507&lt;&gt;"",INDEX(Data_sales[productName],MATCH(V507,$U$2:$U$1001,0)),"")</f>
        <v/>
      </c>
      <c r="X507">
        <f>COUNTIF($O$2:O507,$O$2:$O$1001)</f>
        <v>70</v>
      </c>
      <c r="Y507" t="str">
        <f>IF(X507=1,X507+ROWS($X$2:X507)/100,"")</f>
        <v/>
      </c>
      <c r="Z507" t="str">
        <f>IFERROR(LARGE($Y$2:$Y$1001,ROWS($Y$2:Y507)),"")</f>
        <v/>
      </c>
      <c r="AA507" t="str">
        <f>IF(Z507&lt;&gt;"",INDEX(Data_sales[RepfullName],MATCH(Z507,$Y$2:$Y$1001,0)),"")</f>
        <v/>
      </c>
    </row>
    <row r="508" spans="1:27" x14ac:dyDescent="0.25">
      <c r="A508">
        <v>145</v>
      </c>
      <c r="B508">
        <v>25</v>
      </c>
      <c r="C508">
        <v>44.77</v>
      </c>
      <c r="D508" s="1" t="s">
        <v>17</v>
      </c>
      <c r="E508" s="1" t="s">
        <v>18</v>
      </c>
      <c r="F508" s="1" t="s">
        <v>153</v>
      </c>
      <c r="G508" s="2">
        <v>37663</v>
      </c>
      <c r="H508" s="1" t="s">
        <v>129</v>
      </c>
      <c r="I508" s="1" t="s">
        <v>18</v>
      </c>
      <c r="J508" s="1" t="s">
        <v>130</v>
      </c>
      <c r="K508" s="1" t="s">
        <v>131</v>
      </c>
      <c r="L508" s="1" t="s">
        <v>132</v>
      </c>
      <c r="M508" s="1" t="s">
        <v>133</v>
      </c>
      <c r="N508">
        <v>83400</v>
      </c>
      <c r="O508" s="1" t="s">
        <v>134</v>
      </c>
      <c r="P508" s="1" t="s">
        <v>87</v>
      </c>
      <c r="Q508" s="1">
        <f>Data_sales[[#This Row],[priceEach]]*Data_sales[[#This Row],[quantityOrdered]]</f>
        <v>1119.25</v>
      </c>
      <c r="R508" s="1">
        <f>YEAR(Data_sales[[#This Row],[orderDate]])</f>
        <v>2003</v>
      </c>
      <c r="T508">
        <f>COUNTIF($F$2:F508,F508:F1507)</f>
        <v>1</v>
      </c>
      <c r="U508">
        <f>IF(T508=1,T508+ROWS($T$2:T508)/1000,"")</f>
        <v>1.5070000000000001</v>
      </c>
      <c r="V508" t="str">
        <f>IFERROR(SMALL($U$2:$U$1001,ROWS($U$2:U508)),"")</f>
        <v/>
      </c>
      <c r="W508" t="str">
        <f>IF(V508&lt;&gt;"",INDEX(Data_sales[productName],MATCH(V508,$U$2:$U$1001,0)),"")</f>
        <v/>
      </c>
      <c r="X508">
        <f>COUNTIF($O$2:O508,$O$2:$O$1001)</f>
        <v>71</v>
      </c>
      <c r="Y508" t="str">
        <f>IF(X508=1,X508+ROWS($X$2:X508)/100,"")</f>
        <v/>
      </c>
      <c r="Z508" t="str">
        <f>IFERROR(LARGE($Y$2:$Y$1001,ROWS($Y$2:Y508)),"")</f>
        <v/>
      </c>
      <c r="AA508" t="str">
        <f>IF(Z508&lt;&gt;"",INDEX(Data_sales[RepfullName],MATCH(Z508,$Y$2:$Y$1001,0)),"")</f>
        <v/>
      </c>
    </row>
    <row r="509" spans="1:27" x14ac:dyDescent="0.25">
      <c r="A509">
        <v>145</v>
      </c>
      <c r="B509">
        <v>25</v>
      </c>
      <c r="C509">
        <v>44.77</v>
      </c>
      <c r="D509" s="1" t="s">
        <v>17</v>
      </c>
      <c r="E509" s="1" t="s">
        <v>18</v>
      </c>
      <c r="F509" s="1" t="s">
        <v>153</v>
      </c>
      <c r="G509" s="2">
        <v>38086</v>
      </c>
      <c r="H509" s="1" t="s">
        <v>54</v>
      </c>
      <c r="I509" s="1" t="s">
        <v>18</v>
      </c>
      <c r="J509" s="1" t="s">
        <v>130</v>
      </c>
      <c r="K509" s="1" t="s">
        <v>131</v>
      </c>
      <c r="L509" s="1" t="s">
        <v>132</v>
      </c>
      <c r="M509" s="1" t="s">
        <v>133</v>
      </c>
      <c r="N509">
        <v>83400</v>
      </c>
      <c r="O509" s="1" t="s">
        <v>134</v>
      </c>
      <c r="P509" s="1" t="s">
        <v>87</v>
      </c>
      <c r="Q509" s="1">
        <f>Data_sales[[#This Row],[priceEach]]*Data_sales[[#This Row],[quantityOrdered]]</f>
        <v>1119.25</v>
      </c>
      <c r="R509" s="1">
        <f>YEAR(Data_sales[[#This Row],[orderDate]])</f>
        <v>2004</v>
      </c>
      <c r="T509">
        <f>COUNTIF($F$2:F509,F509:F1508)</f>
        <v>2</v>
      </c>
      <c r="U509" t="str">
        <f>IF(T509=1,T509+ROWS($T$2:T509)/1000,"")</f>
        <v/>
      </c>
      <c r="V509" t="str">
        <f>IFERROR(SMALL($U$2:$U$1001,ROWS($U$2:U509)),"")</f>
        <v/>
      </c>
      <c r="W509" t="str">
        <f>IF(V509&lt;&gt;"",INDEX(Data_sales[productName],MATCH(V509,$U$2:$U$1001,0)),"")</f>
        <v/>
      </c>
      <c r="X509">
        <f>COUNTIF($O$2:O509,$O$2:$O$1001)</f>
        <v>72</v>
      </c>
      <c r="Y509" t="str">
        <f>IF(X509=1,X509+ROWS($X$2:X509)/100,"")</f>
        <v/>
      </c>
      <c r="Z509" t="str">
        <f>IFERROR(LARGE($Y$2:$Y$1001,ROWS($Y$2:Y509)),"")</f>
        <v/>
      </c>
      <c r="AA509" t="str">
        <f>IF(Z509&lt;&gt;"",INDEX(Data_sales[RepfullName],MATCH(Z509,$Y$2:$Y$1001,0)),"")</f>
        <v/>
      </c>
    </row>
    <row r="510" spans="1:27" x14ac:dyDescent="0.25">
      <c r="A510">
        <v>145</v>
      </c>
      <c r="B510">
        <v>25</v>
      </c>
      <c r="C510">
        <v>44.77</v>
      </c>
      <c r="D510" s="1" t="s">
        <v>17</v>
      </c>
      <c r="E510" s="1" t="s">
        <v>18</v>
      </c>
      <c r="F510" s="1" t="s">
        <v>153</v>
      </c>
      <c r="G510" s="2">
        <v>38146</v>
      </c>
      <c r="H510" s="1" t="s">
        <v>135</v>
      </c>
      <c r="I510" s="1" t="s">
        <v>18</v>
      </c>
      <c r="J510" s="1" t="s">
        <v>130</v>
      </c>
      <c r="K510" s="1" t="s">
        <v>131</v>
      </c>
      <c r="L510" s="1" t="s">
        <v>132</v>
      </c>
      <c r="M510" s="1" t="s">
        <v>133</v>
      </c>
      <c r="N510">
        <v>83400</v>
      </c>
      <c r="O510" s="1" t="s">
        <v>134</v>
      </c>
      <c r="P510" s="1" t="s">
        <v>87</v>
      </c>
      <c r="Q510" s="1">
        <f>Data_sales[[#This Row],[priceEach]]*Data_sales[[#This Row],[quantityOrdered]]</f>
        <v>1119.25</v>
      </c>
      <c r="R510" s="1">
        <f>YEAR(Data_sales[[#This Row],[orderDate]])</f>
        <v>2004</v>
      </c>
      <c r="T510">
        <f>COUNTIF($F$2:F510,F510:F1509)</f>
        <v>3</v>
      </c>
      <c r="U510" t="str">
        <f>IF(T510=1,T510+ROWS($T$2:T510)/1000,"")</f>
        <v/>
      </c>
      <c r="V510" t="str">
        <f>IFERROR(SMALL($U$2:$U$1001,ROWS($U$2:U510)),"")</f>
        <v/>
      </c>
      <c r="W510" t="str">
        <f>IF(V510&lt;&gt;"",INDEX(Data_sales[productName],MATCH(V510,$U$2:$U$1001,0)),"")</f>
        <v/>
      </c>
      <c r="X510">
        <f>COUNTIF($O$2:O510,$O$2:$O$1001)</f>
        <v>73</v>
      </c>
      <c r="Y510" t="str">
        <f>IF(X510=1,X510+ROWS($X$2:X510)/100,"")</f>
        <v/>
      </c>
      <c r="Z510" t="str">
        <f>IFERROR(LARGE($Y$2:$Y$1001,ROWS($Y$2:Y510)),"")</f>
        <v/>
      </c>
      <c r="AA510" t="str">
        <f>IF(Z510&lt;&gt;"",INDEX(Data_sales[RepfullName],MATCH(Z510,$Y$2:$Y$1001,0)),"")</f>
        <v/>
      </c>
    </row>
    <row r="511" spans="1:27" x14ac:dyDescent="0.25">
      <c r="A511">
        <v>145</v>
      </c>
      <c r="B511">
        <v>25</v>
      </c>
      <c r="C511">
        <v>44.77</v>
      </c>
      <c r="D511" s="1" t="s">
        <v>17</v>
      </c>
      <c r="E511" s="1" t="s">
        <v>18</v>
      </c>
      <c r="F511" s="1" t="s">
        <v>153</v>
      </c>
      <c r="G511" s="2">
        <v>38301</v>
      </c>
      <c r="H511" s="1" t="s">
        <v>136</v>
      </c>
      <c r="I511" s="1" t="s">
        <v>137</v>
      </c>
      <c r="J511" s="1" t="s">
        <v>130</v>
      </c>
      <c r="K511" s="1" t="s">
        <v>131</v>
      </c>
      <c r="L511" s="1" t="s">
        <v>132</v>
      </c>
      <c r="M511" s="1" t="s">
        <v>133</v>
      </c>
      <c r="N511">
        <v>83400</v>
      </c>
      <c r="O511" s="1" t="s">
        <v>134</v>
      </c>
      <c r="P511" s="1" t="s">
        <v>87</v>
      </c>
      <c r="Q511" s="1">
        <f>Data_sales[[#This Row],[priceEach]]*Data_sales[[#This Row],[quantityOrdered]]</f>
        <v>1119.25</v>
      </c>
      <c r="R511" s="1">
        <f>YEAR(Data_sales[[#This Row],[orderDate]])</f>
        <v>2004</v>
      </c>
      <c r="T511">
        <f>COUNTIF($F$2:F511,F511:F1510)</f>
        <v>4</v>
      </c>
      <c r="U511" t="str">
        <f>IF(T511=1,T511+ROWS($T$2:T511)/1000,"")</f>
        <v/>
      </c>
      <c r="V511" t="str">
        <f>IFERROR(SMALL($U$2:$U$1001,ROWS($U$2:U511)),"")</f>
        <v/>
      </c>
      <c r="W511" t="str">
        <f>IF(V511&lt;&gt;"",INDEX(Data_sales[productName],MATCH(V511,$U$2:$U$1001,0)),"")</f>
        <v/>
      </c>
      <c r="X511">
        <f>COUNTIF($O$2:O511,$O$2:$O$1001)</f>
        <v>74</v>
      </c>
      <c r="Y511" t="str">
        <f>IF(X511=1,X511+ROWS($X$2:X511)/100,"")</f>
        <v/>
      </c>
      <c r="Z511" t="str">
        <f>IFERROR(LARGE($Y$2:$Y$1001,ROWS($Y$2:Y511)),"")</f>
        <v/>
      </c>
      <c r="AA511" t="str">
        <f>IF(Z511&lt;&gt;"",INDEX(Data_sales[RepfullName],MATCH(Z511,$Y$2:$Y$1001,0)),"")</f>
        <v/>
      </c>
    </row>
    <row r="512" spans="1:27" x14ac:dyDescent="0.25">
      <c r="A512">
        <v>145</v>
      </c>
      <c r="B512">
        <v>25</v>
      </c>
      <c r="C512">
        <v>44.77</v>
      </c>
      <c r="D512" s="1" t="s">
        <v>17</v>
      </c>
      <c r="E512" s="1" t="s">
        <v>18</v>
      </c>
      <c r="F512" s="1" t="s">
        <v>153</v>
      </c>
      <c r="G512" s="2">
        <v>38457</v>
      </c>
      <c r="H512" s="1" t="s">
        <v>138</v>
      </c>
      <c r="I512" s="1" t="s">
        <v>139</v>
      </c>
      <c r="J512" s="1" t="s">
        <v>130</v>
      </c>
      <c r="K512" s="1" t="s">
        <v>131</v>
      </c>
      <c r="L512" s="1" t="s">
        <v>132</v>
      </c>
      <c r="M512" s="1" t="s">
        <v>133</v>
      </c>
      <c r="N512">
        <v>83400</v>
      </c>
      <c r="O512" s="1" t="s">
        <v>134</v>
      </c>
      <c r="P512" s="1" t="s">
        <v>87</v>
      </c>
      <c r="Q512" s="3">
        <f>Data_sales[[#This Row],[priceEach]]*Data_sales[[#This Row],[quantityOrdered]]</f>
        <v>1119.25</v>
      </c>
      <c r="R512" s="1">
        <f>YEAR(Data_sales[[#This Row],[orderDate]])</f>
        <v>2005</v>
      </c>
      <c r="T512">
        <f>COUNTIF($F$2:F512,F512:F1511)</f>
        <v>5</v>
      </c>
      <c r="U512" t="str">
        <f>IF(T512=1,T512+ROWS($T$2:T512)/1000,"")</f>
        <v/>
      </c>
      <c r="V512" t="str">
        <f>IFERROR(SMALL($U$2:$U$1001,ROWS($U$2:U512)),"")</f>
        <v/>
      </c>
      <c r="W512" t="str">
        <f>IF(V512&lt;&gt;"",INDEX(Data_sales[productName],MATCH(V512,$U$2:$U$1001,0)),"")</f>
        <v/>
      </c>
      <c r="X512">
        <f>COUNTIF($O$2:O512,$O$2:$O$1001)</f>
        <v>75</v>
      </c>
      <c r="Y512" t="str">
        <f>IF(X512=1,X512+ROWS($X$2:X512)/100,"")</f>
        <v/>
      </c>
      <c r="Z512" t="str">
        <f>IFERROR(LARGE($Y$2:$Y$1001,ROWS($Y$2:Y512)),"")</f>
        <v/>
      </c>
      <c r="AA512" t="str">
        <f>IF(Z512&lt;&gt;"",INDEX(Data_sales[RepfullName],MATCH(Z512,$Y$2:$Y$1001,0)),"")</f>
        <v/>
      </c>
    </row>
    <row r="513" spans="1:27" x14ac:dyDescent="0.25">
      <c r="A513">
        <v>278</v>
      </c>
      <c r="B513">
        <v>36</v>
      </c>
      <c r="C513">
        <v>134.04</v>
      </c>
      <c r="D513" s="1" t="s">
        <v>17</v>
      </c>
      <c r="E513" s="1" t="s">
        <v>18</v>
      </c>
      <c r="F513" s="1" t="s">
        <v>154</v>
      </c>
      <c r="G513" s="2">
        <v>37669</v>
      </c>
      <c r="H513" s="1" t="s">
        <v>155</v>
      </c>
      <c r="I513" s="1" t="s">
        <v>18</v>
      </c>
      <c r="J513" s="1" t="s">
        <v>156</v>
      </c>
      <c r="K513" s="1" t="s">
        <v>157</v>
      </c>
      <c r="L513" s="1" t="s">
        <v>158</v>
      </c>
      <c r="M513" s="1" t="s">
        <v>159</v>
      </c>
      <c r="N513">
        <v>119600</v>
      </c>
      <c r="O513" s="1" t="s">
        <v>134</v>
      </c>
      <c r="P513" s="1" t="s">
        <v>87</v>
      </c>
      <c r="Q513" s="1">
        <f>Data_sales[[#This Row],[priceEach]]*Data_sales[[#This Row],[quantityOrdered]]</f>
        <v>4825.4399999999996</v>
      </c>
      <c r="R513" s="1">
        <f>YEAR(Data_sales[[#This Row],[orderDate]])</f>
        <v>2003</v>
      </c>
      <c r="T513">
        <f>COUNTIF($F$2:F513,F513:F1512)</f>
        <v>1</v>
      </c>
      <c r="U513">
        <f>IF(T513=1,T513+ROWS($T$2:T513)/1000,"")</f>
        <v>1.512</v>
      </c>
      <c r="V513" t="str">
        <f>IFERROR(SMALL($U$2:$U$1001,ROWS($U$2:U513)),"")</f>
        <v/>
      </c>
      <c r="W513" t="str">
        <f>IF(V513&lt;&gt;"",INDEX(Data_sales[productName],MATCH(V513,$U$2:$U$1001,0)),"")</f>
        <v/>
      </c>
      <c r="X513">
        <f>COUNTIF($O$2:O513,$O$2:$O$1001)</f>
        <v>76</v>
      </c>
      <c r="Y513" t="str">
        <f>IF(X513=1,X513+ROWS($X$2:X513)/100,"")</f>
        <v/>
      </c>
      <c r="Z513" t="str">
        <f>IFERROR(LARGE($Y$2:$Y$1001,ROWS($Y$2:Y513)),"")</f>
        <v/>
      </c>
      <c r="AA513" t="str">
        <f>IF(Z513&lt;&gt;"",INDEX(Data_sales[RepfullName],MATCH(Z513,$Y$2:$Y$1001,0)),"")</f>
        <v/>
      </c>
    </row>
    <row r="514" spans="1:27" x14ac:dyDescent="0.25">
      <c r="A514">
        <v>278</v>
      </c>
      <c r="B514">
        <v>36</v>
      </c>
      <c r="C514">
        <v>134.04</v>
      </c>
      <c r="D514" s="1" t="s">
        <v>17</v>
      </c>
      <c r="E514" s="1" t="s">
        <v>18</v>
      </c>
      <c r="F514" s="1" t="s">
        <v>154</v>
      </c>
      <c r="G514" s="2">
        <v>37930</v>
      </c>
      <c r="H514" s="1" t="s">
        <v>160</v>
      </c>
      <c r="I514" s="1" t="s">
        <v>100</v>
      </c>
      <c r="J514" s="1" t="s">
        <v>156</v>
      </c>
      <c r="K514" s="1" t="s">
        <v>157</v>
      </c>
      <c r="L514" s="1" t="s">
        <v>158</v>
      </c>
      <c r="M514" s="1" t="s">
        <v>159</v>
      </c>
      <c r="N514">
        <v>119600</v>
      </c>
      <c r="O514" s="1" t="s">
        <v>134</v>
      </c>
      <c r="P514" s="1" t="s">
        <v>87</v>
      </c>
      <c r="Q514" s="1">
        <f>Data_sales[[#This Row],[priceEach]]*Data_sales[[#This Row],[quantityOrdered]]</f>
        <v>4825.4399999999996</v>
      </c>
      <c r="R514" s="1">
        <f>YEAR(Data_sales[[#This Row],[orderDate]])</f>
        <v>2003</v>
      </c>
      <c r="T514">
        <f>COUNTIF($F$2:F514,F514:F1513)</f>
        <v>2</v>
      </c>
      <c r="U514" t="str">
        <f>IF(T514=1,T514+ROWS($T$2:T514)/1000,"")</f>
        <v/>
      </c>
      <c r="V514" t="str">
        <f>IFERROR(SMALL($U$2:$U$1001,ROWS($U$2:U514)),"")</f>
        <v/>
      </c>
      <c r="W514" t="str">
        <f>IF(V514&lt;&gt;"",INDEX(Data_sales[productName],MATCH(V514,$U$2:$U$1001,0)),"")</f>
        <v/>
      </c>
      <c r="X514">
        <f>COUNTIF($O$2:O514,$O$2:$O$1001)</f>
        <v>77</v>
      </c>
      <c r="Y514" t="str">
        <f>IF(X514=1,X514+ROWS($X$2:X514)/100,"")</f>
        <v/>
      </c>
      <c r="Z514" t="str">
        <f>IFERROR(LARGE($Y$2:$Y$1001,ROWS($Y$2:Y514)),"")</f>
        <v/>
      </c>
      <c r="AA514" t="str">
        <f>IF(Z514&lt;&gt;"",INDEX(Data_sales[RepfullName],MATCH(Z514,$Y$2:$Y$1001,0)),"")</f>
        <v/>
      </c>
    </row>
    <row r="515" spans="1:27" x14ac:dyDescent="0.25">
      <c r="A515">
        <v>278</v>
      </c>
      <c r="B515">
        <v>36</v>
      </c>
      <c r="C515">
        <v>134.04</v>
      </c>
      <c r="D515" s="1" t="s">
        <v>17</v>
      </c>
      <c r="E515" s="1" t="s">
        <v>18</v>
      </c>
      <c r="F515" s="1" t="s">
        <v>154</v>
      </c>
      <c r="G515" s="2">
        <v>38303</v>
      </c>
      <c r="H515" s="1" t="s">
        <v>161</v>
      </c>
      <c r="I515" s="1" t="s">
        <v>42</v>
      </c>
      <c r="J515" s="1" t="s">
        <v>156</v>
      </c>
      <c r="K515" s="1" t="s">
        <v>157</v>
      </c>
      <c r="L515" s="1" t="s">
        <v>158</v>
      </c>
      <c r="M515" s="1" t="s">
        <v>159</v>
      </c>
      <c r="N515">
        <v>119600</v>
      </c>
      <c r="O515" s="1" t="s">
        <v>134</v>
      </c>
      <c r="P515" s="1" t="s">
        <v>87</v>
      </c>
      <c r="Q515" s="1">
        <f>Data_sales[[#This Row],[priceEach]]*Data_sales[[#This Row],[quantityOrdered]]</f>
        <v>4825.4399999999996</v>
      </c>
      <c r="R515" s="1">
        <f>YEAR(Data_sales[[#This Row],[orderDate]])</f>
        <v>2004</v>
      </c>
      <c r="T515">
        <f>COUNTIF($F$2:F515,F515:F1514)</f>
        <v>3</v>
      </c>
      <c r="U515" t="str">
        <f>IF(T515=1,T515+ROWS($T$2:T515)/1000,"")</f>
        <v/>
      </c>
      <c r="V515" t="str">
        <f>IFERROR(SMALL($U$2:$U$1001,ROWS($U$2:U515)),"")</f>
        <v/>
      </c>
      <c r="W515" t="str">
        <f>IF(V515&lt;&gt;"",INDEX(Data_sales[productName],MATCH(V515,$U$2:$U$1001,0)),"")</f>
        <v/>
      </c>
      <c r="X515">
        <f>COUNTIF($O$2:O515,$O$2:$O$1001)</f>
        <v>78</v>
      </c>
      <c r="Y515" t="str">
        <f>IF(X515=1,X515+ROWS($X$2:X515)/100,"")</f>
        <v/>
      </c>
      <c r="Z515" t="str">
        <f>IFERROR(LARGE($Y$2:$Y$1001,ROWS($Y$2:Y515)),"")</f>
        <v/>
      </c>
      <c r="AA515" t="str">
        <f>IF(Z515&lt;&gt;"",INDEX(Data_sales[RepfullName],MATCH(Z515,$Y$2:$Y$1001,0)),"")</f>
        <v/>
      </c>
    </row>
    <row r="516" spans="1:27" x14ac:dyDescent="0.25">
      <c r="A516">
        <v>278</v>
      </c>
      <c r="B516">
        <v>34</v>
      </c>
      <c r="C516">
        <v>81.099999999999994</v>
      </c>
      <c r="D516" s="1" t="s">
        <v>17</v>
      </c>
      <c r="E516" s="1" t="s">
        <v>18</v>
      </c>
      <c r="F516" s="1" t="s">
        <v>162</v>
      </c>
      <c r="G516" s="2">
        <v>37669</v>
      </c>
      <c r="H516" s="1" t="s">
        <v>155</v>
      </c>
      <c r="I516" s="1" t="s">
        <v>18</v>
      </c>
      <c r="J516" s="1" t="s">
        <v>156</v>
      </c>
      <c r="K516" s="1" t="s">
        <v>157</v>
      </c>
      <c r="L516" s="1" t="s">
        <v>158</v>
      </c>
      <c r="M516" s="1" t="s">
        <v>159</v>
      </c>
      <c r="N516">
        <v>119600</v>
      </c>
      <c r="O516" s="1" t="s">
        <v>134</v>
      </c>
      <c r="P516" s="1" t="s">
        <v>87</v>
      </c>
      <c r="Q516" s="1">
        <f>Data_sales[[#This Row],[priceEach]]*Data_sales[[#This Row],[quantityOrdered]]</f>
        <v>2757.3999999999996</v>
      </c>
      <c r="R516" s="1">
        <f>YEAR(Data_sales[[#This Row],[orderDate]])</f>
        <v>2003</v>
      </c>
      <c r="T516">
        <f>COUNTIF($F$2:F516,F516:F1515)</f>
        <v>1</v>
      </c>
      <c r="U516">
        <f>IF(T516=1,T516+ROWS($T$2:T516)/1000,"")</f>
        <v>1.5150000000000001</v>
      </c>
      <c r="V516" t="str">
        <f>IFERROR(SMALL($U$2:$U$1001,ROWS($U$2:U516)),"")</f>
        <v/>
      </c>
      <c r="W516" t="str">
        <f>IF(V516&lt;&gt;"",INDEX(Data_sales[productName],MATCH(V516,$U$2:$U$1001,0)),"")</f>
        <v/>
      </c>
      <c r="X516">
        <f>COUNTIF($O$2:O516,$O$2:$O$1001)</f>
        <v>79</v>
      </c>
      <c r="Y516" t="str">
        <f>IF(X516=1,X516+ROWS($X$2:X516)/100,"")</f>
        <v/>
      </c>
      <c r="Z516" t="str">
        <f>IFERROR(LARGE($Y$2:$Y$1001,ROWS($Y$2:Y516)),"")</f>
        <v/>
      </c>
      <c r="AA516" t="str">
        <f>IF(Z516&lt;&gt;"",INDEX(Data_sales[RepfullName],MATCH(Z516,$Y$2:$Y$1001,0)),"")</f>
        <v/>
      </c>
    </row>
    <row r="517" spans="1:27" x14ac:dyDescent="0.25">
      <c r="A517">
        <v>278</v>
      </c>
      <c r="B517">
        <v>34</v>
      </c>
      <c r="C517">
        <v>81.099999999999994</v>
      </c>
      <c r="D517" s="1" t="s">
        <v>17</v>
      </c>
      <c r="E517" s="1" t="s">
        <v>18</v>
      </c>
      <c r="F517" s="1" t="s">
        <v>162</v>
      </c>
      <c r="G517" s="2">
        <v>37930</v>
      </c>
      <c r="H517" s="1" t="s">
        <v>160</v>
      </c>
      <c r="I517" s="1" t="s">
        <v>100</v>
      </c>
      <c r="J517" s="1" t="s">
        <v>156</v>
      </c>
      <c r="K517" s="1" t="s">
        <v>157</v>
      </c>
      <c r="L517" s="1" t="s">
        <v>158</v>
      </c>
      <c r="M517" s="1" t="s">
        <v>159</v>
      </c>
      <c r="N517">
        <v>119600</v>
      </c>
      <c r="O517" s="1" t="s">
        <v>134</v>
      </c>
      <c r="P517" s="1" t="s">
        <v>87</v>
      </c>
      <c r="Q517" s="1">
        <f>Data_sales[[#This Row],[priceEach]]*Data_sales[[#This Row],[quantityOrdered]]</f>
        <v>2757.3999999999996</v>
      </c>
      <c r="R517" s="1">
        <f>YEAR(Data_sales[[#This Row],[orderDate]])</f>
        <v>2003</v>
      </c>
      <c r="T517">
        <f>COUNTIF($F$2:F517,F517:F1516)</f>
        <v>2</v>
      </c>
      <c r="U517" t="str">
        <f>IF(T517=1,T517+ROWS($T$2:T517)/1000,"")</f>
        <v/>
      </c>
      <c r="V517" t="str">
        <f>IFERROR(SMALL($U$2:$U$1001,ROWS($U$2:U517)),"")</f>
        <v/>
      </c>
      <c r="W517" t="str">
        <f>IF(V517&lt;&gt;"",INDEX(Data_sales[productName],MATCH(V517,$U$2:$U$1001,0)),"")</f>
        <v/>
      </c>
      <c r="X517">
        <f>COUNTIF($O$2:O517,$O$2:$O$1001)</f>
        <v>80</v>
      </c>
      <c r="Y517" t="str">
        <f>IF(X517=1,X517+ROWS($X$2:X517)/100,"")</f>
        <v/>
      </c>
      <c r="Z517" t="str">
        <f>IFERROR(LARGE($Y$2:$Y$1001,ROWS($Y$2:Y517)),"")</f>
        <v/>
      </c>
      <c r="AA517" t="str">
        <f>IF(Z517&lt;&gt;"",INDEX(Data_sales[RepfullName],MATCH(Z517,$Y$2:$Y$1001,0)),"")</f>
        <v/>
      </c>
    </row>
    <row r="518" spans="1:27" x14ac:dyDescent="0.25">
      <c r="A518">
        <v>278</v>
      </c>
      <c r="B518">
        <v>34</v>
      </c>
      <c r="C518">
        <v>81.099999999999994</v>
      </c>
      <c r="D518" s="1" t="s">
        <v>17</v>
      </c>
      <c r="E518" s="1" t="s">
        <v>18</v>
      </c>
      <c r="F518" s="1" t="s">
        <v>162</v>
      </c>
      <c r="G518" s="2">
        <v>38303</v>
      </c>
      <c r="H518" s="1" t="s">
        <v>161</v>
      </c>
      <c r="I518" s="1" t="s">
        <v>42</v>
      </c>
      <c r="J518" s="1" t="s">
        <v>156</v>
      </c>
      <c r="K518" s="1" t="s">
        <v>157</v>
      </c>
      <c r="L518" s="1" t="s">
        <v>158</v>
      </c>
      <c r="M518" s="1" t="s">
        <v>159</v>
      </c>
      <c r="N518">
        <v>119600</v>
      </c>
      <c r="O518" s="1" t="s">
        <v>134</v>
      </c>
      <c r="P518" s="1" t="s">
        <v>87</v>
      </c>
      <c r="Q518" s="1">
        <f>Data_sales[[#This Row],[priceEach]]*Data_sales[[#This Row],[quantityOrdered]]</f>
        <v>2757.3999999999996</v>
      </c>
      <c r="R518" s="1">
        <f>YEAR(Data_sales[[#This Row],[orderDate]])</f>
        <v>2004</v>
      </c>
      <c r="T518">
        <f>COUNTIF($F$2:F518,F518:F1517)</f>
        <v>3</v>
      </c>
      <c r="U518" t="str">
        <f>IF(T518=1,T518+ROWS($T$2:T518)/1000,"")</f>
        <v/>
      </c>
      <c r="V518" t="str">
        <f>IFERROR(SMALL($U$2:$U$1001,ROWS($U$2:U518)),"")</f>
        <v/>
      </c>
      <c r="W518" t="str">
        <f>IF(V518&lt;&gt;"",INDEX(Data_sales[productName],MATCH(V518,$U$2:$U$1001,0)),"")</f>
        <v/>
      </c>
      <c r="X518">
        <f>COUNTIF($O$2:O518,$O$2:$O$1001)</f>
        <v>81</v>
      </c>
      <c r="Y518" t="str">
        <f>IF(X518=1,X518+ROWS($X$2:X518)/100,"")</f>
        <v/>
      </c>
      <c r="Z518" t="str">
        <f>IFERROR(LARGE($Y$2:$Y$1001,ROWS($Y$2:Y518)),"")</f>
        <v/>
      </c>
      <c r="AA518" t="str">
        <f>IF(Z518&lt;&gt;"",INDEX(Data_sales[RepfullName],MATCH(Z518,$Y$2:$Y$1001,0)),"")</f>
        <v/>
      </c>
    </row>
    <row r="519" spans="1:27" x14ac:dyDescent="0.25">
      <c r="A519">
        <v>278</v>
      </c>
      <c r="B519">
        <v>41</v>
      </c>
      <c r="C519">
        <v>80.86</v>
      </c>
      <c r="D519" s="1" t="s">
        <v>17</v>
      </c>
      <c r="E519" s="1" t="s">
        <v>18</v>
      </c>
      <c r="F519" s="1" t="s">
        <v>163</v>
      </c>
      <c r="G519" s="2">
        <v>37669</v>
      </c>
      <c r="H519" s="1" t="s">
        <v>155</v>
      </c>
      <c r="I519" s="1" t="s">
        <v>18</v>
      </c>
      <c r="J519" s="1" t="s">
        <v>156</v>
      </c>
      <c r="K519" s="1" t="s">
        <v>157</v>
      </c>
      <c r="L519" s="1" t="s">
        <v>158</v>
      </c>
      <c r="M519" s="1" t="s">
        <v>159</v>
      </c>
      <c r="N519">
        <v>119600</v>
      </c>
      <c r="O519" s="1" t="s">
        <v>134</v>
      </c>
      <c r="P519" s="1" t="s">
        <v>87</v>
      </c>
      <c r="Q519" s="1">
        <f>Data_sales[[#This Row],[priceEach]]*Data_sales[[#This Row],[quantityOrdered]]</f>
        <v>3315.2599999999998</v>
      </c>
      <c r="R519" s="1">
        <f>YEAR(Data_sales[[#This Row],[orderDate]])</f>
        <v>2003</v>
      </c>
      <c r="T519">
        <f>COUNTIF($F$2:F519,F519:F1518)</f>
        <v>1</v>
      </c>
      <c r="U519">
        <f>IF(T519=1,T519+ROWS($T$2:T519)/1000,"")</f>
        <v>1.518</v>
      </c>
      <c r="V519" t="str">
        <f>IFERROR(SMALL($U$2:$U$1001,ROWS($U$2:U519)),"")</f>
        <v/>
      </c>
      <c r="W519" t="str">
        <f>IF(V519&lt;&gt;"",INDEX(Data_sales[productName],MATCH(V519,$U$2:$U$1001,0)),"")</f>
        <v/>
      </c>
      <c r="X519">
        <f>COUNTIF($O$2:O519,$O$2:$O$1001)</f>
        <v>82</v>
      </c>
      <c r="Y519" t="str">
        <f>IF(X519=1,X519+ROWS($X$2:X519)/100,"")</f>
        <v/>
      </c>
      <c r="Z519" t="str">
        <f>IFERROR(LARGE($Y$2:$Y$1001,ROWS($Y$2:Y519)),"")</f>
        <v/>
      </c>
      <c r="AA519" t="str">
        <f>IF(Z519&lt;&gt;"",INDEX(Data_sales[RepfullName],MATCH(Z519,$Y$2:$Y$1001,0)),"")</f>
        <v/>
      </c>
    </row>
    <row r="520" spans="1:27" x14ac:dyDescent="0.25">
      <c r="A520">
        <v>278</v>
      </c>
      <c r="B520">
        <v>41</v>
      </c>
      <c r="C520">
        <v>80.86</v>
      </c>
      <c r="D520" s="1" t="s">
        <v>17</v>
      </c>
      <c r="E520" s="1" t="s">
        <v>18</v>
      </c>
      <c r="F520" s="1" t="s">
        <v>163</v>
      </c>
      <c r="G520" s="2">
        <v>37930</v>
      </c>
      <c r="H520" s="1" t="s">
        <v>160</v>
      </c>
      <c r="I520" s="1" t="s">
        <v>100</v>
      </c>
      <c r="J520" s="1" t="s">
        <v>156</v>
      </c>
      <c r="K520" s="1" t="s">
        <v>157</v>
      </c>
      <c r="L520" s="1" t="s">
        <v>158</v>
      </c>
      <c r="M520" s="1" t="s">
        <v>159</v>
      </c>
      <c r="N520">
        <v>119600</v>
      </c>
      <c r="O520" s="1" t="s">
        <v>134</v>
      </c>
      <c r="P520" s="1" t="s">
        <v>87</v>
      </c>
      <c r="Q520" s="1">
        <f>Data_sales[[#This Row],[priceEach]]*Data_sales[[#This Row],[quantityOrdered]]</f>
        <v>3315.2599999999998</v>
      </c>
      <c r="R520" s="1">
        <f>YEAR(Data_sales[[#This Row],[orderDate]])</f>
        <v>2003</v>
      </c>
      <c r="T520">
        <f>COUNTIF($F$2:F520,F520:F1519)</f>
        <v>2</v>
      </c>
      <c r="U520" t="str">
        <f>IF(T520=1,T520+ROWS($T$2:T520)/1000,"")</f>
        <v/>
      </c>
      <c r="V520" t="str">
        <f>IFERROR(SMALL($U$2:$U$1001,ROWS($U$2:U520)),"")</f>
        <v/>
      </c>
      <c r="W520" t="str">
        <f>IF(V520&lt;&gt;"",INDEX(Data_sales[productName],MATCH(V520,$U$2:$U$1001,0)),"")</f>
        <v/>
      </c>
      <c r="X520">
        <f>COUNTIF($O$2:O520,$O$2:$O$1001)</f>
        <v>83</v>
      </c>
      <c r="Y520" t="str">
        <f>IF(X520=1,X520+ROWS($X$2:X520)/100,"")</f>
        <v/>
      </c>
      <c r="Z520" t="str">
        <f>IFERROR(LARGE($Y$2:$Y$1001,ROWS($Y$2:Y520)),"")</f>
        <v/>
      </c>
      <c r="AA520" t="str">
        <f>IF(Z520&lt;&gt;"",INDEX(Data_sales[RepfullName],MATCH(Z520,$Y$2:$Y$1001,0)),"")</f>
        <v/>
      </c>
    </row>
    <row r="521" spans="1:27" x14ac:dyDescent="0.25">
      <c r="A521">
        <v>278</v>
      </c>
      <c r="B521">
        <v>41</v>
      </c>
      <c r="C521">
        <v>80.86</v>
      </c>
      <c r="D521" s="1" t="s">
        <v>17</v>
      </c>
      <c r="E521" s="1" t="s">
        <v>18</v>
      </c>
      <c r="F521" s="1" t="s">
        <v>163</v>
      </c>
      <c r="G521" s="2">
        <v>38303</v>
      </c>
      <c r="H521" s="1" t="s">
        <v>161</v>
      </c>
      <c r="I521" s="1" t="s">
        <v>42</v>
      </c>
      <c r="J521" s="1" t="s">
        <v>156</v>
      </c>
      <c r="K521" s="1" t="s">
        <v>157</v>
      </c>
      <c r="L521" s="1" t="s">
        <v>158</v>
      </c>
      <c r="M521" s="1" t="s">
        <v>159</v>
      </c>
      <c r="N521">
        <v>119600</v>
      </c>
      <c r="O521" s="1" t="s">
        <v>134</v>
      </c>
      <c r="P521" s="1" t="s">
        <v>87</v>
      </c>
      <c r="Q521" s="1">
        <f>Data_sales[[#This Row],[priceEach]]*Data_sales[[#This Row],[quantityOrdered]]</f>
        <v>3315.2599999999998</v>
      </c>
      <c r="R521" s="1">
        <f>YEAR(Data_sales[[#This Row],[orderDate]])</f>
        <v>2004</v>
      </c>
      <c r="T521">
        <f>COUNTIF($F$2:F521,F521:F1520)</f>
        <v>3</v>
      </c>
      <c r="U521" t="str">
        <f>IF(T521=1,T521+ROWS($T$2:T521)/1000,"")</f>
        <v/>
      </c>
      <c r="V521" t="str">
        <f>IFERROR(SMALL($U$2:$U$1001,ROWS($U$2:U521)),"")</f>
        <v/>
      </c>
      <c r="W521" t="str">
        <f>IF(V521&lt;&gt;"",INDEX(Data_sales[productName],MATCH(V521,$U$2:$U$1001,0)),"")</f>
        <v/>
      </c>
      <c r="X521">
        <f>COUNTIF($O$2:O521,$O$2:$O$1001)</f>
        <v>84</v>
      </c>
      <c r="Y521" t="str">
        <f>IF(X521=1,X521+ROWS($X$2:X521)/100,"")</f>
        <v/>
      </c>
      <c r="Z521" t="str">
        <f>IFERROR(LARGE($Y$2:$Y$1001,ROWS($Y$2:Y521)),"")</f>
        <v/>
      </c>
      <c r="AA521" t="str">
        <f>IF(Z521&lt;&gt;"",INDEX(Data_sales[RepfullName],MATCH(Z521,$Y$2:$Y$1001,0)),"")</f>
        <v/>
      </c>
    </row>
    <row r="522" spans="1:27" x14ac:dyDescent="0.25">
      <c r="A522">
        <v>278</v>
      </c>
      <c r="B522">
        <v>41</v>
      </c>
      <c r="C522">
        <v>94.22</v>
      </c>
      <c r="D522" s="1" t="s">
        <v>17</v>
      </c>
      <c r="E522" s="1" t="s">
        <v>18</v>
      </c>
      <c r="F522" s="1" t="s">
        <v>164</v>
      </c>
      <c r="G522" s="2">
        <v>37669</v>
      </c>
      <c r="H522" s="1" t="s">
        <v>155</v>
      </c>
      <c r="I522" s="1" t="s">
        <v>18</v>
      </c>
      <c r="J522" s="1" t="s">
        <v>156</v>
      </c>
      <c r="K522" s="1" t="s">
        <v>157</v>
      </c>
      <c r="L522" s="1" t="s">
        <v>158</v>
      </c>
      <c r="M522" s="1" t="s">
        <v>159</v>
      </c>
      <c r="N522">
        <v>119600</v>
      </c>
      <c r="O522" s="1" t="s">
        <v>134</v>
      </c>
      <c r="P522" s="1" t="s">
        <v>87</v>
      </c>
      <c r="Q522" s="1">
        <f>Data_sales[[#This Row],[priceEach]]*Data_sales[[#This Row],[quantityOrdered]]</f>
        <v>3863.02</v>
      </c>
      <c r="R522" s="1">
        <f>YEAR(Data_sales[[#This Row],[orderDate]])</f>
        <v>2003</v>
      </c>
      <c r="T522">
        <f>COUNTIF($F$2:F522,F522:F1521)</f>
        <v>1</v>
      </c>
      <c r="U522">
        <f>IF(T522=1,T522+ROWS($T$2:T522)/1000,"")</f>
        <v>1.5209999999999999</v>
      </c>
      <c r="V522" t="str">
        <f>IFERROR(SMALL($U$2:$U$1001,ROWS($U$2:U522)),"")</f>
        <v/>
      </c>
      <c r="W522" t="str">
        <f>IF(V522&lt;&gt;"",INDEX(Data_sales[productName],MATCH(V522,$U$2:$U$1001,0)),"")</f>
        <v/>
      </c>
      <c r="X522">
        <f>COUNTIF($O$2:O522,$O$2:$O$1001)</f>
        <v>85</v>
      </c>
      <c r="Y522" t="str">
        <f>IF(X522=1,X522+ROWS($X$2:X522)/100,"")</f>
        <v/>
      </c>
      <c r="Z522" t="str">
        <f>IFERROR(LARGE($Y$2:$Y$1001,ROWS($Y$2:Y522)),"")</f>
        <v/>
      </c>
      <c r="AA522" t="str">
        <f>IF(Z522&lt;&gt;"",INDEX(Data_sales[RepfullName],MATCH(Z522,$Y$2:$Y$1001,0)),"")</f>
        <v/>
      </c>
    </row>
    <row r="523" spans="1:27" x14ac:dyDescent="0.25">
      <c r="A523">
        <v>278</v>
      </c>
      <c r="B523">
        <v>41</v>
      </c>
      <c r="C523">
        <v>94.22</v>
      </c>
      <c r="D523" s="1" t="s">
        <v>17</v>
      </c>
      <c r="E523" s="1" t="s">
        <v>18</v>
      </c>
      <c r="F523" s="1" t="s">
        <v>164</v>
      </c>
      <c r="G523" s="2">
        <v>37930</v>
      </c>
      <c r="H523" s="1" t="s">
        <v>160</v>
      </c>
      <c r="I523" s="1" t="s">
        <v>100</v>
      </c>
      <c r="J523" s="1" t="s">
        <v>156</v>
      </c>
      <c r="K523" s="1" t="s">
        <v>157</v>
      </c>
      <c r="L523" s="1" t="s">
        <v>158</v>
      </c>
      <c r="M523" s="1" t="s">
        <v>159</v>
      </c>
      <c r="N523">
        <v>119600</v>
      </c>
      <c r="O523" s="1" t="s">
        <v>134</v>
      </c>
      <c r="P523" s="1" t="s">
        <v>87</v>
      </c>
      <c r="Q523" s="1">
        <f>Data_sales[[#This Row],[priceEach]]*Data_sales[[#This Row],[quantityOrdered]]</f>
        <v>3863.02</v>
      </c>
      <c r="R523" s="1">
        <f>YEAR(Data_sales[[#This Row],[orderDate]])</f>
        <v>2003</v>
      </c>
      <c r="T523">
        <f>COUNTIF($F$2:F523,F523:F1522)</f>
        <v>2</v>
      </c>
      <c r="U523" t="str">
        <f>IF(T523=1,T523+ROWS($T$2:T523)/1000,"")</f>
        <v/>
      </c>
      <c r="V523" t="str">
        <f>IFERROR(SMALL($U$2:$U$1001,ROWS($U$2:U523)),"")</f>
        <v/>
      </c>
      <c r="W523" t="str">
        <f>IF(V523&lt;&gt;"",INDEX(Data_sales[productName],MATCH(V523,$U$2:$U$1001,0)),"")</f>
        <v/>
      </c>
      <c r="X523">
        <f>COUNTIF($O$2:O523,$O$2:$O$1001)</f>
        <v>86</v>
      </c>
      <c r="Y523" t="str">
        <f>IF(X523=1,X523+ROWS($X$2:X523)/100,"")</f>
        <v/>
      </c>
      <c r="Z523" t="str">
        <f>IFERROR(LARGE($Y$2:$Y$1001,ROWS($Y$2:Y523)),"")</f>
        <v/>
      </c>
      <c r="AA523" t="str">
        <f>IF(Z523&lt;&gt;"",INDEX(Data_sales[RepfullName],MATCH(Z523,$Y$2:$Y$1001,0)),"")</f>
        <v/>
      </c>
    </row>
    <row r="524" spans="1:27" x14ac:dyDescent="0.25">
      <c r="A524">
        <v>278</v>
      </c>
      <c r="B524">
        <v>41</v>
      </c>
      <c r="C524">
        <v>94.22</v>
      </c>
      <c r="D524" s="1" t="s">
        <v>17</v>
      </c>
      <c r="E524" s="1" t="s">
        <v>18</v>
      </c>
      <c r="F524" s="1" t="s">
        <v>164</v>
      </c>
      <c r="G524" s="2">
        <v>38303</v>
      </c>
      <c r="H524" s="1" t="s">
        <v>161</v>
      </c>
      <c r="I524" s="1" t="s">
        <v>42</v>
      </c>
      <c r="J524" s="1" t="s">
        <v>156</v>
      </c>
      <c r="K524" s="1" t="s">
        <v>157</v>
      </c>
      <c r="L524" s="1" t="s">
        <v>158</v>
      </c>
      <c r="M524" s="1" t="s">
        <v>159</v>
      </c>
      <c r="N524">
        <v>119600</v>
      </c>
      <c r="O524" s="1" t="s">
        <v>134</v>
      </c>
      <c r="P524" s="1" t="s">
        <v>87</v>
      </c>
      <c r="Q524" s="1">
        <f>Data_sales[[#This Row],[priceEach]]*Data_sales[[#This Row],[quantityOrdered]]</f>
        <v>3863.02</v>
      </c>
      <c r="R524" s="1">
        <f>YEAR(Data_sales[[#This Row],[orderDate]])</f>
        <v>2004</v>
      </c>
      <c r="T524">
        <f>COUNTIF($F$2:F524,F524:F1523)</f>
        <v>3</v>
      </c>
      <c r="U524" t="str">
        <f>IF(T524=1,T524+ROWS($T$2:T524)/1000,"")</f>
        <v/>
      </c>
      <c r="V524" t="str">
        <f>IFERROR(SMALL($U$2:$U$1001,ROWS($U$2:U524)),"")</f>
        <v/>
      </c>
      <c r="W524" t="str">
        <f>IF(V524&lt;&gt;"",INDEX(Data_sales[productName],MATCH(V524,$U$2:$U$1001,0)),"")</f>
        <v/>
      </c>
      <c r="X524">
        <f>COUNTIF($O$2:O524,$O$2:$O$1001)</f>
        <v>87</v>
      </c>
      <c r="Y524" t="str">
        <f>IF(X524=1,X524+ROWS($X$2:X524)/100,"")</f>
        <v/>
      </c>
      <c r="Z524" t="str">
        <f>IFERROR(LARGE($Y$2:$Y$1001,ROWS($Y$2:Y524)),"")</f>
        <v/>
      </c>
      <c r="AA524" t="str">
        <f>IF(Z524&lt;&gt;"",INDEX(Data_sales[RepfullName],MATCH(Z524,$Y$2:$Y$1001,0)),"")</f>
        <v/>
      </c>
    </row>
    <row r="525" spans="1:27" x14ac:dyDescent="0.25">
      <c r="A525">
        <v>278</v>
      </c>
      <c r="B525">
        <v>28</v>
      </c>
      <c r="C525">
        <v>107.23</v>
      </c>
      <c r="D525" s="1" t="s">
        <v>17</v>
      </c>
      <c r="E525" s="1" t="s">
        <v>18</v>
      </c>
      <c r="F525" s="1" t="s">
        <v>165</v>
      </c>
      <c r="G525" s="2">
        <v>37669</v>
      </c>
      <c r="H525" s="1" t="s">
        <v>155</v>
      </c>
      <c r="I525" s="1" t="s">
        <v>18</v>
      </c>
      <c r="J525" s="1" t="s">
        <v>156</v>
      </c>
      <c r="K525" s="1" t="s">
        <v>157</v>
      </c>
      <c r="L525" s="1" t="s">
        <v>158</v>
      </c>
      <c r="M525" s="1" t="s">
        <v>159</v>
      </c>
      <c r="N525">
        <v>119600</v>
      </c>
      <c r="O525" s="1" t="s">
        <v>134</v>
      </c>
      <c r="P525" s="1" t="s">
        <v>87</v>
      </c>
      <c r="Q525" s="1">
        <f>Data_sales[[#This Row],[priceEach]]*Data_sales[[#This Row],[quantityOrdered]]</f>
        <v>3002.44</v>
      </c>
      <c r="R525" s="1">
        <f>YEAR(Data_sales[[#This Row],[orderDate]])</f>
        <v>2003</v>
      </c>
      <c r="T525">
        <f>COUNTIF($F$2:F525,F525:F1524)</f>
        <v>1</v>
      </c>
      <c r="U525">
        <f>IF(T525=1,T525+ROWS($T$2:T525)/1000,"")</f>
        <v>1.524</v>
      </c>
      <c r="V525" t="str">
        <f>IFERROR(SMALL($U$2:$U$1001,ROWS($U$2:U525)),"")</f>
        <v/>
      </c>
      <c r="W525" t="str">
        <f>IF(V525&lt;&gt;"",INDEX(Data_sales[productName],MATCH(V525,$U$2:$U$1001,0)),"")</f>
        <v/>
      </c>
      <c r="X525">
        <f>COUNTIF($O$2:O525,$O$2:$O$1001)</f>
        <v>88</v>
      </c>
      <c r="Y525" t="str">
        <f>IF(X525=1,X525+ROWS($X$2:X525)/100,"")</f>
        <v/>
      </c>
      <c r="Z525" t="str">
        <f>IFERROR(LARGE($Y$2:$Y$1001,ROWS($Y$2:Y525)),"")</f>
        <v/>
      </c>
      <c r="AA525" t="str">
        <f>IF(Z525&lt;&gt;"",INDEX(Data_sales[RepfullName],MATCH(Z525,$Y$2:$Y$1001,0)),"")</f>
        <v/>
      </c>
    </row>
    <row r="526" spans="1:27" x14ac:dyDescent="0.25">
      <c r="A526">
        <v>278</v>
      </c>
      <c r="B526">
        <v>28</v>
      </c>
      <c r="C526">
        <v>107.23</v>
      </c>
      <c r="D526" s="1" t="s">
        <v>17</v>
      </c>
      <c r="E526" s="1" t="s">
        <v>18</v>
      </c>
      <c r="F526" s="1" t="s">
        <v>165</v>
      </c>
      <c r="G526" s="2">
        <v>37930</v>
      </c>
      <c r="H526" s="1" t="s">
        <v>160</v>
      </c>
      <c r="I526" s="1" t="s">
        <v>100</v>
      </c>
      <c r="J526" s="1" t="s">
        <v>156</v>
      </c>
      <c r="K526" s="1" t="s">
        <v>157</v>
      </c>
      <c r="L526" s="1" t="s">
        <v>158</v>
      </c>
      <c r="M526" s="1" t="s">
        <v>159</v>
      </c>
      <c r="N526">
        <v>119600</v>
      </c>
      <c r="O526" s="1" t="s">
        <v>134</v>
      </c>
      <c r="P526" s="1" t="s">
        <v>87</v>
      </c>
      <c r="Q526" s="1">
        <f>Data_sales[[#This Row],[priceEach]]*Data_sales[[#This Row],[quantityOrdered]]</f>
        <v>3002.44</v>
      </c>
      <c r="R526" s="1">
        <f>YEAR(Data_sales[[#This Row],[orderDate]])</f>
        <v>2003</v>
      </c>
      <c r="T526">
        <f>COUNTIF($F$2:F526,F526:F1525)</f>
        <v>2</v>
      </c>
      <c r="U526" t="str">
        <f>IF(T526=1,T526+ROWS($T$2:T526)/1000,"")</f>
        <v/>
      </c>
      <c r="V526" t="str">
        <f>IFERROR(SMALL($U$2:$U$1001,ROWS($U$2:U526)),"")</f>
        <v/>
      </c>
      <c r="W526" t="str">
        <f>IF(V526&lt;&gt;"",INDEX(Data_sales[productName],MATCH(V526,$U$2:$U$1001,0)),"")</f>
        <v/>
      </c>
      <c r="X526">
        <f>COUNTIF($O$2:O526,$O$2:$O$1001)</f>
        <v>89</v>
      </c>
      <c r="Y526" t="str">
        <f>IF(X526=1,X526+ROWS($X$2:X526)/100,"")</f>
        <v/>
      </c>
      <c r="Z526" t="str">
        <f>IFERROR(LARGE($Y$2:$Y$1001,ROWS($Y$2:Y526)),"")</f>
        <v/>
      </c>
      <c r="AA526" t="str">
        <f>IF(Z526&lt;&gt;"",INDEX(Data_sales[RepfullName],MATCH(Z526,$Y$2:$Y$1001,0)),"")</f>
        <v/>
      </c>
    </row>
    <row r="527" spans="1:27" x14ac:dyDescent="0.25">
      <c r="A527">
        <v>278</v>
      </c>
      <c r="B527">
        <v>28</v>
      </c>
      <c r="C527">
        <v>107.23</v>
      </c>
      <c r="D527" s="1" t="s">
        <v>17</v>
      </c>
      <c r="E527" s="1" t="s">
        <v>18</v>
      </c>
      <c r="F527" s="1" t="s">
        <v>165</v>
      </c>
      <c r="G527" s="2">
        <v>38303</v>
      </c>
      <c r="H527" s="1" t="s">
        <v>161</v>
      </c>
      <c r="I527" s="1" t="s">
        <v>42</v>
      </c>
      <c r="J527" s="1" t="s">
        <v>156</v>
      </c>
      <c r="K527" s="1" t="s">
        <v>157</v>
      </c>
      <c r="L527" s="1" t="s">
        <v>158</v>
      </c>
      <c r="M527" s="1" t="s">
        <v>159</v>
      </c>
      <c r="N527">
        <v>119600</v>
      </c>
      <c r="O527" s="1" t="s">
        <v>134</v>
      </c>
      <c r="P527" s="1" t="s">
        <v>87</v>
      </c>
      <c r="Q527" s="1">
        <f>Data_sales[[#This Row],[priceEach]]*Data_sales[[#This Row],[quantityOrdered]]</f>
        <v>3002.44</v>
      </c>
      <c r="R527" s="1">
        <f>YEAR(Data_sales[[#This Row],[orderDate]])</f>
        <v>2004</v>
      </c>
      <c r="T527">
        <f>COUNTIF($F$2:F527,F527:F1526)</f>
        <v>3</v>
      </c>
      <c r="U527" t="str">
        <f>IF(T527=1,T527+ROWS($T$2:T527)/1000,"")</f>
        <v/>
      </c>
      <c r="V527" t="str">
        <f>IFERROR(SMALL($U$2:$U$1001,ROWS($U$2:U527)),"")</f>
        <v/>
      </c>
      <c r="W527" t="str">
        <f>IF(V527&lt;&gt;"",INDEX(Data_sales[productName],MATCH(V527,$U$2:$U$1001,0)),"")</f>
        <v/>
      </c>
      <c r="X527">
        <f>COUNTIF($O$2:O527,$O$2:$O$1001)</f>
        <v>90</v>
      </c>
      <c r="Y527" t="str">
        <f>IF(X527=1,X527+ROWS($X$2:X527)/100,"")</f>
        <v/>
      </c>
      <c r="Z527" t="str">
        <f>IFERROR(LARGE($Y$2:$Y$1001,ROWS($Y$2:Y527)),"")</f>
        <v/>
      </c>
      <c r="AA527" t="str">
        <f>IF(Z527&lt;&gt;"",INDEX(Data_sales[RepfullName],MATCH(Z527,$Y$2:$Y$1001,0)),"")</f>
        <v/>
      </c>
    </row>
    <row r="528" spans="1:27" x14ac:dyDescent="0.25">
      <c r="A528">
        <v>278</v>
      </c>
      <c r="B528">
        <v>49</v>
      </c>
      <c r="C528">
        <v>65.77</v>
      </c>
      <c r="D528" s="1" t="s">
        <v>17</v>
      </c>
      <c r="E528" s="1" t="s">
        <v>18</v>
      </c>
      <c r="F528" s="1" t="s">
        <v>166</v>
      </c>
      <c r="G528" s="2">
        <v>37669</v>
      </c>
      <c r="H528" s="1" t="s">
        <v>155</v>
      </c>
      <c r="I528" s="1" t="s">
        <v>18</v>
      </c>
      <c r="J528" s="1" t="s">
        <v>156</v>
      </c>
      <c r="K528" s="1" t="s">
        <v>157</v>
      </c>
      <c r="L528" s="1" t="s">
        <v>158</v>
      </c>
      <c r="M528" s="1" t="s">
        <v>159</v>
      </c>
      <c r="N528">
        <v>119600</v>
      </c>
      <c r="O528" s="1" t="s">
        <v>134</v>
      </c>
      <c r="P528" s="1" t="s">
        <v>87</v>
      </c>
      <c r="Q528" s="1">
        <f>Data_sales[[#This Row],[priceEach]]*Data_sales[[#This Row],[quantityOrdered]]</f>
        <v>3222.73</v>
      </c>
      <c r="R528" s="1">
        <f>YEAR(Data_sales[[#This Row],[orderDate]])</f>
        <v>2003</v>
      </c>
      <c r="T528">
        <f>COUNTIF($F$2:F528,F528:F1527)</f>
        <v>1</v>
      </c>
      <c r="U528">
        <f>IF(T528=1,T528+ROWS($T$2:T528)/1000,"")</f>
        <v>1.5270000000000001</v>
      </c>
      <c r="V528" t="str">
        <f>IFERROR(SMALL($U$2:$U$1001,ROWS($U$2:U528)),"")</f>
        <v/>
      </c>
      <c r="W528" t="str">
        <f>IF(V528&lt;&gt;"",INDEX(Data_sales[productName],MATCH(V528,$U$2:$U$1001,0)),"")</f>
        <v/>
      </c>
      <c r="X528">
        <f>COUNTIF($O$2:O528,$O$2:$O$1001)</f>
        <v>91</v>
      </c>
      <c r="Y528" t="str">
        <f>IF(X528=1,X528+ROWS($X$2:X528)/100,"")</f>
        <v/>
      </c>
      <c r="Z528" t="str">
        <f>IFERROR(LARGE($Y$2:$Y$1001,ROWS($Y$2:Y528)),"")</f>
        <v/>
      </c>
      <c r="AA528" t="str">
        <f>IF(Z528&lt;&gt;"",INDEX(Data_sales[RepfullName],MATCH(Z528,$Y$2:$Y$1001,0)),"")</f>
        <v/>
      </c>
    </row>
    <row r="529" spans="1:27" x14ac:dyDescent="0.25">
      <c r="A529">
        <v>278</v>
      </c>
      <c r="B529">
        <v>49</v>
      </c>
      <c r="C529">
        <v>65.77</v>
      </c>
      <c r="D529" s="1" t="s">
        <v>17</v>
      </c>
      <c r="E529" s="1" t="s">
        <v>18</v>
      </c>
      <c r="F529" s="1" t="s">
        <v>166</v>
      </c>
      <c r="G529" s="2">
        <v>37930</v>
      </c>
      <c r="H529" s="1" t="s">
        <v>160</v>
      </c>
      <c r="I529" s="1" t="s">
        <v>100</v>
      </c>
      <c r="J529" s="1" t="s">
        <v>156</v>
      </c>
      <c r="K529" s="1" t="s">
        <v>157</v>
      </c>
      <c r="L529" s="1" t="s">
        <v>158</v>
      </c>
      <c r="M529" s="1" t="s">
        <v>159</v>
      </c>
      <c r="N529">
        <v>119600</v>
      </c>
      <c r="O529" s="1" t="s">
        <v>134</v>
      </c>
      <c r="P529" s="1" t="s">
        <v>87</v>
      </c>
      <c r="Q529" s="1">
        <f>Data_sales[[#This Row],[priceEach]]*Data_sales[[#This Row],[quantityOrdered]]</f>
        <v>3222.73</v>
      </c>
      <c r="R529" s="1">
        <f>YEAR(Data_sales[[#This Row],[orderDate]])</f>
        <v>2003</v>
      </c>
      <c r="T529">
        <f>COUNTIF($F$2:F529,F529:F1528)</f>
        <v>2</v>
      </c>
      <c r="U529" t="str">
        <f>IF(T529=1,T529+ROWS($T$2:T529)/1000,"")</f>
        <v/>
      </c>
      <c r="V529" t="str">
        <f>IFERROR(SMALL($U$2:$U$1001,ROWS($U$2:U529)),"")</f>
        <v/>
      </c>
      <c r="W529" t="str">
        <f>IF(V529&lt;&gt;"",INDEX(Data_sales[productName],MATCH(V529,$U$2:$U$1001,0)),"")</f>
        <v/>
      </c>
      <c r="X529">
        <f>COUNTIF($O$2:O529,$O$2:$O$1001)</f>
        <v>92</v>
      </c>
      <c r="Y529" t="str">
        <f>IF(X529=1,X529+ROWS($X$2:X529)/100,"")</f>
        <v/>
      </c>
      <c r="Z529" t="str">
        <f>IFERROR(LARGE($Y$2:$Y$1001,ROWS($Y$2:Y529)),"")</f>
        <v/>
      </c>
      <c r="AA529" t="str">
        <f>IF(Z529&lt;&gt;"",INDEX(Data_sales[RepfullName],MATCH(Z529,$Y$2:$Y$1001,0)),"")</f>
        <v/>
      </c>
    </row>
    <row r="530" spans="1:27" x14ac:dyDescent="0.25">
      <c r="A530">
        <v>278</v>
      </c>
      <c r="B530">
        <v>49</v>
      </c>
      <c r="C530">
        <v>65.77</v>
      </c>
      <c r="D530" s="1" t="s">
        <v>17</v>
      </c>
      <c r="E530" s="1" t="s">
        <v>18</v>
      </c>
      <c r="F530" s="1" t="s">
        <v>166</v>
      </c>
      <c r="G530" s="2">
        <v>38303</v>
      </c>
      <c r="H530" s="1" t="s">
        <v>161</v>
      </c>
      <c r="I530" s="1" t="s">
        <v>42</v>
      </c>
      <c r="J530" s="1" t="s">
        <v>156</v>
      </c>
      <c r="K530" s="1" t="s">
        <v>157</v>
      </c>
      <c r="L530" s="1" t="s">
        <v>158</v>
      </c>
      <c r="M530" s="1" t="s">
        <v>159</v>
      </c>
      <c r="N530">
        <v>119600</v>
      </c>
      <c r="O530" s="1" t="s">
        <v>134</v>
      </c>
      <c r="P530" s="1" t="s">
        <v>87</v>
      </c>
      <c r="Q530" s="1">
        <f>Data_sales[[#This Row],[priceEach]]*Data_sales[[#This Row],[quantityOrdered]]</f>
        <v>3222.73</v>
      </c>
      <c r="R530" s="1">
        <f>YEAR(Data_sales[[#This Row],[orderDate]])</f>
        <v>2004</v>
      </c>
      <c r="T530">
        <f>COUNTIF($F$2:F530,F530:F1529)</f>
        <v>3</v>
      </c>
      <c r="U530" t="str">
        <f>IF(T530=1,T530+ROWS($T$2:T530)/1000,"")</f>
        <v/>
      </c>
      <c r="V530" t="str">
        <f>IFERROR(SMALL($U$2:$U$1001,ROWS($U$2:U530)),"")</f>
        <v/>
      </c>
      <c r="W530" t="str">
        <f>IF(V530&lt;&gt;"",INDEX(Data_sales[productName],MATCH(V530,$U$2:$U$1001,0)),"")</f>
        <v/>
      </c>
      <c r="X530">
        <f>COUNTIF($O$2:O530,$O$2:$O$1001)</f>
        <v>93</v>
      </c>
      <c r="Y530" t="str">
        <f>IF(X530=1,X530+ROWS($X$2:X530)/100,"")</f>
        <v/>
      </c>
      <c r="Z530" t="str">
        <f>IFERROR(LARGE($Y$2:$Y$1001,ROWS($Y$2:Y530)),"")</f>
        <v/>
      </c>
      <c r="AA530" t="str">
        <f>IF(Z530&lt;&gt;"",INDEX(Data_sales[RepfullName],MATCH(Z530,$Y$2:$Y$1001,0)),"")</f>
        <v/>
      </c>
    </row>
    <row r="531" spans="1:27" x14ac:dyDescent="0.25">
      <c r="A531">
        <v>278</v>
      </c>
      <c r="B531">
        <v>31</v>
      </c>
      <c r="C531">
        <v>55.89</v>
      </c>
      <c r="D531" s="1" t="s">
        <v>17</v>
      </c>
      <c r="E531" s="1" t="s">
        <v>18</v>
      </c>
      <c r="F531" s="1" t="s">
        <v>167</v>
      </c>
      <c r="G531" s="2">
        <v>37669</v>
      </c>
      <c r="H531" s="1" t="s">
        <v>155</v>
      </c>
      <c r="I531" s="1" t="s">
        <v>18</v>
      </c>
      <c r="J531" s="1" t="s">
        <v>156</v>
      </c>
      <c r="K531" s="1" t="s">
        <v>157</v>
      </c>
      <c r="L531" s="1" t="s">
        <v>158</v>
      </c>
      <c r="M531" s="1" t="s">
        <v>159</v>
      </c>
      <c r="N531">
        <v>119600</v>
      </c>
      <c r="O531" s="1" t="s">
        <v>134</v>
      </c>
      <c r="P531" s="1" t="s">
        <v>87</v>
      </c>
      <c r="Q531" s="1">
        <f>Data_sales[[#This Row],[priceEach]]*Data_sales[[#This Row],[quantityOrdered]]</f>
        <v>1732.59</v>
      </c>
      <c r="R531" s="1">
        <f>YEAR(Data_sales[[#This Row],[orderDate]])</f>
        <v>2003</v>
      </c>
      <c r="T531">
        <f>COUNTIF($F$2:F531,F531:F1530)</f>
        <v>1</v>
      </c>
      <c r="U531">
        <f>IF(T531=1,T531+ROWS($T$2:T531)/1000,"")</f>
        <v>1.53</v>
      </c>
      <c r="V531" t="str">
        <f>IFERROR(SMALL($U$2:$U$1001,ROWS($U$2:U531)),"")</f>
        <v/>
      </c>
      <c r="W531" t="str">
        <f>IF(V531&lt;&gt;"",INDEX(Data_sales[productName],MATCH(V531,$U$2:$U$1001,0)),"")</f>
        <v/>
      </c>
      <c r="X531">
        <f>COUNTIF($O$2:O531,$O$2:$O$1001)</f>
        <v>94</v>
      </c>
      <c r="Y531" t="str">
        <f>IF(X531=1,X531+ROWS($X$2:X531)/100,"")</f>
        <v/>
      </c>
      <c r="Z531" t="str">
        <f>IFERROR(LARGE($Y$2:$Y$1001,ROWS($Y$2:Y531)),"")</f>
        <v/>
      </c>
      <c r="AA531" t="str">
        <f>IF(Z531&lt;&gt;"",INDEX(Data_sales[RepfullName],MATCH(Z531,$Y$2:$Y$1001,0)),"")</f>
        <v/>
      </c>
    </row>
    <row r="532" spans="1:27" x14ac:dyDescent="0.25">
      <c r="A532">
        <v>278</v>
      </c>
      <c r="B532">
        <v>31</v>
      </c>
      <c r="C532">
        <v>55.89</v>
      </c>
      <c r="D532" s="1" t="s">
        <v>17</v>
      </c>
      <c r="E532" s="1" t="s">
        <v>18</v>
      </c>
      <c r="F532" s="1" t="s">
        <v>167</v>
      </c>
      <c r="G532" s="2">
        <v>37930</v>
      </c>
      <c r="H532" s="1" t="s">
        <v>160</v>
      </c>
      <c r="I532" s="1" t="s">
        <v>100</v>
      </c>
      <c r="J532" s="1" t="s">
        <v>156</v>
      </c>
      <c r="K532" s="1" t="s">
        <v>157</v>
      </c>
      <c r="L532" s="1" t="s">
        <v>158</v>
      </c>
      <c r="M532" s="1" t="s">
        <v>159</v>
      </c>
      <c r="N532">
        <v>119600</v>
      </c>
      <c r="O532" s="1" t="s">
        <v>134</v>
      </c>
      <c r="P532" s="1" t="s">
        <v>87</v>
      </c>
      <c r="Q532" s="1">
        <f>Data_sales[[#This Row],[priceEach]]*Data_sales[[#This Row],[quantityOrdered]]</f>
        <v>1732.59</v>
      </c>
      <c r="R532" s="1">
        <f>YEAR(Data_sales[[#This Row],[orderDate]])</f>
        <v>2003</v>
      </c>
      <c r="T532">
        <f>COUNTIF($F$2:F532,F532:F1531)</f>
        <v>2</v>
      </c>
      <c r="U532" t="str">
        <f>IF(T532=1,T532+ROWS($T$2:T532)/1000,"")</f>
        <v/>
      </c>
      <c r="V532" t="str">
        <f>IFERROR(SMALL($U$2:$U$1001,ROWS($U$2:U532)),"")</f>
        <v/>
      </c>
      <c r="W532" t="str">
        <f>IF(V532&lt;&gt;"",INDEX(Data_sales[productName],MATCH(V532,$U$2:$U$1001,0)),"")</f>
        <v/>
      </c>
      <c r="X532">
        <f>COUNTIF($O$2:O532,$O$2:$O$1001)</f>
        <v>95</v>
      </c>
      <c r="Y532" t="str">
        <f>IF(X532=1,X532+ROWS($X$2:X532)/100,"")</f>
        <v/>
      </c>
      <c r="Z532" t="str">
        <f>IFERROR(LARGE($Y$2:$Y$1001,ROWS($Y$2:Y532)),"")</f>
        <v/>
      </c>
      <c r="AA532" t="str">
        <f>IF(Z532&lt;&gt;"",INDEX(Data_sales[RepfullName],MATCH(Z532,$Y$2:$Y$1001,0)),"")</f>
        <v/>
      </c>
    </row>
    <row r="533" spans="1:27" x14ac:dyDescent="0.25">
      <c r="A533">
        <v>278</v>
      </c>
      <c r="B533">
        <v>31</v>
      </c>
      <c r="C533">
        <v>55.89</v>
      </c>
      <c r="D533" s="1" t="s">
        <v>17</v>
      </c>
      <c r="E533" s="1" t="s">
        <v>18</v>
      </c>
      <c r="F533" s="1" t="s">
        <v>167</v>
      </c>
      <c r="G533" s="2">
        <v>38303</v>
      </c>
      <c r="H533" s="1" t="s">
        <v>161</v>
      </c>
      <c r="I533" s="1" t="s">
        <v>42</v>
      </c>
      <c r="J533" s="1" t="s">
        <v>156</v>
      </c>
      <c r="K533" s="1" t="s">
        <v>157</v>
      </c>
      <c r="L533" s="1" t="s">
        <v>158</v>
      </c>
      <c r="M533" s="1" t="s">
        <v>159</v>
      </c>
      <c r="N533">
        <v>119600</v>
      </c>
      <c r="O533" s="1" t="s">
        <v>134</v>
      </c>
      <c r="P533" s="1" t="s">
        <v>87</v>
      </c>
      <c r="Q533" s="1">
        <f>Data_sales[[#This Row],[priceEach]]*Data_sales[[#This Row],[quantityOrdered]]</f>
        <v>1732.59</v>
      </c>
      <c r="R533" s="1">
        <f>YEAR(Data_sales[[#This Row],[orderDate]])</f>
        <v>2004</v>
      </c>
      <c r="T533">
        <f>COUNTIF($F$2:F533,F533:F1532)</f>
        <v>3</v>
      </c>
      <c r="U533" t="str">
        <f>IF(T533=1,T533+ROWS($T$2:T533)/1000,"")</f>
        <v/>
      </c>
      <c r="V533" t="str">
        <f>IFERROR(SMALL($U$2:$U$1001,ROWS($U$2:U533)),"")</f>
        <v/>
      </c>
      <c r="W533" t="str">
        <f>IF(V533&lt;&gt;"",INDEX(Data_sales[productName],MATCH(V533,$U$2:$U$1001,0)),"")</f>
        <v/>
      </c>
      <c r="X533">
        <f>COUNTIF($O$2:O533,$O$2:$O$1001)</f>
        <v>96</v>
      </c>
      <c r="Y533" t="str">
        <f>IF(X533=1,X533+ROWS($X$2:X533)/100,"")</f>
        <v/>
      </c>
      <c r="Z533" t="str">
        <f>IFERROR(LARGE($Y$2:$Y$1001,ROWS($Y$2:Y533)),"")</f>
        <v/>
      </c>
      <c r="AA533" t="str">
        <f>IF(Z533&lt;&gt;"",INDEX(Data_sales[RepfullName],MATCH(Z533,$Y$2:$Y$1001,0)),"")</f>
        <v/>
      </c>
    </row>
    <row r="534" spans="1:27" x14ac:dyDescent="0.25">
      <c r="A534">
        <v>278</v>
      </c>
      <c r="B534">
        <v>50</v>
      </c>
      <c r="C534">
        <v>55.96</v>
      </c>
      <c r="D534" s="1" t="s">
        <v>17</v>
      </c>
      <c r="E534" s="1" t="s">
        <v>18</v>
      </c>
      <c r="F534" s="1" t="s">
        <v>168</v>
      </c>
      <c r="G534" s="2">
        <v>37669</v>
      </c>
      <c r="H534" s="1" t="s">
        <v>155</v>
      </c>
      <c r="I534" s="1" t="s">
        <v>18</v>
      </c>
      <c r="J534" s="1" t="s">
        <v>156</v>
      </c>
      <c r="K534" s="1" t="s">
        <v>157</v>
      </c>
      <c r="L534" s="1" t="s">
        <v>158</v>
      </c>
      <c r="M534" s="1" t="s">
        <v>159</v>
      </c>
      <c r="N534">
        <v>119600</v>
      </c>
      <c r="O534" s="1" t="s">
        <v>134</v>
      </c>
      <c r="P534" s="1" t="s">
        <v>87</v>
      </c>
      <c r="Q534" s="1">
        <f>Data_sales[[#This Row],[priceEach]]*Data_sales[[#This Row],[quantityOrdered]]</f>
        <v>2798</v>
      </c>
      <c r="R534" s="1">
        <f>YEAR(Data_sales[[#This Row],[orderDate]])</f>
        <v>2003</v>
      </c>
      <c r="T534">
        <f>COUNTIF($F$2:F534,F534:F1533)</f>
        <v>1</v>
      </c>
      <c r="U534">
        <f>IF(T534=1,T534+ROWS($T$2:T534)/1000,"")</f>
        <v>1.5329999999999999</v>
      </c>
      <c r="V534" t="str">
        <f>IFERROR(SMALL($U$2:$U$1001,ROWS($U$2:U534)),"")</f>
        <v/>
      </c>
      <c r="W534" t="str">
        <f>IF(V534&lt;&gt;"",INDEX(Data_sales[productName],MATCH(V534,$U$2:$U$1001,0)),"")</f>
        <v/>
      </c>
      <c r="X534">
        <f>COUNTIF($O$2:O534,$O$2:$O$1001)</f>
        <v>97</v>
      </c>
      <c r="Y534" t="str">
        <f>IF(X534=1,X534+ROWS($X$2:X534)/100,"")</f>
        <v/>
      </c>
      <c r="Z534" t="str">
        <f>IFERROR(LARGE($Y$2:$Y$1001,ROWS($Y$2:Y534)),"")</f>
        <v/>
      </c>
      <c r="AA534" t="str">
        <f>IF(Z534&lt;&gt;"",INDEX(Data_sales[RepfullName],MATCH(Z534,$Y$2:$Y$1001,0)),"")</f>
        <v/>
      </c>
    </row>
    <row r="535" spans="1:27" x14ac:dyDescent="0.25">
      <c r="A535">
        <v>278</v>
      </c>
      <c r="B535">
        <v>50</v>
      </c>
      <c r="C535">
        <v>55.96</v>
      </c>
      <c r="D535" s="1" t="s">
        <v>17</v>
      </c>
      <c r="E535" s="1" t="s">
        <v>18</v>
      </c>
      <c r="F535" s="1" t="s">
        <v>168</v>
      </c>
      <c r="G535" s="2">
        <v>37930</v>
      </c>
      <c r="H535" s="1" t="s">
        <v>160</v>
      </c>
      <c r="I535" s="1" t="s">
        <v>100</v>
      </c>
      <c r="J535" s="1" t="s">
        <v>156</v>
      </c>
      <c r="K535" s="1" t="s">
        <v>157</v>
      </c>
      <c r="L535" s="1" t="s">
        <v>158</v>
      </c>
      <c r="M535" s="1" t="s">
        <v>159</v>
      </c>
      <c r="N535">
        <v>119600</v>
      </c>
      <c r="O535" s="1" t="s">
        <v>134</v>
      </c>
      <c r="P535" s="1" t="s">
        <v>87</v>
      </c>
      <c r="Q535" s="1">
        <f>Data_sales[[#This Row],[priceEach]]*Data_sales[[#This Row],[quantityOrdered]]</f>
        <v>2798</v>
      </c>
      <c r="R535" s="1">
        <f>YEAR(Data_sales[[#This Row],[orderDate]])</f>
        <v>2003</v>
      </c>
      <c r="T535">
        <f>COUNTIF($F$2:F535,F535:F1534)</f>
        <v>2</v>
      </c>
      <c r="U535" t="str">
        <f>IF(T535=1,T535+ROWS($T$2:T535)/1000,"")</f>
        <v/>
      </c>
      <c r="V535" t="str">
        <f>IFERROR(SMALL($U$2:$U$1001,ROWS($U$2:U535)),"")</f>
        <v/>
      </c>
      <c r="W535" t="str">
        <f>IF(V535&lt;&gt;"",INDEX(Data_sales[productName],MATCH(V535,$U$2:$U$1001,0)),"")</f>
        <v/>
      </c>
      <c r="X535">
        <f>COUNTIF($O$2:O535,$O$2:$O$1001)</f>
        <v>98</v>
      </c>
      <c r="Y535" t="str">
        <f>IF(X535=1,X535+ROWS($X$2:X535)/100,"")</f>
        <v/>
      </c>
      <c r="Z535" t="str">
        <f>IFERROR(LARGE($Y$2:$Y$1001,ROWS($Y$2:Y535)),"")</f>
        <v/>
      </c>
      <c r="AA535" t="str">
        <f>IF(Z535&lt;&gt;"",INDEX(Data_sales[RepfullName],MATCH(Z535,$Y$2:$Y$1001,0)),"")</f>
        <v/>
      </c>
    </row>
    <row r="536" spans="1:27" x14ac:dyDescent="0.25">
      <c r="A536">
        <v>278</v>
      </c>
      <c r="B536">
        <v>50</v>
      </c>
      <c r="C536">
        <v>55.96</v>
      </c>
      <c r="D536" s="1" t="s">
        <v>17</v>
      </c>
      <c r="E536" s="1" t="s">
        <v>18</v>
      </c>
      <c r="F536" s="1" t="s">
        <v>168</v>
      </c>
      <c r="G536" s="2">
        <v>38303</v>
      </c>
      <c r="H536" s="1" t="s">
        <v>161</v>
      </c>
      <c r="I536" s="1" t="s">
        <v>42</v>
      </c>
      <c r="J536" s="1" t="s">
        <v>156</v>
      </c>
      <c r="K536" s="1" t="s">
        <v>157</v>
      </c>
      <c r="L536" s="1" t="s">
        <v>158</v>
      </c>
      <c r="M536" s="1" t="s">
        <v>159</v>
      </c>
      <c r="N536">
        <v>119600</v>
      </c>
      <c r="O536" s="1" t="s">
        <v>134</v>
      </c>
      <c r="P536" s="1" t="s">
        <v>87</v>
      </c>
      <c r="Q536" s="1">
        <f>Data_sales[[#This Row],[priceEach]]*Data_sales[[#This Row],[quantityOrdered]]</f>
        <v>2798</v>
      </c>
      <c r="R536" s="1">
        <f>YEAR(Data_sales[[#This Row],[orderDate]])</f>
        <v>2004</v>
      </c>
      <c r="T536">
        <f>COUNTIF($F$2:F536,F536:F1535)</f>
        <v>3</v>
      </c>
      <c r="U536" t="str">
        <f>IF(T536=1,T536+ROWS($T$2:T536)/1000,"")</f>
        <v/>
      </c>
      <c r="V536" t="str">
        <f>IFERROR(SMALL($U$2:$U$1001,ROWS($U$2:U536)),"")</f>
        <v/>
      </c>
      <c r="W536" t="str">
        <f>IF(V536&lt;&gt;"",INDEX(Data_sales[productName],MATCH(V536,$U$2:$U$1001,0)),"")</f>
        <v/>
      </c>
      <c r="X536">
        <f>COUNTIF($O$2:O536,$O$2:$O$1001)</f>
        <v>99</v>
      </c>
      <c r="Y536" t="str">
        <f>IF(X536=1,X536+ROWS($X$2:X536)/100,"")</f>
        <v/>
      </c>
      <c r="Z536" t="str">
        <f>IFERROR(LARGE($Y$2:$Y$1001,ROWS($Y$2:Y536)),"")</f>
        <v/>
      </c>
      <c r="AA536" t="str">
        <f>IF(Z536&lt;&gt;"",INDEX(Data_sales[RepfullName],MATCH(Z536,$Y$2:$Y$1001,0)),"")</f>
        <v/>
      </c>
    </row>
    <row r="537" spans="1:27" x14ac:dyDescent="0.25">
      <c r="A537">
        <v>278</v>
      </c>
      <c r="B537">
        <v>26</v>
      </c>
      <c r="C537">
        <v>71</v>
      </c>
      <c r="D537" s="1" t="s">
        <v>17</v>
      </c>
      <c r="E537" s="1" t="s">
        <v>18</v>
      </c>
      <c r="F537" s="1" t="s">
        <v>169</v>
      </c>
      <c r="G537" s="2">
        <v>37669</v>
      </c>
      <c r="H537" s="1" t="s">
        <v>155</v>
      </c>
      <c r="I537" s="1" t="s">
        <v>18</v>
      </c>
      <c r="J537" s="1" t="s">
        <v>156</v>
      </c>
      <c r="K537" s="1" t="s">
        <v>157</v>
      </c>
      <c r="L537" s="1" t="s">
        <v>158</v>
      </c>
      <c r="M537" s="1" t="s">
        <v>159</v>
      </c>
      <c r="N537">
        <v>119600</v>
      </c>
      <c r="O537" s="1" t="s">
        <v>134</v>
      </c>
      <c r="P537" s="1" t="s">
        <v>87</v>
      </c>
      <c r="Q537" s="1">
        <f>Data_sales[[#This Row],[priceEach]]*Data_sales[[#This Row],[quantityOrdered]]</f>
        <v>1846</v>
      </c>
      <c r="R537" s="1">
        <f>YEAR(Data_sales[[#This Row],[orderDate]])</f>
        <v>2003</v>
      </c>
      <c r="T537">
        <f>COUNTIF($F$2:F537,F537:F1536)</f>
        <v>1</v>
      </c>
      <c r="U537">
        <f>IF(T537=1,T537+ROWS($T$2:T537)/1000,"")</f>
        <v>1.536</v>
      </c>
      <c r="V537" t="str">
        <f>IFERROR(SMALL($U$2:$U$1001,ROWS($U$2:U537)),"")</f>
        <v/>
      </c>
      <c r="W537" t="str">
        <f>IF(V537&lt;&gt;"",INDEX(Data_sales[productName],MATCH(V537,$U$2:$U$1001,0)),"")</f>
        <v/>
      </c>
      <c r="X537">
        <f>COUNTIF($O$2:O537,$O$2:$O$1001)</f>
        <v>100</v>
      </c>
      <c r="Y537" t="str">
        <f>IF(X537=1,X537+ROWS($X$2:X537)/100,"")</f>
        <v/>
      </c>
      <c r="Z537" t="str">
        <f>IFERROR(LARGE($Y$2:$Y$1001,ROWS($Y$2:Y537)),"")</f>
        <v/>
      </c>
      <c r="AA537" t="str">
        <f>IF(Z537&lt;&gt;"",INDEX(Data_sales[RepfullName],MATCH(Z537,$Y$2:$Y$1001,0)),"")</f>
        <v/>
      </c>
    </row>
    <row r="538" spans="1:27" x14ac:dyDescent="0.25">
      <c r="A538">
        <v>278</v>
      </c>
      <c r="B538">
        <v>26</v>
      </c>
      <c r="C538">
        <v>71</v>
      </c>
      <c r="D538" s="1" t="s">
        <v>17</v>
      </c>
      <c r="E538" s="1" t="s">
        <v>18</v>
      </c>
      <c r="F538" s="1" t="s">
        <v>169</v>
      </c>
      <c r="G538" s="2">
        <v>37930</v>
      </c>
      <c r="H538" s="1" t="s">
        <v>160</v>
      </c>
      <c r="I538" s="1" t="s">
        <v>100</v>
      </c>
      <c r="J538" s="1" t="s">
        <v>156</v>
      </c>
      <c r="K538" s="1" t="s">
        <v>157</v>
      </c>
      <c r="L538" s="1" t="s">
        <v>158</v>
      </c>
      <c r="M538" s="1" t="s">
        <v>159</v>
      </c>
      <c r="N538">
        <v>119600</v>
      </c>
      <c r="O538" s="1" t="s">
        <v>134</v>
      </c>
      <c r="P538" s="1" t="s">
        <v>87</v>
      </c>
      <c r="Q538" s="1">
        <f>Data_sales[[#This Row],[priceEach]]*Data_sales[[#This Row],[quantityOrdered]]</f>
        <v>1846</v>
      </c>
      <c r="R538" s="1">
        <f>YEAR(Data_sales[[#This Row],[orderDate]])</f>
        <v>2003</v>
      </c>
      <c r="T538">
        <f>COUNTIF($F$2:F538,F538:F1537)</f>
        <v>2</v>
      </c>
      <c r="U538" t="str">
        <f>IF(T538=1,T538+ROWS($T$2:T538)/1000,"")</f>
        <v/>
      </c>
      <c r="V538" t="str">
        <f>IFERROR(SMALL($U$2:$U$1001,ROWS($U$2:U538)),"")</f>
        <v/>
      </c>
      <c r="W538" t="str">
        <f>IF(V538&lt;&gt;"",INDEX(Data_sales[productName],MATCH(V538,$U$2:$U$1001,0)),"")</f>
        <v/>
      </c>
      <c r="X538">
        <f>COUNTIF($O$2:O538,$O$2:$O$1001)</f>
        <v>101</v>
      </c>
      <c r="Y538" t="str">
        <f>IF(X538=1,X538+ROWS($X$2:X538)/100,"")</f>
        <v/>
      </c>
      <c r="Z538" t="str">
        <f>IFERROR(LARGE($Y$2:$Y$1001,ROWS($Y$2:Y538)),"")</f>
        <v/>
      </c>
      <c r="AA538" t="str">
        <f>IF(Z538&lt;&gt;"",INDEX(Data_sales[RepfullName],MATCH(Z538,$Y$2:$Y$1001,0)),"")</f>
        <v/>
      </c>
    </row>
    <row r="539" spans="1:27" x14ac:dyDescent="0.25">
      <c r="A539">
        <v>278</v>
      </c>
      <c r="B539">
        <v>26</v>
      </c>
      <c r="C539">
        <v>71</v>
      </c>
      <c r="D539" s="1" t="s">
        <v>17</v>
      </c>
      <c r="E539" s="1" t="s">
        <v>18</v>
      </c>
      <c r="F539" s="1" t="s">
        <v>169</v>
      </c>
      <c r="G539" s="2">
        <v>38303</v>
      </c>
      <c r="H539" s="1" t="s">
        <v>161</v>
      </c>
      <c r="I539" s="1" t="s">
        <v>42</v>
      </c>
      <c r="J539" s="1" t="s">
        <v>156</v>
      </c>
      <c r="K539" s="1" t="s">
        <v>157</v>
      </c>
      <c r="L539" s="1" t="s">
        <v>158</v>
      </c>
      <c r="M539" s="1" t="s">
        <v>159</v>
      </c>
      <c r="N539">
        <v>119600</v>
      </c>
      <c r="O539" s="1" t="s">
        <v>134</v>
      </c>
      <c r="P539" s="1" t="s">
        <v>87</v>
      </c>
      <c r="Q539" s="1">
        <f>Data_sales[[#This Row],[priceEach]]*Data_sales[[#This Row],[quantityOrdered]]</f>
        <v>1846</v>
      </c>
      <c r="R539" s="1">
        <f>YEAR(Data_sales[[#This Row],[orderDate]])</f>
        <v>2004</v>
      </c>
      <c r="T539">
        <f>COUNTIF($F$2:F539,F539:F1538)</f>
        <v>3</v>
      </c>
      <c r="U539" t="str">
        <f>IF(T539=1,T539+ROWS($T$2:T539)/1000,"")</f>
        <v/>
      </c>
      <c r="V539" t="str">
        <f>IFERROR(SMALL($U$2:$U$1001,ROWS($U$2:U539)),"")</f>
        <v/>
      </c>
      <c r="W539" t="str">
        <f>IF(V539&lt;&gt;"",INDEX(Data_sales[productName],MATCH(V539,$U$2:$U$1001,0)),"")</f>
        <v/>
      </c>
      <c r="X539">
        <f>COUNTIF($O$2:O539,$O$2:$O$1001)</f>
        <v>102</v>
      </c>
      <c r="Y539" t="str">
        <f>IF(X539=1,X539+ROWS($X$2:X539)/100,"")</f>
        <v/>
      </c>
      <c r="Z539" t="str">
        <f>IFERROR(LARGE($Y$2:$Y$1001,ROWS($Y$2:Y539)),"")</f>
        <v/>
      </c>
      <c r="AA539" t="str">
        <f>IF(Z539&lt;&gt;"",INDEX(Data_sales[RepfullName],MATCH(Z539,$Y$2:$Y$1001,0)),"")</f>
        <v/>
      </c>
    </row>
    <row r="540" spans="1:27" x14ac:dyDescent="0.25">
      <c r="A540">
        <v>278</v>
      </c>
      <c r="B540">
        <v>33</v>
      </c>
      <c r="C540">
        <v>65.349999999999994</v>
      </c>
      <c r="D540" s="1" t="s">
        <v>17</v>
      </c>
      <c r="E540" s="1" t="s">
        <v>18</v>
      </c>
      <c r="F540" s="1" t="s">
        <v>170</v>
      </c>
      <c r="G540" s="2">
        <v>37669</v>
      </c>
      <c r="H540" s="1" t="s">
        <v>155</v>
      </c>
      <c r="I540" s="1" t="s">
        <v>18</v>
      </c>
      <c r="J540" s="1" t="s">
        <v>156</v>
      </c>
      <c r="K540" s="1" t="s">
        <v>157</v>
      </c>
      <c r="L540" s="1" t="s">
        <v>158</v>
      </c>
      <c r="M540" s="1" t="s">
        <v>159</v>
      </c>
      <c r="N540">
        <v>119600</v>
      </c>
      <c r="O540" s="1" t="s">
        <v>134</v>
      </c>
      <c r="P540" s="1" t="s">
        <v>87</v>
      </c>
      <c r="Q540" s="1">
        <f>Data_sales[[#This Row],[priceEach]]*Data_sales[[#This Row],[quantityOrdered]]</f>
        <v>2156.5499999999997</v>
      </c>
      <c r="R540" s="1">
        <f>YEAR(Data_sales[[#This Row],[orderDate]])</f>
        <v>2003</v>
      </c>
      <c r="T540">
        <f>COUNTIF($F$2:F540,F540:F1539)</f>
        <v>1</v>
      </c>
      <c r="U540">
        <f>IF(T540=1,T540+ROWS($T$2:T540)/1000,"")</f>
        <v>1.5390000000000001</v>
      </c>
      <c r="V540" t="str">
        <f>IFERROR(SMALL($U$2:$U$1001,ROWS($U$2:U540)),"")</f>
        <v/>
      </c>
      <c r="W540" t="str">
        <f>IF(V540&lt;&gt;"",INDEX(Data_sales[productName],MATCH(V540,$U$2:$U$1001,0)),"")</f>
        <v/>
      </c>
      <c r="X540">
        <f>COUNTIF($O$2:O540,$O$2:$O$1001)</f>
        <v>103</v>
      </c>
      <c r="Y540" t="str">
        <f>IF(X540=1,X540+ROWS($X$2:X540)/100,"")</f>
        <v/>
      </c>
      <c r="Z540" t="str">
        <f>IFERROR(LARGE($Y$2:$Y$1001,ROWS($Y$2:Y540)),"")</f>
        <v/>
      </c>
      <c r="AA540" t="str">
        <f>IF(Z540&lt;&gt;"",INDEX(Data_sales[RepfullName],MATCH(Z540,$Y$2:$Y$1001,0)),"")</f>
        <v/>
      </c>
    </row>
    <row r="541" spans="1:27" x14ac:dyDescent="0.25">
      <c r="A541">
        <v>278</v>
      </c>
      <c r="B541">
        <v>33</v>
      </c>
      <c r="C541">
        <v>65.349999999999994</v>
      </c>
      <c r="D541" s="1" t="s">
        <v>17</v>
      </c>
      <c r="E541" s="1" t="s">
        <v>18</v>
      </c>
      <c r="F541" s="1" t="s">
        <v>170</v>
      </c>
      <c r="G541" s="2">
        <v>37930</v>
      </c>
      <c r="H541" s="1" t="s">
        <v>160</v>
      </c>
      <c r="I541" s="1" t="s">
        <v>100</v>
      </c>
      <c r="J541" s="1" t="s">
        <v>156</v>
      </c>
      <c r="K541" s="1" t="s">
        <v>157</v>
      </c>
      <c r="L541" s="1" t="s">
        <v>158</v>
      </c>
      <c r="M541" s="1" t="s">
        <v>159</v>
      </c>
      <c r="N541">
        <v>119600</v>
      </c>
      <c r="O541" s="1" t="s">
        <v>134</v>
      </c>
      <c r="P541" s="1" t="s">
        <v>87</v>
      </c>
      <c r="Q541" s="1">
        <f>Data_sales[[#This Row],[priceEach]]*Data_sales[[#This Row],[quantityOrdered]]</f>
        <v>2156.5499999999997</v>
      </c>
      <c r="R541" s="1">
        <f>YEAR(Data_sales[[#This Row],[orderDate]])</f>
        <v>2003</v>
      </c>
      <c r="T541">
        <f>COUNTIF($F$2:F541,F541:F1540)</f>
        <v>2</v>
      </c>
      <c r="U541" t="str">
        <f>IF(T541=1,T541+ROWS($T$2:T541)/1000,"")</f>
        <v/>
      </c>
      <c r="V541" t="str">
        <f>IFERROR(SMALL($U$2:$U$1001,ROWS($U$2:U541)),"")</f>
        <v/>
      </c>
      <c r="W541" t="str">
        <f>IF(V541&lt;&gt;"",INDEX(Data_sales[productName],MATCH(V541,$U$2:$U$1001,0)),"")</f>
        <v/>
      </c>
      <c r="X541">
        <f>COUNTIF($O$2:O541,$O$2:$O$1001)</f>
        <v>104</v>
      </c>
      <c r="Y541" t="str">
        <f>IF(X541=1,X541+ROWS($X$2:X541)/100,"")</f>
        <v/>
      </c>
      <c r="Z541" t="str">
        <f>IFERROR(LARGE($Y$2:$Y$1001,ROWS($Y$2:Y541)),"")</f>
        <v/>
      </c>
      <c r="AA541" t="str">
        <f>IF(Z541&lt;&gt;"",INDEX(Data_sales[RepfullName],MATCH(Z541,$Y$2:$Y$1001,0)),"")</f>
        <v/>
      </c>
    </row>
    <row r="542" spans="1:27" x14ac:dyDescent="0.25">
      <c r="A542">
        <v>278</v>
      </c>
      <c r="B542">
        <v>33</v>
      </c>
      <c r="C542">
        <v>65.349999999999994</v>
      </c>
      <c r="D542" s="1" t="s">
        <v>17</v>
      </c>
      <c r="E542" s="1" t="s">
        <v>18</v>
      </c>
      <c r="F542" s="1" t="s">
        <v>170</v>
      </c>
      <c r="G542" s="2">
        <v>38303</v>
      </c>
      <c r="H542" s="1" t="s">
        <v>161</v>
      </c>
      <c r="I542" s="1" t="s">
        <v>42</v>
      </c>
      <c r="J542" s="1" t="s">
        <v>156</v>
      </c>
      <c r="K542" s="1" t="s">
        <v>157</v>
      </c>
      <c r="L542" s="1" t="s">
        <v>158</v>
      </c>
      <c r="M542" s="1" t="s">
        <v>159</v>
      </c>
      <c r="N542">
        <v>119600</v>
      </c>
      <c r="O542" s="1" t="s">
        <v>134</v>
      </c>
      <c r="P542" s="1" t="s">
        <v>87</v>
      </c>
      <c r="Q542" s="1">
        <f>Data_sales[[#This Row],[priceEach]]*Data_sales[[#This Row],[quantityOrdered]]</f>
        <v>2156.5499999999997</v>
      </c>
      <c r="R542" s="1">
        <f>YEAR(Data_sales[[#This Row],[orderDate]])</f>
        <v>2004</v>
      </c>
      <c r="T542">
        <f>COUNTIF($F$2:F542,F542:F1541)</f>
        <v>3</v>
      </c>
      <c r="U542" t="str">
        <f>IF(T542=1,T542+ROWS($T$2:T542)/1000,"")</f>
        <v/>
      </c>
      <c r="V542" t="str">
        <f>IFERROR(SMALL($U$2:$U$1001,ROWS($U$2:U542)),"")</f>
        <v/>
      </c>
      <c r="W542" t="str">
        <f>IF(V542&lt;&gt;"",INDEX(Data_sales[productName],MATCH(V542,$U$2:$U$1001,0)),"")</f>
        <v/>
      </c>
      <c r="X542">
        <f>COUNTIF($O$2:O542,$O$2:$O$1001)</f>
        <v>105</v>
      </c>
      <c r="Y542" t="str">
        <f>IF(X542=1,X542+ROWS($X$2:X542)/100,"")</f>
        <v/>
      </c>
      <c r="Z542" t="str">
        <f>IFERROR(LARGE($Y$2:$Y$1001,ROWS($Y$2:Y542)),"")</f>
        <v/>
      </c>
      <c r="AA542" t="str">
        <f>IF(Z542&lt;&gt;"",INDEX(Data_sales[RepfullName],MATCH(Z542,$Y$2:$Y$1001,0)),"")</f>
        <v/>
      </c>
    </row>
    <row r="543" spans="1:27" x14ac:dyDescent="0.25">
      <c r="A543">
        <v>278</v>
      </c>
      <c r="B543">
        <v>39</v>
      </c>
      <c r="C543">
        <v>35.78</v>
      </c>
      <c r="D543" s="1" t="s">
        <v>17</v>
      </c>
      <c r="E543" s="1" t="s">
        <v>18</v>
      </c>
      <c r="F543" s="1" t="s">
        <v>171</v>
      </c>
      <c r="G543" s="2">
        <v>37669</v>
      </c>
      <c r="H543" s="1" t="s">
        <v>155</v>
      </c>
      <c r="I543" s="1" t="s">
        <v>18</v>
      </c>
      <c r="J543" s="1" t="s">
        <v>156</v>
      </c>
      <c r="K543" s="1" t="s">
        <v>157</v>
      </c>
      <c r="L543" s="1" t="s">
        <v>158</v>
      </c>
      <c r="M543" s="1" t="s">
        <v>159</v>
      </c>
      <c r="N543">
        <v>119600</v>
      </c>
      <c r="O543" s="1" t="s">
        <v>134</v>
      </c>
      <c r="P543" s="1" t="s">
        <v>87</v>
      </c>
      <c r="Q543" s="1">
        <f>Data_sales[[#This Row],[priceEach]]*Data_sales[[#This Row],[quantityOrdered]]</f>
        <v>1395.42</v>
      </c>
      <c r="R543" s="1">
        <f>YEAR(Data_sales[[#This Row],[orderDate]])</f>
        <v>2003</v>
      </c>
      <c r="T543">
        <f>COUNTIF($F$2:F543,F543:F1542)</f>
        <v>1</v>
      </c>
      <c r="U543">
        <f>IF(T543=1,T543+ROWS($T$2:T543)/1000,"")</f>
        <v>1.542</v>
      </c>
      <c r="V543" t="str">
        <f>IFERROR(SMALL($U$2:$U$1001,ROWS($U$2:U543)),"")</f>
        <v/>
      </c>
      <c r="W543" t="str">
        <f>IF(V543&lt;&gt;"",INDEX(Data_sales[productName],MATCH(V543,$U$2:$U$1001,0)),"")</f>
        <v/>
      </c>
      <c r="X543">
        <f>COUNTIF($O$2:O543,$O$2:$O$1001)</f>
        <v>106</v>
      </c>
      <c r="Y543" t="str">
        <f>IF(X543=1,X543+ROWS($X$2:X543)/100,"")</f>
        <v/>
      </c>
      <c r="Z543" t="str">
        <f>IFERROR(LARGE($Y$2:$Y$1001,ROWS($Y$2:Y543)),"")</f>
        <v/>
      </c>
      <c r="AA543" t="str">
        <f>IF(Z543&lt;&gt;"",INDEX(Data_sales[RepfullName],MATCH(Z543,$Y$2:$Y$1001,0)),"")</f>
        <v/>
      </c>
    </row>
    <row r="544" spans="1:27" x14ac:dyDescent="0.25">
      <c r="A544">
        <v>278</v>
      </c>
      <c r="B544">
        <v>39</v>
      </c>
      <c r="C544">
        <v>35.78</v>
      </c>
      <c r="D544" s="1" t="s">
        <v>17</v>
      </c>
      <c r="E544" s="1" t="s">
        <v>18</v>
      </c>
      <c r="F544" s="1" t="s">
        <v>171</v>
      </c>
      <c r="G544" s="2">
        <v>37930</v>
      </c>
      <c r="H544" s="1" t="s">
        <v>160</v>
      </c>
      <c r="I544" s="1" t="s">
        <v>100</v>
      </c>
      <c r="J544" s="1" t="s">
        <v>156</v>
      </c>
      <c r="K544" s="1" t="s">
        <v>157</v>
      </c>
      <c r="L544" s="1" t="s">
        <v>158</v>
      </c>
      <c r="M544" s="1" t="s">
        <v>159</v>
      </c>
      <c r="N544">
        <v>119600</v>
      </c>
      <c r="O544" s="1" t="s">
        <v>134</v>
      </c>
      <c r="P544" s="1" t="s">
        <v>87</v>
      </c>
      <c r="Q544" s="1">
        <f>Data_sales[[#This Row],[priceEach]]*Data_sales[[#This Row],[quantityOrdered]]</f>
        <v>1395.42</v>
      </c>
      <c r="R544" s="1">
        <f>YEAR(Data_sales[[#This Row],[orderDate]])</f>
        <v>2003</v>
      </c>
      <c r="T544">
        <f>COUNTIF($F$2:F544,F544:F1543)</f>
        <v>2</v>
      </c>
      <c r="U544" t="str">
        <f>IF(T544=1,T544+ROWS($T$2:T544)/1000,"")</f>
        <v/>
      </c>
      <c r="V544" t="str">
        <f>IFERROR(SMALL($U$2:$U$1001,ROWS($U$2:U544)),"")</f>
        <v/>
      </c>
      <c r="W544" t="str">
        <f>IF(V544&lt;&gt;"",INDEX(Data_sales[productName],MATCH(V544,$U$2:$U$1001,0)),"")</f>
        <v/>
      </c>
      <c r="X544">
        <f>COUNTIF($O$2:O544,$O$2:$O$1001)</f>
        <v>107</v>
      </c>
      <c r="Y544" t="str">
        <f>IF(X544=1,X544+ROWS($X$2:X544)/100,"")</f>
        <v/>
      </c>
      <c r="Z544" t="str">
        <f>IFERROR(LARGE($Y$2:$Y$1001,ROWS($Y$2:Y544)),"")</f>
        <v/>
      </c>
      <c r="AA544" t="str">
        <f>IF(Z544&lt;&gt;"",INDEX(Data_sales[RepfullName],MATCH(Z544,$Y$2:$Y$1001,0)),"")</f>
        <v/>
      </c>
    </row>
    <row r="545" spans="1:27" x14ac:dyDescent="0.25">
      <c r="A545">
        <v>278</v>
      </c>
      <c r="B545">
        <v>39</v>
      </c>
      <c r="C545">
        <v>35.78</v>
      </c>
      <c r="D545" s="1" t="s">
        <v>17</v>
      </c>
      <c r="E545" s="1" t="s">
        <v>18</v>
      </c>
      <c r="F545" s="1" t="s">
        <v>171</v>
      </c>
      <c r="G545" s="2">
        <v>38303</v>
      </c>
      <c r="H545" s="1" t="s">
        <v>161</v>
      </c>
      <c r="I545" s="1" t="s">
        <v>42</v>
      </c>
      <c r="J545" s="1" t="s">
        <v>156</v>
      </c>
      <c r="K545" s="1" t="s">
        <v>157</v>
      </c>
      <c r="L545" s="1" t="s">
        <v>158</v>
      </c>
      <c r="M545" s="1" t="s">
        <v>159</v>
      </c>
      <c r="N545">
        <v>119600</v>
      </c>
      <c r="O545" s="1" t="s">
        <v>134</v>
      </c>
      <c r="P545" s="1" t="s">
        <v>87</v>
      </c>
      <c r="Q545" s="1">
        <f>Data_sales[[#This Row],[priceEach]]*Data_sales[[#This Row],[quantityOrdered]]</f>
        <v>1395.42</v>
      </c>
      <c r="R545" s="1">
        <f>YEAR(Data_sales[[#This Row],[orderDate]])</f>
        <v>2004</v>
      </c>
      <c r="T545">
        <f>COUNTIF($F$2:F545,F545:F1544)</f>
        <v>3</v>
      </c>
      <c r="U545" t="str">
        <f>IF(T545=1,T545+ROWS($T$2:T545)/1000,"")</f>
        <v/>
      </c>
      <c r="V545" t="str">
        <f>IFERROR(SMALL($U$2:$U$1001,ROWS($U$2:U545)),"")</f>
        <v/>
      </c>
      <c r="W545" t="str">
        <f>IF(V545&lt;&gt;"",INDEX(Data_sales[productName],MATCH(V545,$U$2:$U$1001,0)),"")</f>
        <v/>
      </c>
      <c r="X545">
        <f>COUNTIF($O$2:O545,$O$2:$O$1001)</f>
        <v>108</v>
      </c>
      <c r="Y545" t="str">
        <f>IF(X545=1,X545+ROWS($X$2:X545)/100,"")</f>
        <v/>
      </c>
      <c r="Z545" t="str">
        <f>IFERROR(LARGE($Y$2:$Y$1001,ROWS($Y$2:Y545)),"")</f>
        <v/>
      </c>
      <c r="AA545" t="str">
        <f>IF(Z545&lt;&gt;"",INDEX(Data_sales[RepfullName],MATCH(Z545,$Y$2:$Y$1001,0)),"")</f>
        <v/>
      </c>
    </row>
    <row r="546" spans="1:27" x14ac:dyDescent="0.25">
      <c r="A546">
        <v>278</v>
      </c>
      <c r="B546">
        <v>31</v>
      </c>
      <c r="C546">
        <v>91.34</v>
      </c>
      <c r="D546" s="1" t="s">
        <v>17</v>
      </c>
      <c r="E546" s="1" t="s">
        <v>18</v>
      </c>
      <c r="F546" s="1" t="s">
        <v>172</v>
      </c>
      <c r="G546" s="2">
        <v>37669</v>
      </c>
      <c r="H546" s="1" t="s">
        <v>155</v>
      </c>
      <c r="I546" s="1" t="s">
        <v>18</v>
      </c>
      <c r="J546" s="1" t="s">
        <v>156</v>
      </c>
      <c r="K546" s="1" t="s">
        <v>157</v>
      </c>
      <c r="L546" s="1" t="s">
        <v>158</v>
      </c>
      <c r="M546" s="1" t="s">
        <v>159</v>
      </c>
      <c r="N546">
        <v>119600</v>
      </c>
      <c r="O546" s="1" t="s">
        <v>134</v>
      </c>
      <c r="P546" s="1" t="s">
        <v>87</v>
      </c>
      <c r="Q546" s="1">
        <f>Data_sales[[#This Row],[priceEach]]*Data_sales[[#This Row],[quantityOrdered]]</f>
        <v>2831.54</v>
      </c>
      <c r="R546" s="1">
        <f>YEAR(Data_sales[[#This Row],[orderDate]])</f>
        <v>2003</v>
      </c>
      <c r="T546">
        <f>COUNTIF($F$2:F546,F546:F1545)</f>
        <v>1</v>
      </c>
      <c r="U546">
        <f>IF(T546=1,T546+ROWS($T$2:T546)/1000,"")</f>
        <v>1.5449999999999999</v>
      </c>
      <c r="V546" t="str">
        <f>IFERROR(SMALL($U$2:$U$1001,ROWS($U$2:U546)),"")</f>
        <v/>
      </c>
      <c r="W546" t="str">
        <f>IF(V546&lt;&gt;"",INDEX(Data_sales[productName],MATCH(V546,$U$2:$U$1001,0)),"")</f>
        <v/>
      </c>
      <c r="X546">
        <f>COUNTIF($O$2:O546,$O$2:$O$1001)</f>
        <v>109</v>
      </c>
      <c r="Y546" t="str">
        <f>IF(X546=1,X546+ROWS($X$2:X546)/100,"")</f>
        <v/>
      </c>
      <c r="Z546" t="str">
        <f>IFERROR(LARGE($Y$2:$Y$1001,ROWS($Y$2:Y546)),"")</f>
        <v/>
      </c>
      <c r="AA546" t="str">
        <f>IF(Z546&lt;&gt;"",INDEX(Data_sales[RepfullName],MATCH(Z546,$Y$2:$Y$1001,0)),"")</f>
        <v/>
      </c>
    </row>
    <row r="547" spans="1:27" x14ac:dyDescent="0.25">
      <c r="A547">
        <v>278</v>
      </c>
      <c r="B547">
        <v>31</v>
      </c>
      <c r="C547">
        <v>91.34</v>
      </c>
      <c r="D547" s="1" t="s">
        <v>17</v>
      </c>
      <c r="E547" s="1" t="s">
        <v>18</v>
      </c>
      <c r="F547" s="1" t="s">
        <v>172</v>
      </c>
      <c r="G547" s="2">
        <v>37930</v>
      </c>
      <c r="H547" s="1" t="s">
        <v>160</v>
      </c>
      <c r="I547" s="1" t="s">
        <v>100</v>
      </c>
      <c r="J547" s="1" t="s">
        <v>156</v>
      </c>
      <c r="K547" s="1" t="s">
        <v>157</v>
      </c>
      <c r="L547" s="1" t="s">
        <v>158</v>
      </c>
      <c r="M547" s="1" t="s">
        <v>159</v>
      </c>
      <c r="N547">
        <v>119600</v>
      </c>
      <c r="O547" s="1" t="s">
        <v>134</v>
      </c>
      <c r="P547" s="1" t="s">
        <v>87</v>
      </c>
      <c r="Q547" s="1">
        <f>Data_sales[[#This Row],[priceEach]]*Data_sales[[#This Row],[quantityOrdered]]</f>
        <v>2831.54</v>
      </c>
      <c r="R547" s="1">
        <f>YEAR(Data_sales[[#This Row],[orderDate]])</f>
        <v>2003</v>
      </c>
      <c r="T547">
        <f>COUNTIF($F$2:F547,F547:F1546)</f>
        <v>2</v>
      </c>
      <c r="U547" t="str">
        <f>IF(T547=1,T547+ROWS($T$2:T547)/1000,"")</f>
        <v/>
      </c>
      <c r="V547" t="str">
        <f>IFERROR(SMALL($U$2:$U$1001,ROWS($U$2:U547)),"")</f>
        <v/>
      </c>
      <c r="W547" t="str">
        <f>IF(V547&lt;&gt;"",INDEX(Data_sales[productName],MATCH(V547,$U$2:$U$1001,0)),"")</f>
        <v/>
      </c>
      <c r="X547">
        <f>COUNTIF($O$2:O547,$O$2:$O$1001)</f>
        <v>110</v>
      </c>
      <c r="Y547" t="str">
        <f>IF(X547=1,X547+ROWS($X$2:X547)/100,"")</f>
        <v/>
      </c>
      <c r="Z547" t="str">
        <f>IFERROR(LARGE($Y$2:$Y$1001,ROWS($Y$2:Y547)),"")</f>
        <v/>
      </c>
      <c r="AA547" t="str">
        <f>IF(Z547&lt;&gt;"",INDEX(Data_sales[RepfullName],MATCH(Z547,$Y$2:$Y$1001,0)),"")</f>
        <v/>
      </c>
    </row>
    <row r="548" spans="1:27" x14ac:dyDescent="0.25">
      <c r="A548">
        <v>278</v>
      </c>
      <c r="B548">
        <v>31</v>
      </c>
      <c r="C548">
        <v>91.34</v>
      </c>
      <c r="D548" s="1" t="s">
        <v>17</v>
      </c>
      <c r="E548" s="1" t="s">
        <v>18</v>
      </c>
      <c r="F548" s="1" t="s">
        <v>172</v>
      </c>
      <c r="G548" s="2">
        <v>38303</v>
      </c>
      <c r="H548" s="1" t="s">
        <v>161</v>
      </c>
      <c r="I548" s="1" t="s">
        <v>42</v>
      </c>
      <c r="J548" s="1" t="s">
        <v>156</v>
      </c>
      <c r="K548" s="1" t="s">
        <v>157</v>
      </c>
      <c r="L548" s="1" t="s">
        <v>158</v>
      </c>
      <c r="M548" s="1" t="s">
        <v>159</v>
      </c>
      <c r="N548">
        <v>119600</v>
      </c>
      <c r="O548" s="1" t="s">
        <v>134</v>
      </c>
      <c r="P548" s="1" t="s">
        <v>87</v>
      </c>
      <c r="Q548" s="1">
        <f>Data_sales[[#This Row],[priceEach]]*Data_sales[[#This Row],[quantityOrdered]]</f>
        <v>2831.54</v>
      </c>
      <c r="R548" s="1">
        <f>YEAR(Data_sales[[#This Row],[orderDate]])</f>
        <v>2004</v>
      </c>
      <c r="T548">
        <f>COUNTIF($F$2:F548,F548:F1547)</f>
        <v>3</v>
      </c>
      <c r="U548" t="str">
        <f>IF(T548=1,T548+ROWS($T$2:T548)/1000,"")</f>
        <v/>
      </c>
      <c r="V548" t="str">
        <f>IFERROR(SMALL($U$2:$U$1001,ROWS($U$2:U548)),"")</f>
        <v/>
      </c>
      <c r="W548" t="str">
        <f>IF(V548&lt;&gt;"",INDEX(Data_sales[productName],MATCH(V548,$U$2:$U$1001,0)),"")</f>
        <v/>
      </c>
      <c r="X548">
        <f>COUNTIF($O$2:O548,$O$2:$O$1001)</f>
        <v>111</v>
      </c>
      <c r="Y548" t="str">
        <f>IF(X548=1,X548+ROWS($X$2:X548)/100,"")</f>
        <v/>
      </c>
      <c r="Z548" t="str">
        <f>IFERROR(LARGE($Y$2:$Y$1001,ROWS($Y$2:Y548)),"")</f>
        <v/>
      </c>
      <c r="AA548" t="str">
        <f>IF(Z548&lt;&gt;"",INDEX(Data_sales[RepfullName],MATCH(Z548,$Y$2:$Y$1001,0)),"")</f>
        <v/>
      </c>
    </row>
    <row r="549" spans="1:27" x14ac:dyDescent="0.25">
      <c r="A549">
        <v>278</v>
      </c>
      <c r="B549">
        <v>30</v>
      </c>
      <c r="C549">
        <v>85.09</v>
      </c>
      <c r="D549" s="1" t="s">
        <v>17</v>
      </c>
      <c r="E549" s="1" t="s">
        <v>18</v>
      </c>
      <c r="F549" s="1" t="s">
        <v>173</v>
      </c>
      <c r="G549" s="2">
        <v>37669</v>
      </c>
      <c r="H549" s="1" t="s">
        <v>155</v>
      </c>
      <c r="I549" s="1" t="s">
        <v>18</v>
      </c>
      <c r="J549" s="1" t="s">
        <v>156</v>
      </c>
      <c r="K549" s="1" t="s">
        <v>157</v>
      </c>
      <c r="L549" s="1" t="s">
        <v>158</v>
      </c>
      <c r="M549" s="1" t="s">
        <v>159</v>
      </c>
      <c r="N549">
        <v>119600</v>
      </c>
      <c r="O549" s="1" t="s">
        <v>134</v>
      </c>
      <c r="P549" s="1" t="s">
        <v>87</v>
      </c>
      <c r="Q549" s="1">
        <f>Data_sales[[#This Row],[priceEach]]*Data_sales[[#This Row],[quantityOrdered]]</f>
        <v>2552.7000000000003</v>
      </c>
      <c r="R549" s="1">
        <f>YEAR(Data_sales[[#This Row],[orderDate]])</f>
        <v>2003</v>
      </c>
      <c r="T549">
        <f>COUNTIF($F$2:F549,F549:F1548)</f>
        <v>1</v>
      </c>
      <c r="U549">
        <f>IF(T549=1,T549+ROWS($T$2:T549)/1000,"")</f>
        <v>1.548</v>
      </c>
      <c r="V549" t="str">
        <f>IFERROR(SMALL($U$2:$U$1001,ROWS($U$2:U549)),"")</f>
        <v/>
      </c>
      <c r="W549" t="str">
        <f>IF(V549&lt;&gt;"",INDEX(Data_sales[productName],MATCH(V549,$U$2:$U$1001,0)),"")</f>
        <v/>
      </c>
      <c r="X549">
        <f>COUNTIF($O$2:O549,$O$2:$O$1001)</f>
        <v>112</v>
      </c>
      <c r="Y549" t="str">
        <f>IF(X549=1,X549+ROWS($X$2:X549)/100,"")</f>
        <v/>
      </c>
      <c r="Z549" t="str">
        <f>IFERROR(LARGE($Y$2:$Y$1001,ROWS($Y$2:Y549)),"")</f>
        <v/>
      </c>
      <c r="AA549" t="str">
        <f>IF(Z549&lt;&gt;"",INDEX(Data_sales[RepfullName],MATCH(Z549,$Y$2:$Y$1001,0)),"")</f>
        <v/>
      </c>
    </row>
    <row r="550" spans="1:27" x14ac:dyDescent="0.25">
      <c r="A550">
        <v>278</v>
      </c>
      <c r="B550">
        <v>30</v>
      </c>
      <c r="C550">
        <v>85.09</v>
      </c>
      <c r="D550" s="1" t="s">
        <v>17</v>
      </c>
      <c r="E550" s="1" t="s">
        <v>18</v>
      </c>
      <c r="F550" s="1" t="s">
        <v>173</v>
      </c>
      <c r="G550" s="2">
        <v>37930</v>
      </c>
      <c r="H550" s="1" t="s">
        <v>160</v>
      </c>
      <c r="I550" s="1" t="s">
        <v>100</v>
      </c>
      <c r="J550" s="1" t="s">
        <v>156</v>
      </c>
      <c r="K550" s="1" t="s">
        <v>157</v>
      </c>
      <c r="L550" s="1" t="s">
        <v>158</v>
      </c>
      <c r="M550" s="1" t="s">
        <v>159</v>
      </c>
      <c r="N550">
        <v>119600</v>
      </c>
      <c r="O550" s="1" t="s">
        <v>134</v>
      </c>
      <c r="P550" s="1" t="s">
        <v>87</v>
      </c>
      <c r="Q550" s="1">
        <f>Data_sales[[#This Row],[priceEach]]*Data_sales[[#This Row],[quantityOrdered]]</f>
        <v>2552.7000000000003</v>
      </c>
      <c r="R550" s="1">
        <f>YEAR(Data_sales[[#This Row],[orderDate]])</f>
        <v>2003</v>
      </c>
      <c r="T550">
        <f>COUNTIF($F$2:F550,F550:F1549)</f>
        <v>2</v>
      </c>
      <c r="U550" t="str">
        <f>IF(T550=1,T550+ROWS($T$2:T550)/1000,"")</f>
        <v/>
      </c>
      <c r="V550" t="str">
        <f>IFERROR(SMALL($U$2:$U$1001,ROWS($U$2:U550)),"")</f>
        <v/>
      </c>
      <c r="W550" t="str">
        <f>IF(V550&lt;&gt;"",INDEX(Data_sales[productName],MATCH(V550,$U$2:$U$1001,0)),"")</f>
        <v/>
      </c>
      <c r="X550">
        <f>COUNTIF($O$2:O550,$O$2:$O$1001)</f>
        <v>113</v>
      </c>
      <c r="Y550" t="str">
        <f>IF(X550=1,X550+ROWS($X$2:X550)/100,"")</f>
        <v/>
      </c>
      <c r="Z550" t="str">
        <f>IFERROR(LARGE($Y$2:$Y$1001,ROWS($Y$2:Y550)),"")</f>
        <v/>
      </c>
      <c r="AA550" t="str">
        <f>IF(Z550&lt;&gt;"",INDEX(Data_sales[RepfullName],MATCH(Z550,$Y$2:$Y$1001,0)),"")</f>
        <v/>
      </c>
    </row>
    <row r="551" spans="1:27" x14ac:dyDescent="0.25">
      <c r="A551">
        <v>278</v>
      </c>
      <c r="B551">
        <v>30</v>
      </c>
      <c r="C551">
        <v>85.09</v>
      </c>
      <c r="D551" s="1" t="s">
        <v>17</v>
      </c>
      <c r="E551" s="1" t="s">
        <v>18</v>
      </c>
      <c r="F551" s="1" t="s">
        <v>173</v>
      </c>
      <c r="G551" s="2">
        <v>38303</v>
      </c>
      <c r="H551" s="1" t="s">
        <v>161</v>
      </c>
      <c r="I551" s="1" t="s">
        <v>42</v>
      </c>
      <c r="J551" s="1" t="s">
        <v>156</v>
      </c>
      <c r="K551" s="1" t="s">
        <v>157</v>
      </c>
      <c r="L551" s="1" t="s">
        <v>158</v>
      </c>
      <c r="M551" s="1" t="s">
        <v>159</v>
      </c>
      <c r="N551">
        <v>119600</v>
      </c>
      <c r="O551" s="1" t="s">
        <v>134</v>
      </c>
      <c r="P551" s="1" t="s">
        <v>87</v>
      </c>
      <c r="Q551" s="1">
        <f>Data_sales[[#This Row],[priceEach]]*Data_sales[[#This Row],[quantityOrdered]]</f>
        <v>2552.7000000000003</v>
      </c>
      <c r="R551" s="1">
        <f>YEAR(Data_sales[[#This Row],[orderDate]])</f>
        <v>2004</v>
      </c>
      <c r="T551">
        <f>COUNTIF($F$2:F551,F551:F1550)</f>
        <v>3</v>
      </c>
      <c r="U551" t="str">
        <f>IF(T551=1,T551+ROWS($T$2:T551)/1000,"")</f>
        <v/>
      </c>
      <c r="V551" t="str">
        <f>IFERROR(SMALL($U$2:$U$1001,ROWS($U$2:U551)),"")</f>
        <v/>
      </c>
      <c r="W551" t="str">
        <f>IF(V551&lt;&gt;"",INDEX(Data_sales[productName],MATCH(V551,$U$2:$U$1001,0)),"")</f>
        <v/>
      </c>
      <c r="X551">
        <f>COUNTIF($O$2:O551,$O$2:$O$1001)</f>
        <v>114</v>
      </c>
      <c r="Y551" t="str">
        <f>IF(X551=1,X551+ROWS($X$2:X551)/100,"")</f>
        <v/>
      </c>
      <c r="Z551" t="str">
        <f>IFERROR(LARGE($Y$2:$Y$1001,ROWS($Y$2:Y551)),"")</f>
        <v/>
      </c>
      <c r="AA551" t="str">
        <f>IF(Z551&lt;&gt;"",INDEX(Data_sales[RepfullName],MATCH(Z551,$Y$2:$Y$1001,0)),"")</f>
        <v/>
      </c>
    </row>
    <row r="552" spans="1:27" x14ac:dyDescent="0.25">
      <c r="A552">
        <v>278</v>
      </c>
      <c r="B552">
        <v>34</v>
      </c>
      <c r="C552">
        <v>99.72</v>
      </c>
      <c r="D552" s="1" t="s">
        <v>17</v>
      </c>
      <c r="E552" s="1" t="s">
        <v>18</v>
      </c>
      <c r="F552" s="1" t="s">
        <v>174</v>
      </c>
      <c r="G552" s="2">
        <v>37669</v>
      </c>
      <c r="H552" s="1" t="s">
        <v>155</v>
      </c>
      <c r="I552" s="1" t="s">
        <v>18</v>
      </c>
      <c r="J552" s="1" t="s">
        <v>156</v>
      </c>
      <c r="K552" s="1" t="s">
        <v>157</v>
      </c>
      <c r="L552" s="1" t="s">
        <v>158</v>
      </c>
      <c r="M552" s="1" t="s">
        <v>159</v>
      </c>
      <c r="N552">
        <v>119600</v>
      </c>
      <c r="O552" s="1" t="s">
        <v>134</v>
      </c>
      <c r="P552" s="1" t="s">
        <v>87</v>
      </c>
      <c r="Q552" s="1">
        <f>Data_sales[[#This Row],[priceEach]]*Data_sales[[#This Row],[quantityOrdered]]</f>
        <v>3390.48</v>
      </c>
      <c r="R552" s="1">
        <f>YEAR(Data_sales[[#This Row],[orderDate]])</f>
        <v>2003</v>
      </c>
      <c r="T552">
        <f>COUNTIF($F$2:F552,F552:F1551)</f>
        <v>1</v>
      </c>
      <c r="U552">
        <f>IF(T552=1,T552+ROWS($T$2:T552)/1000,"")</f>
        <v>1.5510000000000002</v>
      </c>
      <c r="V552" t="str">
        <f>IFERROR(SMALL($U$2:$U$1001,ROWS($U$2:U552)),"")</f>
        <v/>
      </c>
      <c r="W552" t="str">
        <f>IF(V552&lt;&gt;"",INDEX(Data_sales[productName],MATCH(V552,$U$2:$U$1001,0)),"")</f>
        <v/>
      </c>
      <c r="X552">
        <f>COUNTIF($O$2:O552,$O$2:$O$1001)</f>
        <v>115</v>
      </c>
      <c r="Y552" t="str">
        <f>IF(X552=1,X552+ROWS($X$2:X552)/100,"")</f>
        <v/>
      </c>
      <c r="Z552" t="str">
        <f>IFERROR(LARGE($Y$2:$Y$1001,ROWS($Y$2:Y552)),"")</f>
        <v/>
      </c>
      <c r="AA552" t="str">
        <f>IF(Z552&lt;&gt;"",INDEX(Data_sales[RepfullName],MATCH(Z552,$Y$2:$Y$1001,0)),"")</f>
        <v/>
      </c>
    </row>
    <row r="553" spans="1:27" x14ac:dyDescent="0.25">
      <c r="A553">
        <v>278</v>
      </c>
      <c r="B553">
        <v>34</v>
      </c>
      <c r="C553">
        <v>99.72</v>
      </c>
      <c r="D553" s="1" t="s">
        <v>17</v>
      </c>
      <c r="E553" s="1" t="s">
        <v>18</v>
      </c>
      <c r="F553" s="1" t="s">
        <v>174</v>
      </c>
      <c r="G553" s="2">
        <v>37930</v>
      </c>
      <c r="H553" s="1" t="s">
        <v>160</v>
      </c>
      <c r="I553" s="1" t="s">
        <v>100</v>
      </c>
      <c r="J553" s="1" t="s">
        <v>156</v>
      </c>
      <c r="K553" s="1" t="s">
        <v>157</v>
      </c>
      <c r="L553" s="1" t="s">
        <v>158</v>
      </c>
      <c r="M553" s="1" t="s">
        <v>159</v>
      </c>
      <c r="N553">
        <v>119600</v>
      </c>
      <c r="O553" s="1" t="s">
        <v>134</v>
      </c>
      <c r="P553" s="1" t="s">
        <v>87</v>
      </c>
      <c r="Q553" s="1">
        <f>Data_sales[[#This Row],[priceEach]]*Data_sales[[#This Row],[quantityOrdered]]</f>
        <v>3390.48</v>
      </c>
      <c r="R553" s="1">
        <f>YEAR(Data_sales[[#This Row],[orderDate]])</f>
        <v>2003</v>
      </c>
      <c r="T553">
        <f>COUNTIF($F$2:F553,F553:F1552)</f>
        <v>2</v>
      </c>
      <c r="U553" t="str">
        <f>IF(T553=1,T553+ROWS($T$2:T553)/1000,"")</f>
        <v/>
      </c>
      <c r="V553" t="str">
        <f>IFERROR(SMALL($U$2:$U$1001,ROWS($U$2:U553)),"")</f>
        <v/>
      </c>
      <c r="W553" t="str">
        <f>IF(V553&lt;&gt;"",INDEX(Data_sales[productName],MATCH(V553,$U$2:$U$1001,0)),"")</f>
        <v/>
      </c>
      <c r="X553">
        <f>COUNTIF($O$2:O553,$O$2:$O$1001)</f>
        <v>116</v>
      </c>
      <c r="Y553" t="str">
        <f>IF(X553=1,X553+ROWS($X$2:X553)/100,"")</f>
        <v/>
      </c>
      <c r="Z553" t="str">
        <f>IFERROR(LARGE($Y$2:$Y$1001,ROWS($Y$2:Y553)),"")</f>
        <v/>
      </c>
      <c r="AA553" t="str">
        <f>IF(Z553&lt;&gt;"",INDEX(Data_sales[RepfullName],MATCH(Z553,$Y$2:$Y$1001,0)),"")</f>
        <v/>
      </c>
    </row>
    <row r="554" spans="1:27" x14ac:dyDescent="0.25">
      <c r="A554">
        <v>278</v>
      </c>
      <c r="B554">
        <v>34</v>
      </c>
      <c r="C554">
        <v>99.72</v>
      </c>
      <c r="D554" s="1" t="s">
        <v>17</v>
      </c>
      <c r="E554" s="1" t="s">
        <v>18</v>
      </c>
      <c r="F554" s="1" t="s">
        <v>174</v>
      </c>
      <c r="G554" s="2">
        <v>38303</v>
      </c>
      <c r="H554" s="1" t="s">
        <v>161</v>
      </c>
      <c r="I554" s="1" t="s">
        <v>42</v>
      </c>
      <c r="J554" s="1" t="s">
        <v>156</v>
      </c>
      <c r="K554" s="1" t="s">
        <v>157</v>
      </c>
      <c r="L554" s="1" t="s">
        <v>158</v>
      </c>
      <c r="M554" s="1" t="s">
        <v>159</v>
      </c>
      <c r="N554">
        <v>119600</v>
      </c>
      <c r="O554" s="1" t="s">
        <v>134</v>
      </c>
      <c r="P554" s="1" t="s">
        <v>87</v>
      </c>
      <c r="Q554" s="1">
        <f>Data_sales[[#This Row],[priceEach]]*Data_sales[[#This Row],[quantityOrdered]]</f>
        <v>3390.48</v>
      </c>
      <c r="R554" s="1">
        <f>YEAR(Data_sales[[#This Row],[orderDate]])</f>
        <v>2004</v>
      </c>
      <c r="T554">
        <f>COUNTIF($F$2:F554,F554:F1553)</f>
        <v>3</v>
      </c>
      <c r="U554" t="str">
        <f>IF(T554=1,T554+ROWS($T$2:T554)/1000,"")</f>
        <v/>
      </c>
      <c r="V554" t="str">
        <f>IFERROR(SMALL($U$2:$U$1001,ROWS($U$2:U554)),"")</f>
        <v/>
      </c>
      <c r="W554" t="str">
        <f>IF(V554&lt;&gt;"",INDEX(Data_sales[productName],MATCH(V554,$U$2:$U$1001,0)),"")</f>
        <v/>
      </c>
      <c r="X554">
        <f>COUNTIF($O$2:O554,$O$2:$O$1001)</f>
        <v>117</v>
      </c>
      <c r="Y554" t="str">
        <f>IF(X554=1,X554+ROWS($X$2:X554)/100,"")</f>
        <v/>
      </c>
      <c r="Z554" t="str">
        <f>IFERROR(LARGE($Y$2:$Y$1001,ROWS($Y$2:Y554)),"")</f>
        <v/>
      </c>
      <c r="AA554" t="str">
        <f>IF(Z554&lt;&gt;"",INDEX(Data_sales[RepfullName],MATCH(Z554,$Y$2:$Y$1001,0)),"")</f>
        <v/>
      </c>
    </row>
    <row r="555" spans="1:27" x14ac:dyDescent="0.25">
      <c r="A555">
        <v>278</v>
      </c>
      <c r="B555">
        <v>32</v>
      </c>
      <c r="C555">
        <v>113.9</v>
      </c>
      <c r="D555" s="1" t="s">
        <v>17</v>
      </c>
      <c r="E555" s="1" t="s">
        <v>18</v>
      </c>
      <c r="F555" s="1" t="s">
        <v>175</v>
      </c>
      <c r="G555" s="2">
        <v>37669</v>
      </c>
      <c r="H555" s="1" t="s">
        <v>155</v>
      </c>
      <c r="I555" s="1" t="s">
        <v>18</v>
      </c>
      <c r="J555" s="1" t="s">
        <v>156</v>
      </c>
      <c r="K555" s="1" t="s">
        <v>157</v>
      </c>
      <c r="L555" s="1" t="s">
        <v>158</v>
      </c>
      <c r="M555" s="1" t="s">
        <v>159</v>
      </c>
      <c r="N555">
        <v>119600</v>
      </c>
      <c r="O555" s="1" t="s">
        <v>134</v>
      </c>
      <c r="P555" s="1" t="s">
        <v>87</v>
      </c>
      <c r="Q555" s="1">
        <f>Data_sales[[#This Row],[priceEach]]*Data_sales[[#This Row],[quantityOrdered]]</f>
        <v>3644.8</v>
      </c>
      <c r="R555" s="1">
        <f>YEAR(Data_sales[[#This Row],[orderDate]])</f>
        <v>2003</v>
      </c>
      <c r="T555">
        <f>COUNTIF($F$2:F555,F555:F1554)</f>
        <v>1</v>
      </c>
      <c r="U555">
        <f>IF(T555=1,T555+ROWS($T$2:T555)/1000,"")</f>
        <v>1.554</v>
      </c>
      <c r="V555" t="str">
        <f>IFERROR(SMALL($U$2:$U$1001,ROWS($U$2:U555)),"")</f>
        <v/>
      </c>
      <c r="W555" t="str">
        <f>IF(V555&lt;&gt;"",INDEX(Data_sales[productName],MATCH(V555,$U$2:$U$1001,0)),"")</f>
        <v/>
      </c>
      <c r="X555">
        <f>COUNTIF($O$2:O555,$O$2:$O$1001)</f>
        <v>118</v>
      </c>
      <c r="Y555" t="str">
        <f>IF(X555=1,X555+ROWS($X$2:X555)/100,"")</f>
        <v/>
      </c>
      <c r="Z555" t="str">
        <f>IFERROR(LARGE($Y$2:$Y$1001,ROWS($Y$2:Y555)),"")</f>
        <v/>
      </c>
      <c r="AA555" t="str">
        <f>IF(Z555&lt;&gt;"",INDEX(Data_sales[RepfullName],MATCH(Z555,$Y$2:$Y$1001,0)),"")</f>
        <v/>
      </c>
    </row>
    <row r="556" spans="1:27" x14ac:dyDescent="0.25">
      <c r="A556">
        <v>278</v>
      </c>
      <c r="B556">
        <v>32</v>
      </c>
      <c r="C556">
        <v>113.9</v>
      </c>
      <c r="D556" s="1" t="s">
        <v>17</v>
      </c>
      <c r="E556" s="1" t="s">
        <v>18</v>
      </c>
      <c r="F556" s="1" t="s">
        <v>175</v>
      </c>
      <c r="G556" s="2">
        <v>37930</v>
      </c>
      <c r="H556" s="1" t="s">
        <v>160</v>
      </c>
      <c r="I556" s="1" t="s">
        <v>100</v>
      </c>
      <c r="J556" s="1" t="s">
        <v>156</v>
      </c>
      <c r="K556" s="1" t="s">
        <v>157</v>
      </c>
      <c r="L556" s="1" t="s">
        <v>158</v>
      </c>
      <c r="M556" s="1" t="s">
        <v>159</v>
      </c>
      <c r="N556">
        <v>119600</v>
      </c>
      <c r="O556" s="1" t="s">
        <v>134</v>
      </c>
      <c r="P556" s="1" t="s">
        <v>87</v>
      </c>
      <c r="Q556" s="1">
        <f>Data_sales[[#This Row],[priceEach]]*Data_sales[[#This Row],[quantityOrdered]]</f>
        <v>3644.8</v>
      </c>
      <c r="R556" s="1">
        <f>YEAR(Data_sales[[#This Row],[orderDate]])</f>
        <v>2003</v>
      </c>
      <c r="T556">
        <f>COUNTIF($F$2:F556,F556:F1555)</f>
        <v>2</v>
      </c>
      <c r="U556" t="str">
        <f>IF(T556=1,T556+ROWS($T$2:T556)/1000,"")</f>
        <v/>
      </c>
      <c r="V556" t="str">
        <f>IFERROR(SMALL($U$2:$U$1001,ROWS($U$2:U556)),"")</f>
        <v/>
      </c>
      <c r="W556" t="str">
        <f>IF(V556&lt;&gt;"",INDEX(Data_sales[productName],MATCH(V556,$U$2:$U$1001,0)),"")</f>
        <v/>
      </c>
      <c r="X556">
        <f>COUNTIF($O$2:O556,$O$2:$O$1001)</f>
        <v>119</v>
      </c>
      <c r="Y556" t="str">
        <f>IF(X556=1,X556+ROWS($X$2:X556)/100,"")</f>
        <v/>
      </c>
      <c r="Z556" t="str">
        <f>IFERROR(LARGE($Y$2:$Y$1001,ROWS($Y$2:Y556)),"")</f>
        <v/>
      </c>
      <c r="AA556" t="str">
        <f>IF(Z556&lt;&gt;"",INDEX(Data_sales[RepfullName],MATCH(Z556,$Y$2:$Y$1001,0)),"")</f>
        <v/>
      </c>
    </row>
    <row r="557" spans="1:27" x14ac:dyDescent="0.25">
      <c r="A557">
        <v>278</v>
      </c>
      <c r="B557">
        <v>32</v>
      </c>
      <c r="C557">
        <v>113.9</v>
      </c>
      <c r="D557" s="1" t="s">
        <v>17</v>
      </c>
      <c r="E557" s="1" t="s">
        <v>18</v>
      </c>
      <c r="F557" s="1" t="s">
        <v>175</v>
      </c>
      <c r="G557" s="2">
        <v>38303</v>
      </c>
      <c r="H557" s="1" t="s">
        <v>161</v>
      </c>
      <c r="I557" s="1" t="s">
        <v>42</v>
      </c>
      <c r="J557" s="1" t="s">
        <v>156</v>
      </c>
      <c r="K557" s="1" t="s">
        <v>157</v>
      </c>
      <c r="L557" s="1" t="s">
        <v>158</v>
      </c>
      <c r="M557" s="1" t="s">
        <v>159</v>
      </c>
      <c r="N557">
        <v>119600</v>
      </c>
      <c r="O557" s="1" t="s">
        <v>134</v>
      </c>
      <c r="P557" s="1" t="s">
        <v>87</v>
      </c>
      <c r="Q557" s="1">
        <f>Data_sales[[#This Row],[priceEach]]*Data_sales[[#This Row],[quantityOrdered]]</f>
        <v>3644.8</v>
      </c>
      <c r="R557" s="1">
        <f>YEAR(Data_sales[[#This Row],[orderDate]])</f>
        <v>2004</v>
      </c>
      <c r="T557">
        <f>COUNTIF($F$2:F557,F557:F1556)</f>
        <v>3</v>
      </c>
      <c r="U557" t="str">
        <f>IF(T557=1,T557+ROWS($T$2:T557)/1000,"")</f>
        <v/>
      </c>
      <c r="V557" t="str">
        <f>IFERROR(SMALL($U$2:$U$1001,ROWS($U$2:U557)),"")</f>
        <v/>
      </c>
      <c r="W557" t="str">
        <f>IF(V557&lt;&gt;"",INDEX(Data_sales[productName],MATCH(V557,$U$2:$U$1001,0)),"")</f>
        <v/>
      </c>
      <c r="X557">
        <f>COUNTIF($O$2:O557,$O$2:$O$1001)</f>
        <v>120</v>
      </c>
      <c r="Y557" t="str">
        <f>IF(X557=1,X557+ROWS($X$2:X557)/100,"")</f>
        <v/>
      </c>
      <c r="Z557" t="str">
        <f>IFERROR(LARGE($Y$2:$Y$1001,ROWS($Y$2:Y557)),"")</f>
        <v/>
      </c>
      <c r="AA557" t="str">
        <f>IF(Z557&lt;&gt;"",INDEX(Data_sales[RepfullName],MATCH(Z557,$Y$2:$Y$1001,0)),"")</f>
        <v/>
      </c>
    </row>
    <row r="558" spans="1:27" x14ac:dyDescent="0.25">
      <c r="A558">
        <v>278</v>
      </c>
      <c r="B558">
        <v>44</v>
      </c>
      <c r="C558">
        <v>76</v>
      </c>
      <c r="D558" s="1" t="s">
        <v>17</v>
      </c>
      <c r="E558" s="1" t="s">
        <v>18</v>
      </c>
      <c r="F558" s="1" t="s">
        <v>176</v>
      </c>
      <c r="G558" s="2">
        <v>37669</v>
      </c>
      <c r="H558" s="1" t="s">
        <v>155</v>
      </c>
      <c r="I558" s="1" t="s">
        <v>18</v>
      </c>
      <c r="J558" s="1" t="s">
        <v>156</v>
      </c>
      <c r="K558" s="1" t="s">
        <v>157</v>
      </c>
      <c r="L558" s="1" t="s">
        <v>158</v>
      </c>
      <c r="M558" s="1" t="s">
        <v>159</v>
      </c>
      <c r="N558">
        <v>119600</v>
      </c>
      <c r="O558" s="1" t="s">
        <v>134</v>
      </c>
      <c r="P558" s="1" t="s">
        <v>87</v>
      </c>
      <c r="Q558" s="1">
        <f>Data_sales[[#This Row],[priceEach]]*Data_sales[[#This Row],[quantityOrdered]]</f>
        <v>3344</v>
      </c>
      <c r="R558" s="1">
        <f>YEAR(Data_sales[[#This Row],[orderDate]])</f>
        <v>2003</v>
      </c>
      <c r="T558">
        <f>COUNTIF($F$2:F558,F558:F1557)</f>
        <v>1</v>
      </c>
      <c r="U558">
        <f>IF(T558=1,T558+ROWS($T$2:T558)/1000,"")</f>
        <v>1.5569999999999999</v>
      </c>
      <c r="V558" t="str">
        <f>IFERROR(SMALL($U$2:$U$1001,ROWS($U$2:U558)),"")</f>
        <v/>
      </c>
      <c r="W558" t="str">
        <f>IF(V558&lt;&gt;"",INDEX(Data_sales[productName],MATCH(V558,$U$2:$U$1001,0)),"")</f>
        <v/>
      </c>
      <c r="X558">
        <f>COUNTIF($O$2:O558,$O$2:$O$1001)</f>
        <v>121</v>
      </c>
      <c r="Y558" t="str">
        <f>IF(X558=1,X558+ROWS($X$2:X558)/100,"")</f>
        <v/>
      </c>
      <c r="Z558" t="str">
        <f>IFERROR(LARGE($Y$2:$Y$1001,ROWS($Y$2:Y558)),"")</f>
        <v/>
      </c>
      <c r="AA558" t="str">
        <f>IF(Z558&lt;&gt;"",INDEX(Data_sales[RepfullName],MATCH(Z558,$Y$2:$Y$1001,0)),"")</f>
        <v/>
      </c>
    </row>
    <row r="559" spans="1:27" x14ac:dyDescent="0.25">
      <c r="A559">
        <v>278</v>
      </c>
      <c r="B559">
        <v>44</v>
      </c>
      <c r="C559">
        <v>76</v>
      </c>
      <c r="D559" s="1" t="s">
        <v>17</v>
      </c>
      <c r="E559" s="1" t="s">
        <v>18</v>
      </c>
      <c r="F559" s="1" t="s">
        <v>176</v>
      </c>
      <c r="G559" s="2">
        <v>37930</v>
      </c>
      <c r="H559" s="1" t="s">
        <v>160</v>
      </c>
      <c r="I559" s="1" t="s">
        <v>100</v>
      </c>
      <c r="J559" s="1" t="s">
        <v>156</v>
      </c>
      <c r="K559" s="1" t="s">
        <v>157</v>
      </c>
      <c r="L559" s="1" t="s">
        <v>158</v>
      </c>
      <c r="M559" s="1" t="s">
        <v>159</v>
      </c>
      <c r="N559">
        <v>119600</v>
      </c>
      <c r="O559" s="1" t="s">
        <v>134</v>
      </c>
      <c r="P559" s="1" t="s">
        <v>87</v>
      </c>
      <c r="Q559" s="1">
        <f>Data_sales[[#This Row],[priceEach]]*Data_sales[[#This Row],[quantityOrdered]]</f>
        <v>3344</v>
      </c>
      <c r="R559" s="1">
        <f>YEAR(Data_sales[[#This Row],[orderDate]])</f>
        <v>2003</v>
      </c>
      <c r="T559">
        <f>COUNTIF($F$2:F559,F559:F1558)</f>
        <v>2</v>
      </c>
      <c r="U559" t="str">
        <f>IF(T559=1,T559+ROWS($T$2:T559)/1000,"")</f>
        <v/>
      </c>
      <c r="V559" t="str">
        <f>IFERROR(SMALL($U$2:$U$1001,ROWS($U$2:U559)),"")</f>
        <v/>
      </c>
      <c r="W559" t="str">
        <f>IF(V559&lt;&gt;"",INDEX(Data_sales[productName],MATCH(V559,$U$2:$U$1001,0)),"")</f>
        <v/>
      </c>
      <c r="X559">
        <f>COUNTIF($O$2:O559,$O$2:$O$1001)</f>
        <v>122</v>
      </c>
      <c r="Y559" t="str">
        <f>IF(X559=1,X559+ROWS($X$2:X559)/100,"")</f>
        <v/>
      </c>
      <c r="Z559" t="str">
        <f>IFERROR(LARGE($Y$2:$Y$1001,ROWS($Y$2:Y559)),"")</f>
        <v/>
      </c>
      <c r="AA559" t="str">
        <f>IF(Z559&lt;&gt;"",INDEX(Data_sales[RepfullName],MATCH(Z559,$Y$2:$Y$1001,0)),"")</f>
        <v/>
      </c>
    </row>
    <row r="560" spans="1:27" x14ac:dyDescent="0.25">
      <c r="A560">
        <v>278</v>
      </c>
      <c r="B560">
        <v>44</v>
      </c>
      <c r="C560">
        <v>76</v>
      </c>
      <c r="D560" s="1" t="s">
        <v>17</v>
      </c>
      <c r="E560" s="1" t="s">
        <v>18</v>
      </c>
      <c r="F560" s="1" t="s">
        <v>176</v>
      </c>
      <c r="G560" s="2">
        <v>38303</v>
      </c>
      <c r="H560" s="1" t="s">
        <v>161</v>
      </c>
      <c r="I560" s="1" t="s">
        <v>42</v>
      </c>
      <c r="J560" s="1" t="s">
        <v>156</v>
      </c>
      <c r="K560" s="1" t="s">
        <v>157</v>
      </c>
      <c r="L560" s="1" t="s">
        <v>158</v>
      </c>
      <c r="M560" s="1" t="s">
        <v>159</v>
      </c>
      <c r="N560">
        <v>119600</v>
      </c>
      <c r="O560" s="1" t="s">
        <v>134</v>
      </c>
      <c r="P560" s="1" t="s">
        <v>87</v>
      </c>
      <c r="Q560" s="1">
        <f>Data_sales[[#This Row],[priceEach]]*Data_sales[[#This Row],[quantityOrdered]]</f>
        <v>3344</v>
      </c>
      <c r="R560" s="1">
        <f>YEAR(Data_sales[[#This Row],[orderDate]])</f>
        <v>2004</v>
      </c>
      <c r="T560">
        <f>COUNTIF($F$2:F560,F560:F1559)</f>
        <v>3</v>
      </c>
      <c r="U560" t="str">
        <f>IF(T560=1,T560+ROWS($T$2:T560)/1000,"")</f>
        <v/>
      </c>
      <c r="V560" t="str">
        <f>IFERROR(SMALL($U$2:$U$1001,ROWS($U$2:U560)),"")</f>
        <v/>
      </c>
      <c r="W560" t="str">
        <f>IF(V560&lt;&gt;"",INDEX(Data_sales[productName],MATCH(V560,$U$2:$U$1001,0)),"")</f>
        <v/>
      </c>
      <c r="X560">
        <f>COUNTIF($O$2:O560,$O$2:$O$1001)</f>
        <v>123</v>
      </c>
      <c r="Y560" t="str">
        <f>IF(X560=1,X560+ROWS($X$2:X560)/100,"")</f>
        <v/>
      </c>
      <c r="Z560" t="str">
        <f>IFERROR(LARGE($Y$2:$Y$1001,ROWS($Y$2:Y560)),"")</f>
        <v/>
      </c>
      <c r="AA560" t="str">
        <f>IF(Z560&lt;&gt;"",INDEX(Data_sales[RepfullName],MATCH(Z560,$Y$2:$Y$1001,0)),"")</f>
        <v/>
      </c>
    </row>
    <row r="561" spans="1:27" x14ac:dyDescent="0.25">
      <c r="A561">
        <v>278</v>
      </c>
      <c r="B561">
        <v>48</v>
      </c>
      <c r="C561">
        <v>70.33</v>
      </c>
      <c r="D561" s="1" t="s">
        <v>17</v>
      </c>
      <c r="E561" s="1" t="s">
        <v>18</v>
      </c>
      <c r="F561" s="1" t="s">
        <v>177</v>
      </c>
      <c r="G561" s="2">
        <v>37669</v>
      </c>
      <c r="H561" s="1" t="s">
        <v>155</v>
      </c>
      <c r="I561" s="1" t="s">
        <v>18</v>
      </c>
      <c r="J561" s="1" t="s">
        <v>156</v>
      </c>
      <c r="K561" s="1" t="s">
        <v>157</v>
      </c>
      <c r="L561" s="1" t="s">
        <v>158</v>
      </c>
      <c r="M561" s="1" t="s">
        <v>159</v>
      </c>
      <c r="N561">
        <v>119600</v>
      </c>
      <c r="O561" s="1" t="s">
        <v>134</v>
      </c>
      <c r="P561" s="1" t="s">
        <v>87</v>
      </c>
      <c r="Q561" s="1">
        <f>Data_sales[[#This Row],[priceEach]]*Data_sales[[#This Row],[quantityOrdered]]</f>
        <v>3375.84</v>
      </c>
      <c r="R561" s="1">
        <f>YEAR(Data_sales[[#This Row],[orderDate]])</f>
        <v>2003</v>
      </c>
      <c r="T561">
        <f>COUNTIF($F$2:F561,F561:F1560)</f>
        <v>1</v>
      </c>
      <c r="U561">
        <f>IF(T561=1,T561+ROWS($T$2:T561)/1000,"")</f>
        <v>1.56</v>
      </c>
      <c r="V561" t="str">
        <f>IFERROR(SMALL($U$2:$U$1001,ROWS($U$2:U561)),"")</f>
        <v/>
      </c>
      <c r="W561" t="str">
        <f>IF(V561&lt;&gt;"",INDEX(Data_sales[productName],MATCH(V561,$U$2:$U$1001,0)),"")</f>
        <v/>
      </c>
      <c r="X561">
        <f>COUNTIF($O$2:O561,$O$2:$O$1001)</f>
        <v>124</v>
      </c>
      <c r="Y561" t="str">
        <f>IF(X561=1,X561+ROWS($X$2:X561)/100,"")</f>
        <v/>
      </c>
      <c r="Z561" t="str">
        <f>IFERROR(LARGE($Y$2:$Y$1001,ROWS($Y$2:Y561)),"")</f>
        <v/>
      </c>
      <c r="AA561" t="str">
        <f>IF(Z561&lt;&gt;"",INDEX(Data_sales[RepfullName],MATCH(Z561,$Y$2:$Y$1001,0)),"")</f>
        <v/>
      </c>
    </row>
    <row r="562" spans="1:27" x14ac:dyDescent="0.25">
      <c r="A562">
        <v>278</v>
      </c>
      <c r="B562">
        <v>48</v>
      </c>
      <c r="C562">
        <v>70.33</v>
      </c>
      <c r="D562" s="1" t="s">
        <v>17</v>
      </c>
      <c r="E562" s="1" t="s">
        <v>18</v>
      </c>
      <c r="F562" s="1" t="s">
        <v>177</v>
      </c>
      <c r="G562" s="2">
        <v>37930</v>
      </c>
      <c r="H562" s="1" t="s">
        <v>160</v>
      </c>
      <c r="I562" s="1" t="s">
        <v>100</v>
      </c>
      <c r="J562" s="1" t="s">
        <v>156</v>
      </c>
      <c r="K562" s="1" t="s">
        <v>157</v>
      </c>
      <c r="L562" s="1" t="s">
        <v>158</v>
      </c>
      <c r="M562" s="1" t="s">
        <v>159</v>
      </c>
      <c r="N562">
        <v>119600</v>
      </c>
      <c r="O562" s="1" t="s">
        <v>134</v>
      </c>
      <c r="P562" s="1" t="s">
        <v>87</v>
      </c>
      <c r="Q562" s="1">
        <f>Data_sales[[#This Row],[priceEach]]*Data_sales[[#This Row],[quantityOrdered]]</f>
        <v>3375.84</v>
      </c>
      <c r="R562" s="1">
        <f>YEAR(Data_sales[[#This Row],[orderDate]])</f>
        <v>2003</v>
      </c>
      <c r="T562">
        <f>COUNTIF($F$2:F562,F562:F1561)</f>
        <v>2</v>
      </c>
      <c r="U562" t="str">
        <f>IF(T562=1,T562+ROWS($T$2:T562)/1000,"")</f>
        <v/>
      </c>
      <c r="V562" t="str">
        <f>IFERROR(SMALL($U$2:$U$1001,ROWS($U$2:U562)),"")</f>
        <v/>
      </c>
      <c r="W562" t="str">
        <f>IF(V562&lt;&gt;"",INDEX(Data_sales[productName],MATCH(V562,$U$2:$U$1001,0)),"")</f>
        <v/>
      </c>
      <c r="X562">
        <f>COUNTIF($O$2:O562,$O$2:$O$1001)</f>
        <v>125</v>
      </c>
      <c r="Y562" t="str">
        <f>IF(X562=1,X562+ROWS($X$2:X562)/100,"")</f>
        <v/>
      </c>
      <c r="Z562" t="str">
        <f>IFERROR(LARGE($Y$2:$Y$1001,ROWS($Y$2:Y562)),"")</f>
        <v/>
      </c>
      <c r="AA562" t="str">
        <f>IF(Z562&lt;&gt;"",INDEX(Data_sales[RepfullName],MATCH(Z562,$Y$2:$Y$1001,0)),"")</f>
        <v/>
      </c>
    </row>
    <row r="563" spans="1:27" x14ac:dyDescent="0.25">
      <c r="A563">
        <v>278</v>
      </c>
      <c r="B563">
        <v>48</v>
      </c>
      <c r="C563">
        <v>70.33</v>
      </c>
      <c r="D563" s="1" t="s">
        <v>17</v>
      </c>
      <c r="E563" s="1" t="s">
        <v>18</v>
      </c>
      <c r="F563" s="1" t="s">
        <v>177</v>
      </c>
      <c r="G563" s="2">
        <v>38303</v>
      </c>
      <c r="H563" s="1" t="s">
        <v>161</v>
      </c>
      <c r="I563" s="1" t="s">
        <v>42</v>
      </c>
      <c r="J563" s="1" t="s">
        <v>156</v>
      </c>
      <c r="K563" s="1" t="s">
        <v>157</v>
      </c>
      <c r="L563" s="1" t="s">
        <v>158</v>
      </c>
      <c r="M563" s="1" t="s">
        <v>159</v>
      </c>
      <c r="N563">
        <v>119600</v>
      </c>
      <c r="O563" s="1" t="s">
        <v>134</v>
      </c>
      <c r="P563" s="1" t="s">
        <v>87</v>
      </c>
      <c r="Q563" s="1">
        <f>Data_sales[[#This Row],[priceEach]]*Data_sales[[#This Row],[quantityOrdered]]</f>
        <v>3375.84</v>
      </c>
      <c r="R563" s="1">
        <f>YEAR(Data_sales[[#This Row],[orderDate]])</f>
        <v>2004</v>
      </c>
      <c r="T563">
        <f>COUNTIF($F$2:F563,F563:F1562)</f>
        <v>3</v>
      </c>
      <c r="U563" t="str">
        <f>IF(T563=1,T563+ROWS($T$2:T563)/1000,"")</f>
        <v/>
      </c>
      <c r="V563" t="str">
        <f>IFERROR(SMALL($U$2:$U$1001,ROWS($U$2:U563)),"")</f>
        <v/>
      </c>
      <c r="W563" t="str">
        <f>IF(V563&lt;&gt;"",INDEX(Data_sales[productName],MATCH(V563,$U$2:$U$1001,0)),"")</f>
        <v/>
      </c>
      <c r="X563">
        <f>COUNTIF($O$2:O563,$O$2:$O$1001)</f>
        <v>126</v>
      </c>
      <c r="Y563" t="str">
        <f>IF(X563=1,X563+ROWS($X$2:X563)/100,"")</f>
        <v/>
      </c>
      <c r="Z563" t="str">
        <f>IFERROR(LARGE($Y$2:$Y$1001,ROWS($Y$2:Y563)),"")</f>
        <v/>
      </c>
      <c r="AA563" t="str">
        <f>IF(Z563&lt;&gt;"",INDEX(Data_sales[RepfullName],MATCH(Z563,$Y$2:$Y$1001,0)),"")</f>
        <v/>
      </c>
    </row>
    <row r="564" spans="1:27" x14ac:dyDescent="0.25">
      <c r="A564">
        <v>278</v>
      </c>
      <c r="B564">
        <v>48</v>
      </c>
      <c r="C564">
        <v>43.7</v>
      </c>
      <c r="D564" s="1" t="s">
        <v>17</v>
      </c>
      <c r="E564" s="1" t="s">
        <v>18</v>
      </c>
      <c r="F564" s="1" t="s">
        <v>178</v>
      </c>
      <c r="G564" s="2">
        <v>37669</v>
      </c>
      <c r="H564" s="1" t="s">
        <v>155</v>
      </c>
      <c r="I564" s="1" t="s">
        <v>18</v>
      </c>
      <c r="J564" s="1" t="s">
        <v>156</v>
      </c>
      <c r="K564" s="1" t="s">
        <v>157</v>
      </c>
      <c r="L564" s="1" t="s">
        <v>158</v>
      </c>
      <c r="M564" s="1" t="s">
        <v>159</v>
      </c>
      <c r="N564">
        <v>119600</v>
      </c>
      <c r="O564" s="1" t="s">
        <v>134</v>
      </c>
      <c r="P564" s="1" t="s">
        <v>87</v>
      </c>
      <c r="Q564" s="1">
        <f>Data_sales[[#This Row],[priceEach]]*Data_sales[[#This Row],[quantityOrdered]]</f>
        <v>2097.6000000000004</v>
      </c>
      <c r="R564" s="1">
        <f>YEAR(Data_sales[[#This Row],[orderDate]])</f>
        <v>2003</v>
      </c>
      <c r="T564">
        <f>COUNTIF($F$2:F564,F564:F1563)</f>
        <v>1</v>
      </c>
      <c r="U564">
        <f>IF(T564=1,T564+ROWS($T$2:T564)/1000,"")</f>
        <v>1.5629999999999999</v>
      </c>
      <c r="V564" t="str">
        <f>IFERROR(SMALL($U$2:$U$1001,ROWS($U$2:U564)),"")</f>
        <v/>
      </c>
      <c r="W564" t="str">
        <f>IF(V564&lt;&gt;"",INDEX(Data_sales[productName],MATCH(V564,$U$2:$U$1001,0)),"")</f>
        <v/>
      </c>
      <c r="X564">
        <f>COUNTIF($O$2:O564,$O$2:$O$1001)</f>
        <v>127</v>
      </c>
      <c r="Y564" t="str">
        <f>IF(X564=1,X564+ROWS($X$2:X564)/100,"")</f>
        <v/>
      </c>
      <c r="Z564" t="str">
        <f>IFERROR(LARGE($Y$2:$Y$1001,ROWS($Y$2:Y564)),"")</f>
        <v/>
      </c>
      <c r="AA564" t="str">
        <f>IF(Z564&lt;&gt;"",INDEX(Data_sales[RepfullName],MATCH(Z564,$Y$2:$Y$1001,0)),"")</f>
        <v/>
      </c>
    </row>
    <row r="565" spans="1:27" x14ac:dyDescent="0.25">
      <c r="A565">
        <v>278</v>
      </c>
      <c r="B565">
        <v>48</v>
      </c>
      <c r="C565">
        <v>43.7</v>
      </c>
      <c r="D565" s="1" t="s">
        <v>17</v>
      </c>
      <c r="E565" s="1" t="s">
        <v>18</v>
      </c>
      <c r="F565" s="1" t="s">
        <v>178</v>
      </c>
      <c r="G565" s="2">
        <v>37930</v>
      </c>
      <c r="H565" s="1" t="s">
        <v>160</v>
      </c>
      <c r="I565" s="1" t="s">
        <v>100</v>
      </c>
      <c r="J565" s="1" t="s">
        <v>156</v>
      </c>
      <c r="K565" s="1" t="s">
        <v>157</v>
      </c>
      <c r="L565" s="1" t="s">
        <v>158</v>
      </c>
      <c r="M565" s="1" t="s">
        <v>159</v>
      </c>
      <c r="N565">
        <v>119600</v>
      </c>
      <c r="O565" s="1" t="s">
        <v>134</v>
      </c>
      <c r="P565" s="1" t="s">
        <v>87</v>
      </c>
      <c r="Q565" s="1">
        <f>Data_sales[[#This Row],[priceEach]]*Data_sales[[#This Row],[quantityOrdered]]</f>
        <v>2097.6000000000004</v>
      </c>
      <c r="R565" s="1">
        <f>YEAR(Data_sales[[#This Row],[orderDate]])</f>
        <v>2003</v>
      </c>
      <c r="T565">
        <f>COUNTIF($F$2:F565,F565:F1564)</f>
        <v>2</v>
      </c>
      <c r="U565" t="str">
        <f>IF(T565=1,T565+ROWS($T$2:T565)/1000,"")</f>
        <v/>
      </c>
      <c r="V565" t="str">
        <f>IFERROR(SMALL($U$2:$U$1001,ROWS($U$2:U565)),"")</f>
        <v/>
      </c>
      <c r="W565" t="str">
        <f>IF(V565&lt;&gt;"",INDEX(Data_sales[productName],MATCH(V565,$U$2:$U$1001,0)),"")</f>
        <v/>
      </c>
      <c r="X565">
        <f>COUNTIF($O$2:O565,$O$2:$O$1001)</f>
        <v>128</v>
      </c>
      <c r="Y565" t="str">
        <f>IF(X565=1,X565+ROWS($X$2:X565)/100,"")</f>
        <v/>
      </c>
      <c r="Z565" t="str">
        <f>IFERROR(LARGE($Y$2:$Y$1001,ROWS($Y$2:Y565)),"")</f>
        <v/>
      </c>
      <c r="AA565" t="str">
        <f>IF(Z565&lt;&gt;"",INDEX(Data_sales[RepfullName],MATCH(Z565,$Y$2:$Y$1001,0)),"")</f>
        <v/>
      </c>
    </row>
    <row r="566" spans="1:27" x14ac:dyDescent="0.25">
      <c r="A566">
        <v>278</v>
      </c>
      <c r="B566">
        <v>48</v>
      </c>
      <c r="C566">
        <v>43.7</v>
      </c>
      <c r="D566" s="1" t="s">
        <v>17</v>
      </c>
      <c r="E566" s="1" t="s">
        <v>18</v>
      </c>
      <c r="F566" s="1" t="s">
        <v>178</v>
      </c>
      <c r="G566" s="2">
        <v>38303</v>
      </c>
      <c r="H566" s="1" t="s">
        <v>161</v>
      </c>
      <c r="I566" s="1" t="s">
        <v>42</v>
      </c>
      <c r="J566" s="1" t="s">
        <v>156</v>
      </c>
      <c r="K566" s="1" t="s">
        <v>157</v>
      </c>
      <c r="L566" s="1" t="s">
        <v>158</v>
      </c>
      <c r="M566" s="1" t="s">
        <v>159</v>
      </c>
      <c r="N566">
        <v>119600</v>
      </c>
      <c r="O566" s="1" t="s">
        <v>134</v>
      </c>
      <c r="P566" s="1" t="s">
        <v>87</v>
      </c>
      <c r="Q566" s="1">
        <f>Data_sales[[#This Row],[priceEach]]*Data_sales[[#This Row],[quantityOrdered]]</f>
        <v>2097.6000000000004</v>
      </c>
      <c r="R566" s="1">
        <f>YEAR(Data_sales[[#This Row],[orderDate]])</f>
        <v>2004</v>
      </c>
      <c r="T566">
        <f>COUNTIF($F$2:F566,F566:F1565)</f>
        <v>3</v>
      </c>
      <c r="U566" t="str">
        <f>IF(T566=1,T566+ROWS($T$2:T566)/1000,"")</f>
        <v/>
      </c>
      <c r="V566" t="str">
        <f>IFERROR(SMALL($U$2:$U$1001,ROWS($U$2:U566)),"")</f>
        <v/>
      </c>
      <c r="W566" t="str">
        <f>IF(V566&lt;&gt;"",INDEX(Data_sales[productName],MATCH(V566,$U$2:$U$1001,0)),"")</f>
        <v/>
      </c>
      <c r="X566">
        <f>COUNTIF($O$2:O566,$O$2:$O$1001)</f>
        <v>129</v>
      </c>
      <c r="Y566" t="str">
        <f>IF(X566=1,X566+ROWS($X$2:X566)/100,"")</f>
        <v/>
      </c>
      <c r="Z566" t="str">
        <f>IFERROR(LARGE($Y$2:$Y$1001,ROWS($Y$2:Y566)),"")</f>
        <v/>
      </c>
      <c r="AA566" t="str">
        <f>IF(Z566&lt;&gt;"",INDEX(Data_sales[RepfullName],MATCH(Z566,$Y$2:$Y$1001,0)),"")</f>
        <v/>
      </c>
    </row>
    <row r="567" spans="1:27" x14ac:dyDescent="0.25">
      <c r="A567">
        <v>131</v>
      </c>
      <c r="B567">
        <v>30</v>
      </c>
      <c r="C567">
        <v>81.349999999999994</v>
      </c>
      <c r="D567" s="1" t="s">
        <v>17</v>
      </c>
      <c r="E567" s="1" t="s">
        <v>102</v>
      </c>
      <c r="F567" s="1" t="s">
        <v>179</v>
      </c>
      <c r="G567" s="2">
        <v>37676</v>
      </c>
      <c r="H567" s="1" t="s">
        <v>180</v>
      </c>
      <c r="I567" s="1" t="s">
        <v>102</v>
      </c>
      <c r="J567" s="1" t="s">
        <v>181</v>
      </c>
      <c r="K567" s="1" t="s">
        <v>182</v>
      </c>
      <c r="L567" s="1" t="s">
        <v>52</v>
      </c>
      <c r="M567" s="1" t="s">
        <v>24</v>
      </c>
      <c r="N567">
        <v>114900</v>
      </c>
      <c r="O567" s="1" t="s">
        <v>183</v>
      </c>
      <c r="P567" s="1" t="s">
        <v>24</v>
      </c>
      <c r="Q567" s="1">
        <f>Data_sales[[#This Row],[priceEach]]*Data_sales[[#This Row],[quantityOrdered]]</f>
        <v>2440.5</v>
      </c>
      <c r="R567" s="1">
        <f>YEAR(Data_sales[[#This Row],[orderDate]])</f>
        <v>2003</v>
      </c>
      <c r="T567">
        <f>COUNTIF($F$2:F567,F567:F1566)</f>
        <v>1</v>
      </c>
      <c r="U567">
        <f>IF(T567=1,T567+ROWS($T$2:T567)/1000,"")</f>
        <v>1.5659999999999998</v>
      </c>
      <c r="V567" t="str">
        <f>IFERROR(SMALL($U$2:$U$1001,ROWS($U$2:U567)),"")</f>
        <v/>
      </c>
      <c r="W567" t="str">
        <f>IF(V567&lt;&gt;"",INDEX(Data_sales[productName],MATCH(V567,$U$2:$U$1001,0)),"")</f>
        <v/>
      </c>
      <c r="X567">
        <f>COUNTIF($O$2:O567,$O$2:$O$1001)</f>
        <v>1</v>
      </c>
      <c r="Y567">
        <f>IF(X567=1,X567+ROWS($X$2:X567)/100,"")</f>
        <v>6.66</v>
      </c>
      <c r="Z567" t="str">
        <f>IFERROR(LARGE($Y$2:$Y$1001,ROWS($Y$2:Y567)),"")</f>
        <v/>
      </c>
      <c r="AA567" t="str">
        <f>IF(Z567&lt;&gt;"",INDEX(Data_sales[RepfullName],MATCH(Z567,$Y$2:$Y$1001,0)),"")</f>
        <v/>
      </c>
    </row>
    <row r="568" spans="1:27" x14ac:dyDescent="0.25">
      <c r="A568">
        <v>131</v>
      </c>
      <c r="B568">
        <v>30</v>
      </c>
      <c r="C568">
        <v>81.349999999999994</v>
      </c>
      <c r="D568" s="1" t="s">
        <v>17</v>
      </c>
      <c r="E568" s="1" t="s">
        <v>102</v>
      </c>
      <c r="F568" s="1" t="s">
        <v>179</v>
      </c>
      <c r="G568" s="2">
        <v>38114</v>
      </c>
      <c r="H568" s="1" t="s">
        <v>18</v>
      </c>
      <c r="I568" s="1" t="s">
        <v>184</v>
      </c>
      <c r="J568" s="1" t="s">
        <v>181</v>
      </c>
      <c r="K568" s="1" t="s">
        <v>182</v>
      </c>
      <c r="L568" s="1" t="s">
        <v>52</v>
      </c>
      <c r="M568" s="1" t="s">
        <v>24</v>
      </c>
      <c r="N568">
        <v>114900</v>
      </c>
      <c r="O568" s="1" t="s">
        <v>183</v>
      </c>
      <c r="P568" s="1" t="s">
        <v>24</v>
      </c>
      <c r="Q568" s="1">
        <f>Data_sales[[#This Row],[priceEach]]*Data_sales[[#This Row],[quantityOrdered]]</f>
        <v>2440.5</v>
      </c>
      <c r="R568" s="1">
        <f>YEAR(Data_sales[[#This Row],[orderDate]])</f>
        <v>2004</v>
      </c>
      <c r="T568">
        <f>COUNTIF($F$2:F568,F568:F1567)</f>
        <v>2</v>
      </c>
      <c r="U568" t="str">
        <f>IF(T568=1,T568+ROWS($T$2:T568)/1000,"")</f>
        <v/>
      </c>
      <c r="V568" t="str">
        <f>IFERROR(SMALL($U$2:$U$1001,ROWS($U$2:U568)),"")</f>
        <v/>
      </c>
      <c r="W568" t="str">
        <f>IF(V568&lt;&gt;"",INDEX(Data_sales[productName],MATCH(V568,$U$2:$U$1001,0)),"")</f>
        <v/>
      </c>
      <c r="X568">
        <f>COUNTIF($O$2:O568,$O$2:$O$1001)</f>
        <v>2</v>
      </c>
      <c r="Y568" t="str">
        <f>IF(X568=1,X568+ROWS($X$2:X568)/100,"")</f>
        <v/>
      </c>
      <c r="Z568" t="str">
        <f>IFERROR(LARGE($Y$2:$Y$1001,ROWS($Y$2:Y568)),"")</f>
        <v/>
      </c>
      <c r="AA568" t="str">
        <f>IF(Z568&lt;&gt;"",INDEX(Data_sales[RepfullName],MATCH(Z568,$Y$2:$Y$1001,0)),"")</f>
        <v/>
      </c>
    </row>
    <row r="569" spans="1:27" x14ac:dyDescent="0.25">
      <c r="A569">
        <v>131</v>
      </c>
      <c r="B569">
        <v>30</v>
      </c>
      <c r="C569">
        <v>81.349999999999994</v>
      </c>
      <c r="D569" s="1" t="s">
        <v>17</v>
      </c>
      <c r="E569" s="1" t="s">
        <v>102</v>
      </c>
      <c r="F569" s="1" t="s">
        <v>179</v>
      </c>
      <c r="G569" s="2">
        <v>38238</v>
      </c>
      <c r="H569" s="1" t="s">
        <v>185</v>
      </c>
      <c r="I569" s="1" t="s">
        <v>186</v>
      </c>
      <c r="J569" s="1" t="s">
        <v>181</v>
      </c>
      <c r="K569" s="1" t="s">
        <v>182</v>
      </c>
      <c r="L569" s="1" t="s">
        <v>52</v>
      </c>
      <c r="M569" s="1" t="s">
        <v>24</v>
      </c>
      <c r="N569">
        <v>114900</v>
      </c>
      <c r="O569" s="1" t="s">
        <v>183</v>
      </c>
      <c r="P569" s="1" t="s">
        <v>24</v>
      </c>
      <c r="Q569" s="1">
        <f>Data_sales[[#This Row],[priceEach]]*Data_sales[[#This Row],[quantityOrdered]]</f>
        <v>2440.5</v>
      </c>
      <c r="R569" s="1">
        <f>YEAR(Data_sales[[#This Row],[orderDate]])</f>
        <v>2004</v>
      </c>
      <c r="T569">
        <f>COUNTIF($F$2:F569,F569:F1568)</f>
        <v>3</v>
      </c>
      <c r="U569" t="str">
        <f>IF(T569=1,T569+ROWS($T$2:T569)/1000,"")</f>
        <v/>
      </c>
      <c r="V569" t="str">
        <f>IFERROR(SMALL($U$2:$U$1001,ROWS($U$2:U569)),"")</f>
        <v/>
      </c>
      <c r="W569" t="str">
        <f>IF(V569&lt;&gt;"",INDEX(Data_sales[productName],MATCH(V569,$U$2:$U$1001,0)),"")</f>
        <v/>
      </c>
      <c r="X569">
        <f>COUNTIF($O$2:O569,$O$2:$O$1001)</f>
        <v>3</v>
      </c>
      <c r="Y569" t="str">
        <f>IF(X569=1,X569+ROWS($X$2:X569)/100,"")</f>
        <v/>
      </c>
      <c r="Z569" t="str">
        <f>IFERROR(LARGE($Y$2:$Y$1001,ROWS($Y$2:Y569)),"")</f>
        <v/>
      </c>
      <c r="AA569" t="str">
        <f>IF(Z569&lt;&gt;"",INDEX(Data_sales[RepfullName],MATCH(Z569,$Y$2:$Y$1001,0)),"")</f>
        <v/>
      </c>
    </row>
    <row r="570" spans="1:27" x14ac:dyDescent="0.25">
      <c r="A570">
        <v>131</v>
      </c>
      <c r="B570">
        <v>30</v>
      </c>
      <c r="C570">
        <v>81.349999999999994</v>
      </c>
      <c r="D570" s="1" t="s">
        <v>17</v>
      </c>
      <c r="E570" s="1" t="s">
        <v>102</v>
      </c>
      <c r="F570" s="1" t="s">
        <v>179</v>
      </c>
      <c r="G570" s="2">
        <v>38306</v>
      </c>
      <c r="H570" s="1" t="s">
        <v>187</v>
      </c>
      <c r="I570" s="1" t="s">
        <v>18</v>
      </c>
      <c r="J570" s="1" t="s">
        <v>181</v>
      </c>
      <c r="K570" s="1" t="s">
        <v>182</v>
      </c>
      <c r="L570" s="1" t="s">
        <v>52</v>
      </c>
      <c r="M570" s="1" t="s">
        <v>24</v>
      </c>
      <c r="N570">
        <v>114900</v>
      </c>
      <c r="O570" s="1" t="s">
        <v>183</v>
      </c>
      <c r="P570" s="1" t="s">
        <v>24</v>
      </c>
      <c r="Q570" s="1">
        <f>Data_sales[[#This Row],[priceEach]]*Data_sales[[#This Row],[quantityOrdered]]</f>
        <v>2440.5</v>
      </c>
      <c r="R570" s="1">
        <f>YEAR(Data_sales[[#This Row],[orderDate]])</f>
        <v>2004</v>
      </c>
      <c r="T570">
        <f>COUNTIF($F$2:F570,F570:F1569)</f>
        <v>4</v>
      </c>
      <c r="U570" t="str">
        <f>IF(T570=1,T570+ROWS($T$2:T570)/1000,"")</f>
        <v/>
      </c>
      <c r="V570" t="str">
        <f>IFERROR(SMALL($U$2:$U$1001,ROWS($U$2:U570)),"")</f>
        <v/>
      </c>
      <c r="W570" t="str">
        <f>IF(V570&lt;&gt;"",INDEX(Data_sales[productName],MATCH(V570,$U$2:$U$1001,0)),"")</f>
        <v/>
      </c>
      <c r="X570">
        <f>COUNTIF($O$2:O570,$O$2:$O$1001)</f>
        <v>4</v>
      </c>
      <c r="Y570" t="str">
        <f>IF(X570=1,X570+ROWS($X$2:X570)/100,"")</f>
        <v/>
      </c>
      <c r="Z570" t="str">
        <f>IFERROR(LARGE($Y$2:$Y$1001,ROWS($Y$2:Y570)),"")</f>
        <v/>
      </c>
      <c r="AA570" t="str">
        <f>IF(Z570&lt;&gt;"",INDEX(Data_sales[RepfullName],MATCH(Z570,$Y$2:$Y$1001,0)),"")</f>
        <v/>
      </c>
    </row>
    <row r="571" spans="1:27" x14ac:dyDescent="0.25">
      <c r="A571">
        <v>131</v>
      </c>
      <c r="B571">
        <v>39</v>
      </c>
      <c r="C571">
        <v>105.86</v>
      </c>
      <c r="D571" s="1" t="s">
        <v>17</v>
      </c>
      <c r="E571" s="1" t="s">
        <v>102</v>
      </c>
      <c r="F571" s="1" t="s">
        <v>188</v>
      </c>
      <c r="G571" s="2">
        <v>37676</v>
      </c>
      <c r="H571" s="1" t="s">
        <v>180</v>
      </c>
      <c r="I571" s="1" t="s">
        <v>102</v>
      </c>
      <c r="J571" s="1" t="s">
        <v>181</v>
      </c>
      <c r="K571" s="1" t="s">
        <v>182</v>
      </c>
      <c r="L571" s="1" t="s">
        <v>52</v>
      </c>
      <c r="M571" s="1" t="s">
        <v>24</v>
      </c>
      <c r="N571">
        <v>114900</v>
      </c>
      <c r="O571" s="1" t="s">
        <v>183</v>
      </c>
      <c r="P571" s="1" t="s">
        <v>24</v>
      </c>
      <c r="Q571" s="1">
        <f>Data_sales[[#This Row],[priceEach]]*Data_sales[[#This Row],[quantityOrdered]]</f>
        <v>4128.54</v>
      </c>
      <c r="R571" s="1">
        <f>YEAR(Data_sales[[#This Row],[orderDate]])</f>
        <v>2003</v>
      </c>
      <c r="T571">
        <f>COUNTIF($F$2:F571,F571:F1570)</f>
        <v>1</v>
      </c>
      <c r="U571">
        <f>IF(T571=1,T571+ROWS($T$2:T571)/1000,"")</f>
        <v>1.5699999999999998</v>
      </c>
      <c r="V571" t="str">
        <f>IFERROR(SMALL($U$2:$U$1001,ROWS($U$2:U571)),"")</f>
        <v/>
      </c>
      <c r="W571" t="str">
        <f>IF(V571&lt;&gt;"",INDEX(Data_sales[productName],MATCH(V571,$U$2:$U$1001,0)),"")</f>
        <v/>
      </c>
      <c r="X571">
        <f>COUNTIF($O$2:O571,$O$2:$O$1001)</f>
        <v>5</v>
      </c>
      <c r="Y571" t="str">
        <f>IF(X571=1,X571+ROWS($X$2:X571)/100,"")</f>
        <v/>
      </c>
      <c r="Z571" t="str">
        <f>IFERROR(LARGE($Y$2:$Y$1001,ROWS($Y$2:Y571)),"")</f>
        <v/>
      </c>
      <c r="AA571" t="str">
        <f>IF(Z571&lt;&gt;"",INDEX(Data_sales[RepfullName],MATCH(Z571,$Y$2:$Y$1001,0)),"")</f>
        <v/>
      </c>
    </row>
    <row r="572" spans="1:27" x14ac:dyDescent="0.25">
      <c r="A572">
        <v>131</v>
      </c>
      <c r="B572">
        <v>39</v>
      </c>
      <c r="C572">
        <v>105.86</v>
      </c>
      <c r="D572" s="1" t="s">
        <v>17</v>
      </c>
      <c r="E572" s="1" t="s">
        <v>102</v>
      </c>
      <c r="F572" s="1" t="s">
        <v>188</v>
      </c>
      <c r="G572" s="2">
        <v>38114</v>
      </c>
      <c r="H572" s="1" t="s">
        <v>18</v>
      </c>
      <c r="I572" s="1" t="s">
        <v>184</v>
      </c>
      <c r="J572" s="1" t="s">
        <v>181</v>
      </c>
      <c r="K572" s="1" t="s">
        <v>182</v>
      </c>
      <c r="L572" s="1" t="s">
        <v>52</v>
      </c>
      <c r="M572" s="1" t="s">
        <v>24</v>
      </c>
      <c r="N572">
        <v>114900</v>
      </c>
      <c r="O572" s="1" t="s">
        <v>183</v>
      </c>
      <c r="P572" s="1" t="s">
        <v>24</v>
      </c>
      <c r="Q572" s="1">
        <f>Data_sales[[#This Row],[priceEach]]*Data_sales[[#This Row],[quantityOrdered]]</f>
        <v>4128.54</v>
      </c>
      <c r="R572" s="1">
        <f>YEAR(Data_sales[[#This Row],[orderDate]])</f>
        <v>2004</v>
      </c>
      <c r="T572">
        <f>COUNTIF($F$2:F572,F572:F1571)</f>
        <v>2</v>
      </c>
      <c r="U572" t="str">
        <f>IF(T572=1,T572+ROWS($T$2:T572)/1000,"")</f>
        <v/>
      </c>
      <c r="V572" t="str">
        <f>IFERROR(SMALL($U$2:$U$1001,ROWS($U$2:U572)),"")</f>
        <v/>
      </c>
      <c r="W572" t="str">
        <f>IF(V572&lt;&gt;"",INDEX(Data_sales[productName],MATCH(V572,$U$2:$U$1001,0)),"")</f>
        <v/>
      </c>
      <c r="X572">
        <f>COUNTIF($O$2:O572,$O$2:$O$1001)</f>
        <v>6</v>
      </c>
      <c r="Y572" t="str">
        <f>IF(X572=1,X572+ROWS($X$2:X572)/100,"")</f>
        <v/>
      </c>
      <c r="Z572" t="str">
        <f>IFERROR(LARGE($Y$2:$Y$1001,ROWS($Y$2:Y572)),"")</f>
        <v/>
      </c>
      <c r="AA572" t="str">
        <f>IF(Z572&lt;&gt;"",INDEX(Data_sales[RepfullName],MATCH(Z572,$Y$2:$Y$1001,0)),"")</f>
        <v/>
      </c>
    </row>
    <row r="573" spans="1:27" x14ac:dyDescent="0.25">
      <c r="A573">
        <v>131</v>
      </c>
      <c r="B573">
        <v>39</v>
      </c>
      <c r="C573">
        <v>105.86</v>
      </c>
      <c r="D573" s="1" t="s">
        <v>17</v>
      </c>
      <c r="E573" s="1" t="s">
        <v>102</v>
      </c>
      <c r="F573" s="1" t="s">
        <v>188</v>
      </c>
      <c r="G573" s="2">
        <v>38238</v>
      </c>
      <c r="H573" s="1" t="s">
        <v>185</v>
      </c>
      <c r="I573" s="1" t="s">
        <v>186</v>
      </c>
      <c r="J573" s="1" t="s">
        <v>181</v>
      </c>
      <c r="K573" s="1" t="s">
        <v>182</v>
      </c>
      <c r="L573" s="1" t="s">
        <v>52</v>
      </c>
      <c r="M573" s="1" t="s">
        <v>24</v>
      </c>
      <c r="N573">
        <v>114900</v>
      </c>
      <c r="O573" s="1" t="s">
        <v>183</v>
      </c>
      <c r="P573" s="1" t="s">
        <v>24</v>
      </c>
      <c r="Q573" s="1">
        <f>Data_sales[[#This Row],[priceEach]]*Data_sales[[#This Row],[quantityOrdered]]</f>
        <v>4128.54</v>
      </c>
      <c r="R573" s="1">
        <f>YEAR(Data_sales[[#This Row],[orderDate]])</f>
        <v>2004</v>
      </c>
      <c r="T573">
        <f>COUNTIF($F$2:F573,F573:F1572)</f>
        <v>3</v>
      </c>
      <c r="U573" t="str">
        <f>IF(T573=1,T573+ROWS($T$2:T573)/1000,"")</f>
        <v/>
      </c>
      <c r="V573" t="str">
        <f>IFERROR(SMALL($U$2:$U$1001,ROWS($U$2:U573)),"")</f>
        <v/>
      </c>
      <c r="W573" t="str">
        <f>IF(V573&lt;&gt;"",INDEX(Data_sales[productName],MATCH(V573,$U$2:$U$1001,0)),"")</f>
        <v/>
      </c>
      <c r="X573">
        <f>COUNTIF($O$2:O573,$O$2:$O$1001)</f>
        <v>7</v>
      </c>
      <c r="Y573" t="str">
        <f>IF(X573=1,X573+ROWS($X$2:X573)/100,"")</f>
        <v/>
      </c>
      <c r="Z573" t="str">
        <f>IFERROR(LARGE($Y$2:$Y$1001,ROWS($Y$2:Y573)),"")</f>
        <v/>
      </c>
      <c r="AA573" t="str">
        <f>IF(Z573&lt;&gt;"",INDEX(Data_sales[RepfullName],MATCH(Z573,$Y$2:$Y$1001,0)),"")</f>
        <v/>
      </c>
    </row>
    <row r="574" spans="1:27" x14ac:dyDescent="0.25">
      <c r="A574">
        <v>131</v>
      </c>
      <c r="B574">
        <v>39</v>
      </c>
      <c r="C574">
        <v>105.86</v>
      </c>
      <c r="D574" s="1" t="s">
        <v>17</v>
      </c>
      <c r="E574" s="1" t="s">
        <v>102</v>
      </c>
      <c r="F574" s="1" t="s">
        <v>188</v>
      </c>
      <c r="G574" s="2">
        <v>38306</v>
      </c>
      <c r="H574" s="1" t="s">
        <v>187</v>
      </c>
      <c r="I574" s="1" t="s">
        <v>18</v>
      </c>
      <c r="J574" s="1" t="s">
        <v>181</v>
      </c>
      <c r="K574" s="1" t="s">
        <v>182</v>
      </c>
      <c r="L574" s="1" t="s">
        <v>52</v>
      </c>
      <c r="M574" s="1" t="s">
        <v>24</v>
      </c>
      <c r="N574">
        <v>114900</v>
      </c>
      <c r="O574" s="1" t="s">
        <v>183</v>
      </c>
      <c r="P574" s="1" t="s">
        <v>24</v>
      </c>
      <c r="Q574" s="1">
        <f>Data_sales[[#This Row],[priceEach]]*Data_sales[[#This Row],[quantityOrdered]]</f>
        <v>4128.54</v>
      </c>
      <c r="R574" s="1">
        <f>YEAR(Data_sales[[#This Row],[orderDate]])</f>
        <v>2004</v>
      </c>
      <c r="T574">
        <f>COUNTIF($F$2:F574,F574:F1573)</f>
        <v>4</v>
      </c>
      <c r="U574" t="str">
        <f>IF(T574=1,T574+ROWS($T$2:T574)/1000,"")</f>
        <v/>
      </c>
      <c r="V574" t="str">
        <f>IFERROR(SMALL($U$2:$U$1001,ROWS($U$2:U574)),"")</f>
        <v/>
      </c>
      <c r="W574" t="str">
        <f>IF(V574&lt;&gt;"",INDEX(Data_sales[productName],MATCH(V574,$U$2:$U$1001,0)),"")</f>
        <v/>
      </c>
      <c r="X574">
        <f>COUNTIF($O$2:O574,$O$2:$O$1001)</f>
        <v>8</v>
      </c>
      <c r="Y574" t="str">
        <f>IF(X574=1,X574+ROWS($X$2:X574)/100,"")</f>
        <v/>
      </c>
      <c r="Z574" t="str">
        <f>IFERROR(LARGE($Y$2:$Y$1001,ROWS($Y$2:Y574)),"")</f>
        <v/>
      </c>
      <c r="AA574" t="str">
        <f>IF(Z574&lt;&gt;"",INDEX(Data_sales[RepfullName],MATCH(Z574,$Y$2:$Y$1001,0)),"")</f>
        <v/>
      </c>
    </row>
    <row r="575" spans="1:27" x14ac:dyDescent="0.25">
      <c r="A575">
        <v>131</v>
      </c>
      <c r="B575">
        <v>27</v>
      </c>
      <c r="C575">
        <v>172.36</v>
      </c>
      <c r="D575" s="1" t="s">
        <v>17</v>
      </c>
      <c r="E575" s="1" t="s">
        <v>102</v>
      </c>
      <c r="F575" s="1" t="s">
        <v>189</v>
      </c>
      <c r="G575" s="2">
        <v>37676</v>
      </c>
      <c r="H575" s="1" t="s">
        <v>180</v>
      </c>
      <c r="I575" s="1" t="s">
        <v>102</v>
      </c>
      <c r="J575" s="1" t="s">
        <v>181</v>
      </c>
      <c r="K575" s="1" t="s">
        <v>182</v>
      </c>
      <c r="L575" s="1" t="s">
        <v>52</v>
      </c>
      <c r="M575" s="1" t="s">
        <v>24</v>
      </c>
      <c r="N575">
        <v>114900</v>
      </c>
      <c r="O575" s="1" t="s">
        <v>183</v>
      </c>
      <c r="P575" s="1" t="s">
        <v>24</v>
      </c>
      <c r="Q575" s="1">
        <f>Data_sales[[#This Row],[priceEach]]*Data_sales[[#This Row],[quantityOrdered]]</f>
        <v>4653.72</v>
      </c>
      <c r="R575" s="1">
        <f>YEAR(Data_sales[[#This Row],[orderDate]])</f>
        <v>2003</v>
      </c>
      <c r="T575">
        <f>COUNTIF($F$2:F575,F575:F1574)</f>
        <v>1</v>
      </c>
      <c r="U575">
        <f>IF(T575=1,T575+ROWS($T$2:T575)/1000,"")</f>
        <v>1.5739999999999998</v>
      </c>
      <c r="V575" t="str">
        <f>IFERROR(SMALL($U$2:$U$1001,ROWS($U$2:U575)),"")</f>
        <v/>
      </c>
      <c r="W575" t="str">
        <f>IF(V575&lt;&gt;"",INDEX(Data_sales[productName],MATCH(V575,$U$2:$U$1001,0)),"")</f>
        <v/>
      </c>
      <c r="X575">
        <f>COUNTIF($O$2:O575,$O$2:$O$1001)</f>
        <v>9</v>
      </c>
      <c r="Y575" t="str">
        <f>IF(X575=1,X575+ROWS($X$2:X575)/100,"")</f>
        <v/>
      </c>
      <c r="Z575" t="str">
        <f>IFERROR(LARGE($Y$2:$Y$1001,ROWS($Y$2:Y575)),"")</f>
        <v/>
      </c>
      <c r="AA575" t="str">
        <f>IF(Z575&lt;&gt;"",INDEX(Data_sales[RepfullName],MATCH(Z575,$Y$2:$Y$1001,0)),"")</f>
        <v/>
      </c>
    </row>
    <row r="576" spans="1:27" x14ac:dyDescent="0.25">
      <c r="A576">
        <v>131</v>
      </c>
      <c r="B576">
        <v>27</v>
      </c>
      <c r="C576">
        <v>172.36</v>
      </c>
      <c r="D576" s="1" t="s">
        <v>17</v>
      </c>
      <c r="E576" s="1" t="s">
        <v>102</v>
      </c>
      <c r="F576" s="1" t="s">
        <v>189</v>
      </c>
      <c r="G576" s="2">
        <v>38114</v>
      </c>
      <c r="H576" s="1" t="s">
        <v>18</v>
      </c>
      <c r="I576" s="1" t="s">
        <v>184</v>
      </c>
      <c r="J576" s="1" t="s">
        <v>181</v>
      </c>
      <c r="K576" s="1" t="s">
        <v>182</v>
      </c>
      <c r="L576" s="1" t="s">
        <v>52</v>
      </c>
      <c r="M576" s="1" t="s">
        <v>24</v>
      </c>
      <c r="N576">
        <v>114900</v>
      </c>
      <c r="O576" s="1" t="s">
        <v>183</v>
      </c>
      <c r="P576" s="1" t="s">
        <v>24</v>
      </c>
      <c r="Q576" s="1">
        <f>Data_sales[[#This Row],[priceEach]]*Data_sales[[#This Row],[quantityOrdered]]</f>
        <v>4653.72</v>
      </c>
      <c r="R576" s="1">
        <f>YEAR(Data_sales[[#This Row],[orderDate]])</f>
        <v>2004</v>
      </c>
      <c r="T576">
        <f>COUNTIF($F$2:F576,F576:F1575)</f>
        <v>2</v>
      </c>
      <c r="U576" t="str">
        <f>IF(T576=1,T576+ROWS($T$2:T576)/1000,"")</f>
        <v/>
      </c>
      <c r="V576" t="str">
        <f>IFERROR(SMALL($U$2:$U$1001,ROWS($U$2:U576)),"")</f>
        <v/>
      </c>
      <c r="W576" t="str">
        <f>IF(V576&lt;&gt;"",INDEX(Data_sales[productName],MATCH(V576,$U$2:$U$1001,0)),"")</f>
        <v/>
      </c>
      <c r="X576">
        <f>COUNTIF($O$2:O576,$O$2:$O$1001)</f>
        <v>10</v>
      </c>
      <c r="Y576" t="str">
        <f>IF(X576=1,X576+ROWS($X$2:X576)/100,"")</f>
        <v/>
      </c>
      <c r="Z576" t="str">
        <f>IFERROR(LARGE($Y$2:$Y$1001,ROWS($Y$2:Y576)),"")</f>
        <v/>
      </c>
      <c r="AA576" t="str">
        <f>IF(Z576&lt;&gt;"",INDEX(Data_sales[RepfullName],MATCH(Z576,$Y$2:$Y$1001,0)),"")</f>
        <v/>
      </c>
    </row>
    <row r="577" spans="1:27" x14ac:dyDescent="0.25">
      <c r="A577">
        <v>131</v>
      </c>
      <c r="B577">
        <v>27</v>
      </c>
      <c r="C577">
        <v>172.36</v>
      </c>
      <c r="D577" s="1" t="s">
        <v>17</v>
      </c>
      <c r="E577" s="1" t="s">
        <v>102</v>
      </c>
      <c r="F577" s="1" t="s">
        <v>189</v>
      </c>
      <c r="G577" s="2">
        <v>38238</v>
      </c>
      <c r="H577" s="1" t="s">
        <v>185</v>
      </c>
      <c r="I577" s="1" t="s">
        <v>186</v>
      </c>
      <c r="J577" s="1" t="s">
        <v>181</v>
      </c>
      <c r="K577" s="1" t="s">
        <v>182</v>
      </c>
      <c r="L577" s="1" t="s">
        <v>52</v>
      </c>
      <c r="M577" s="1" t="s">
        <v>24</v>
      </c>
      <c r="N577">
        <v>114900</v>
      </c>
      <c r="O577" s="1" t="s">
        <v>183</v>
      </c>
      <c r="P577" s="1" t="s">
        <v>24</v>
      </c>
      <c r="Q577" s="1">
        <f>Data_sales[[#This Row],[priceEach]]*Data_sales[[#This Row],[quantityOrdered]]</f>
        <v>4653.72</v>
      </c>
      <c r="R577" s="1">
        <f>YEAR(Data_sales[[#This Row],[orderDate]])</f>
        <v>2004</v>
      </c>
      <c r="T577">
        <f>COUNTIF($F$2:F577,F577:F1576)</f>
        <v>3</v>
      </c>
      <c r="U577" t="str">
        <f>IF(T577=1,T577+ROWS($T$2:T577)/1000,"")</f>
        <v/>
      </c>
      <c r="V577" t="str">
        <f>IFERROR(SMALL($U$2:$U$1001,ROWS($U$2:U577)),"")</f>
        <v/>
      </c>
      <c r="W577" t="str">
        <f>IF(V577&lt;&gt;"",INDEX(Data_sales[productName],MATCH(V577,$U$2:$U$1001,0)),"")</f>
        <v/>
      </c>
      <c r="X577">
        <f>COUNTIF($O$2:O577,$O$2:$O$1001)</f>
        <v>11</v>
      </c>
      <c r="Y577" t="str">
        <f>IF(X577=1,X577+ROWS($X$2:X577)/100,"")</f>
        <v/>
      </c>
      <c r="Z577" t="str">
        <f>IFERROR(LARGE($Y$2:$Y$1001,ROWS($Y$2:Y577)),"")</f>
        <v/>
      </c>
      <c r="AA577" t="str">
        <f>IF(Z577&lt;&gt;"",INDEX(Data_sales[RepfullName],MATCH(Z577,$Y$2:$Y$1001,0)),"")</f>
        <v/>
      </c>
    </row>
    <row r="578" spans="1:27" x14ac:dyDescent="0.25">
      <c r="A578">
        <v>131</v>
      </c>
      <c r="B578">
        <v>27</v>
      </c>
      <c r="C578">
        <v>172.36</v>
      </c>
      <c r="D578" s="1" t="s">
        <v>17</v>
      </c>
      <c r="E578" s="1" t="s">
        <v>102</v>
      </c>
      <c r="F578" s="1" t="s">
        <v>189</v>
      </c>
      <c r="G578" s="2">
        <v>38306</v>
      </c>
      <c r="H578" s="1" t="s">
        <v>187</v>
      </c>
      <c r="I578" s="1" t="s">
        <v>18</v>
      </c>
      <c r="J578" s="1" t="s">
        <v>181</v>
      </c>
      <c r="K578" s="1" t="s">
        <v>182</v>
      </c>
      <c r="L578" s="1" t="s">
        <v>52</v>
      </c>
      <c r="M578" s="1" t="s">
        <v>24</v>
      </c>
      <c r="N578">
        <v>114900</v>
      </c>
      <c r="O578" s="1" t="s">
        <v>183</v>
      </c>
      <c r="P578" s="1" t="s">
        <v>24</v>
      </c>
      <c r="Q578" s="1">
        <f>Data_sales[[#This Row],[priceEach]]*Data_sales[[#This Row],[quantityOrdered]]</f>
        <v>4653.72</v>
      </c>
      <c r="R578" s="1">
        <f>YEAR(Data_sales[[#This Row],[orderDate]])</f>
        <v>2004</v>
      </c>
      <c r="T578">
        <f>COUNTIF($F$2:F578,F578:F1577)</f>
        <v>4</v>
      </c>
      <c r="U578" t="str">
        <f>IF(T578=1,T578+ROWS($T$2:T578)/1000,"")</f>
        <v/>
      </c>
      <c r="V578" t="str">
        <f>IFERROR(SMALL($U$2:$U$1001,ROWS($U$2:U578)),"")</f>
        <v/>
      </c>
      <c r="W578" t="str">
        <f>IF(V578&lt;&gt;"",INDEX(Data_sales[productName],MATCH(V578,$U$2:$U$1001,0)),"")</f>
        <v/>
      </c>
      <c r="X578">
        <f>COUNTIF($O$2:O578,$O$2:$O$1001)</f>
        <v>12</v>
      </c>
      <c r="Y578" t="str">
        <f>IF(X578=1,X578+ROWS($X$2:X578)/100,"")</f>
        <v/>
      </c>
      <c r="Z578" t="str">
        <f>IFERROR(LARGE($Y$2:$Y$1001,ROWS($Y$2:Y578)),"")</f>
        <v/>
      </c>
      <c r="AA578" t="str">
        <f>IF(Z578&lt;&gt;"",INDEX(Data_sales[RepfullName],MATCH(Z578,$Y$2:$Y$1001,0)),"")</f>
        <v/>
      </c>
    </row>
    <row r="579" spans="1:27" x14ac:dyDescent="0.25">
      <c r="A579">
        <v>131</v>
      </c>
      <c r="B579">
        <v>21</v>
      </c>
      <c r="C579">
        <v>122</v>
      </c>
      <c r="D579" s="1" t="s">
        <v>17</v>
      </c>
      <c r="E579" s="1" t="s">
        <v>102</v>
      </c>
      <c r="F579" s="1" t="s">
        <v>190</v>
      </c>
      <c r="G579" s="2">
        <v>37676</v>
      </c>
      <c r="H579" s="1" t="s">
        <v>180</v>
      </c>
      <c r="I579" s="1" t="s">
        <v>102</v>
      </c>
      <c r="J579" s="1" t="s">
        <v>181</v>
      </c>
      <c r="K579" s="1" t="s">
        <v>182</v>
      </c>
      <c r="L579" s="1" t="s">
        <v>52</v>
      </c>
      <c r="M579" s="1" t="s">
        <v>24</v>
      </c>
      <c r="N579">
        <v>114900</v>
      </c>
      <c r="O579" s="1" t="s">
        <v>183</v>
      </c>
      <c r="P579" s="1" t="s">
        <v>24</v>
      </c>
      <c r="Q579" s="1">
        <f>Data_sales[[#This Row],[priceEach]]*Data_sales[[#This Row],[quantityOrdered]]</f>
        <v>2562</v>
      </c>
      <c r="R579" s="1">
        <f>YEAR(Data_sales[[#This Row],[orderDate]])</f>
        <v>2003</v>
      </c>
      <c r="T579">
        <f>COUNTIF($F$2:F579,F579:F1578)</f>
        <v>1</v>
      </c>
      <c r="U579">
        <f>IF(T579=1,T579+ROWS($T$2:T579)/1000,"")</f>
        <v>1.5779999999999998</v>
      </c>
      <c r="V579" t="str">
        <f>IFERROR(SMALL($U$2:$U$1001,ROWS($U$2:U579)),"")</f>
        <v/>
      </c>
      <c r="W579" t="str">
        <f>IF(V579&lt;&gt;"",INDEX(Data_sales[productName],MATCH(V579,$U$2:$U$1001,0)),"")</f>
        <v/>
      </c>
      <c r="X579">
        <f>COUNTIF($O$2:O579,$O$2:$O$1001)</f>
        <v>13</v>
      </c>
      <c r="Y579" t="str">
        <f>IF(X579=1,X579+ROWS($X$2:X579)/100,"")</f>
        <v/>
      </c>
      <c r="Z579" t="str">
        <f>IFERROR(LARGE($Y$2:$Y$1001,ROWS($Y$2:Y579)),"")</f>
        <v/>
      </c>
      <c r="AA579" t="str">
        <f>IF(Z579&lt;&gt;"",INDEX(Data_sales[RepfullName],MATCH(Z579,$Y$2:$Y$1001,0)),"")</f>
        <v/>
      </c>
    </row>
    <row r="580" spans="1:27" x14ac:dyDescent="0.25">
      <c r="A580">
        <v>131</v>
      </c>
      <c r="B580">
        <v>21</v>
      </c>
      <c r="C580">
        <v>122</v>
      </c>
      <c r="D580" s="1" t="s">
        <v>17</v>
      </c>
      <c r="E580" s="1" t="s">
        <v>102</v>
      </c>
      <c r="F580" s="1" t="s">
        <v>190</v>
      </c>
      <c r="G580" s="2">
        <v>38114</v>
      </c>
      <c r="H580" s="1" t="s">
        <v>18</v>
      </c>
      <c r="I580" s="1" t="s">
        <v>184</v>
      </c>
      <c r="J580" s="1" t="s">
        <v>181</v>
      </c>
      <c r="K580" s="1" t="s">
        <v>182</v>
      </c>
      <c r="L580" s="1" t="s">
        <v>52</v>
      </c>
      <c r="M580" s="1" t="s">
        <v>24</v>
      </c>
      <c r="N580">
        <v>114900</v>
      </c>
      <c r="O580" s="1" t="s">
        <v>183</v>
      </c>
      <c r="P580" s="1" t="s">
        <v>24</v>
      </c>
      <c r="Q580" s="1">
        <f>Data_sales[[#This Row],[priceEach]]*Data_sales[[#This Row],[quantityOrdered]]</f>
        <v>2562</v>
      </c>
      <c r="R580" s="1">
        <f>YEAR(Data_sales[[#This Row],[orderDate]])</f>
        <v>2004</v>
      </c>
      <c r="T580">
        <f>COUNTIF($F$2:F580,F580:F1579)</f>
        <v>2</v>
      </c>
      <c r="U580" t="str">
        <f>IF(T580=1,T580+ROWS($T$2:T580)/1000,"")</f>
        <v/>
      </c>
      <c r="V580" t="str">
        <f>IFERROR(SMALL($U$2:$U$1001,ROWS($U$2:U580)),"")</f>
        <v/>
      </c>
      <c r="W580" t="str">
        <f>IF(V580&lt;&gt;"",INDEX(Data_sales[productName],MATCH(V580,$U$2:$U$1001,0)),"")</f>
        <v/>
      </c>
      <c r="X580">
        <f>COUNTIF($O$2:O580,$O$2:$O$1001)</f>
        <v>14</v>
      </c>
      <c r="Y580" t="str">
        <f>IF(X580=1,X580+ROWS($X$2:X580)/100,"")</f>
        <v/>
      </c>
      <c r="Z580" t="str">
        <f>IFERROR(LARGE($Y$2:$Y$1001,ROWS($Y$2:Y580)),"")</f>
        <v/>
      </c>
      <c r="AA580" t="str">
        <f>IF(Z580&lt;&gt;"",INDEX(Data_sales[RepfullName],MATCH(Z580,$Y$2:$Y$1001,0)),"")</f>
        <v/>
      </c>
    </row>
    <row r="581" spans="1:27" x14ac:dyDescent="0.25">
      <c r="A581">
        <v>131</v>
      </c>
      <c r="B581">
        <v>21</v>
      </c>
      <c r="C581">
        <v>122</v>
      </c>
      <c r="D581" s="1" t="s">
        <v>17</v>
      </c>
      <c r="E581" s="1" t="s">
        <v>102</v>
      </c>
      <c r="F581" s="1" t="s">
        <v>190</v>
      </c>
      <c r="G581" s="2">
        <v>38238</v>
      </c>
      <c r="H581" s="1" t="s">
        <v>185</v>
      </c>
      <c r="I581" s="1" t="s">
        <v>186</v>
      </c>
      <c r="J581" s="1" t="s">
        <v>181</v>
      </c>
      <c r="K581" s="1" t="s">
        <v>182</v>
      </c>
      <c r="L581" s="1" t="s">
        <v>52</v>
      </c>
      <c r="M581" s="1" t="s">
        <v>24</v>
      </c>
      <c r="N581">
        <v>114900</v>
      </c>
      <c r="O581" s="1" t="s">
        <v>183</v>
      </c>
      <c r="P581" s="1" t="s">
        <v>24</v>
      </c>
      <c r="Q581" s="1">
        <f>Data_sales[[#This Row],[priceEach]]*Data_sales[[#This Row],[quantityOrdered]]</f>
        <v>2562</v>
      </c>
      <c r="R581" s="1">
        <f>YEAR(Data_sales[[#This Row],[orderDate]])</f>
        <v>2004</v>
      </c>
      <c r="T581">
        <f>COUNTIF($F$2:F581,F581:F1580)</f>
        <v>3</v>
      </c>
      <c r="U581" t="str">
        <f>IF(T581=1,T581+ROWS($T$2:T581)/1000,"")</f>
        <v/>
      </c>
      <c r="V581" t="str">
        <f>IFERROR(SMALL($U$2:$U$1001,ROWS($U$2:U581)),"")</f>
        <v/>
      </c>
      <c r="W581" t="str">
        <f>IF(V581&lt;&gt;"",INDEX(Data_sales[productName],MATCH(V581,$U$2:$U$1001,0)),"")</f>
        <v/>
      </c>
      <c r="X581">
        <f>COUNTIF($O$2:O581,$O$2:$O$1001)</f>
        <v>15</v>
      </c>
      <c r="Y581" t="str">
        <f>IF(X581=1,X581+ROWS($X$2:X581)/100,"")</f>
        <v/>
      </c>
      <c r="Z581" t="str">
        <f>IFERROR(LARGE($Y$2:$Y$1001,ROWS($Y$2:Y581)),"")</f>
        <v/>
      </c>
      <c r="AA581" t="str">
        <f>IF(Z581&lt;&gt;"",INDEX(Data_sales[RepfullName],MATCH(Z581,$Y$2:$Y$1001,0)),"")</f>
        <v/>
      </c>
    </row>
    <row r="582" spans="1:27" x14ac:dyDescent="0.25">
      <c r="A582">
        <v>131</v>
      </c>
      <c r="B582">
        <v>21</v>
      </c>
      <c r="C582">
        <v>122</v>
      </c>
      <c r="D582" s="1" t="s">
        <v>17</v>
      </c>
      <c r="E582" s="1" t="s">
        <v>102</v>
      </c>
      <c r="F582" s="1" t="s">
        <v>190</v>
      </c>
      <c r="G582" s="2">
        <v>38306</v>
      </c>
      <c r="H582" s="1" t="s">
        <v>187</v>
      </c>
      <c r="I582" s="1" t="s">
        <v>18</v>
      </c>
      <c r="J582" s="1" t="s">
        <v>181</v>
      </c>
      <c r="K582" s="1" t="s">
        <v>182</v>
      </c>
      <c r="L582" s="1" t="s">
        <v>52</v>
      </c>
      <c r="M582" s="1" t="s">
        <v>24</v>
      </c>
      <c r="N582">
        <v>114900</v>
      </c>
      <c r="O582" s="1" t="s">
        <v>183</v>
      </c>
      <c r="P582" s="1" t="s">
        <v>24</v>
      </c>
      <c r="Q582" s="1">
        <f>Data_sales[[#This Row],[priceEach]]*Data_sales[[#This Row],[quantityOrdered]]</f>
        <v>2562</v>
      </c>
      <c r="R582" s="1">
        <f>YEAR(Data_sales[[#This Row],[orderDate]])</f>
        <v>2004</v>
      </c>
      <c r="T582">
        <f>COUNTIF($F$2:F582,F582:F1581)</f>
        <v>4</v>
      </c>
      <c r="U582" t="str">
        <f>IF(T582=1,T582+ROWS($T$2:T582)/1000,"")</f>
        <v/>
      </c>
      <c r="V582" t="str">
        <f>IFERROR(SMALL($U$2:$U$1001,ROWS($U$2:U582)),"")</f>
        <v/>
      </c>
      <c r="W582" t="str">
        <f>IF(V582&lt;&gt;"",INDEX(Data_sales[productName],MATCH(V582,$U$2:$U$1001,0)),"")</f>
        <v/>
      </c>
      <c r="X582">
        <f>COUNTIF($O$2:O582,$O$2:$O$1001)</f>
        <v>16</v>
      </c>
      <c r="Y582" t="str">
        <f>IF(X582=1,X582+ROWS($X$2:X582)/100,"")</f>
        <v/>
      </c>
      <c r="Z582" t="str">
        <f>IFERROR(LARGE($Y$2:$Y$1001,ROWS($Y$2:Y582)),"")</f>
        <v/>
      </c>
      <c r="AA582" t="str">
        <f>IF(Z582&lt;&gt;"",INDEX(Data_sales[RepfullName],MATCH(Z582,$Y$2:$Y$1001,0)),"")</f>
        <v/>
      </c>
    </row>
    <row r="583" spans="1:27" x14ac:dyDescent="0.25">
      <c r="A583">
        <v>131</v>
      </c>
      <c r="B583">
        <v>29</v>
      </c>
      <c r="C583">
        <v>52.7</v>
      </c>
      <c r="D583" s="1" t="s">
        <v>17</v>
      </c>
      <c r="E583" s="1" t="s">
        <v>102</v>
      </c>
      <c r="F583" s="1" t="s">
        <v>191</v>
      </c>
      <c r="G583" s="2">
        <v>37676</v>
      </c>
      <c r="H583" s="1" t="s">
        <v>180</v>
      </c>
      <c r="I583" s="1" t="s">
        <v>102</v>
      </c>
      <c r="J583" s="1" t="s">
        <v>181</v>
      </c>
      <c r="K583" s="1" t="s">
        <v>182</v>
      </c>
      <c r="L583" s="1" t="s">
        <v>52</v>
      </c>
      <c r="M583" s="1" t="s">
        <v>24</v>
      </c>
      <c r="N583">
        <v>114900</v>
      </c>
      <c r="O583" s="1" t="s">
        <v>183</v>
      </c>
      <c r="P583" s="1" t="s">
        <v>24</v>
      </c>
      <c r="Q583" s="1">
        <f>Data_sales[[#This Row],[priceEach]]*Data_sales[[#This Row],[quantityOrdered]]</f>
        <v>1528.3000000000002</v>
      </c>
      <c r="R583" s="1">
        <f>YEAR(Data_sales[[#This Row],[orderDate]])</f>
        <v>2003</v>
      </c>
      <c r="T583">
        <f>COUNTIF($F$2:F583,F583:F1582)</f>
        <v>1</v>
      </c>
      <c r="U583">
        <f>IF(T583=1,T583+ROWS($T$2:T583)/1000,"")</f>
        <v>1.5819999999999999</v>
      </c>
      <c r="V583" t="str">
        <f>IFERROR(SMALL($U$2:$U$1001,ROWS($U$2:U583)),"")</f>
        <v/>
      </c>
      <c r="W583" t="str">
        <f>IF(V583&lt;&gt;"",INDEX(Data_sales[productName],MATCH(V583,$U$2:$U$1001,0)),"")</f>
        <v/>
      </c>
      <c r="X583">
        <f>COUNTIF($O$2:O583,$O$2:$O$1001)</f>
        <v>17</v>
      </c>
      <c r="Y583" t="str">
        <f>IF(X583=1,X583+ROWS($X$2:X583)/100,"")</f>
        <v/>
      </c>
      <c r="Z583" t="str">
        <f>IFERROR(LARGE($Y$2:$Y$1001,ROWS($Y$2:Y583)),"")</f>
        <v/>
      </c>
      <c r="AA583" t="str">
        <f>IF(Z583&lt;&gt;"",INDEX(Data_sales[RepfullName],MATCH(Z583,$Y$2:$Y$1001,0)),"")</f>
        <v/>
      </c>
    </row>
    <row r="584" spans="1:27" x14ac:dyDescent="0.25">
      <c r="A584">
        <v>131</v>
      </c>
      <c r="B584">
        <v>29</v>
      </c>
      <c r="C584">
        <v>52.7</v>
      </c>
      <c r="D584" s="1" t="s">
        <v>17</v>
      </c>
      <c r="E584" s="1" t="s">
        <v>102</v>
      </c>
      <c r="F584" s="1" t="s">
        <v>191</v>
      </c>
      <c r="G584" s="2">
        <v>38114</v>
      </c>
      <c r="H584" s="1" t="s">
        <v>18</v>
      </c>
      <c r="I584" s="1" t="s">
        <v>184</v>
      </c>
      <c r="J584" s="1" t="s">
        <v>181</v>
      </c>
      <c r="K584" s="1" t="s">
        <v>182</v>
      </c>
      <c r="L584" s="1" t="s">
        <v>52</v>
      </c>
      <c r="M584" s="1" t="s">
        <v>24</v>
      </c>
      <c r="N584">
        <v>114900</v>
      </c>
      <c r="O584" s="1" t="s">
        <v>183</v>
      </c>
      <c r="P584" s="1" t="s">
        <v>24</v>
      </c>
      <c r="Q584" s="1">
        <f>Data_sales[[#This Row],[priceEach]]*Data_sales[[#This Row],[quantityOrdered]]</f>
        <v>1528.3000000000002</v>
      </c>
      <c r="R584" s="1">
        <f>YEAR(Data_sales[[#This Row],[orderDate]])</f>
        <v>2004</v>
      </c>
      <c r="T584">
        <f>COUNTIF($F$2:F584,F584:F1583)</f>
        <v>2</v>
      </c>
      <c r="U584" t="str">
        <f>IF(T584=1,T584+ROWS($T$2:T584)/1000,"")</f>
        <v/>
      </c>
      <c r="V584" t="str">
        <f>IFERROR(SMALL($U$2:$U$1001,ROWS($U$2:U584)),"")</f>
        <v/>
      </c>
      <c r="W584" t="str">
        <f>IF(V584&lt;&gt;"",INDEX(Data_sales[productName],MATCH(V584,$U$2:$U$1001,0)),"")</f>
        <v/>
      </c>
      <c r="X584">
        <f>COUNTIF($O$2:O584,$O$2:$O$1001)</f>
        <v>18</v>
      </c>
      <c r="Y584" t="str">
        <f>IF(X584=1,X584+ROWS($X$2:X584)/100,"")</f>
        <v/>
      </c>
      <c r="Z584" t="str">
        <f>IFERROR(LARGE($Y$2:$Y$1001,ROWS($Y$2:Y584)),"")</f>
        <v/>
      </c>
      <c r="AA584" t="str">
        <f>IF(Z584&lt;&gt;"",INDEX(Data_sales[RepfullName],MATCH(Z584,$Y$2:$Y$1001,0)),"")</f>
        <v/>
      </c>
    </row>
    <row r="585" spans="1:27" x14ac:dyDescent="0.25">
      <c r="A585">
        <v>131</v>
      </c>
      <c r="B585">
        <v>29</v>
      </c>
      <c r="C585">
        <v>52.7</v>
      </c>
      <c r="D585" s="1" t="s">
        <v>17</v>
      </c>
      <c r="E585" s="1" t="s">
        <v>102</v>
      </c>
      <c r="F585" s="1" t="s">
        <v>191</v>
      </c>
      <c r="G585" s="2">
        <v>38238</v>
      </c>
      <c r="H585" s="1" t="s">
        <v>185</v>
      </c>
      <c r="I585" s="1" t="s">
        <v>186</v>
      </c>
      <c r="J585" s="1" t="s">
        <v>181</v>
      </c>
      <c r="K585" s="1" t="s">
        <v>182</v>
      </c>
      <c r="L585" s="1" t="s">
        <v>52</v>
      </c>
      <c r="M585" s="1" t="s">
        <v>24</v>
      </c>
      <c r="N585">
        <v>114900</v>
      </c>
      <c r="O585" s="1" t="s">
        <v>183</v>
      </c>
      <c r="P585" s="1" t="s">
        <v>24</v>
      </c>
      <c r="Q585" s="1">
        <f>Data_sales[[#This Row],[priceEach]]*Data_sales[[#This Row],[quantityOrdered]]</f>
        <v>1528.3000000000002</v>
      </c>
      <c r="R585" s="1">
        <f>YEAR(Data_sales[[#This Row],[orderDate]])</f>
        <v>2004</v>
      </c>
      <c r="T585">
        <f>COUNTIF($F$2:F585,F585:F1584)</f>
        <v>3</v>
      </c>
      <c r="U585" t="str">
        <f>IF(T585=1,T585+ROWS($T$2:T585)/1000,"")</f>
        <v/>
      </c>
      <c r="V585" t="str">
        <f>IFERROR(SMALL($U$2:$U$1001,ROWS($U$2:U585)),"")</f>
        <v/>
      </c>
      <c r="W585" t="str">
        <f>IF(V585&lt;&gt;"",INDEX(Data_sales[productName],MATCH(V585,$U$2:$U$1001,0)),"")</f>
        <v/>
      </c>
      <c r="X585">
        <f>COUNTIF($O$2:O585,$O$2:$O$1001)</f>
        <v>19</v>
      </c>
      <c r="Y585" t="str">
        <f>IF(X585=1,X585+ROWS($X$2:X585)/100,"")</f>
        <v/>
      </c>
      <c r="Z585" t="str">
        <f>IFERROR(LARGE($Y$2:$Y$1001,ROWS($Y$2:Y585)),"")</f>
        <v/>
      </c>
      <c r="AA585" t="str">
        <f>IF(Z585&lt;&gt;"",INDEX(Data_sales[RepfullName],MATCH(Z585,$Y$2:$Y$1001,0)),"")</f>
        <v/>
      </c>
    </row>
    <row r="586" spans="1:27" x14ac:dyDescent="0.25">
      <c r="A586">
        <v>131</v>
      </c>
      <c r="B586">
        <v>29</v>
      </c>
      <c r="C586">
        <v>52.7</v>
      </c>
      <c r="D586" s="1" t="s">
        <v>17</v>
      </c>
      <c r="E586" s="1" t="s">
        <v>102</v>
      </c>
      <c r="F586" s="1" t="s">
        <v>191</v>
      </c>
      <c r="G586" s="2">
        <v>38306</v>
      </c>
      <c r="H586" s="1" t="s">
        <v>187</v>
      </c>
      <c r="I586" s="1" t="s">
        <v>18</v>
      </c>
      <c r="J586" s="1" t="s">
        <v>181</v>
      </c>
      <c r="K586" s="1" t="s">
        <v>182</v>
      </c>
      <c r="L586" s="1" t="s">
        <v>52</v>
      </c>
      <c r="M586" s="1" t="s">
        <v>24</v>
      </c>
      <c r="N586">
        <v>114900</v>
      </c>
      <c r="O586" s="1" t="s">
        <v>183</v>
      </c>
      <c r="P586" s="1" t="s">
        <v>24</v>
      </c>
      <c r="Q586" s="1">
        <f>Data_sales[[#This Row],[priceEach]]*Data_sales[[#This Row],[quantityOrdered]]</f>
        <v>1528.3000000000002</v>
      </c>
      <c r="R586" s="1">
        <f>YEAR(Data_sales[[#This Row],[orderDate]])</f>
        <v>2004</v>
      </c>
      <c r="T586">
        <f>COUNTIF($F$2:F586,F586:F1585)</f>
        <v>4</v>
      </c>
      <c r="U586" t="str">
        <f>IF(T586=1,T586+ROWS($T$2:T586)/1000,"")</f>
        <v/>
      </c>
      <c r="V586" t="str">
        <f>IFERROR(SMALL($U$2:$U$1001,ROWS($U$2:U586)),"")</f>
        <v/>
      </c>
      <c r="W586" t="str">
        <f>IF(V586&lt;&gt;"",INDEX(Data_sales[productName],MATCH(V586,$U$2:$U$1001,0)),"")</f>
        <v/>
      </c>
      <c r="X586">
        <f>COUNTIF($O$2:O586,$O$2:$O$1001)</f>
        <v>20</v>
      </c>
      <c r="Y586" t="str">
        <f>IF(X586=1,X586+ROWS($X$2:X586)/100,"")</f>
        <v/>
      </c>
      <c r="Z586" t="str">
        <f>IFERROR(LARGE($Y$2:$Y$1001,ROWS($Y$2:Y586)),"")</f>
        <v/>
      </c>
      <c r="AA586" t="str">
        <f>IF(Z586&lt;&gt;"",INDEX(Data_sales[RepfullName],MATCH(Z586,$Y$2:$Y$1001,0)),"")</f>
        <v/>
      </c>
    </row>
    <row r="587" spans="1:27" x14ac:dyDescent="0.25">
      <c r="A587">
        <v>131</v>
      </c>
      <c r="B587">
        <v>25</v>
      </c>
      <c r="C587">
        <v>96.92</v>
      </c>
      <c r="D587" s="1" t="s">
        <v>17</v>
      </c>
      <c r="E587" s="1" t="s">
        <v>102</v>
      </c>
      <c r="F587" s="1" t="s">
        <v>192</v>
      </c>
      <c r="G587" s="2">
        <v>37676</v>
      </c>
      <c r="H587" s="1" t="s">
        <v>180</v>
      </c>
      <c r="I587" s="1" t="s">
        <v>102</v>
      </c>
      <c r="J587" s="1" t="s">
        <v>181</v>
      </c>
      <c r="K587" s="1" t="s">
        <v>182</v>
      </c>
      <c r="L587" s="1" t="s">
        <v>52</v>
      </c>
      <c r="M587" s="1" t="s">
        <v>24</v>
      </c>
      <c r="N587">
        <v>114900</v>
      </c>
      <c r="O587" s="1" t="s">
        <v>183</v>
      </c>
      <c r="P587" s="1" t="s">
        <v>24</v>
      </c>
      <c r="Q587" s="1">
        <f>Data_sales[[#This Row],[priceEach]]*Data_sales[[#This Row],[quantityOrdered]]</f>
        <v>2423</v>
      </c>
      <c r="R587" s="1">
        <f>YEAR(Data_sales[[#This Row],[orderDate]])</f>
        <v>2003</v>
      </c>
      <c r="T587">
        <f>COUNTIF($F$2:F587,F587:F1586)</f>
        <v>1</v>
      </c>
      <c r="U587">
        <f>IF(T587=1,T587+ROWS($T$2:T587)/1000,"")</f>
        <v>1.5859999999999999</v>
      </c>
      <c r="V587" t="str">
        <f>IFERROR(SMALL($U$2:$U$1001,ROWS($U$2:U587)),"")</f>
        <v/>
      </c>
      <c r="W587" t="str">
        <f>IF(V587&lt;&gt;"",INDEX(Data_sales[productName],MATCH(V587,$U$2:$U$1001,0)),"")</f>
        <v/>
      </c>
      <c r="X587">
        <f>COUNTIF($O$2:O587,$O$2:$O$1001)</f>
        <v>21</v>
      </c>
      <c r="Y587" t="str">
        <f>IF(X587=1,X587+ROWS($X$2:X587)/100,"")</f>
        <v/>
      </c>
      <c r="Z587" t="str">
        <f>IFERROR(LARGE($Y$2:$Y$1001,ROWS($Y$2:Y587)),"")</f>
        <v/>
      </c>
      <c r="AA587" t="str">
        <f>IF(Z587&lt;&gt;"",INDEX(Data_sales[RepfullName],MATCH(Z587,$Y$2:$Y$1001,0)),"")</f>
        <v/>
      </c>
    </row>
    <row r="588" spans="1:27" x14ac:dyDescent="0.25">
      <c r="A588">
        <v>131</v>
      </c>
      <c r="B588">
        <v>25</v>
      </c>
      <c r="C588">
        <v>96.92</v>
      </c>
      <c r="D588" s="1" t="s">
        <v>17</v>
      </c>
      <c r="E588" s="1" t="s">
        <v>102</v>
      </c>
      <c r="F588" s="1" t="s">
        <v>192</v>
      </c>
      <c r="G588" s="2">
        <v>38114</v>
      </c>
      <c r="H588" s="1" t="s">
        <v>18</v>
      </c>
      <c r="I588" s="1" t="s">
        <v>184</v>
      </c>
      <c r="J588" s="1" t="s">
        <v>181</v>
      </c>
      <c r="K588" s="1" t="s">
        <v>182</v>
      </c>
      <c r="L588" s="1" t="s">
        <v>52</v>
      </c>
      <c r="M588" s="1" t="s">
        <v>24</v>
      </c>
      <c r="N588">
        <v>114900</v>
      </c>
      <c r="O588" s="1" t="s">
        <v>183</v>
      </c>
      <c r="P588" s="1" t="s">
        <v>24</v>
      </c>
      <c r="Q588" s="1">
        <f>Data_sales[[#This Row],[priceEach]]*Data_sales[[#This Row],[quantityOrdered]]</f>
        <v>2423</v>
      </c>
      <c r="R588" s="1">
        <f>YEAR(Data_sales[[#This Row],[orderDate]])</f>
        <v>2004</v>
      </c>
      <c r="T588">
        <f>COUNTIF($F$2:F588,F588:F1587)</f>
        <v>2</v>
      </c>
      <c r="U588" t="str">
        <f>IF(T588=1,T588+ROWS($T$2:T588)/1000,"")</f>
        <v/>
      </c>
      <c r="V588" t="str">
        <f>IFERROR(SMALL($U$2:$U$1001,ROWS($U$2:U588)),"")</f>
        <v/>
      </c>
      <c r="W588" t="str">
        <f>IF(V588&lt;&gt;"",INDEX(Data_sales[productName],MATCH(V588,$U$2:$U$1001,0)),"")</f>
        <v/>
      </c>
      <c r="X588">
        <f>COUNTIF($O$2:O588,$O$2:$O$1001)</f>
        <v>22</v>
      </c>
      <c r="Y588" t="str">
        <f>IF(X588=1,X588+ROWS($X$2:X588)/100,"")</f>
        <v/>
      </c>
      <c r="Z588" t="str">
        <f>IFERROR(LARGE($Y$2:$Y$1001,ROWS($Y$2:Y588)),"")</f>
        <v/>
      </c>
      <c r="AA588" t="str">
        <f>IF(Z588&lt;&gt;"",INDEX(Data_sales[RepfullName],MATCH(Z588,$Y$2:$Y$1001,0)),"")</f>
        <v/>
      </c>
    </row>
    <row r="589" spans="1:27" x14ac:dyDescent="0.25">
      <c r="A589">
        <v>131</v>
      </c>
      <c r="B589">
        <v>25</v>
      </c>
      <c r="C589">
        <v>96.92</v>
      </c>
      <c r="D589" s="1" t="s">
        <v>17</v>
      </c>
      <c r="E589" s="1" t="s">
        <v>102</v>
      </c>
      <c r="F589" s="1" t="s">
        <v>192</v>
      </c>
      <c r="G589" s="2">
        <v>38238</v>
      </c>
      <c r="H589" s="1" t="s">
        <v>185</v>
      </c>
      <c r="I589" s="1" t="s">
        <v>186</v>
      </c>
      <c r="J589" s="1" t="s">
        <v>181</v>
      </c>
      <c r="K589" s="1" t="s">
        <v>182</v>
      </c>
      <c r="L589" s="1" t="s">
        <v>52</v>
      </c>
      <c r="M589" s="1" t="s">
        <v>24</v>
      </c>
      <c r="N589">
        <v>114900</v>
      </c>
      <c r="O589" s="1" t="s">
        <v>183</v>
      </c>
      <c r="P589" s="1" t="s">
        <v>24</v>
      </c>
      <c r="Q589" s="1">
        <f>Data_sales[[#This Row],[priceEach]]*Data_sales[[#This Row],[quantityOrdered]]</f>
        <v>2423</v>
      </c>
      <c r="R589" s="1">
        <f>YEAR(Data_sales[[#This Row],[orderDate]])</f>
        <v>2004</v>
      </c>
      <c r="T589">
        <f>COUNTIF($F$2:F589,F589:F1588)</f>
        <v>3</v>
      </c>
      <c r="U589" t="str">
        <f>IF(T589=1,T589+ROWS($T$2:T589)/1000,"")</f>
        <v/>
      </c>
      <c r="V589" t="str">
        <f>IFERROR(SMALL($U$2:$U$1001,ROWS($U$2:U589)),"")</f>
        <v/>
      </c>
      <c r="W589" t="str">
        <f>IF(V589&lt;&gt;"",INDEX(Data_sales[productName],MATCH(V589,$U$2:$U$1001,0)),"")</f>
        <v/>
      </c>
      <c r="X589">
        <f>COUNTIF($O$2:O589,$O$2:$O$1001)</f>
        <v>23</v>
      </c>
      <c r="Y589" t="str">
        <f>IF(X589=1,X589+ROWS($X$2:X589)/100,"")</f>
        <v/>
      </c>
      <c r="Z589" t="str">
        <f>IFERROR(LARGE($Y$2:$Y$1001,ROWS($Y$2:Y589)),"")</f>
        <v/>
      </c>
      <c r="AA589" t="str">
        <f>IF(Z589&lt;&gt;"",INDEX(Data_sales[RepfullName],MATCH(Z589,$Y$2:$Y$1001,0)),"")</f>
        <v/>
      </c>
    </row>
    <row r="590" spans="1:27" x14ac:dyDescent="0.25">
      <c r="A590">
        <v>131</v>
      </c>
      <c r="B590">
        <v>25</v>
      </c>
      <c r="C590">
        <v>96.92</v>
      </c>
      <c r="D590" s="1" t="s">
        <v>17</v>
      </c>
      <c r="E590" s="1" t="s">
        <v>102</v>
      </c>
      <c r="F590" s="1" t="s">
        <v>192</v>
      </c>
      <c r="G590" s="2">
        <v>38306</v>
      </c>
      <c r="H590" s="1" t="s">
        <v>187</v>
      </c>
      <c r="I590" s="1" t="s">
        <v>18</v>
      </c>
      <c r="J590" s="1" t="s">
        <v>181</v>
      </c>
      <c r="K590" s="1" t="s">
        <v>182</v>
      </c>
      <c r="L590" s="1" t="s">
        <v>52</v>
      </c>
      <c r="M590" s="1" t="s">
        <v>24</v>
      </c>
      <c r="N590">
        <v>114900</v>
      </c>
      <c r="O590" s="1" t="s">
        <v>183</v>
      </c>
      <c r="P590" s="1" t="s">
        <v>24</v>
      </c>
      <c r="Q590" s="1">
        <f>Data_sales[[#This Row],[priceEach]]*Data_sales[[#This Row],[quantityOrdered]]</f>
        <v>2423</v>
      </c>
      <c r="R590" s="1">
        <f>YEAR(Data_sales[[#This Row],[orderDate]])</f>
        <v>2004</v>
      </c>
      <c r="T590">
        <f>COUNTIF($F$2:F590,F590:F1589)</f>
        <v>4</v>
      </c>
      <c r="U590" t="str">
        <f>IF(T590=1,T590+ROWS($T$2:T590)/1000,"")</f>
        <v/>
      </c>
      <c r="V590" t="str">
        <f>IFERROR(SMALL($U$2:$U$1001,ROWS($U$2:U590)),"")</f>
        <v/>
      </c>
      <c r="W590" t="str">
        <f>IF(V590&lt;&gt;"",INDEX(Data_sales[productName],MATCH(V590,$U$2:$U$1001,0)),"")</f>
        <v/>
      </c>
      <c r="X590">
        <f>COUNTIF($O$2:O590,$O$2:$O$1001)</f>
        <v>24</v>
      </c>
      <c r="Y590" t="str">
        <f>IF(X590=1,X590+ROWS($X$2:X590)/100,"")</f>
        <v/>
      </c>
      <c r="Z590" t="str">
        <f>IFERROR(LARGE($Y$2:$Y$1001,ROWS($Y$2:Y590)),"")</f>
        <v/>
      </c>
      <c r="AA590" t="str">
        <f>IF(Z590&lt;&gt;"",INDEX(Data_sales[RepfullName],MATCH(Z590,$Y$2:$Y$1001,0)),"")</f>
        <v/>
      </c>
    </row>
    <row r="591" spans="1:27" x14ac:dyDescent="0.25">
      <c r="A591">
        <v>131</v>
      </c>
      <c r="B591">
        <v>38</v>
      </c>
      <c r="C591">
        <v>73.12</v>
      </c>
      <c r="D591" s="1" t="s">
        <v>17</v>
      </c>
      <c r="E591" s="1" t="s">
        <v>102</v>
      </c>
      <c r="F591" s="1" t="s">
        <v>193</v>
      </c>
      <c r="G591" s="2">
        <v>37676</v>
      </c>
      <c r="H591" s="1" t="s">
        <v>180</v>
      </c>
      <c r="I591" s="1" t="s">
        <v>102</v>
      </c>
      <c r="J591" s="1" t="s">
        <v>181</v>
      </c>
      <c r="K591" s="1" t="s">
        <v>182</v>
      </c>
      <c r="L591" s="1" t="s">
        <v>52</v>
      </c>
      <c r="M591" s="1" t="s">
        <v>24</v>
      </c>
      <c r="N591">
        <v>114900</v>
      </c>
      <c r="O591" s="1" t="s">
        <v>183</v>
      </c>
      <c r="P591" s="1" t="s">
        <v>24</v>
      </c>
      <c r="Q591" s="1">
        <f>Data_sales[[#This Row],[priceEach]]*Data_sales[[#This Row],[quantityOrdered]]</f>
        <v>2778.5600000000004</v>
      </c>
      <c r="R591" s="1">
        <f>YEAR(Data_sales[[#This Row],[orderDate]])</f>
        <v>2003</v>
      </c>
      <c r="T591">
        <f>COUNTIF($F$2:F591,F591:F1590)</f>
        <v>1</v>
      </c>
      <c r="U591">
        <f>IF(T591=1,T591+ROWS($T$2:T591)/1000,"")</f>
        <v>1.5899999999999999</v>
      </c>
      <c r="V591" t="str">
        <f>IFERROR(SMALL($U$2:$U$1001,ROWS($U$2:U591)),"")</f>
        <v/>
      </c>
      <c r="W591" t="str">
        <f>IF(V591&lt;&gt;"",INDEX(Data_sales[productName],MATCH(V591,$U$2:$U$1001,0)),"")</f>
        <v/>
      </c>
      <c r="X591">
        <f>COUNTIF($O$2:O591,$O$2:$O$1001)</f>
        <v>25</v>
      </c>
      <c r="Y591" t="str">
        <f>IF(X591=1,X591+ROWS($X$2:X591)/100,"")</f>
        <v/>
      </c>
      <c r="Z591" t="str">
        <f>IFERROR(LARGE($Y$2:$Y$1001,ROWS($Y$2:Y591)),"")</f>
        <v/>
      </c>
      <c r="AA591" t="str">
        <f>IF(Z591&lt;&gt;"",INDEX(Data_sales[RepfullName],MATCH(Z591,$Y$2:$Y$1001,0)),"")</f>
        <v/>
      </c>
    </row>
    <row r="592" spans="1:27" x14ac:dyDescent="0.25">
      <c r="A592">
        <v>131</v>
      </c>
      <c r="B592">
        <v>38</v>
      </c>
      <c r="C592">
        <v>73.12</v>
      </c>
      <c r="D592" s="1" t="s">
        <v>17</v>
      </c>
      <c r="E592" s="1" t="s">
        <v>102</v>
      </c>
      <c r="F592" s="1" t="s">
        <v>193</v>
      </c>
      <c r="G592" s="2">
        <v>38114</v>
      </c>
      <c r="H592" s="1" t="s">
        <v>18</v>
      </c>
      <c r="I592" s="1" t="s">
        <v>184</v>
      </c>
      <c r="J592" s="1" t="s">
        <v>181</v>
      </c>
      <c r="K592" s="1" t="s">
        <v>182</v>
      </c>
      <c r="L592" s="1" t="s">
        <v>52</v>
      </c>
      <c r="M592" s="1" t="s">
        <v>24</v>
      </c>
      <c r="N592">
        <v>114900</v>
      </c>
      <c r="O592" s="1" t="s">
        <v>183</v>
      </c>
      <c r="P592" s="1" t="s">
        <v>24</v>
      </c>
      <c r="Q592" s="1">
        <f>Data_sales[[#This Row],[priceEach]]*Data_sales[[#This Row],[quantityOrdered]]</f>
        <v>2778.5600000000004</v>
      </c>
      <c r="R592" s="1">
        <f>YEAR(Data_sales[[#This Row],[orderDate]])</f>
        <v>2004</v>
      </c>
      <c r="T592">
        <f>COUNTIF($F$2:F592,F592:F1591)</f>
        <v>2</v>
      </c>
      <c r="U592" t="str">
        <f>IF(T592=1,T592+ROWS($T$2:T592)/1000,"")</f>
        <v/>
      </c>
      <c r="V592" t="str">
        <f>IFERROR(SMALL($U$2:$U$1001,ROWS($U$2:U592)),"")</f>
        <v/>
      </c>
      <c r="W592" t="str">
        <f>IF(V592&lt;&gt;"",INDEX(Data_sales[productName],MATCH(V592,$U$2:$U$1001,0)),"")</f>
        <v/>
      </c>
      <c r="X592">
        <f>COUNTIF($O$2:O592,$O$2:$O$1001)</f>
        <v>26</v>
      </c>
      <c r="Y592" t="str">
        <f>IF(X592=1,X592+ROWS($X$2:X592)/100,"")</f>
        <v/>
      </c>
      <c r="Z592" t="str">
        <f>IFERROR(LARGE($Y$2:$Y$1001,ROWS($Y$2:Y592)),"")</f>
        <v/>
      </c>
      <c r="AA592" t="str">
        <f>IF(Z592&lt;&gt;"",INDEX(Data_sales[RepfullName],MATCH(Z592,$Y$2:$Y$1001,0)),"")</f>
        <v/>
      </c>
    </row>
    <row r="593" spans="1:27" x14ac:dyDescent="0.25">
      <c r="A593">
        <v>131</v>
      </c>
      <c r="B593">
        <v>38</v>
      </c>
      <c r="C593">
        <v>73.12</v>
      </c>
      <c r="D593" s="1" t="s">
        <v>17</v>
      </c>
      <c r="E593" s="1" t="s">
        <v>102</v>
      </c>
      <c r="F593" s="1" t="s">
        <v>193</v>
      </c>
      <c r="G593" s="2">
        <v>38238</v>
      </c>
      <c r="H593" s="1" t="s">
        <v>185</v>
      </c>
      <c r="I593" s="1" t="s">
        <v>186</v>
      </c>
      <c r="J593" s="1" t="s">
        <v>181</v>
      </c>
      <c r="K593" s="1" t="s">
        <v>182</v>
      </c>
      <c r="L593" s="1" t="s">
        <v>52</v>
      </c>
      <c r="M593" s="1" t="s">
        <v>24</v>
      </c>
      <c r="N593">
        <v>114900</v>
      </c>
      <c r="O593" s="1" t="s">
        <v>183</v>
      </c>
      <c r="P593" s="1" t="s">
        <v>24</v>
      </c>
      <c r="Q593" s="1">
        <f>Data_sales[[#This Row],[priceEach]]*Data_sales[[#This Row],[quantityOrdered]]</f>
        <v>2778.5600000000004</v>
      </c>
      <c r="R593" s="1">
        <f>YEAR(Data_sales[[#This Row],[orderDate]])</f>
        <v>2004</v>
      </c>
      <c r="T593">
        <f>COUNTIF($F$2:F593,F593:F1592)</f>
        <v>3</v>
      </c>
      <c r="U593" t="str">
        <f>IF(T593=1,T593+ROWS($T$2:T593)/1000,"")</f>
        <v/>
      </c>
      <c r="V593" t="str">
        <f>IFERROR(SMALL($U$2:$U$1001,ROWS($U$2:U593)),"")</f>
        <v/>
      </c>
      <c r="W593" t="str">
        <f>IF(V593&lt;&gt;"",INDEX(Data_sales[productName],MATCH(V593,$U$2:$U$1001,0)),"")</f>
        <v/>
      </c>
      <c r="X593">
        <f>COUNTIF($O$2:O593,$O$2:$O$1001)</f>
        <v>27</v>
      </c>
      <c r="Y593" t="str">
        <f>IF(X593=1,X593+ROWS($X$2:X593)/100,"")</f>
        <v/>
      </c>
      <c r="Z593" t="str">
        <f>IFERROR(LARGE($Y$2:$Y$1001,ROWS($Y$2:Y593)),"")</f>
        <v/>
      </c>
      <c r="AA593" t="str">
        <f>IF(Z593&lt;&gt;"",INDEX(Data_sales[RepfullName],MATCH(Z593,$Y$2:$Y$1001,0)),"")</f>
        <v/>
      </c>
    </row>
    <row r="594" spans="1:27" x14ac:dyDescent="0.25">
      <c r="A594">
        <v>131</v>
      </c>
      <c r="B594">
        <v>38</v>
      </c>
      <c r="C594">
        <v>73.12</v>
      </c>
      <c r="D594" s="1" t="s">
        <v>17</v>
      </c>
      <c r="E594" s="1" t="s">
        <v>102</v>
      </c>
      <c r="F594" s="1" t="s">
        <v>193</v>
      </c>
      <c r="G594" s="2">
        <v>38306</v>
      </c>
      <c r="H594" s="1" t="s">
        <v>187</v>
      </c>
      <c r="I594" s="1" t="s">
        <v>18</v>
      </c>
      <c r="J594" s="1" t="s">
        <v>181</v>
      </c>
      <c r="K594" s="1" t="s">
        <v>182</v>
      </c>
      <c r="L594" s="1" t="s">
        <v>52</v>
      </c>
      <c r="M594" s="1" t="s">
        <v>24</v>
      </c>
      <c r="N594">
        <v>114900</v>
      </c>
      <c r="O594" s="1" t="s">
        <v>183</v>
      </c>
      <c r="P594" s="1" t="s">
        <v>24</v>
      </c>
      <c r="Q594" s="1">
        <f>Data_sales[[#This Row],[priceEach]]*Data_sales[[#This Row],[quantityOrdered]]</f>
        <v>2778.5600000000004</v>
      </c>
      <c r="R594" s="1">
        <f>YEAR(Data_sales[[#This Row],[orderDate]])</f>
        <v>2004</v>
      </c>
      <c r="T594">
        <f>COUNTIF($F$2:F594,F594:F1593)</f>
        <v>4</v>
      </c>
      <c r="U594" t="str">
        <f>IF(T594=1,T594+ROWS($T$2:T594)/1000,"")</f>
        <v/>
      </c>
      <c r="V594" t="str">
        <f>IFERROR(SMALL($U$2:$U$1001,ROWS($U$2:U594)),"")</f>
        <v/>
      </c>
      <c r="W594" t="str">
        <f>IF(V594&lt;&gt;"",INDEX(Data_sales[productName],MATCH(V594,$U$2:$U$1001,0)),"")</f>
        <v/>
      </c>
      <c r="X594">
        <f>COUNTIF($O$2:O594,$O$2:$O$1001)</f>
        <v>28</v>
      </c>
      <c r="Y594" t="str">
        <f>IF(X594=1,X594+ROWS($X$2:X594)/100,"")</f>
        <v/>
      </c>
      <c r="Z594" t="str">
        <f>IFERROR(LARGE($Y$2:$Y$1001,ROWS($Y$2:Y594)),"")</f>
        <v/>
      </c>
      <c r="AA594" t="str">
        <f>IF(Z594&lt;&gt;"",INDEX(Data_sales[RepfullName],MATCH(Z594,$Y$2:$Y$1001,0)),"")</f>
        <v/>
      </c>
    </row>
    <row r="595" spans="1:27" x14ac:dyDescent="0.25">
      <c r="A595">
        <v>131</v>
      </c>
      <c r="B595">
        <v>20</v>
      </c>
      <c r="C595">
        <v>88.9</v>
      </c>
      <c r="D595" s="1" t="s">
        <v>17</v>
      </c>
      <c r="E595" s="1" t="s">
        <v>102</v>
      </c>
      <c r="F595" s="1" t="s">
        <v>194</v>
      </c>
      <c r="G595" s="2">
        <v>37676</v>
      </c>
      <c r="H595" s="1" t="s">
        <v>180</v>
      </c>
      <c r="I595" s="1" t="s">
        <v>102</v>
      </c>
      <c r="J595" s="1" t="s">
        <v>181</v>
      </c>
      <c r="K595" s="1" t="s">
        <v>182</v>
      </c>
      <c r="L595" s="1" t="s">
        <v>52</v>
      </c>
      <c r="M595" s="1" t="s">
        <v>24</v>
      </c>
      <c r="N595">
        <v>114900</v>
      </c>
      <c r="O595" s="1" t="s">
        <v>183</v>
      </c>
      <c r="P595" s="1" t="s">
        <v>24</v>
      </c>
      <c r="Q595" s="1">
        <f>Data_sales[[#This Row],[priceEach]]*Data_sales[[#This Row],[quantityOrdered]]</f>
        <v>1778</v>
      </c>
      <c r="R595" s="1">
        <f>YEAR(Data_sales[[#This Row],[orderDate]])</f>
        <v>2003</v>
      </c>
      <c r="T595">
        <f>COUNTIF($F$2:F595,F595:F1594)</f>
        <v>1</v>
      </c>
      <c r="U595">
        <f>IF(T595=1,T595+ROWS($T$2:T595)/1000,"")</f>
        <v>1.5939999999999999</v>
      </c>
      <c r="V595" t="str">
        <f>IFERROR(SMALL($U$2:$U$1001,ROWS($U$2:U595)),"")</f>
        <v/>
      </c>
      <c r="W595" t="str">
        <f>IF(V595&lt;&gt;"",INDEX(Data_sales[productName],MATCH(V595,$U$2:$U$1001,0)),"")</f>
        <v/>
      </c>
      <c r="X595">
        <f>COUNTIF($O$2:O595,$O$2:$O$1001)</f>
        <v>29</v>
      </c>
      <c r="Y595" t="str">
        <f>IF(X595=1,X595+ROWS($X$2:X595)/100,"")</f>
        <v/>
      </c>
      <c r="Z595" t="str">
        <f>IFERROR(LARGE($Y$2:$Y$1001,ROWS($Y$2:Y595)),"")</f>
        <v/>
      </c>
      <c r="AA595" t="str">
        <f>IF(Z595&lt;&gt;"",INDEX(Data_sales[RepfullName],MATCH(Z595,$Y$2:$Y$1001,0)),"")</f>
        <v/>
      </c>
    </row>
    <row r="596" spans="1:27" x14ac:dyDescent="0.25">
      <c r="A596">
        <v>131</v>
      </c>
      <c r="B596">
        <v>20</v>
      </c>
      <c r="C596">
        <v>88.9</v>
      </c>
      <c r="D596" s="1" t="s">
        <v>17</v>
      </c>
      <c r="E596" s="1" t="s">
        <v>102</v>
      </c>
      <c r="F596" s="1" t="s">
        <v>194</v>
      </c>
      <c r="G596" s="2">
        <v>38114</v>
      </c>
      <c r="H596" s="1" t="s">
        <v>18</v>
      </c>
      <c r="I596" s="1" t="s">
        <v>184</v>
      </c>
      <c r="J596" s="1" t="s">
        <v>181</v>
      </c>
      <c r="K596" s="1" t="s">
        <v>182</v>
      </c>
      <c r="L596" s="1" t="s">
        <v>52</v>
      </c>
      <c r="M596" s="1" t="s">
        <v>24</v>
      </c>
      <c r="N596">
        <v>114900</v>
      </c>
      <c r="O596" s="1" t="s">
        <v>183</v>
      </c>
      <c r="P596" s="1" t="s">
        <v>24</v>
      </c>
      <c r="Q596" s="1">
        <f>Data_sales[[#This Row],[priceEach]]*Data_sales[[#This Row],[quantityOrdered]]</f>
        <v>1778</v>
      </c>
      <c r="R596" s="1">
        <f>YEAR(Data_sales[[#This Row],[orderDate]])</f>
        <v>2004</v>
      </c>
      <c r="T596">
        <f>COUNTIF($F$2:F596,F596:F1595)</f>
        <v>2</v>
      </c>
      <c r="U596" t="str">
        <f>IF(T596=1,T596+ROWS($T$2:T596)/1000,"")</f>
        <v/>
      </c>
      <c r="V596" t="str">
        <f>IFERROR(SMALL($U$2:$U$1001,ROWS($U$2:U596)),"")</f>
        <v/>
      </c>
      <c r="W596" t="str">
        <f>IF(V596&lt;&gt;"",INDEX(Data_sales[productName],MATCH(V596,$U$2:$U$1001,0)),"")</f>
        <v/>
      </c>
      <c r="X596">
        <f>COUNTIF($O$2:O596,$O$2:$O$1001)</f>
        <v>30</v>
      </c>
      <c r="Y596" t="str">
        <f>IF(X596=1,X596+ROWS($X$2:X596)/100,"")</f>
        <v/>
      </c>
      <c r="Z596" t="str">
        <f>IFERROR(LARGE($Y$2:$Y$1001,ROWS($Y$2:Y596)),"")</f>
        <v/>
      </c>
      <c r="AA596" t="str">
        <f>IF(Z596&lt;&gt;"",INDEX(Data_sales[RepfullName],MATCH(Z596,$Y$2:$Y$1001,0)),"")</f>
        <v/>
      </c>
    </row>
    <row r="597" spans="1:27" x14ac:dyDescent="0.25">
      <c r="A597">
        <v>131</v>
      </c>
      <c r="B597">
        <v>20</v>
      </c>
      <c r="C597">
        <v>88.9</v>
      </c>
      <c r="D597" s="1" t="s">
        <v>17</v>
      </c>
      <c r="E597" s="1" t="s">
        <v>102</v>
      </c>
      <c r="F597" s="1" t="s">
        <v>194</v>
      </c>
      <c r="G597" s="2">
        <v>38238</v>
      </c>
      <c r="H597" s="1" t="s">
        <v>185</v>
      </c>
      <c r="I597" s="1" t="s">
        <v>186</v>
      </c>
      <c r="J597" s="1" t="s">
        <v>181</v>
      </c>
      <c r="K597" s="1" t="s">
        <v>182</v>
      </c>
      <c r="L597" s="1" t="s">
        <v>52</v>
      </c>
      <c r="M597" s="1" t="s">
        <v>24</v>
      </c>
      <c r="N597">
        <v>114900</v>
      </c>
      <c r="O597" s="1" t="s">
        <v>183</v>
      </c>
      <c r="P597" s="1" t="s">
        <v>24</v>
      </c>
      <c r="Q597" s="1">
        <f>Data_sales[[#This Row],[priceEach]]*Data_sales[[#This Row],[quantityOrdered]]</f>
        <v>1778</v>
      </c>
      <c r="R597" s="1">
        <f>YEAR(Data_sales[[#This Row],[orderDate]])</f>
        <v>2004</v>
      </c>
      <c r="T597">
        <f>COUNTIF($F$2:F597,F597:F1596)</f>
        <v>3</v>
      </c>
      <c r="U597" t="str">
        <f>IF(T597=1,T597+ROWS($T$2:T597)/1000,"")</f>
        <v/>
      </c>
      <c r="V597" t="str">
        <f>IFERROR(SMALL($U$2:$U$1001,ROWS($U$2:U597)),"")</f>
        <v/>
      </c>
      <c r="W597" t="str">
        <f>IF(V597&lt;&gt;"",INDEX(Data_sales[productName],MATCH(V597,$U$2:$U$1001,0)),"")</f>
        <v/>
      </c>
      <c r="X597">
        <f>COUNTIF($O$2:O597,$O$2:$O$1001)</f>
        <v>31</v>
      </c>
      <c r="Y597" t="str">
        <f>IF(X597=1,X597+ROWS($X$2:X597)/100,"")</f>
        <v/>
      </c>
      <c r="Z597" t="str">
        <f>IFERROR(LARGE($Y$2:$Y$1001,ROWS($Y$2:Y597)),"")</f>
        <v/>
      </c>
      <c r="AA597" t="str">
        <f>IF(Z597&lt;&gt;"",INDEX(Data_sales[RepfullName],MATCH(Z597,$Y$2:$Y$1001,0)),"")</f>
        <v/>
      </c>
    </row>
    <row r="598" spans="1:27" x14ac:dyDescent="0.25">
      <c r="A598">
        <v>131</v>
      </c>
      <c r="B598">
        <v>20</v>
      </c>
      <c r="C598">
        <v>88.9</v>
      </c>
      <c r="D598" s="1" t="s">
        <v>17</v>
      </c>
      <c r="E598" s="1" t="s">
        <v>102</v>
      </c>
      <c r="F598" s="1" t="s">
        <v>194</v>
      </c>
      <c r="G598" s="2">
        <v>38306</v>
      </c>
      <c r="H598" s="1" t="s">
        <v>187</v>
      </c>
      <c r="I598" s="1" t="s">
        <v>18</v>
      </c>
      <c r="J598" s="1" t="s">
        <v>181</v>
      </c>
      <c r="K598" s="1" t="s">
        <v>182</v>
      </c>
      <c r="L598" s="1" t="s">
        <v>52</v>
      </c>
      <c r="M598" s="1" t="s">
        <v>24</v>
      </c>
      <c r="N598">
        <v>114900</v>
      </c>
      <c r="O598" s="1" t="s">
        <v>183</v>
      </c>
      <c r="P598" s="1" t="s">
        <v>24</v>
      </c>
      <c r="Q598" s="1">
        <f>Data_sales[[#This Row],[priceEach]]*Data_sales[[#This Row],[quantityOrdered]]</f>
        <v>1778</v>
      </c>
      <c r="R598" s="1">
        <f>YEAR(Data_sales[[#This Row],[orderDate]])</f>
        <v>2004</v>
      </c>
      <c r="T598">
        <f>COUNTIF($F$2:F598,F598:F1597)</f>
        <v>4</v>
      </c>
      <c r="U598" t="str">
        <f>IF(T598=1,T598+ROWS($T$2:T598)/1000,"")</f>
        <v/>
      </c>
      <c r="V598" t="str">
        <f>IFERROR(SMALL($U$2:$U$1001,ROWS($U$2:U598)),"")</f>
        <v/>
      </c>
      <c r="W598" t="str">
        <f>IF(V598&lt;&gt;"",INDEX(Data_sales[productName],MATCH(V598,$U$2:$U$1001,0)),"")</f>
        <v/>
      </c>
      <c r="X598">
        <f>COUNTIF($O$2:O598,$O$2:$O$1001)</f>
        <v>32</v>
      </c>
      <c r="Y598" t="str">
        <f>IF(X598=1,X598+ROWS($X$2:X598)/100,"")</f>
        <v/>
      </c>
      <c r="Z598" t="str">
        <f>IFERROR(LARGE($Y$2:$Y$1001,ROWS($Y$2:Y598)),"")</f>
        <v/>
      </c>
      <c r="AA598" t="str">
        <f>IF(Z598&lt;&gt;"",INDEX(Data_sales[RepfullName],MATCH(Z598,$Y$2:$Y$1001,0)),"")</f>
        <v/>
      </c>
    </row>
    <row r="599" spans="1:27" x14ac:dyDescent="0.25">
      <c r="A599">
        <v>385</v>
      </c>
      <c r="B599">
        <v>33</v>
      </c>
      <c r="C599">
        <v>165.38</v>
      </c>
      <c r="D599" s="1" t="s">
        <v>17</v>
      </c>
      <c r="E599" s="1" t="s">
        <v>18</v>
      </c>
      <c r="F599" s="1" t="s">
        <v>195</v>
      </c>
      <c r="G599" s="2">
        <v>37683</v>
      </c>
      <c r="H599" s="1" t="s">
        <v>196</v>
      </c>
      <c r="I599" s="1" t="s">
        <v>18</v>
      </c>
      <c r="J599" s="1" t="s">
        <v>197</v>
      </c>
      <c r="K599" s="1" t="s">
        <v>198</v>
      </c>
      <c r="L599" s="1" t="s">
        <v>199</v>
      </c>
      <c r="M599" s="1" t="s">
        <v>200</v>
      </c>
      <c r="N599">
        <v>81500</v>
      </c>
      <c r="O599" s="1" t="s">
        <v>201</v>
      </c>
      <c r="P599" s="1" t="s">
        <v>202</v>
      </c>
      <c r="Q599" s="1">
        <f>Data_sales[[#This Row],[priceEach]]*Data_sales[[#This Row],[quantityOrdered]]</f>
        <v>5457.54</v>
      </c>
      <c r="R599" s="1">
        <f>YEAR(Data_sales[[#This Row],[orderDate]])</f>
        <v>2003</v>
      </c>
      <c r="T599">
        <f>COUNTIF($F$2:F599,F599:F1598)</f>
        <v>1</v>
      </c>
      <c r="U599">
        <f>IF(T599=1,T599+ROWS($T$2:T599)/1000,"")</f>
        <v>1.5979999999999999</v>
      </c>
      <c r="V599" t="str">
        <f>IFERROR(SMALL($U$2:$U$1001,ROWS($U$2:U599)),"")</f>
        <v/>
      </c>
      <c r="W599" t="str">
        <f>IF(V599&lt;&gt;"",INDEX(Data_sales[productName],MATCH(V599,$U$2:$U$1001,0)),"")</f>
        <v/>
      </c>
      <c r="X599">
        <f>COUNTIF($O$2:O599,$O$2:$O$1001)</f>
        <v>1</v>
      </c>
      <c r="Y599">
        <f>IF(X599=1,X599+ROWS($X$2:X599)/100,"")</f>
        <v>6.98</v>
      </c>
      <c r="Z599" t="str">
        <f>IFERROR(LARGE($Y$2:$Y$1001,ROWS($Y$2:Y599)),"")</f>
        <v/>
      </c>
      <c r="AA599" t="str">
        <f>IF(Z599&lt;&gt;"",INDEX(Data_sales[RepfullName],MATCH(Z599,$Y$2:$Y$1001,0)),"")</f>
        <v/>
      </c>
    </row>
    <row r="600" spans="1:27" x14ac:dyDescent="0.25">
      <c r="A600">
        <v>385</v>
      </c>
      <c r="B600">
        <v>33</v>
      </c>
      <c r="C600">
        <v>165.38</v>
      </c>
      <c r="D600" s="1" t="s">
        <v>17</v>
      </c>
      <c r="E600" s="1" t="s">
        <v>18</v>
      </c>
      <c r="F600" s="1" t="s">
        <v>195</v>
      </c>
      <c r="G600" s="2">
        <v>37952</v>
      </c>
      <c r="H600" s="1" t="s">
        <v>203</v>
      </c>
      <c r="I600" s="1" t="s">
        <v>18</v>
      </c>
      <c r="J600" s="1" t="s">
        <v>197</v>
      </c>
      <c r="K600" s="1" t="s">
        <v>198</v>
      </c>
      <c r="L600" s="1" t="s">
        <v>199</v>
      </c>
      <c r="M600" s="1" t="s">
        <v>200</v>
      </c>
      <c r="N600">
        <v>81500</v>
      </c>
      <c r="O600" s="1" t="s">
        <v>201</v>
      </c>
      <c r="P600" s="1" t="s">
        <v>202</v>
      </c>
      <c r="Q600" s="1">
        <f>Data_sales[[#This Row],[priceEach]]*Data_sales[[#This Row],[quantityOrdered]]</f>
        <v>5457.54</v>
      </c>
      <c r="R600" s="1">
        <f>YEAR(Data_sales[[#This Row],[orderDate]])</f>
        <v>2003</v>
      </c>
      <c r="T600">
        <f>COUNTIF($F$2:F600,F600:F1599)</f>
        <v>2</v>
      </c>
      <c r="U600" t="str">
        <f>IF(T600=1,T600+ROWS($T$2:T600)/1000,"")</f>
        <v/>
      </c>
      <c r="V600" t="str">
        <f>IFERROR(SMALL($U$2:$U$1001,ROWS($U$2:U600)),"")</f>
        <v/>
      </c>
      <c r="W600" t="str">
        <f>IF(V600&lt;&gt;"",INDEX(Data_sales[productName],MATCH(V600,$U$2:$U$1001,0)),"")</f>
        <v/>
      </c>
      <c r="X600">
        <f>COUNTIF($O$2:O600,$O$2:$O$1001)</f>
        <v>2</v>
      </c>
      <c r="Y600" t="str">
        <f>IF(X600=1,X600+ROWS($X$2:X600)/100,"")</f>
        <v/>
      </c>
      <c r="Z600" t="str">
        <f>IFERROR(LARGE($Y$2:$Y$1001,ROWS($Y$2:Y600)),"")</f>
        <v/>
      </c>
      <c r="AA600" t="str">
        <f>IF(Z600&lt;&gt;"",INDEX(Data_sales[RepfullName],MATCH(Z600,$Y$2:$Y$1001,0)),"")</f>
        <v/>
      </c>
    </row>
    <row r="601" spans="1:27" x14ac:dyDescent="0.25">
      <c r="A601">
        <v>385</v>
      </c>
      <c r="B601">
        <v>33</v>
      </c>
      <c r="C601">
        <v>165.38</v>
      </c>
      <c r="D601" s="1" t="s">
        <v>17</v>
      </c>
      <c r="E601" s="1" t="s">
        <v>18</v>
      </c>
      <c r="F601" s="1" t="s">
        <v>195</v>
      </c>
      <c r="G601" s="2">
        <v>38307</v>
      </c>
      <c r="H601" s="1" t="s">
        <v>204</v>
      </c>
      <c r="I601" s="1" t="s">
        <v>18</v>
      </c>
      <c r="J601" s="1" t="s">
        <v>197</v>
      </c>
      <c r="K601" s="1" t="s">
        <v>198</v>
      </c>
      <c r="L601" s="1" t="s">
        <v>199</v>
      </c>
      <c r="M601" s="1" t="s">
        <v>200</v>
      </c>
      <c r="N601">
        <v>81500</v>
      </c>
      <c r="O601" s="1" t="s">
        <v>201</v>
      </c>
      <c r="P601" s="1" t="s">
        <v>202</v>
      </c>
      <c r="Q601" s="1">
        <f>Data_sales[[#This Row],[priceEach]]*Data_sales[[#This Row],[quantityOrdered]]</f>
        <v>5457.54</v>
      </c>
      <c r="R601" s="1">
        <f>YEAR(Data_sales[[#This Row],[orderDate]])</f>
        <v>2004</v>
      </c>
      <c r="T601">
        <f>COUNTIF($F$2:F601,F601:F1600)</f>
        <v>3</v>
      </c>
      <c r="U601" t="str">
        <f>IF(T601=1,T601+ROWS($T$2:T601)/1000,"")</f>
        <v/>
      </c>
      <c r="V601" t="str">
        <f>IFERROR(SMALL($U$2:$U$1001,ROWS($U$2:U601)),"")</f>
        <v/>
      </c>
      <c r="W601" t="str">
        <f>IF(V601&lt;&gt;"",INDEX(Data_sales[productName],MATCH(V601,$U$2:$U$1001,0)),"")</f>
        <v/>
      </c>
      <c r="X601">
        <f>COUNTIF($O$2:O601,$O$2:$O$1001)</f>
        <v>3</v>
      </c>
      <c r="Y601" t="str">
        <f>IF(X601=1,X601+ROWS($X$2:X601)/100,"")</f>
        <v/>
      </c>
      <c r="Z601" t="str">
        <f>IFERROR(LARGE($Y$2:$Y$1001,ROWS($Y$2:Y601)),"")</f>
        <v/>
      </c>
      <c r="AA601" t="str">
        <f>IF(Z601&lt;&gt;"",INDEX(Data_sales[RepfullName],MATCH(Z601,$Y$2:$Y$1001,0)),"")</f>
        <v/>
      </c>
    </row>
    <row r="602" spans="1:27" x14ac:dyDescent="0.25">
      <c r="A602">
        <v>385</v>
      </c>
      <c r="B602">
        <v>45</v>
      </c>
      <c r="C602">
        <v>96.3</v>
      </c>
      <c r="D602" s="1" t="s">
        <v>17</v>
      </c>
      <c r="E602" s="1" t="s">
        <v>18</v>
      </c>
      <c r="F602" s="1" t="s">
        <v>205</v>
      </c>
      <c r="G602" s="2">
        <v>37683</v>
      </c>
      <c r="H602" s="1" t="s">
        <v>196</v>
      </c>
      <c r="I602" s="1" t="s">
        <v>18</v>
      </c>
      <c r="J602" s="1" t="s">
        <v>197</v>
      </c>
      <c r="K602" s="1" t="s">
        <v>198</v>
      </c>
      <c r="L602" s="1" t="s">
        <v>199</v>
      </c>
      <c r="M602" s="1" t="s">
        <v>200</v>
      </c>
      <c r="N602">
        <v>81500</v>
      </c>
      <c r="O602" s="1" t="s">
        <v>201</v>
      </c>
      <c r="P602" s="1" t="s">
        <v>202</v>
      </c>
      <c r="Q602" s="1">
        <f>Data_sales[[#This Row],[priceEach]]*Data_sales[[#This Row],[quantityOrdered]]</f>
        <v>4333.5</v>
      </c>
      <c r="R602" s="1">
        <f>YEAR(Data_sales[[#This Row],[orderDate]])</f>
        <v>2003</v>
      </c>
      <c r="T602">
        <f>COUNTIF($F$2:F602,F602:F1601)</f>
        <v>1</v>
      </c>
      <c r="U602">
        <f>IF(T602=1,T602+ROWS($T$2:T602)/1000,"")</f>
        <v>1.601</v>
      </c>
      <c r="V602" t="str">
        <f>IFERROR(SMALL($U$2:$U$1001,ROWS($U$2:U602)),"")</f>
        <v/>
      </c>
      <c r="W602" t="str">
        <f>IF(V602&lt;&gt;"",INDEX(Data_sales[productName],MATCH(V602,$U$2:$U$1001,0)),"")</f>
        <v/>
      </c>
      <c r="X602">
        <f>COUNTIF($O$2:O602,$O$2:$O$1001)</f>
        <v>4</v>
      </c>
      <c r="Y602" t="str">
        <f>IF(X602=1,X602+ROWS($X$2:X602)/100,"")</f>
        <v/>
      </c>
      <c r="Z602" t="str">
        <f>IFERROR(LARGE($Y$2:$Y$1001,ROWS($Y$2:Y602)),"")</f>
        <v/>
      </c>
      <c r="AA602" t="str">
        <f>IF(Z602&lt;&gt;"",INDEX(Data_sales[RepfullName],MATCH(Z602,$Y$2:$Y$1001,0)),"")</f>
        <v/>
      </c>
    </row>
    <row r="603" spans="1:27" x14ac:dyDescent="0.25">
      <c r="A603">
        <v>385</v>
      </c>
      <c r="B603">
        <v>45</v>
      </c>
      <c r="C603">
        <v>96.3</v>
      </c>
      <c r="D603" s="1" t="s">
        <v>17</v>
      </c>
      <c r="E603" s="1" t="s">
        <v>18</v>
      </c>
      <c r="F603" s="1" t="s">
        <v>205</v>
      </c>
      <c r="G603" s="2">
        <v>37952</v>
      </c>
      <c r="H603" s="1" t="s">
        <v>203</v>
      </c>
      <c r="I603" s="1" t="s">
        <v>18</v>
      </c>
      <c r="J603" s="1" t="s">
        <v>197</v>
      </c>
      <c r="K603" s="1" t="s">
        <v>198</v>
      </c>
      <c r="L603" s="1" t="s">
        <v>199</v>
      </c>
      <c r="M603" s="1" t="s">
        <v>200</v>
      </c>
      <c r="N603">
        <v>81500</v>
      </c>
      <c r="O603" s="1" t="s">
        <v>201</v>
      </c>
      <c r="P603" s="1" t="s">
        <v>202</v>
      </c>
      <c r="Q603" s="1">
        <f>Data_sales[[#This Row],[priceEach]]*Data_sales[[#This Row],[quantityOrdered]]</f>
        <v>4333.5</v>
      </c>
      <c r="R603" s="1">
        <f>YEAR(Data_sales[[#This Row],[orderDate]])</f>
        <v>2003</v>
      </c>
      <c r="T603">
        <f>COUNTIF($F$2:F603,F603:F1602)</f>
        <v>2</v>
      </c>
      <c r="U603" t="str">
        <f>IF(T603=1,T603+ROWS($T$2:T603)/1000,"")</f>
        <v/>
      </c>
      <c r="V603" t="str">
        <f>IFERROR(SMALL($U$2:$U$1001,ROWS($U$2:U603)),"")</f>
        <v/>
      </c>
      <c r="W603" t="str">
        <f>IF(V603&lt;&gt;"",INDEX(Data_sales[productName],MATCH(V603,$U$2:$U$1001,0)),"")</f>
        <v/>
      </c>
      <c r="X603">
        <f>COUNTIF($O$2:O603,$O$2:$O$1001)</f>
        <v>5</v>
      </c>
      <c r="Y603" t="str">
        <f>IF(X603=1,X603+ROWS($X$2:X603)/100,"")</f>
        <v/>
      </c>
      <c r="Z603" t="str">
        <f>IFERROR(LARGE($Y$2:$Y$1001,ROWS($Y$2:Y603)),"")</f>
        <v/>
      </c>
      <c r="AA603" t="str">
        <f>IF(Z603&lt;&gt;"",INDEX(Data_sales[RepfullName],MATCH(Z603,$Y$2:$Y$1001,0)),"")</f>
        <v/>
      </c>
    </row>
    <row r="604" spans="1:27" x14ac:dyDescent="0.25">
      <c r="A604">
        <v>385</v>
      </c>
      <c r="B604">
        <v>45</v>
      </c>
      <c r="C604">
        <v>96.3</v>
      </c>
      <c r="D604" s="1" t="s">
        <v>17</v>
      </c>
      <c r="E604" s="1" t="s">
        <v>18</v>
      </c>
      <c r="F604" s="1" t="s">
        <v>205</v>
      </c>
      <c r="G604" s="2">
        <v>38307</v>
      </c>
      <c r="H604" s="1" t="s">
        <v>204</v>
      </c>
      <c r="I604" s="1" t="s">
        <v>18</v>
      </c>
      <c r="J604" s="1" t="s">
        <v>197</v>
      </c>
      <c r="K604" s="1" t="s">
        <v>198</v>
      </c>
      <c r="L604" s="1" t="s">
        <v>199</v>
      </c>
      <c r="M604" s="1" t="s">
        <v>200</v>
      </c>
      <c r="N604">
        <v>81500</v>
      </c>
      <c r="O604" s="1" t="s">
        <v>201</v>
      </c>
      <c r="P604" s="1" t="s">
        <v>202</v>
      </c>
      <c r="Q604" s="1">
        <f>Data_sales[[#This Row],[priceEach]]*Data_sales[[#This Row],[quantityOrdered]]</f>
        <v>4333.5</v>
      </c>
      <c r="R604" s="1">
        <f>YEAR(Data_sales[[#This Row],[orderDate]])</f>
        <v>2004</v>
      </c>
      <c r="T604">
        <f>COUNTIF($F$2:F604,F604:F1603)</f>
        <v>3</v>
      </c>
      <c r="U604" t="str">
        <f>IF(T604=1,T604+ROWS($T$2:T604)/1000,"")</f>
        <v/>
      </c>
      <c r="V604" t="str">
        <f>IFERROR(SMALL($U$2:$U$1001,ROWS($U$2:U604)),"")</f>
        <v/>
      </c>
      <c r="W604" t="str">
        <f>IF(V604&lt;&gt;"",INDEX(Data_sales[productName],MATCH(V604,$U$2:$U$1001,0)),"")</f>
        <v/>
      </c>
      <c r="X604">
        <f>COUNTIF($O$2:O604,$O$2:$O$1001)</f>
        <v>6</v>
      </c>
      <c r="Y604" t="str">
        <f>IF(X604=1,X604+ROWS($X$2:X604)/100,"")</f>
        <v/>
      </c>
      <c r="Z604" t="str">
        <f>IFERROR(LARGE($Y$2:$Y$1001,ROWS($Y$2:Y604)),"")</f>
        <v/>
      </c>
      <c r="AA604" t="str">
        <f>IF(Z604&lt;&gt;"",INDEX(Data_sales[RepfullName],MATCH(Z604,$Y$2:$Y$1001,0)),"")</f>
        <v/>
      </c>
    </row>
    <row r="605" spans="1:27" x14ac:dyDescent="0.25">
      <c r="A605">
        <v>385</v>
      </c>
      <c r="B605">
        <v>39</v>
      </c>
      <c r="C605">
        <v>75.81</v>
      </c>
      <c r="D605" s="1" t="s">
        <v>17</v>
      </c>
      <c r="E605" s="1" t="s">
        <v>18</v>
      </c>
      <c r="F605" s="1" t="s">
        <v>206</v>
      </c>
      <c r="G605" s="2">
        <v>37683</v>
      </c>
      <c r="H605" s="1" t="s">
        <v>196</v>
      </c>
      <c r="I605" s="1" t="s">
        <v>18</v>
      </c>
      <c r="J605" s="1" t="s">
        <v>197</v>
      </c>
      <c r="K605" s="1" t="s">
        <v>198</v>
      </c>
      <c r="L605" s="1" t="s">
        <v>199</v>
      </c>
      <c r="M605" s="1" t="s">
        <v>200</v>
      </c>
      <c r="N605">
        <v>81500</v>
      </c>
      <c r="O605" s="1" t="s">
        <v>201</v>
      </c>
      <c r="P605" s="1" t="s">
        <v>202</v>
      </c>
      <c r="Q605" s="1">
        <f>Data_sales[[#This Row],[priceEach]]*Data_sales[[#This Row],[quantityOrdered]]</f>
        <v>2956.59</v>
      </c>
      <c r="R605" s="1">
        <f>YEAR(Data_sales[[#This Row],[orderDate]])</f>
        <v>2003</v>
      </c>
      <c r="T605">
        <f>COUNTIF($F$2:F605,F605:F1604)</f>
        <v>1</v>
      </c>
      <c r="U605">
        <f>IF(T605=1,T605+ROWS($T$2:T605)/1000,"")</f>
        <v>1.6040000000000001</v>
      </c>
      <c r="V605" t="str">
        <f>IFERROR(SMALL($U$2:$U$1001,ROWS($U$2:U605)),"")</f>
        <v/>
      </c>
      <c r="W605" t="str">
        <f>IF(V605&lt;&gt;"",INDEX(Data_sales[productName],MATCH(V605,$U$2:$U$1001,0)),"")</f>
        <v/>
      </c>
      <c r="X605">
        <f>COUNTIF($O$2:O605,$O$2:$O$1001)</f>
        <v>7</v>
      </c>
      <c r="Y605" t="str">
        <f>IF(X605=1,X605+ROWS($X$2:X605)/100,"")</f>
        <v/>
      </c>
      <c r="Z605" t="str">
        <f>IFERROR(LARGE($Y$2:$Y$1001,ROWS($Y$2:Y605)),"")</f>
        <v/>
      </c>
      <c r="AA605" t="str">
        <f>IF(Z605&lt;&gt;"",INDEX(Data_sales[RepfullName],MATCH(Z605,$Y$2:$Y$1001,0)),"")</f>
        <v/>
      </c>
    </row>
    <row r="606" spans="1:27" x14ac:dyDescent="0.25">
      <c r="A606">
        <v>385</v>
      </c>
      <c r="B606">
        <v>39</v>
      </c>
      <c r="C606">
        <v>75.81</v>
      </c>
      <c r="D606" s="1" t="s">
        <v>17</v>
      </c>
      <c r="E606" s="1" t="s">
        <v>18</v>
      </c>
      <c r="F606" s="1" t="s">
        <v>206</v>
      </c>
      <c r="G606" s="2">
        <v>37952</v>
      </c>
      <c r="H606" s="1" t="s">
        <v>203</v>
      </c>
      <c r="I606" s="1" t="s">
        <v>18</v>
      </c>
      <c r="J606" s="1" t="s">
        <v>197</v>
      </c>
      <c r="K606" s="1" t="s">
        <v>198</v>
      </c>
      <c r="L606" s="1" t="s">
        <v>199</v>
      </c>
      <c r="M606" s="1" t="s">
        <v>200</v>
      </c>
      <c r="N606">
        <v>81500</v>
      </c>
      <c r="O606" s="1" t="s">
        <v>201</v>
      </c>
      <c r="P606" s="1" t="s">
        <v>202</v>
      </c>
      <c r="Q606" s="1">
        <f>Data_sales[[#This Row],[priceEach]]*Data_sales[[#This Row],[quantityOrdered]]</f>
        <v>2956.59</v>
      </c>
      <c r="R606" s="1">
        <f>YEAR(Data_sales[[#This Row],[orderDate]])</f>
        <v>2003</v>
      </c>
      <c r="T606">
        <f>COUNTIF($F$2:F606,F606:F1605)</f>
        <v>2</v>
      </c>
      <c r="U606" t="str">
        <f>IF(T606=1,T606+ROWS($T$2:T606)/1000,"")</f>
        <v/>
      </c>
      <c r="V606" t="str">
        <f>IFERROR(SMALL($U$2:$U$1001,ROWS($U$2:U606)),"")</f>
        <v/>
      </c>
      <c r="W606" t="str">
        <f>IF(V606&lt;&gt;"",INDEX(Data_sales[productName],MATCH(V606,$U$2:$U$1001,0)),"")</f>
        <v/>
      </c>
      <c r="X606">
        <f>COUNTIF($O$2:O606,$O$2:$O$1001)</f>
        <v>8</v>
      </c>
      <c r="Y606" t="str">
        <f>IF(X606=1,X606+ROWS($X$2:X606)/100,"")</f>
        <v/>
      </c>
      <c r="Z606" t="str">
        <f>IFERROR(LARGE($Y$2:$Y$1001,ROWS($Y$2:Y606)),"")</f>
        <v/>
      </c>
      <c r="AA606" t="str">
        <f>IF(Z606&lt;&gt;"",INDEX(Data_sales[RepfullName],MATCH(Z606,$Y$2:$Y$1001,0)),"")</f>
        <v/>
      </c>
    </row>
    <row r="607" spans="1:27" x14ac:dyDescent="0.25">
      <c r="A607">
        <v>385</v>
      </c>
      <c r="B607">
        <v>39</v>
      </c>
      <c r="C607">
        <v>75.81</v>
      </c>
      <c r="D607" s="1" t="s">
        <v>17</v>
      </c>
      <c r="E607" s="1" t="s">
        <v>18</v>
      </c>
      <c r="F607" s="1" t="s">
        <v>206</v>
      </c>
      <c r="G607" s="2">
        <v>38307</v>
      </c>
      <c r="H607" s="1" t="s">
        <v>204</v>
      </c>
      <c r="I607" s="1" t="s">
        <v>18</v>
      </c>
      <c r="J607" s="1" t="s">
        <v>197</v>
      </c>
      <c r="K607" s="1" t="s">
        <v>198</v>
      </c>
      <c r="L607" s="1" t="s">
        <v>199</v>
      </c>
      <c r="M607" s="1" t="s">
        <v>200</v>
      </c>
      <c r="N607">
        <v>81500</v>
      </c>
      <c r="O607" s="1" t="s">
        <v>201</v>
      </c>
      <c r="P607" s="1" t="s">
        <v>202</v>
      </c>
      <c r="Q607" s="1">
        <f>Data_sales[[#This Row],[priceEach]]*Data_sales[[#This Row],[quantityOrdered]]</f>
        <v>2956.59</v>
      </c>
      <c r="R607" s="1">
        <f>YEAR(Data_sales[[#This Row],[orderDate]])</f>
        <v>2004</v>
      </c>
      <c r="T607">
        <f>COUNTIF($F$2:F607,F607:F1606)</f>
        <v>3</v>
      </c>
      <c r="U607" t="str">
        <f>IF(T607=1,T607+ROWS($T$2:T607)/1000,"")</f>
        <v/>
      </c>
      <c r="V607" t="str">
        <f>IFERROR(SMALL($U$2:$U$1001,ROWS($U$2:U607)),"")</f>
        <v/>
      </c>
      <c r="W607" t="str">
        <f>IF(V607&lt;&gt;"",INDEX(Data_sales[productName],MATCH(V607,$U$2:$U$1001,0)),"")</f>
        <v/>
      </c>
      <c r="X607">
        <f>COUNTIF($O$2:O607,$O$2:$O$1001)</f>
        <v>9</v>
      </c>
      <c r="Y607" t="str">
        <f>IF(X607=1,X607+ROWS($X$2:X607)/100,"")</f>
        <v/>
      </c>
      <c r="Z607" t="str">
        <f>IFERROR(LARGE($Y$2:$Y$1001,ROWS($Y$2:Y607)),"")</f>
        <v/>
      </c>
      <c r="AA607" t="str">
        <f>IF(Z607&lt;&gt;"",INDEX(Data_sales[RepfullName],MATCH(Z607,$Y$2:$Y$1001,0)),"")</f>
        <v/>
      </c>
    </row>
    <row r="608" spans="1:27" x14ac:dyDescent="0.25">
      <c r="A608">
        <v>385</v>
      </c>
      <c r="B608">
        <v>36</v>
      </c>
      <c r="C608">
        <v>107.1</v>
      </c>
      <c r="D608" s="1" t="s">
        <v>17</v>
      </c>
      <c r="E608" s="1" t="s">
        <v>18</v>
      </c>
      <c r="F608" s="1" t="s">
        <v>207</v>
      </c>
      <c r="G608" s="2">
        <v>37683</v>
      </c>
      <c r="H608" s="1" t="s">
        <v>196</v>
      </c>
      <c r="I608" s="1" t="s">
        <v>18</v>
      </c>
      <c r="J608" s="1" t="s">
        <v>197</v>
      </c>
      <c r="K608" s="1" t="s">
        <v>198</v>
      </c>
      <c r="L608" s="1" t="s">
        <v>199</v>
      </c>
      <c r="M608" s="1" t="s">
        <v>200</v>
      </c>
      <c r="N608">
        <v>81500</v>
      </c>
      <c r="O608" s="1" t="s">
        <v>201</v>
      </c>
      <c r="P608" s="1" t="s">
        <v>202</v>
      </c>
      <c r="Q608" s="1">
        <f>Data_sales[[#This Row],[priceEach]]*Data_sales[[#This Row],[quantityOrdered]]</f>
        <v>3855.6</v>
      </c>
      <c r="R608" s="1">
        <f>YEAR(Data_sales[[#This Row],[orderDate]])</f>
        <v>2003</v>
      </c>
      <c r="T608">
        <f>COUNTIF($F$2:F608,F608:F1607)</f>
        <v>1</v>
      </c>
      <c r="U608">
        <f>IF(T608=1,T608+ROWS($T$2:T608)/1000,"")</f>
        <v>1.607</v>
      </c>
      <c r="V608" t="str">
        <f>IFERROR(SMALL($U$2:$U$1001,ROWS($U$2:U608)),"")</f>
        <v/>
      </c>
      <c r="W608" t="str">
        <f>IF(V608&lt;&gt;"",INDEX(Data_sales[productName],MATCH(V608,$U$2:$U$1001,0)),"")</f>
        <v/>
      </c>
      <c r="X608">
        <f>COUNTIF($O$2:O608,$O$2:$O$1001)</f>
        <v>10</v>
      </c>
      <c r="Y608" t="str">
        <f>IF(X608=1,X608+ROWS($X$2:X608)/100,"")</f>
        <v/>
      </c>
      <c r="Z608" t="str">
        <f>IFERROR(LARGE($Y$2:$Y$1001,ROWS($Y$2:Y608)),"")</f>
        <v/>
      </c>
      <c r="AA608" t="str">
        <f>IF(Z608&lt;&gt;"",INDEX(Data_sales[RepfullName],MATCH(Z608,$Y$2:$Y$1001,0)),"")</f>
        <v/>
      </c>
    </row>
    <row r="609" spans="1:27" x14ac:dyDescent="0.25">
      <c r="A609">
        <v>385</v>
      </c>
      <c r="B609">
        <v>36</v>
      </c>
      <c r="C609">
        <v>107.1</v>
      </c>
      <c r="D609" s="1" t="s">
        <v>17</v>
      </c>
      <c r="E609" s="1" t="s">
        <v>18</v>
      </c>
      <c r="F609" s="1" t="s">
        <v>207</v>
      </c>
      <c r="G609" s="2">
        <v>37952</v>
      </c>
      <c r="H609" s="1" t="s">
        <v>203</v>
      </c>
      <c r="I609" s="1" t="s">
        <v>18</v>
      </c>
      <c r="J609" s="1" t="s">
        <v>197</v>
      </c>
      <c r="K609" s="1" t="s">
        <v>198</v>
      </c>
      <c r="L609" s="1" t="s">
        <v>199</v>
      </c>
      <c r="M609" s="1" t="s">
        <v>200</v>
      </c>
      <c r="N609">
        <v>81500</v>
      </c>
      <c r="O609" s="1" t="s">
        <v>201</v>
      </c>
      <c r="P609" s="1" t="s">
        <v>202</v>
      </c>
      <c r="Q609" s="1">
        <f>Data_sales[[#This Row],[priceEach]]*Data_sales[[#This Row],[quantityOrdered]]</f>
        <v>3855.6</v>
      </c>
      <c r="R609" s="1">
        <f>YEAR(Data_sales[[#This Row],[orderDate]])</f>
        <v>2003</v>
      </c>
      <c r="T609">
        <f>COUNTIF($F$2:F609,F609:F1608)</f>
        <v>2</v>
      </c>
      <c r="U609" t="str">
        <f>IF(T609=1,T609+ROWS($T$2:T609)/1000,"")</f>
        <v/>
      </c>
      <c r="V609" t="str">
        <f>IFERROR(SMALL($U$2:$U$1001,ROWS($U$2:U609)),"")</f>
        <v/>
      </c>
      <c r="W609" t="str">
        <f>IF(V609&lt;&gt;"",INDEX(Data_sales[productName],MATCH(V609,$U$2:$U$1001,0)),"")</f>
        <v/>
      </c>
      <c r="X609">
        <f>COUNTIF($O$2:O609,$O$2:$O$1001)</f>
        <v>11</v>
      </c>
      <c r="Y609" t="str">
        <f>IF(X609=1,X609+ROWS($X$2:X609)/100,"")</f>
        <v/>
      </c>
      <c r="Z609" t="str">
        <f>IFERROR(LARGE($Y$2:$Y$1001,ROWS($Y$2:Y609)),"")</f>
        <v/>
      </c>
      <c r="AA609" t="str">
        <f>IF(Z609&lt;&gt;"",INDEX(Data_sales[RepfullName],MATCH(Z609,$Y$2:$Y$1001,0)),"")</f>
        <v/>
      </c>
    </row>
    <row r="610" spans="1:27" x14ac:dyDescent="0.25">
      <c r="A610">
        <v>385</v>
      </c>
      <c r="B610">
        <v>36</v>
      </c>
      <c r="C610">
        <v>107.1</v>
      </c>
      <c r="D610" s="1" t="s">
        <v>17</v>
      </c>
      <c r="E610" s="1" t="s">
        <v>18</v>
      </c>
      <c r="F610" s="1" t="s">
        <v>207</v>
      </c>
      <c r="G610" s="2">
        <v>38307</v>
      </c>
      <c r="H610" s="1" t="s">
        <v>204</v>
      </c>
      <c r="I610" s="1" t="s">
        <v>18</v>
      </c>
      <c r="J610" s="1" t="s">
        <v>197</v>
      </c>
      <c r="K610" s="1" t="s">
        <v>198</v>
      </c>
      <c r="L610" s="1" t="s">
        <v>199</v>
      </c>
      <c r="M610" s="1" t="s">
        <v>200</v>
      </c>
      <c r="N610">
        <v>81500</v>
      </c>
      <c r="O610" s="1" t="s">
        <v>201</v>
      </c>
      <c r="P610" s="1" t="s">
        <v>202</v>
      </c>
      <c r="Q610" s="1">
        <f>Data_sales[[#This Row],[priceEach]]*Data_sales[[#This Row],[quantityOrdered]]</f>
        <v>3855.6</v>
      </c>
      <c r="R610" s="1">
        <f>YEAR(Data_sales[[#This Row],[orderDate]])</f>
        <v>2004</v>
      </c>
      <c r="T610">
        <f>COUNTIF($F$2:F610,F610:F1609)</f>
        <v>3</v>
      </c>
      <c r="U610" t="str">
        <f>IF(T610=1,T610+ROWS($T$2:T610)/1000,"")</f>
        <v/>
      </c>
      <c r="V610" t="str">
        <f>IFERROR(SMALL($U$2:$U$1001,ROWS($U$2:U610)),"")</f>
        <v/>
      </c>
      <c r="W610" t="str">
        <f>IF(V610&lt;&gt;"",INDEX(Data_sales[productName],MATCH(V610,$U$2:$U$1001,0)),"")</f>
        <v/>
      </c>
      <c r="X610">
        <f>COUNTIF($O$2:O610,$O$2:$O$1001)</f>
        <v>12</v>
      </c>
      <c r="Y610" t="str">
        <f>IF(X610=1,X610+ROWS($X$2:X610)/100,"")</f>
        <v/>
      </c>
      <c r="Z610" t="str">
        <f>IFERROR(LARGE($Y$2:$Y$1001,ROWS($Y$2:Y610)),"")</f>
        <v/>
      </c>
      <c r="AA610" t="str">
        <f>IF(Z610&lt;&gt;"",INDEX(Data_sales[RepfullName],MATCH(Z610,$Y$2:$Y$1001,0)),"")</f>
        <v/>
      </c>
    </row>
    <row r="611" spans="1:27" x14ac:dyDescent="0.25">
      <c r="A611">
        <v>385</v>
      </c>
      <c r="B611">
        <v>38</v>
      </c>
      <c r="C611">
        <v>67.760000000000005</v>
      </c>
      <c r="D611" s="1" t="s">
        <v>17</v>
      </c>
      <c r="E611" s="1" t="s">
        <v>18</v>
      </c>
      <c r="F611" s="1" t="s">
        <v>208</v>
      </c>
      <c r="G611" s="2">
        <v>37683</v>
      </c>
      <c r="H611" s="1" t="s">
        <v>196</v>
      </c>
      <c r="I611" s="1" t="s">
        <v>18</v>
      </c>
      <c r="J611" s="1" t="s">
        <v>197</v>
      </c>
      <c r="K611" s="1" t="s">
        <v>198</v>
      </c>
      <c r="L611" s="1" t="s">
        <v>199</v>
      </c>
      <c r="M611" s="1" t="s">
        <v>200</v>
      </c>
      <c r="N611">
        <v>81500</v>
      </c>
      <c r="O611" s="1" t="s">
        <v>201</v>
      </c>
      <c r="P611" s="1" t="s">
        <v>202</v>
      </c>
      <c r="Q611" s="1">
        <f>Data_sales[[#This Row],[priceEach]]*Data_sales[[#This Row],[quantityOrdered]]</f>
        <v>2574.88</v>
      </c>
      <c r="R611" s="1">
        <f>YEAR(Data_sales[[#This Row],[orderDate]])</f>
        <v>2003</v>
      </c>
      <c r="T611">
        <f>COUNTIF($F$2:F611,F611:F1610)</f>
        <v>1</v>
      </c>
      <c r="U611">
        <f>IF(T611=1,T611+ROWS($T$2:T611)/1000,"")</f>
        <v>1.6099999999999999</v>
      </c>
      <c r="V611" t="str">
        <f>IFERROR(SMALL($U$2:$U$1001,ROWS($U$2:U611)),"")</f>
        <v/>
      </c>
      <c r="W611" t="str">
        <f>IF(V611&lt;&gt;"",INDEX(Data_sales[productName],MATCH(V611,$U$2:$U$1001,0)),"")</f>
        <v/>
      </c>
      <c r="X611">
        <f>COUNTIF($O$2:O611,$O$2:$O$1001)</f>
        <v>13</v>
      </c>
      <c r="Y611" t="str">
        <f>IF(X611=1,X611+ROWS($X$2:X611)/100,"")</f>
        <v/>
      </c>
      <c r="Z611" t="str">
        <f>IFERROR(LARGE($Y$2:$Y$1001,ROWS($Y$2:Y611)),"")</f>
        <v/>
      </c>
      <c r="AA611" t="str">
        <f>IF(Z611&lt;&gt;"",INDEX(Data_sales[RepfullName],MATCH(Z611,$Y$2:$Y$1001,0)),"")</f>
        <v/>
      </c>
    </row>
    <row r="612" spans="1:27" x14ac:dyDescent="0.25">
      <c r="A612">
        <v>385</v>
      </c>
      <c r="B612">
        <v>38</v>
      </c>
      <c r="C612">
        <v>67.760000000000005</v>
      </c>
      <c r="D612" s="1" t="s">
        <v>17</v>
      </c>
      <c r="E612" s="1" t="s">
        <v>18</v>
      </c>
      <c r="F612" s="1" t="s">
        <v>208</v>
      </c>
      <c r="G612" s="2">
        <v>37952</v>
      </c>
      <c r="H612" s="1" t="s">
        <v>203</v>
      </c>
      <c r="I612" s="1" t="s">
        <v>18</v>
      </c>
      <c r="J612" s="1" t="s">
        <v>197</v>
      </c>
      <c r="K612" s="1" t="s">
        <v>198</v>
      </c>
      <c r="L612" s="1" t="s">
        <v>199</v>
      </c>
      <c r="M612" s="1" t="s">
        <v>200</v>
      </c>
      <c r="N612">
        <v>81500</v>
      </c>
      <c r="O612" s="1" t="s">
        <v>201</v>
      </c>
      <c r="P612" s="1" t="s">
        <v>202</v>
      </c>
      <c r="Q612" s="1">
        <f>Data_sales[[#This Row],[priceEach]]*Data_sales[[#This Row],[quantityOrdered]]</f>
        <v>2574.88</v>
      </c>
      <c r="R612" s="1">
        <f>YEAR(Data_sales[[#This Row],[orderDate]])</f>
        <v>2003</v>
      </c>
      <c r="T612">
        <f>COUNTIF($F$2:F612,F612:F1611)</f>
        <v>2</v>
      </c>
      <c r="U612" t="str">
        <f>IF(T612=1,T612+ROWS($T$2:T612)/1000,"")</f>
        <v/>
      </c>
      <c r="V612" t="str">
        <f>IFERROR(SMALL($U$2:$U$1001,ROWS($U$2:U612)),"")</f>
        <v/>
      </c>
      <c r="W612" t="str">
        <f>IF(V612&lt;&gt;"",INDEX(Data_sales[productName],MATCH(V612,$U$2:$U$1001,0)),"")</f>
        <v/>
      </c>
      <c r="X612">
        <f>COUNTIF($O$2:O612,$O$2:$O$1001)</f>
        <v>14</v>
      </c>
      <c r="Y612" t="str">
        <f>IF(X612=1,X612+ROWS($X$2:X612)/100,"")</f>
        <v/>
      </c>
      <c r="Z612" t="str">
        <f>IFERROR(LARGE($Y$2:$Y$1001,ROWS($Y$2:Y612)),"")</f>
        <v/>
      </c>
      <c r="AA612" t="str">
        <f>IF(Z612&lt;&gt;"",INDEX(Data_sales[RepfullName],MATCH(Z612,$Y$2:$Y$1001,0)),"")</f>
        <v/>
      </c>
    </row>
    <row r="613" spans="1:27" x14ac:dyDescent="0.25">
      <c r="A613">
        <v>385</v>
      </c>
      <c r="B613">
        <v>38</v>
      </c>
      <c r="C613">
        <v>67.760000000000005</v>
      </c>
      <c r="D613" s="1" t="s">
        <v>17</v>
      </c>
      <c r="E613" s="1" t="s">
        <v>18</v>
      </c>
      <c r="F613" s="1" t="s">
        <v>208</v>
      </c>
      <c r="G613" s="2">
        <v>38307</v>
      </c>
      <c r="H613" s="1" t="s">
        <v>204</v>
      </c>
      <c r="I613" s="1" t="s">
        <v>18</v>
      </c>
      <c r="J613" s="1" t="s">
        <v>197</v>
      </c>
      <c r="K613" s="1" t="s">
        <v>198</v>
      </c>
      <c r="L613" s="1" t="s">
        <v>199</v>
      </c>
      <c r="M613" s="1" t="s">
        <v>200</v>
      </c>
      <c r="N613">
        <v>81500</v>
      </c>
      <c r="O613" s="1" t="s">
        <v>201</v>
      </c>
      <c r="P613" s="1" t="s">
        <v>202</v>
      </c>
      <c r="Q613" s="1">
        <f>Data_sales[[#This Row],[priceEach]]*Data_sales[[#This Row],[quantityOrdered]]</f>
        <v>2574.88</v>
      </c>
      <c r="R613" s="1">
        <f>YEAR(Data_sales[[#This Row],[orderDate]])</f>
        <v>2004</v>
      </c>
      <c r="T613">
        <f>COUNTIF($F$2:F613,F613:F1612)</f>
        <v>3</v>
      </c>
      <c r="U613" t="str">
        <f>IF(T613=1,T613+ROWS($T$2:T613)/1000,"")</f>
        <v/>
      </c>
      <c r="V613" t="str">
        <f>IFERROR(SMALL($U$2:$U$1001,ROWS($U$2:U613)),"")</f>
        <v/>
      </c>
      <c r="W613" t="str">
        <f>IF(V613&lt;&gt;"",INDEX(Data_sales[productName],MATCH(V613,$U$2:$U$1001,0)),"")</f>
        <v/>
      </c>
      <c r="X613">
        <f>COUNTIF($O$2:O613,$O$2:$O$1001)</f>
        <v>15</v>
      </c>
      <c r="Y613" t="str">
        <f>IF(X613=1,X613+ROWS($X$2:X613)/100,"")</f>
        <v/>
      </c>
      <c r="Z613" t="str">
        <f>IFERROR(LARGE($Y$2:$Y$1001,ROWS($Y$2:Y613)),"")</f>
        <v/>
      </c>
      <c r="AA613" t="str">
        <f>IF(Z613&lt;&gt;"",INDEX(Data_sales[RepfullName],MATCH(Z613,$Y$2:$Y$1001,0)),"")</f>
        <v/>
      </c>
    </row>
    <row r="614" spans="1:27" x14ac:dyDescent="0.25">
      <c r="A614">
        <v>385</v>
      </c>
      <c r="B614">
        <v>26</v>
      </c>
      <c r="C614">
        <v>73.17</v>
      </c>
      <c r="D614" s="1" t="s">
        <v>17</v>
      </c>
      <c r="E614" s="1" t="s">
        <v>18</v>
      </c>
      <c r="F614" s="1" t="s">
        <v>209</v>
      </c>
      <c r="G614" s="2">
        <v>37683</v>
      </c>
      <c r="H614" s="1" t="s">
        <v>196</v>
      </c>
      <c r="I614" s="1" t="s">
        <v>18</v>
      </c>
      <c r="J614" s="1" t="s">
        <v>197</v>
      </c>
      <c r="K614" s="1" t="s">
        <v>198</v>
      </c>
      <c r="L614" s="1" t="s">
        <v>199</v>
      </c>
      <c r="M614" s="1" t="s">
        <v>200</v>
      </c>
      <c r="N614">
        <v>81500</v>
      </c>
      <c r="O614" s="1" t="s">
        <v>201</v>
      </c>
      <c r="P614" s="1" t="s">
        <v>202</v>
      </c>
      <c r="Q614" s="1">
        <f>Data_sales[[#This Row],[priceEach]]*Data_sales[[#This Row],[quantityOrdered]]</f>
        <v>1902.42</v>
      </c>
      <c r="R614" s="1">
        <f>YEAR(Data_sales[[#This Row],[orderDate]])</f>
        <v>2003</v>
      </c>
      <c r="T614">
        <f>COUNTIF($F$2:F614,F614:F1613)</f>
        <v>1</v>
      </c>
      <c r="U614">
        <f>IF(T614=1,T614+ROWS($T$2:T614)/1000,"")</f>
        <v>1.613</v>
      </c>
      <c r="V614" t="str">
        <f>IFERROR(SMALL($U$2:$U$1001,ROWS($U$2:U614)),"")</f>
        <v/>
      </c>
      <c r="W614" t="str">
        <f>IF(V614&lt;&gt;"",INDEX(Data_sales[productName],MATCH(V614,$U$2:$U$1001,0)),"")</f>
        <v/>
      </c>
      <c r="X614">
        <f>COUNTIF($O$2:O614,$O$2:$O$1001)</f>
        <v>16</v>
      </c>
      <c r="Y614" t="str">
        <f>IF(X614=1,X614+ROWS($X$2:X614)/100,"")</f>
        <v/>
      </c>
      <c r="Z614" t="str">
        <f>IFERROR(LARGE($Y$2:$Y$1001,ROWS($Y$2:Y614)),"")</f>
        <v/>
      </c>
      <c r="AA614" t="str">
        <f>IF(Z614&lt;&gt;"",INDEX(Data_sales[RepfullName],MATCH(Z614,$Y$2:$Y$1001,0)),"")</f>
        <v/>
      </c>
    </row>
    <row r="615" spans="1:27" x14ac:dyDescent="0.25">
      <c r="A615">
        <v>385</v>
      </c>
      <c r="B615">
        <v>26</v>
      </c>
      <c r="C615">
        <v>73.17</v>
      </c>
      <c r="D615" s="1" t="s">
        <v>17</v>
      </c>
      <c r="E615" s="1" t="s">
        <v>18</v>
      </c>
      <c r="F615" s="1" t="s">
        <v>209</v>
      </c>
      <c r="G615" s="2">
        <v>37952</v>
      </c>
      <c r="H615" s="1" t="s">
        <v>203</v>
      </c>
      <c r="I615" s="1" t="s">
        <v>18</v>
      </c>
      <c r="J615" s="1" t="s">
        <v>197</v>
      </c>
      <c r="K615" s="1" t="s">
        <v>198</v>
      </c>
      <c r="L615" s="1" t="s">
        <v>199</v>
      </c>
      <c r="M615" s="1" t="s">
        <v>200</v>
      </c>
      <c r="N615">
        <v>81500</v>
      </c>
      <c r="O615" s="1" t="s">
        <v>201</v>
      </c>
      <c r="P615" s="1" t="s">
        <v>202</v>
      </c>
      <c r="Q615" s="1">
        <f>Data_sales[[#This Row],[priceEach]]*Data_sales[[#This Row],[quantityOrdered]]</f>
        <v>1902.42</v>
      </c>
      <c r="R615" s="1">
        <f>YEAR(Data_sales[[#This Row],[orderDate]])</f>
        <v>2003</v>
      </c>
      <c r="T615">
        <f>COUNTIF($F$2:F615,F615:F1614)</f>
        <v>2</v>
      </c>
      <c r="U615" t="str">
        <f>IF(T615=1,T615+ROWS($T$2:T615)/1000,"")</f>
        <v/>
      </c>
      <c r="V615" t="str">
        <f>IFERROR(SMALL($U$2:$U$1001,ROWS($U$2:U615)),"")</f>
        <v/>
      </c>
      <c r="W615" t="str">
        <f>IF(V615&lt;&gt;"",INDEX(Data_sales[productName],MATCH(V615,$U$2:$U$1001,0)),"")</f>
        <v/>
      </c>
      <c r="X615">
        <f>COUNTIF($O$2:O615,$O$2:$O$1001)</f>
        <v>17</v>
      </c>
      <c r="Y615" t="str">
        <f>IF(X615=1,X615+ROWS($X$2:X615)/100,"")</f>
        <v/>
      </c>
      <c r="Z615" t="str">
        <f>IFERROR(LARGE($Y$2:$Y$1001,ROWS($Y$2:Y615)),"")</f>
        <v/>
      </c>
      <c r="AA615" t="str">
        <f>IF(Z615&lt;&gt;"",INDEX(Data_sales[RepfullName],MATCH(Z615,$Y$2:$Y$1001,0)),"")</f>
        <v/>
      </c>
    </row>
    <row r="616" spans="1:27" x14ac:dyDescent="0.25">
      <c r="A616">
        <v>385</v>
      </c>
      <c r="B616">
        <v>26</v>
      </c>
      <c r="C616">
        <v>73.17</v>
      </c>
      <c r="D616" s="1" t="s">
        <v>17</v>
      </c>
      <c r="E616" s="1" t="s">
        <v>18</v>
      </c>
      <c r="F616" s="1" t="s">
        <v>209</v>
      </c>
      <c r="G616" s="2">
        <v>38307</v>
      </c>
      <c r="H616" s="1" t="s">
        <v>204</v>
      </c>
      <c r="I616" s="1" t="s">
        <v>18</v>
      </c>
      <c r="J616" s="1" t="s">
        <v>197</v>
      </c>
      <c r="K616" s="1" t="s">
        <v>198</v>
      </c>
      <c r="L616" s="1" t="s">
        <v>199</v>
      </c>
      <c r="M616" s="1" t="s">
        <v>200</v>
      </c>
      <c r="N616">
        <v>81500</v>
      </c>
      <c r="O616" s="1" t="s">
        <v>201</v>
      </c>
      <c r="P616" s="1" t="s">
        <v>202</v>
      </c>
      <c r="Q616" s="1">
        <f>Data_sales[[#This Row],[priceEach]]*Data_sales[[#This Row],[quantityOrdered]]</f>
        <v>1902.42</v>
      </c>
      <c r="R616" s="1">
        <f>YEAR(Data_sales[[#This Row],[orderDate]])</f>
        <v>2004</v>
      </c>
      <c r="T616">
        <f>COUNTIF($F$2:F616,F616:F1615)</f>
        <v>3</v>
      </c>
      <c r="U616" t="str">
        <f>IF(T616=1,T616+ROWS($T$2:T616)/1000,"")</f>
        <v/>
      </c>
      <c r="V616" t="str">
        <f>IFERROR(SMALL($U$2:$U$1001,ROWS($U$2:U616)),"")</f>
        <v/>
      </c>
      <c r="W616" t="str">
        <f>IF(V616&lt;&gt;"",INDEX(Data_sales[productName],MATCH(V616,$U$2:$U$1001,0)),"")</f>
        <v/>
      </c>
      <c r="X616">
        <f>COUNTIF($O$2:O616,$O$2:$O$1001)</f>
        <v>18</v>
      </c>
      <c r="Y616" t="str">
        <f>IF(X616=1,X616+ROWS($X$2:X616)/100,"")</f>
        <v/>
      </c>
      <c r="Z616" t="str">
        <f>IFERROR(LARGE($Y$2:$Y$1001,ROWS($Y$2:Y616)),"")</f>
        <v/>
      </c>
      <c r="AA616" t="str">
        <f>IF(Z616&lt;&gt;"",INDEX(Data_sales[RepfullName],MATCH(Z616,$Y$2:$Y$1001,0)),"")</f>
        <v/>
      </c>
    </row>
    <row r="617" spans="1:27" x14ac:dyDescent="0.25">
      <c r="A617">
        <v>385</v>
      </c>
      <c r="B617">
        <v>29</v>
      </c>
      <c r="C617">
        <v>132.29</v>
      </c>
      <c r="D617" s="1" t="s">
        <v>17</v>
      </c>
      <c r="E617" s="1" t="s">
        <v>18</v>
      </c>
      <c r="F617" s="1" t="s">
        <v>210</v>
      </c>
      <c r="G617" s="2">
        <v>37683</v>
      </c>
      <c r="H617" s="1" t="s">
        <v>196</v>
      </c>
      <c r="I617" s="1" t="s">
        <v>18</v>
      </c>
      <c r="J617" s="1" t="s">
        <v>197</v>
      </c>
      <c r="K617" s="1" t="s">
        <v>198</v>
      </c>
      <c r="L617" s="1" t="s">
        <v>199</v>
      </c>
      <c r="M617" s="1" t="s">
        <v>200</v>
      </c>
      <c r="N617">
        <v>81500</v>
      </c>
      <c r="O617" s="1" t="s">
        <v>201</v>
      </c>
      <c r="P617" s="1" t="s">
        <v>202</v>
      </c>
      <c r="Q617" s="1">
        <f>Data_sales[[#This Row],[priceEach]]*Data_sales[[#This Row],[quantityOrdered]]</f>
        <v>3836.41</v>
      </c>
      <c r="R617" s="1">
        <f>YEAR(Data_sales[[#This Row],[orderDate]])</f>
        <v>2003</v>
      </c>
      <c r="T617">
        <f>COUNTIF($F$2:F617,F617:F1616)</f>
        <v>1</v>
      </c>
      <c r="U617">
        <f>IF(T617=1,T617+ROWS($T$2:T617)/1000,"")</f>
        <v>1.6160000000000001</v>
      </c>
      <c r="V617" t="str">
        <f>IFERROR(SMALL($U$2:$U$1001,ROWS($U$2:U617)),"")</f>
        <v/>
      </c>
      <c r="W617" t="str">
        <f>IF(V617&lt;&gt;"",INDEX(Data_sales[productName],MATCH(V617,$U$2:$U$1001,0)),"")</f>
        <v/>
      </c>
      <c r="X617">
        <f>COUNTIF($O$2:O617,$O$2:$O$1001)</f>
        <v>19</v>
      </c>
      <c r="Y617" t="str">
        <f>IF(X617=1,X617+ROWS($X$2:X617)/100,"")</f>
        <v/>
      </c>
      <c r="Z617" t="str">
        <f>IFERROR(LARGE($Y$2:$Y$1001,ROWS($Y$2:Y617)),"")</f>
        <v/>
      </c>
      <c r="AA617" t="str">
        <f>IF(Z617&lt;&gt;"",INDEX(Data_sales[RepfullName],MATCH(Z617,$Y$2:$Y$1001,0)),"")</f>
        <v/>
      </c>
    </row>
    <row r="618" spans="1:27" x14ac:dyDescent="0.25">
      <c r="A618">
        <v>385</v>
      </c>
      <c r="B618">
        <v>29</v>
      </c>
      <c r="C618">
        <v>132.29</v>
      </c>
      <c r="D618" s="1" t="s">
        <v>17</v>
      </c>
      <c r="E618" s="1" t="s">
        <v>18</v>
      </c>
      <c r="F618" s="1" t="s">
        <v>210</v>
      </c>
      <c r="G618" s="2">
        <v>37952</v>
      </c>
      <c r="H618" s="1" t="s">
        <v>203</v>
      </c>
      <c r="I618" s="1" t="s">
        <v>18</v>
      </c>
      <c r="J618" s="1" t="s">
        <v>197</v>
      </c>
      <c r="K618" s="1" t="s">
        <v>198</v>
      </c>
      <c r="L618" s="1" t="s">
        <v>199</v>
      </c>
      <c r="M618" s="1" t="s">
        <v>200</v>
      </c>
      <c r="N618">
        <v>81500</v>
      </c>
      <c r="O618" s="1" t="s">
        <v>201</v>
      </c>
      <c r="P618" s="1" t="s">
        <v>202</v>
      </c>
      <c r="Q618" s="1">
        <f>Data_sales[[#This Row],[priceEach]]*Data_sales[[#This Row],[quantityOrdered]]</f>
        <v>3836.41</v>
      </c>
      <c r="R618" s="1">
        <f>YEAR(Data_sales[[#This Row],[orderDate]])</f>
        <v>2003</v>
      </c>
      <c r="T618">
        <f>COUNTIF($F$2:F618,F618:F1617)</f>
        <v>2</v>
      </c>
      <c r="U618" t="str">
        <f>IF(T618=1,T618+ROWS($T$2:T618)/1000,"")</f>
        <v/>
      </c>
      <c r="V618" t="str">
        <f>IFERROR(SMALL($U$2:$U$1001,ROWS($U$2:U618)),"")</f>
        <v/>
      </c>
      <c r="W618" t="str">
        <f>IF(V618&lt;&gt;"",INDEX(Data_sales[productName],MATCH(V618,$U$2:$U$1001,0)),"")</f>
        <v/>
      </c>
      <c r="X618">
        <f>COUNTIF($O$2:O618,$O$2:$O$1001)</f>
        <v>20</v>
      </c>
      <c r="Y618" t="str">
        <f>IF(X618=1,X618+ROWS($X$2:X618)/100,"")</f>
        <v/>
      </c>
      <c r="Z618" t="str">
        <f>IFERROR(LARGE($Y$2:$Y$1001,ROWS($Y$2:Y618)),"")</f>
        <v/>
      </c>
      <c r="AA618" t="str">
        <f>IF(Z618&lt;&gt;"",INDEX(Data_sales[RepfullName],MATCH(Z618,$Y$2:$Y$1001,0)),"")</f>
        <v/>
      </c>
    </row>
    <row r="619" spans="1:27" x14ac:dyDescent="0.25">
      <c r="A619">
        <v>385</v>
      </c>
      <c r="B619">
        <v>29</v>
      </c>
      <c r="C619">
        <v>132.29</v>
      </c>
      <c r="D619" s="1" t="s">
        <v>17</v>
      </c>
      <c r="E619" s="1" t="s">
        <v>18</v>
      </c>
      <c r="F619" s="1" t="s">
        <v>210</v>
      </c>
      <c r="G619" s="2">
        <v>38307</v>
      </c>
      <c r="H619" s="1" t="s">
        <v>204</v>
      </c>
      <c r="I619" s="1" t="s">
        <v>18</v>
      </c>
      <c r="J619" s="1" t="s">
        <v>197</v>
      </c>
      <c r="K619" s="1" t="s">
        <v>198</v>
      </c>
      <c r="L619" s="1" t="s">
        <v>199</v>
      </c>
      <c r="M619" s="1" t="s">
        <v>200</v>
      </c>
      <c r="N619">
        <v>81500</v>
      </c>
      <c r="O619" s="1" t="s">
        <v>201</v>
      </c>
      <c r="P619" s="1" t="s">
        <v>202</v>
      </c>
      <c r="Q619" s="1">
        <f>Data_sales[[#This Row],[priceEach]]*Data_sales[[#This Row],[quantityOrdered]]</f>
        <v>3836.41</v>
      </c>
      <c r="R619" s="1">
        <f>YEAR(Data_sales[[#This Row],[orderDate]])</f>
        <v>2004</v>
      </c>
      <c r="T619">
        <f>COUNTIF($F$2:F619,F619:F1618)</f>
        <v>3</v>
      </c>
      <c r="U619" t="str">
        <f>IF(T619=1,T619+ROWS($T$2:T619)/1000,"")</f>
        <v/>
      </c>
      <c r="V619" t="str">
        <f>IFERROR(SMALL($U$2:$U$1001,ROWS($U$2:U619)),"")</f>
        <v/>
      </c>
      <c r="W619" t="str">
        <f>IF(V619&lt;&gt;"",INDEX(Data_sales[productName],MATCH(V619,$U$2:$U$1001,0)),"")</f>
        <v/>
      </c>
      <c r="X619">
        <f>COUNTIF($O$2:O619,$O$2:$O$1001)</f>
        <v>21</v>
      </c>
      <c r="Y619" t="str">
        <f>IF(X619=1,X619+ROWS($X$2:X619)/100,"")</f>
        <v/>
      </c>
      <c r="Z619" t="str">
        <f>IFERROR(LARGE($Y$2:$Y$1001,ROWS($Y$2:Y619)),"")</f>
        <v/>
      </c>
      <c r="AA619" t="str">
        <f>IF(Z619&lt;&gt;"",INDEX(Data_sales[RepfullName],MATCH(Z619,$Y$2:$Y$1001,0)),"")</f>
        <v/>
      </c>
    </row>
    <row r="620" spans="1:27" x14ac:dyDescent="0.25">
      <c r="A620">
        <v>385</v>
      </c>
      <c r="B620">
        <v>43</v>
      </c>
      <c r="C620">
        <v>52.84</v>
      </c>
      <c r="D620" s="1" t="s">
        <v>17</v>
      </c>
      <c r="E620" s="1" t="s">
        <v>18</v>
      </c>
      <c r="F620" s="1" t="s">
        <v>211</v>
      </c>
      <c r="G620" s="2">
        <v>37683</v>
      </c>
      <c r="H620" s="1" t="s">
        <v>196</v>
      </c>
      <c r="I620" s="1" t="s">
        <v>18</v>
      </c>
      <c r="J620" s="1" t="s">
        <v>197</v>
      </c>
      <c r="K620" s="1" t="s">
        <v>198</v>
      </c>
      <c r="L620" s="1" t="s">
        <v>199</v>
      </c>
      <c r="M620" s="1" t="s">
        <v>200</v>
      </c>
      <c r="N620">
        <v>81500</v>
      </c>
      <c r="O620" s="1" t="s">
        <v>201</v>
      </c>
      <c r="P620" s="1" t="s">
        <v>202</v>
      </c>
      <c r="Q620" s="1">
        <f>Data_sales[[#This Row],[priceEach]]*Data_sales[[#This Row],[quantityOrdered]]</f>
        <v>2272.1200000000003</v>
      </c>
      <c r="R620" s="1">
        <f>YEAR(Data_sales[[#This Row],[orderDate]])</f>
        <v>2003</v>
      </c>
      <c r="T620">
        <f>COUNTIF($F$2:F620,F620:F1619)</f>
        <v>1</v>
      </c>
      <c r="U620">
        <f>IF(T620=1,T620+ROWS($T$2:T620)/1000,"")</f>
        <v>1.619</v>
      </c>
      <c r="V620" t="str">
        <f>IFERROR(SMALL($U$2:$U$1001,ROWS($U$2:U620)),"")</f>
        <v/>
      </c>
      <c r="W620" t="str">
        <f>IF(V620&lt;&gt;"",INDEX(Data_sales[productName],MATCH(V620,$U$2:$U$1001,0)),"")</f>
        <v/>
      </c>
      <c r="X620">
        <f>COUNTIF($O$2:O620,$O$2:$O$1001)</f>
        <v>22</v>
      </c>
      <c r="Y620" t="str">
        <f>IF(X620=1,X620+ROWS($X$2:X620)/100,"")</f>
        <v/>
      </c>
      <c r="Z620" t="str">
        <f>IFERROR(LARGE($Y$2:$Y$1001,ROWS($Y$2:Y620)),"")</f>
        <v/>
      </c>
      <c r="AA620" t="str">
        <f>IF(Z620&lt;&gt;"",INDEX(Data_sales[RepfullName],MATCH(Z620,$Y$2:$Y$1001,0)),"")</f>
        <v/>
      </c>
    </row>
    <row r="621" spans="1:27" x14ac:dyDescent="0.25">
      <c r="A621">
        <v>385</v>
      </c>
      <c r="B621">
        <v>43</v>
      </c>
      <c r="C621">
        <v>52.84</v>
      </c>
      <c r="D621" s="1" t="s">
        <v>17</v>
      </c>
      <c r="E621" s="1" t="s">
        <v>18</v>
      </c>
      <c r="F621" s="1" t="s">
        <v>211</v>
      </c>
      <c r="G621" s="2">
        <v>37952</v>
      </c>
      <c r="H621" s="1" t="s">
        <v>203</v>
      </c>
      <c r="I621" s="1" t="s">
        <v>18</v>
      </c>
      <c r="J621" s="1" t="s">
        <v>197</v>
      </c>
      <c r="K621" s="1" t="s">
        <v>198</v>
      </c>
      <c r="L621" s="1" t="s">
        <v>199</v>
      </c>
      <c r="M621" s="1" t="s">
        <v>200</v>
      </c>
      <c r="N621">
        <v>81500</v>
      </c>
      <c r="O621" s="1" t="s">
        <v>201</v>
      </c>
      <c r="P621" s="1" t="s">
        <v>202</v>
      </c>
      <c r="Q621" s="1">
        <f>Data_sales[[#This Row],[priceEach]]*Data_sales[[#This Row],[quantityOrdered]]</f>
        <v>2272.1200000000003</v>
      </c>
      <c r="R621" s="1">
        <f>YEAR(Data_sales[[#This Row],[orderDate]])</f>
        <v>2003</v>
      </c>
      <c r="T621">
        <f>COUNTIF($F$2:F621,F621:F1620)</f>
        <v>2</v>
      </c>
      <c r="U621" t="str">
        <f>IF(T621=1,T621+ROWS($T$2:T621)/1000,"")</f>
        <v/>
      </c>
      <c r="V621" t="str">
        <f>IFERROR(SMALL($U$2:$U$1001,ROWS($U$2:U621)),"")</f>
        <v/>
      </c>
      <c r="W621" t="str">
        <f>IF(V621&lt;&gt;"",INDEX(Data_sales[productName],MATCH(V621,$U$2:$U$1001,0)),"")</f>
        <v/>
      </c>
      <c r="X621">
        <f>COUNTIF($O$2:O621,$O$2:$O$1001)</f>
        <v>23</v>
      </c>
      <c r="Y621" t="str">
        <f>IF(X621=1,X621+ROWS($X$2:X621)/100,"")</f>
        <v/>
      </c>
      <c r="Z621" t="str">
        <f>IFERROR(LARGE($Y$2:$Y$1001,ROWS($Y$2:Y621)),"")</f>
        <v/>
      </c>
      <c r="AA621" t="str">
        <f>IF(Z621&lt;&gt;"",INDEX(Data_sales[RepfullName],MATCH(Z621,$Y$2:$Y$1001,0)),"")</f>
        <v/>
      </c>
    </row>
    <row r="622" spans="1:27" x14ac:dyDescent="0.25">
      <c r="A622">
        <v>385</v>
      </c>
      <c r="B622">
        <v>43</v>
      </c>
      <c r="C622">
        <v>52.84</v>
      </c>
      <c r="D622" s="1" t="s">
        <v>17</v>
      </c>
      <c r="E622" s="1" t="s">
        <v>18</v>
      </c>
      <c r="F622" s="1" t="s">
        <v>211</v>
      </c>
      <c r="G622" s="2">
        <v>38307</v>
      </c>
      <c r="H622" s="1" t="s">
        <v>204</v>
      </c>
      <c r="I622" s="1" t="s">
        <v>18</v>
      </c>
      <c r="J622" s="1" t="s">
        <v>197</v>
      </c>
      <c r="K622" s="1" t="s">
        <v>198</v>
      </c>
      <c r="L622" s="1" t="s">
        <v>199</v>
      </c>
      <c r="M622" s="1" t="s">
        <v>200</v>
      </c>
      <c r="N622">
        <v>81500</v>
      </c>
      <c r="O622" s="1" t="s">
        <v>201</v>
      </c>
      <c r="P622" s="1" t="s">
        <v>202</v>
      </c>
      <c r="Q622" s="1">
        <f>Data_sales[[#This Row],[priceEach]]*Data_sales[[#This Row],[quantityOrdered]]</f>
        <v>2272.1200000000003</v>
      </c>
      <c r="R622" s="1">
        <f>YEAR(Data_sales[[#This Row],[orderDate]])</f>
        <v>2004</v>
      </c>
      <c r="T622">
        <f>COUNTIF($F$2:F622,F622:F1621)</f>
        <v>3</v>
      </c>
      <c r="U622" t="str">
        <f>IF(T622=1,T622+ROWS($T$2:T622)/1000,"")</f>
        <v/>
      </c>
      <c r="V622" t="str">
        <f>IFERROR(SMALL($U$2:$U$1001,ROWS($U$2:U622)),"")</f>
        <v/>
      </c>
      <c r="W622" t="str">
        <f>IF(V622&lt;&gt;"",INDEX(Data_sales[productName],MATCH(V622,$U$2:$U$1001,0)),"")</f>
        <v/>
      </c>
      <c r="X622">
        <f>COUNTIF($O$2:O622,$O$2:$O$1001)</f>
        <v>24</v>
      </c>
      <c r="Y622" t="str">
        <f>IF(X622=1,X622+ROWS($X$2:X622)/100,"")</f>
        <v/>
      </c>
      <c r="Z622" t="str">
        <f>IFERROR(LARGE($Y$2:$Y$1001,ROWS($Y$2:Y622)),"")</f>
        <v/>
      </c>
      <c r="AA622" t="str">
        <f>IF(Z622&lt;&gt;"",INDEX(Data_sales[RepfullName],MATCH(Z622,$Y$2:$Y$1001,0)),"")</f>
        <v/>
      </c>
    </row>
    <row r="623" spans="1:27" x14ac:dyDescent="0.25">
      <c r="A623">
        <v>385</v>
      </c>
      <c r="B623">
        <v>44</v>
      </c>
      <c r="C623">
        <v>139.87</v>
      </c>
      <c r="D623" s="1" t="s">
        <v>17</v>
      </c>
      <c r="E623" s="1" t="s">
        <v>18</v>
      </c>
      <c r="F623" s="1" t="s">
        <v>212</v>
      </c>
      <c r="G623" s="2">
        <v>37683</v>
      </c>
      <c r="H623" s="1" t="s">
        <v>196</v>
      </c>
      <c r="I623" s="1" t="s">
        <v>18</v>
      </c>
      <c r="J623" s="1" t="s">
        <v>197</v>
      </c>
      <c r="K623" s="1" t="s">
        <v>198</v>
      </c>
      <c r="L623" s="1" t="s">
        <v>199</v>
      </c>
      <c r="M623" s="1" t="s">
        <v>200</v>
      </c>
      <c r="N623">
        <v>81500</v>
      </c>
      <c r="O623" s="1" t="s">
        <v>201</v>
      </c>
      <c r="P623" s="1" t="s">
        <v>202</v>
      </c>
      <c r="Q623" s="1">
        <f>Data_sales[[#This Row],[priceEach]]*Data_sales[[#This Row],[quantityOrdered]]</f>
        <v>6154.2800000000007</v>
      </c>
      <c r="R623" s="1">
        <f>YEAR(Data_sales[[#This Row],[orderDate]])</f>
        <v>2003</v>
      </c>
      <c r="T623">
        <f>COUNTIF($F$2:F623,F623:F1622)</f>
        <v>1</v>
      </c>
      <c r="U623">
        <f>IF(T623=1,T623+ROWS($T$2:T623)/1000,"")</f>
        <v>1.6219999999999999</v>
      </c>
      <c r="V623" t="str">
        <f>IFERROR(SMALL($U$2:$U$1001,ROWS($U$2:U623)),"")</f>
        <v/>
      </c>
      <c r="W623" t="str">
        <f>IF(V623&lt;&gt;"",INDEX(Data_sales[productName],MATCH(V623,$U$2:$U$1001,0)),"")</f>
        <v/>
      </c>
      <c r="X623">
        <f>COUNTIF($O$2:O623,$O$2:$O$1001)</f>
        <v>25</v>
      </c>
      <c r="Y623" t="str">
        <f>IF(X623=1,X623+ROWS($X$2:X623)/100,"")</f>
        <v/>
      </c>
      <c r="Z623" t="str">
        <f>IFERROR(LARGE($Y$2:$Y$1001,ROWS($Y$2:Y623)),"")</f>
        <v/>
      </c>
      <c r="AA623" t="str">
        <f>IF(Z623&lt;&gt;"",INDEX(Data_sales[RepfullName],MATCH(Z623,$Y$2:$Y$1001,0)),"")</f>
        <v/>
      </c>
    </row>
    <row r="624" spans="1:27" x14ac:dyDescent="0.25">
      <c r="A624">
        <v>385</v>
      </c>
      <c r="B624">
        <v>44</v>
      </c>
      <c r="C624">
        <v>139.87</v>
      </c>
      <c r="D624" s="1" t="s">
        <v>17</v>
      </c>
      <c r="E624" s="1" t="s">
        <v>18</v>
      </c>
      <c r="F624" s="1" t="s">
        <v>212</v>
      </c>
      <c r="G624" s="2">
        <v>37952</v>
      </c>
      <c r="H624" s="1" t="s">
        <v>203</v>
      </c>
      <c r="I624" s="1" t="s">
        <v>18</v>
      </c>
      <c r="J624" s="1" t="s">
        <v>197</v>
      </c>
      <c r="K624" s="1" t="s">
        <v>198</v>
      </c>
      <c r="L624" s="1" t="s">
        <v>199</v>
      </c>
      <c r="M624" s="1" t="s">
        <v>200</v>
      </c>
      <c r="N624">
        <v>81500</v>
      </c>
      <c r="O624" s="1" t="s">
        <v>201</v>
      </c>
      <c r="P624" s="1" t="s">
        <v>202</v>
      </c>
      <c r="Q624" s="1">
        <f>Data_sales[[#This Row],[priceEach]]*Data_sales[[#This Row],[quantityOrdered]]</f>
        <v>6154.2800000000007</v>
      </c>
      <c r="R624" s="1">
        <f>YEAR(Data_sales[[#This Row],[orderDate]])</f>
        <v>2003</v>
      </c>
      <c r="T624">
        <f>COUNTIF($F$2:F624,F624:F1623)</f>
        <v>2</v>
      </c>
      <c r="U624" t="str">
        <f>IF(T624=1,T624+ROWS($T$2:T624)/1000,"")</f>
        <v/>
      </c>
      <c r="V624" t="str">
        <f>IFERROR(SMALL($U$2:$U$1001,ROWS($U$2:U624)),"")</f>
        <v/>
      </c>
      <c r="W624" t="str">
        <f>IF(V624&lt;&gt;"",INDEX(Data_sales[productName],MATCH(V624,$U$2:$U$1001,0)),"")</f>
        <v/>
      </c>
      <c r="X624">
        <f>COUNTIF($O$2:O624,$O$2:$O$1001)</f>
        <v>26</v>
      </c>
      <c r="Y624" t="str">
        <f>IF(X624=1,X624+ROWS($X$2:X624)/100,"")</f>
        <v/>
      </c>
      <c r="Z624" t="str">
        <f>IFERROR(LARGE($Y$2:$Y$1001,ROWS($Y$2:Y624)),"")</f>
        <v/>
      </c>
      <c r="AA624" t="str">
        <f>IF(Z624&lt;&gt;"",INDEX(Data_sales[RepfullName],MATCH(Z624,$Y$2:$Y$1001,0)),"")</f>
        <v/>
      </c>
    </row>
    <row r="625" spans="1:27" x14ac:dyDescent="0.25">
      <c r="A625">
        <v>385</v>
      </c>
      <c r="B625">
        <v>44</v>
      </c>
      <c r="C625">
        <v>139.87</v>
      </c>
      <c r="D625" s="1" t="s">
        <v>17</v>
      </c>
      <c r="E625" s="1" t="s">
        <v>18</v>
      </c>
      <c r="F625" s="1" t="s">
        <v>212</v>
      </c>
      <c r="G625" s="2">
        <v>38307</v>
      </c>
      <c r="H625" s="1" t="s">
        <v>204</v>
      </c>
      <c r="I625" s="1" t="s">
        <v>18</v>
      </c>
      <c r="J625" s="1" t="s">
        <v>197</v>
      </c>
      <c r="K625" s="1" t="s">
        <v>198</v>
      </c>
      <c r="L625" s="1" t="s">
        <v>199</v>
      </c>
      <c r="M625" s="1" t="s">
        <v>200</v>
      </c>
      <c r="N625">
        <v>81500</v>
      </c>
      <c r="O625" s="1" t="s">
        <v>201</v>
      </c>
      <c r="P625" s="1" t="s">
        <v>202</v>
      </c>
      <c r="Q625" s="1">
        <f>Data_sales[[#This Row],[priceEach]]*Data_sales[[#This Row],[quantityOrdered]]</f>
        <v>6154.2800000000007</v>
      </c>
      <c r="R625" s="1">
        <f>YEAR(Data_sales[[#This Row],[orderDate]])</f>
        <v>2004</v>
      </c>
      <c r="T625">
        <f>COUNTIF($F$2:F625,F625:F1624)</f>
        <v>3</v>
      </c>
      <c r="U625" t="str">
        <f>IF(T625=1,T625+ROWS($T$2:T625)/1000,"")</f>
        <v/>
      </c>
      <c r="V625" t="str">
        <f>IFERROR(SMALL($U$2:$U$1001,ROWS($U$2:U625)),"")</f>
        <v/>
      </c>
      <c r="W625" t="str">
        <f>IF(V625&lt;&gt;"",INDEX(Data_sales[productName],MATCH(V625,$U$2:$U$1001,0)),"")</f>
        <v/>
      </c>
      <c r="X625">
        <f>COUNTIF($O$2:O625,$O$2:$O$1001)</f>
        <v>27</v>
      </c>
      <c r="Y625" t="str">
        <f>IF(X625=1,X625+ROWS($X$2:X625)/100,"")</f>
        <v/>
      </c>
      <c r="Z625" t="str">
        <f>IFERROR(LARGE($Y$2:$Y$1001,ROWS($Y$2:Y625)),"")</f>
        <v/>
      </c>
      <c r="AA625" t="str">
        <f>IF(Z625&lt;&gt;"",INDEX(Data_sales[RepfullName],MATCH(Z625,$Y$2:$Y$1001,0)),"")</f>
        <v/>
      </c>
    </row>
    <row r="626" spans="1:27" x14ac:dyDescent="0.25">
      <c r="A626">
        <v>385</v>
      </c>
      <c r="B626">
        <v>35</v>
      </c>
      <c r="C626">
        <v>64.41</v>
      </c>
      <c r="D626" s="1" t="s">
        <v>17</v>
      </c>
      <c r="E626" s="1" t="s">
        <v>18</v>
      </c>
      <c r="F626" s="1" t="s">
        <v>213</v>
      </c>
      <c r="G626" s="2">
        <v>37683</v>
      </c>
      <c r="H626" s="1" t="s">
        <v>196</v>
      </c>
      <c r="I626" s="1" t="s">
        <v>18</v>
      </c>
      <c r="J626" s="1" t="s">
        <v>197</v>
      </c>
      <c r="K626" s="1" t="s">
        <v>198</v>
      </c>
      <c r="L626" s="1" t="s">
        <v>199</v>
      </c>
      <c r="M626" s="1" t="s">
        <v>200</v>
      </c>
      <c r="N626">
        <v>81500</v>
      </c>
      <c r="O626" s="1" t="s">
        <v>201</v>
      </c>
      <c r="P626" s="1" t="s">
        <v>202</v>
      </c>
      <c r="Q626" s="1">
        <f>Data_sales[[#This Row],[priceEach]]*Data_sales[[#This Row],[quantityOrdered]]</f>
        <v>2254.35</v>
      </c>
      <c r="R626" s="1">
        <f>YEAR(Data_sales[[#This Row],[orderDate]])</f>
        <v>2003</v>
      </c>
      <c r="T626">
        <f>COUNTIF($F$2:F626,F626:F1625)</f>
        <v>1</v>
      </c>
      <c r="U626">
        <f>IF(T626=1,T626+ROWS($T$2:T626)/1000,"")</f>
        <v>1.625</v>
      </c>
      <c r="V626" t="str">
        <f>IFERROR(SMALL($U$2:$U$1001,ROWS($U$2:U626)),"")</f>
        <v/>
      </c>
      <c r="W626" t="str">
        <f>IF(V626&lt;&gt;"",INDEX(Data_sales[productName],MATCH(V626,$U$2:$U$1001,0)),"")</f>
        <v/>
      </c>
      <c r="X626">
        <f>COUNTIF($O$2:O626,$O$2:$O$1001)</f>
        <v>28</v>
      </c>
      <c r="Y626" t="str">
        <f>IF(X626=1,X626+ROWS($X$2:X626)/100,"")</f>
        <v/>
      </c>
      <c r="Z626" t="str">
        <f>IFERROR(LARGE($Y$2:$Y$1001,ROWS($Y$2:Y626)),"")</f>
        <v/>
      </c>
      <c r="AA626" t="str">
        <f>IF(Z626&lt;&gt;"",INDEX(Data_sales[RepfullName],MATCH(Z626,$Y$2:$Y$1001,0)),"")</f>
        <v/>
      </c>
    </row>
    <row r="627" spans="1:27" x14ac:dyDescent="0.25">
      <c r="A627">
        <v>385</v>
      </c>
      <c r="B627">
        <v>35</v>
      </c>
      <c r="C627">
        <v>64.41</v>
      </c>
      <c r="D627" s="1" t="s">
        <v>17</v>
      </c>
      <c r="E627" s="1" t="s">
        <v>18</v>
      </c>
      <c r="F627" s="1" t="s">
        <v>213</v>
      </c>
      <c r="G627" s="2">
        <v>37952</v>
      </c>
      <c r="H627" s="1" t="s">
        <v>203</v>
      </c>
      <c r="I627" s="1" t="s">
        <v>18</v>
      </c>
      <c r="J627" s="1" t="s">
        <v>197</v>
      </c>
      <c r="K627" s="1" t="s">
        <v>198</v>
      </c>
      <c r="L627" s="1" t="s">
        <v>199</v>
      </c>
      <c r="M627" s="1" t="s">
        <v>200</v>
      </c>
      <c r="N627">
        <v>81500</v>
      </c>
      <c r="O627" s="1" t="s">
        <v>201</v>
      </c>
      <c r="P627" s="1" t="s">
        <v>202</v>
      </c>
      <c r="Q627" s="1">
        <f>Data_sales[[#This Row],[priceEach]]*Data_sales[[#This Row],[quantityOrdered]]</f>
        <v>2254.35</v>
      </c>
      <c r="R627" s="1">
        <f>YEAR(Data_sales[[#This Row],[orderDate]])</f>
        <v>2003</v>
      </c>
      <c r="T627">
        <f>COUNTIF($F$2:F627,F627:F1626)</f>
        <v>2</v>
      </c>
      <c r="U627" t="str">
        <f>IF(T627=1,T627+ROWS($T$2:T627)/1000,"")</f>
        <v/>
      </c>
      <c r="V627" t="str">
        <f>IFERROR(SMALL($U$2:$U$1001,ROWS($U$2:U627)),"")</f>
        <v/>
      </c>
      <c r="W627" t="str">
        <f>IF(V627&lt;&gt;"",INDEX(Data_sales[productName],MATCH(V627,$U$2:$U$1001,0)),"")</f>
        <v/>
      </c>
      <c r="X627">
        <f>COUNTIF($O$2:O627,$O$2:$O$1001)</f>
        <v>29</v>
      </c>
      <c r="Y627" t="str">
        <f>IF(X627=1,X627+ROWS($X$2:X627)/100,"")</f>
        <v/>
      </c>
      <c r="Z627" t="str">
        <f>IFERROR(LARGE($Y$2:$Y$1001,ROWS($Y$2:Y627)),"")</f>
        <v/>
      </c>
      <c r="AA627" t="str">
        <f>IF(Z627&lt;&gt;"",INDEX(Data_sales[RepfullName],MATCH(Z627,$Y$2:$Y$1001,0)),"")</f>
        <v/>
      </c>
    </row>
    <row r="628" spans="1:27" x14ac:dyDescent="0.25">
      <c r="A628">
        <v>385</v>
      </c>
      <c r="B628">
        <v>35</v>
      </c>
      <c r="C628">
        <v>64.41</v>
      </c>
      <c r="D628" s="1" t="s">
        <v>17</v>
      </c>
      <c r="E628" s="1" t="s">
        <v>18</v>
      </c>
      <c r="F628" s="1" t="s">
        <v>213</v>
      </c>
      <c r="G628" s="2">
        <v>38307</v>
      </c>
      <c r="H628" s="1" t="s">
        <v>204</v>
      </c>
      <c r="I628" s="1" t="s">
        <v>18</v>
      </c>
      <c r="J628" s="1" t="s">
        <v>197</v>
      </c>
      <c r="K628" s="1" t="s">
        <v>198</v>
      </c>
      <c r="L628" s="1" t="s">
        <v>199</v>
      </c>
      <c r="M628" s="1" t="s">
        <v>200</v>
      </c>
      <c r="N628">
        <v>81500</v>
      </c>
      <c r="O628" s="1" t="s">
        <v>201</v>
      </c>
      <c r="P628" s="1" t="s">
        <v>202</v>
      </c>
      <c r="Q628" s="1">
        <f>Data_sales[[#This Row],[priceEach]]*Data_sales[[#This Row],[quantityOrdered]]</f>
        <v>2254.35</v>
      </c>
      <c r="R628" s="1">
        <f>YEAR(Data_sales[[#This Row],[orderDate]])</f>
        <v>2004</v>
      </c>
      <c r="T628">
        <f>COUNTIF($F$2:F628,F628:F1627)</f>
        <v>3</v>
      </c>
      <c r="U628" t="str">
        <f>IF(T628=1,T628+ROWS($T$2:T628)/1000,"")</f>
        <v/>
      </c>
      <c r="V628" t="str">
        <f>IFERROR(SMALL($U$2:$U$1001,ROWS($U$2:U628)),"")</f>
        <v/>
      </c>
      <c r="W628" t="str">
        <f>IF(V628&lt;&gt;"",INDEX(Data_sales[productName],MATCH(V628,$U$2:$U$1001,0)),"")</f>
        <v/>
      </c>
      <c r="X628">
        <f>COUNTIF($O$2:O628,$O$2:$O$1001)</f>
        <v>30</v>
      </c>
      <c r="Y628" t="str">
        <f>IF(X628=1,X628+ROWS($X$2:X628)/100,"")</f>
        <v/>
      </c>
      <c r="Z628" t="str">
        <f>IFERROR(LARGE($Y$2:$Y$1001,ROWS($Y$2:Y628)),"")</f>
        <v/>
      </c>
      <c r="AA628" t="str">
        <f>IF(Z628&lt;&gt;"",INDEX(Data_sales[RepfullName],MATCH(Z628,$Y$2:$Y$1001,0)),"")</f>
        <v/>
      </c>
    </row>
    <row r="629" spans="1:27" x14ac:dyDescent="0.25">
      <c r="A629">
        <v>385</v>
      </c>
      <c r="B629">
        <v>30</v>
      </c>
      <c r="C629">
        <v>60.01</v>
      </c>
      <c r="D629" s="1" t="s">
        <v>17</v>
      </c>
      <c r="E629" s="1" t="s">
        <v>18</v>
      </c>
      <c r="F629" s="1" t="s">
        <v>214</v>
      </c>
      <c r="G629" s="2">
        <v>37683</v>
      </c>
      <c r="H629" s="1" t="s">
        <v>196</v>
      </c>
      <c r="I629" s="1" t="s">
        <v>18</v>
      </c>
      <c r="J629" s="1" t="s">
        <v>197</v>
      </c>
      <c r="K629" s="1" t="s">
        <v>198</v>
      </c>
      <c r="L629" s="1" t="s">
        <v>199</v>
      </c>
      <c r="M629" s="1" t="s">
        <v>200</v>
      </c>
      <c r="N629">
        <v>81500</v>
      </c>
      <c r="O629" s="1" t="s">
        <v>201</v>
      </c>
      <c r="P629" s="1" t="s">
        <v>202</v>
      </c>
      <c r="Q629" s="1">
        <f>Data_sales[[#This Row],[priceEach]]*Data_sales[[#This Row],[quantityOrdered]]</f>
        <v>1800.3</v>
      </c>
      <c r="R629" s="1">
        <f>YEAR(Data_sales[[#This Row],[orderDate]])</f>
        <v>2003</v>
      </c>
      <c r="T629">
        <f>COUNTIF($F$2:F629,F629:F1628)</f>
        <v>1</v>
      </c>
      <c r="U629">
        <f>IF(T629=1,T629+ROWS($T$2:T629)/1000,"")</f>
        <v>1.6280000000000001</v>
      </c>
      <c r="V629" t="str">
        <f>IFERROR(SMALL($U$2:$U$1001,ROWS($U$2:U629)),"")</f>
        <v/>
      </c>
      <c r="W629" t="str">
        <f>IF(V629&lt;&gt;"",INDEX(Data_sales[productName],MATCH(V629,$U$2:$U$1001,0)),"")</f>
        <v/>
      </c>
      <c r="X629">
        <f>COUNTIF($O$2:O629,$O$2:$O$1001)</f>
        <v>31</v>
      </c>
      <c r="Y629" t="str">
        <f>IF(X629=1,X629+ROWS($X$2:X629)/100,"")</f>
        <v/>
      </c>
      <c r="Z629" t="str">
        <f>IFERROR(LARGE($Y$2:$Y$1001,ROWS($Y$2:Y629)),"")</f>
        <v/>
      </c>
      <c r="AA629" t="str">
        <f>IF(Z629&lt;&gt;"",INDEX(Data_sales[RepfullName],MATCH(Z629,$Y$2:$Y$1001,0)),"")</f>
        <v/>
      </c>
    </row>
    <row r="630" spans="1:27" x14ac:dyDescent="0.25">
      <c r="A630">
        <v>385</v>
      </c>
      <c r="B630">
        <v>30</v>
      </c>
      <c r="C630">
        <v>60.01</v>
      </c>
      <c r="D630" s="1" t="s">
        <v>17</v>
      </c>
      <c r="E630" s="1" t="s">
        <v>18</v>
      </c>
      <c r="F630" s="1" t="s">
        <v>214</v>
      </c>
      <c r="G630" s="2">
        <v>37952</v>
      </c>
      <c r="H630" s="1" t="s">
        <v>203</v>
      </c>
      <c r="I630" s="1" t="s">
        <v>18</v>
      </c>
      <c r="J630" s="1" t="s">
        <v>197</v>
      </c>
      <c r="K630" s="1" t="s">
        <v>198</v>
      </c>
      <c r="L630" s="1" t="s">
        <v>199</v>
      </c>
      <c r="M630" s="1" t="s">
        <v>200</v>
      </c>
      <c r="N630">
        <v>81500</v>
      </c>
      <c r="O630" s="1" t="s">
        <v>201</v>
      </c>
      <c r="P630" s="1" t="s">
        <v>202</v>
      </c>
      <c r="Q630" s="1">
        <f>Data_sales[[#This Row],[priceEach]]*Data_sales[[#This Row],[quantityOrdered]]</f>
        <v>1800.3</v>
      </c>
      <c r="R630" s="1">
        <f>YEAR(Data_sales[[#This Row],[orderDate]])</f>
        <v>2003</v>
      </c>
      <c r="T630">
        <f>COUNTIF($F$2:F630,F630:F1629)</f>
        <v>2</v>
      </c>
      <c r="U630" t="str">
        <f>IF(T630=1,T630+ROWS($T$2:T630)/1000,"")</f>
        <v/>
      </c>
      <c r="V630" t="str">
        <f>IFERROR(SMALL($U$2:$U$1001,ROWS($U$2:U630)),"")</f>
        <v/>
      </c>
      <c r="W630" t="str">
        <f>IF(V630&lt;&gt;"",INDEX(Data_sales[productName],MATCH(V630,$U$2:$U$1001,0)),"")</f>
        <v/>
      </c>
      <c r="X630">
        <f>COUNTIF($O$2:O630,$O$2:$O$1001)</f>
        <v>32</v>
      </c>
      <c r="Y630" t="str">
        <f>IF(X630=1,X630+ROWS($X$2:X630)/100,"")</f>
        <v/>
      </c>
      <c r="Z630" t="str">
        <f>IFERROR(LARGE($Y$2:$Y$1001,ROWS($Y$2:Y630)),"")</f>
        <v/>
      </c>
      <c r="AA630" t="str">
        <f>IF(Z630&lt;&gt;"",INDEX(Data_sales[RepfullName],MATCH(Z630,$Y$2:$Y$1001,0)),"")</f>
        <v/>
      </c>
    </row>
    <row r="631" spans="1:27" x14ac:dyDescent="0.25">
      <c r="A631">
        <v>385</v>
      </c>
      <c r="B631">
        <v>30</v>
      </c>
      <c r="C631">
        <v>60.01</v>
      </c>
      <c r="D631" s="1" t="s">
        <v>17</v>
      </c>
      <c r="E631" s="1" t="s">
        <v>18</v>
      </c>
      <c r="F631" s="1" t="s">
        <v>214</v>
      </c>
      <c r="G631" s="2">
        <v>38307</v>
      </c>
      <c r="H631" s="1" t="s">
        <v>204</v>
      </c>
      <c r="I631" s="1" t="s">
        <v>18</v>
      </c>
      <c r="J631" s="1" t="s">
        <v>197</v>
      </c>
      <c r="K631" s="1" t="s">
        <v>198</v>
      </c>
      <c r="L631" s="1" t="s">
        <v>199</v>
      </c>
      <c r="M631" s="1" t="s">
        <v>200</v>
      </c>
      <c r="N631">
        <v>81500</v>
      </c>
      <c r="O631" s="1" t="s">
        <v>201</v>
      </c>
      <c r="P631" s="1" t="s">
        <v>202</v>
      </c>
      <c r="Q631" s="1">
        <f>Data_sales[[#This Row],[priceEach]]*Data_sales[[#This Row],[quantityOrdered]]</f>
        <v>1800.3</v>
      </c>
      <c r="R631" s="1">
        <f>YEAR(Data_sales[[#This Row],[orderDate]])</f>
        <v>2004</v>
      </c>
      <c r="T631">
        <f>COUNTIF($F$2:F631,F631:F1630)</f>
        <v>3</v>
      </c>
      <c r="U631" t="str">
        <f>IF(T631=1,T631+ROWS($T$2:T631)/1000,"")</f>
        <v/>
      </c>
      <c r="V631" t="str">
        <f>IFERROR(SMALL($U$2:$U$1001,ROWS($U$2:U631)),"")</f>
        <v/>
      </c>
      <c r="W631" t="str">
        <f>IF(V631&lt;&gt;"",INDEX(Data_sales[productName],MATCH(V631,$U$2:$U$1001,0)),"")</f>
        <v/>
      </c>
      <c r="X631">
        <f>COUNTIF($O$2:O631,$O$2:$O$1001)</f>
        <v>33</v>
      </c>
      <c r="Y631" t="str">
        <f>IF(X631=1,X631+ROWS($X$2:X631)/100,"")</f>
        <v/>
      </c>
      <c r="Z631" t="str">
        <f>IFERROR(LARGE($Y$2:$Y$1001,ROWS($Y$2:Y631)),"")</f>
        <v/>
      </c>
      <c r="AA631" t="str">
        <f>IF(Z631&lt;&gt;"",INDEX(Data_sales[RepfullName],MATCH(Z631,$Y$2:$Y$1001,0)),"")</f>
        <v/>
      </c>
    </row>
    <row r="632" spans="1:27" x14ac:dyDescent="0.25">
      <c r="A632">
        <v>385</v>
      </c>
      <c r="B632">
        <v>40</v>
      </c>
      <c r="C632">
        <v>132</v>
      </c>
      <c r="D632" s="1" t="s">
        <v>17</v>
      </c>
      <c r="E632" s="1" t="s">
        <v>18</v>
      </c>
      <c r="F632" s="1" t="s">
        <v>215</v>
      </c>
      <c r="G632" s="2">
        <v>37683</v>
      </c>
      <c r="H632" s="1" t="s">
        <v>196</v>
      </c>
      <c r="I632" s="1" t="s">
        <v>18</v>
      </c>
      <c r="J632" s="1" t="s">
        <v>197</v>
      </c>
      <c r="K632" s="1" t="s">
        <v>198</v>
      </c>
      <c r="L632" s="1" t="s">
        <v>199</v>
      </c>
      <c r="M632" s="1" t="s">
        <v>200</v>
      </c>
      <c r="N632">
        <v>81500</v>
      </c>
      <c r="O632" s="1" t="s">
        <v>201</v>
      </c>
      <c r="P632" s="1" t="s">
        <v>202</v>
      </c>
      <c r="Q632" s="1">
        <f>Data_sales[[#This Row],[priceEach]]*Data_sales[[#This Row],[quantityOrdered]]</f>
        <v>5280</v>
      </c>
      <c r="R632" s="1">
        <f>YEAR(Data_sales[[#This Row],[orderDate]])</f>
        <v>2003</v>
      </c>
      <c r="T632">
        <f>COUNTIF($F$2:F632,F632:F1631)</f>
        <v>1</v>
      </c>
      <c r="U632">
        <f>IF(T632=1,T632+ROWS($T$2:T632)/1000,"")</f>
        <v>1.631</v>
      </c>
      <c r="V632" t="str">
        <f>IFERROR(SMALL($U$2:$U$1001,ROWS($U$2:U632)),"")</f>
        <v/>
      </c>
      <c r="W632" t="str">
        <f>IF(V632&lt;&gt;"",INDEX(Data_sales[productName],MATCH(V632,$U$2:$U$1001,0)),"")</f>
        <v/>
      </c>
      <c r="X632">
        <f>COUNTIF($O$2:O632,$O$2:$O$1001)</f>
        <v>34</v>
      </c>
      <c r="Y632" t="str">
        <f>IF(X632=1,X632+ROWS($X$2:X632)/100,"")</f>
        <v/>
      </c>
      <c r="Z632" t="str">
        <f>IFERROR(LARGE($Y$2:$Y$1001,ROWS($Y$2:Y632)),"")</f>
        <v/>
      </c>
      <c r="AA632" t="str">
        <f>IF(Z632&lt;&gt;"",INDEX(Data_sales[RepfullName],MATCH(Z632,$Y$2:$Y$1001,0)),"")</f>
        <v/>
      </c>
    </row>
    <row r="633" spans="1:27" x14ac:dyDescent="0.25">
      <c r="A633">
        <v>385</v>
      </c>
      <c r="B633">
        <v>40</v>
      </c>
      <c r="C633">
        <v>132</v>
      </c>
      <c r="D633" s="1" t="s">
        <v>17</v>
      </c>
      <c r="E633" s="1" t="s">
        <v>18</v>
      </c>
      <c r="F633" s="1" t="s">
        <v>215</v>
      </c>
      <c r="G633" s="2">
        <v>37952</v>
      </c>
      <c r="H633" s="1" t="s">
        <v>203</v>
      </c>
      <c r="I633" s="1" t="s">
        <v>18</v>
      </c>
      <c r="J633" s="1" t="s">
        <v>197</v>
      </c>
      <c r="K633" s="1" t="s">
        <v>198</v>
      </c>
      <c r="L633" s="1" t="s">
        <v>199</v>
      </c>
      <c r="M633" s="1" t="s">
        <v>200</v>
      </c>
      <c r="N633">
        <v>81500</v>
      </c>
      <c r="O633" s="1" t="s">
        <v>201</v>
      </c>
      <c r="P633" s="1" t="s">
        <v>202</v>
      </c>
      <c r="Q633" s="1">
        <f>Data_sales[[#This Row],[priceEach]]*Data_sales[[#This Row],[quantityOrdered]]</f>
        <v>5280</v>
      </c>
      <c r="R633" s="1">
        <f>YEAR(Data_sales[[#This Row],[orderDate]])</f>
        <v>2003</v>
      </c>
      <c r="T633">
        <f>COUNTIF($F$2:F633,F633:F1632)</f>
        <v>2</v>
      </c>
      <c r="U633" t="str">
        <f>IF(T633=1,T633+ROWS($T$2:T633)/1000,"")</f>
        <v/>
      </c>
      <c r="V633" t="str">
        <f>IFERROR(SMALL($U$2:$U$1001,ROWS($U$2:U633)),"")</f>
        <v/>
      </c>
      <c r="W633" t="str">
        <f>IF(V633&lt;&gt;"",INDEX(Data_sales[productName],MATCH(V633,$U$2:$U$1001,0)),"")</f>
        <v/>
      </c>
      <c r="X633">
        <f>COUNTIF($O$2:O633,$O$2:$O$1001)</f>
        <v>35</v>
      </c>
      <c r="Y633" t="str">
        <f>IF(X633=1,X633+ROWS($X$2:X633)/100,"")</f>
        <v/>
      </c>
      <c r="Z633" t="str">
        <f>IFERROR(LARGE($Y$2:$Y$1001,ROWS($Y$2:Y633)),"")</f>
        <v/>
      </c>
      <c r="AA633" t="str">
        <f>IF(Z633&lt;&gt;"",INDEX(Data_sales[RepfullName],MATCH(Z633,$Y$2:$Y$1001,0)),"")</f>
        <v/>
      </c>
    </row>
    <row r="634" spans="1:27" x14ac:dyDescent="0.25">
      <c r="A634">
        <v>385</v>
      </c>
      <c r="B634">
        <v>40</v>
      </c>
      <c r="C634">
        <v>132</v>
      </c>
      <c r="D634" s="1" t="s">
        <v>17</v>
      </c>
      <c r="E634" s="1" t="s">
        <v>18</v>
      </c>
      <c r="F634" s="1" t="s">
        <v>215</v>
      </c>
      <c r="G634" s="2">
        <v>38307</v>
      </c>
      <c r="H634" s="1" t="s">
        <v>204</v>
      </c>
      <c r="I634" s="1" t="s">
        <v>18</v>
      </c>
      <c r="J634" s="1" t="s">
        <v>197</v>
      </c>
      <c r="K634" s="1" t="s">
        <v>198</v>
      </c>
      <c r="L634" s="1" t="s">
        <v>199</v>
      </c>
      <c r="M634" s="1" t="s">
        <v>200</v>
      </c>
      <c r="N634">
        <v>81500</v>
      </c>
      <c r="O634" s="1" t="s">
        <v>201</v>
      </c>
      <c r="P634" s="1" t="s">
        <v>202</v>
      </c>
      <c r="Q634" s="1">
        <f>Data_sales[[#This Row],[priceEach]]*Data_sales[[#This Row],[quantityOrdered]]</f>
        <v>5280</v>
      </c>
      <c r="R634" s="1">
        <f>YEAR(Data_sales[[#This Row],[orderDate]])</f>
        <v>2004</v>
      </c>
      <c r="T634">
        <f>COUNTIF($F$2:F634,F634:F1633)</f>
        <v>3</v>
      </c>
      <c r="U634" t="str">
        <f>IF(T634=1,T634+ROWS($T$2:T634)/1000,"")</f>
        <v/>
      </c>
      <c r="V634" t="str">
        <f>IFERROR(SMALL($U$2:$U$1001,ROWS($U$2:U634)),"")</f>
        <v/>
      </c>
      <c r="W634" t="str">
        <f>IF(V634&lt;&gt;"",INDEX(Data_sales[productName],MATCH(V634,$U$2:$U$1001,0)),"")</f>
        <v/>
      </c>
      <c r="X634">
        <f>COUNTIF($O$2:O634,$O$2:$O$1001)</f>
        <v>36</v>
      </c>
      <c r="Y634" t="str">
        <f>IF(X634=1,X634+ROWS($X$2:X634)/100,"")</f>
        <v/>
      </c>
      <c r="Z634" t="str">
        <f>IFERROR(LARGE($Y$2:$Y$1001,ROWS($Y$2:Y634)),"")</f>
        <v/>
      </c>
      <c r="AA634" t="str">
        <f>IF(Z634&lt;&gt;"",INDEX(Data_sales[RepfullName],MATCH(Z634,$Y$2:$Y$1001,0)),"")</f>
        <v/>
      </c>
    </row>
    <row r="635" spans="1:27" x14ac:dyDescent="0.25">
      <c r="A635">
        <v>385</v>
      </c>
      <c r="B635">
        <v>31</v>
      </c>
      <c r="C635">
        <v>67.099999999999994</v>
      </c>
      <c r="D635" s="1" t="s">
        <v>17</v>
      </c>
      <c r="E635" s="1" t="s">
        <v>18</v>
      </c>
      <c r="F635" s="1" t="s">
        <v>216</v>
      </c>
      <c r="G635" s="2">
        <v>37683</v>
      </c>
      <c r="H635" s="1" t="s">
        <v>196</v>
      </c>
      <c r="I635" s="1" t="s">
        <v>18</v>
      </c>
      <c r="J635" s="1" t="s">
        <v>197</v>
      </c>
      <c r="K635" s="1" t="s">
        <v>198</v>
      </c>
      <c r="L635" s="1" t="s">
        <v>199</v>
      </c>
      <c r="M635" s="1" t="s">
        <v>200</v>
      </c>
      <c r="N635">
        <v>81500</v>
      </c>
      <c r="O635" s="1" t="s">
        <v>201</v>
      </c>
      <c r="P635" s="1" t="s">
        <v>202</v>
      </c>
      <c r="Q635" s="1">
        <f>Data_sales[[#This Row],[priceEach]]*Data_sales[[#This Row],[quantityOrdered]]</f>
        <v>2080.1</v>
      </c>
      <c r="R635" s="1">
        <f>YEAR(Data_sales[[#This Row],[orderDate]])</f>
        <v>2003</v>
      </c>
      <c r="T635">
        <f>COUNTIF($F$2:F635,F635:F1634)</f>
        <v>1</v>
      </c>
      <c r="U635">
        <f>IF(T635=1,T635+ROWS($T$2:T635)/1000,"")</f>
        <v>1.6339999999999999</v>
      </c>
      <c r="V635" t="str">
        <f>IFERROR(SMALL($U$2:$U$1001,ROWS($U$2:U635)),"")</f>
        <v/>
      </c>
      <c r="W635" t="str">
        <f>IF(V635&lt;&gt;"",INDEX(Data_sales[productName],MATCH(V635,$U$2:$U$1001,0)),"")</f>
        <v/>
      </c>
      <c r="X635">
        <f>COUNTIF($O$2:O635,$O$2:$O$1001)</f>
        <v>37</v>
      </c>
      <c r="Y635" t="str">
        <f>IF(X635=1,X635+ROWS($X$2:X635)/100,"")</f>
        <v/>
      </c>
      <c r="Z635" t="str">
        <f>IFERROR(LARGE($Y$2:$Y$1001,ROWS($Y$2:Y635)),"")</f>
        <v/>
      </c>
      <c r="AA635" t="str">
        <f>IF(Z635&lt;&gt;"",INDEX(Data_sales[RepfullName],MATCH(Z635,$Y$2:$Y$1001,0)),"")</f>
        <v/>
      </c>
    </row>
    <row r="636" spans="1:27" x14ac:dyDescent="0.25">
      <c r="A636">
        <v>385</v>
      </c>
      <c r="B636">
        <v>31</v>
      </c>
      <c r="C636">
        <v>67.099999999999994</v>
      </c>
      <c r="D636" s="1" t="s">
        <v>17</v>
      </c>
      <c r="E636" s="1" t="s">
        <v>18</v>
      </c>
      <c r="F636" s="1" t="s">
        <v>216</v>
      </c>
      <c r="G636" s="2">
        <v>37952</v>
      </c>
      <c r="H636" s="1" t="s">
        <v>203</v>
      </c>
      <c r="I636" s="1" t="s">
        <v>18</v>
      </c>
      <c r="J636" s="1" t="s">
        <v>197</v>
      </c>
      <c r="K636" s="1" t="s">
        <v>198</v>
      </c>
      <c r="L636" s="1" t="s">
        <v>199</v>
      </c>
      <c r="M636" s="1" t="s">
        <v>200</v>
      </c>
      <c r="N636">
        <v>81500</v>
      </c>
      <c r="O636" s="1" t="s">
        <v>201</v>
      </c>
      <c r="P636" s="1" t="s">
        <v>202</v>
      </c>
      <c r="Q636" s="1">
        <f>Data_sales[[#This Row],[priceEach]]*Data_sales[[#This Row],[quantityOrdered]]</f>
        <v>2080.1</v>
      </c>
      <c r="R636" s="1">
        <f>YEAR(Data_sales[[#This Row],[orderDate]])</f>
        <v>2003</v>
      </c>
      <c r="T636">
        <f>COUNTIF($F$2:F636,F636:F1635)</f>
        <v>2</v>
      </c>
      <c r="U636" t="str">
        <f>IF(T636=1,T636+ROWS($T$2:T636)/1000,"")</f>
        <v/>
      </c>
      <c r="V636" t="str">
        <f>IFERROR(SMALL($U$2:$U$1001,ROWS($U$2:U636)),"")</f>
        <v/>
      </c>
      <c r="W636" t="str">
        <f>IF(V636&lt;&gt;"",INDEX(Data_sales[productName],MATCH(V636,$U$2:$U$1001,0)),"")</f>
        <v/>
      </c>
      <c r="X636">
        <f>COUNTIF($O$2:O636,$O$2:$O$1001)</f>
        <v>38</v>
      </c>
      <c r="Y636" t="str">
        <f>IF(X636=1,X636+ROWS($X$2:X636)/100,"")</f>
        <v/>
      </c>
      <c r="Z636" t="str">
        <f>IFERROR(LARGE($Y$2:$Y$1001,ROWS($Y$2:Y636)),"")</f>
        <v/>
      </c>
      <c r="AA636" t="str">
        <f>IF(Z636&lt;&gt;"",INDEX(Data_sales[RepfullName],MATCH(Z636,$Y$2:$Y$1001,0)),"")</f>
        <v/>
      </c>
    </row>
    <row r="637" spans="1:27" x14ac:dyDescent="0.25">
      <c r="A637">
        <v>385</v>
      </c>
      <c r="B637">
        <v>31</v>
      </c>
      <c r="C637">
        <v>67.099999999999994</v>
      </c>
      <c r="D637" s="1" t="s">
        <v>17</v>
      </c>
      <c r="E637" s="1" t="s">
        <v>18</v>
      </c>
      <c r="F637" s="1" t="s">
        <v>216</v>
      </c>
      <c r="G637" s="2">
        <v>38307</v>
      </c>
      <c r="H637" s="1" t="s">
        <v>204</v>
      </c>
      <c r="I637" s="1" t="s">
        <v>18</v>
      </c>
      <c r="J637" s="1" t="s">
        <v>197</v>
      </c>
      <c r="K637" s="1" t="s">
        <v>198</v>
      </c>
      <c r="L637" s="1" t="s">
        <v>199</v>
      </c>
      <c r="M637" s="1" t="s">
        <v>200</v>
      </c>
      <c r="N637">
        <v>81500</v>
      </c>
      <c r="O637" s="1" t="s">
        <v>201</v>
      </c>
      <c r="P637" s="1" t="s">
        <v>202</v>
      </c>
      <c r="Q637" s="1">
        <f>Data_sales[[#This Row],[priceEach]]*Data_sales[[#This Row],[quantityOrdered]]</f>
        <v>2080.1</v>
      </c>
      <c r="R637" s="1">
        <f>YEAR(Data_sales[[#This Row],[orderDate]])</f>
        <v>2004</v>
      </c>
      <c r="T637">
        <f>COUNTIF($F$2:F637,F637:F1636)</f>
        <v>3</v>
      </c>
      <c r="U637" t="str">
        <f>IF(T637=1,T637+ROWS($T$2:T637)/1000,"")</f>
        <v/>
      </c>
      <c r="V637" t="str">
        <f>IFERROR(SMALL($U$2:$U$1001,ROWS($U$2:U637)),"")</f>
        <v/>
      </c>
      <c r="W637" t="str">
        <f>IF(V637&lt;&gt;"",INDEX(Data_sales[productName],MATCH(V637,$U$2:$U$1001,0)),"")</f>
        <v/>
      </c>
      <c r="X637">
        <f>COUNTIF($O$2:O637,$O$2:$O$1001)</f>
        <v>39</v>
      </c>
      <c r="Y637" t="str">
        <f>IF(X637=1,X637+ROWS($X$2:X637)/100,"")</f>
        <v/>
      </c>
      <c r="Z637" t="str">
        <f>IFERROR(LARGE($Y$2:$Y$1001,ROWS($Y$2:Y637)),"")</f>
        <v/>
      </c>
      <c r="AA637" t="str">
        <f>IF(Z637&lt;&gt;"",INDEX(Data_sales[RepfullName],MATCH(Z637,$Y$2:$Y$1001,0)),"")</f>
        <v/>
      </c>
    </row>
    <row r="638" spans="1:27" x14ac:dyDescent="0.25">
      <c r="A638">
        <v>385</v>
      </c>
      <c r="B638">
        <v>27</v>
      </c>
      <c r="C638">
        <v>36.21</v>
      </c>
      <c r="D638" s="1" t="s">
        <v>17</v>
      </c>
      <c r="E638" s="1" t="s">
        <v>18</v>
      </c>
      <c r="F638" s="1" t="s">
        <v>217</v>
      </c>
      <c r="G638" s="2">
        <v>37683</v>
      </c>
      <c r="H638" s="1" t="s">
        <v>196</v>
      </c>
      <c r="I638" s="1" t="s">
        <v>18</v>
      </c>
      <c r="J638" s="1" t="s">
        <v>197</v>
      </c>
      <c r="K638" s="1" t="s">
        <v>198</v>
      </c>
      <c r="L638" s="1" t="s">
        <v>199</v>
      </c>
      <c r="M638" s="1" t="s">
        <v>200</v>
      </c>
      <c r="N638">
        <v>81500</v>
      </c>
      <c r="O638" s="1" t="s">
        <v>201</v>
      </c>
      <c r="P638" s="1" t="s">
        <v>202</v>
      </c>
      <c r="Q638" s="1">
        <f>Data_sales[[#This Row],[priceEach]]*Data_sales[[#This Row],[quantityOrdered]]</f>
        <v>977.67000000000007</v>
      </c>
      <c r="R638" s="1">
        <f>YEAR(Data_sales[[#This Row],[orderDate]])</f>
        <v>2003</v>
      </c>
      <c r="T638">
        <f>COUNTIF($F$2:F638,F638:F1637)</f>
        <v>1</v>
      </c>
      <c r="U638">
        <f>IF(T638=1,T638+ROWS($T$2:T638)/1000,"")</f>
        <v>1.637</v>
      </c>
      <c r="V638" t="str">
        <f>IFERROR(SMALL($U$2:$U$1001,ROWS($U$2:U638)),"")</f>
        <v/>
      </c>
      <c r="W638" t="str">
        <f>IF(V638&lt;&gt;"",INDEX(Data_sales[productName],MATCH(V638,$U$2:$U$1001,0)),"")</f>
        <v/>
      </c>
      <c r="X638">
        <f>COUNTIF($O$2:O638,$O$2:$O$1001)</f>
        <v>40</v>
      </c>
      <c r="Y638" t="str">
        <f>IF(X638=1,X638+ROWS($X$2:X638)/100,"")</f>
        <v/>
      </c>
      <c r="Z638" t="str">
        <f>IFERROR(LARGE($Y$2:$Y$1001,ROWS($Y$2:Y638)),"")</f>
        <v/>
      </c>
      <c r="AA638" t="str">
        <f>IF(Z638&lt;&gt;"",INDEX(Data_sales[RepfullName],MATCH(Z638,$Y$2:$Y$1001,0)),"")</f>
        <v/>
      </c>
    </row>
    <row r="639" spans="1:27" x14ac:dyDescent="0.25">
      <c r="A639">
        <v>385</v>
      </c>
      <c r="B639">
        <v>27</v>
      </c>
      <c r="C639">
        <v>36.21</v>
      </c>
      <c r="D639" s="1" t="s">
        <v>17</v>
      </c>
      <c r="E639" s="1" t="s">
        <v>18</v>
      </c>
      <c r="F639" s="1" t="s">
        <v>217</v>
      </c>
      <c r="G639" s="2">
        <v>37952</v>
      </c>
      <c r="H639" s="1" t="s">
        <v>203</v>
      </c>
      <c r="I639" s="1" t="s">
        <v>18</v>
      </c>
      <c r="J639" s="1" t="s">
        <v>197</v>
      </c>
      <c r="K639" s="1" t="s">
        <v>198</v>
      </c>
      <c r="L639" s="1" t="s">
        <v>199</v>
      </c>
      <c r="M639" s="1" t="s">
        <v>200</v>
      </c>
      <c r="N639">
        <v>81500</v>
      </c>
      <c r="O639" s="1" t="s">
        <v>201</v>
      </c>
      <c r="P639" s="1" t="s">
        <v>202</v>
      </c>
      <c r="Q639" s="1">
        <f>Data_sales[[#This Row],[priceEach]]*Data_sales[[#This Row],[quantityOrdered]]</f>
        <v>977.67000000000007</v>
      </c>
      <c r="R639" s="1">
        <f>YEAR(Data_sales[[#This Row],[orderDate]])</f>
        <v>2003</v>
      </c>
      <c r="T639">
        <f>COUNTIF($F$2:F639,F639:F1638)</f>
        <v>2</v>
      </c>
      <c r="U639" t="str">
        <f>IF(T639=1,T639+ROWS($T$2:T639)/1000,"")</f>
        <v/>
      </c>
      <c r="V639" t="str">
        <f>IFERROR(SMALL($U$2:$U$1001,ROWS($U$2:U639)),"")</f>
        <v/>
      </c>
      <c r="W639" t="str">
        <f>IF(V639&lt;&gt;"",INDEX(Data_sales[productName],MATCH(V639,$U$2:$U$1001,0)),"")</f>
        <v/>
      </c>
      <c r="X639">
        <f>COUNTIF($O$2:O639,$O$2:$O$1001)</f>
        <v>41</v>
      </c>
      <c r="Y639" t="str">
        <f>IF(X639=1,X639+ROWS($X$2:X639)/100,"")</f>
        <v/>
      </c>
      <c r="Z639" t="str">
        <f>IFERROR(LARGE($Y$2:$Y$1001,ROWS($Y$2:Y639)),"")</f>
        <v/>
      </c>
      <c r="AA639" t="str">
        <f>IF(Z639&lt;&gt;"",INDEX(Data_sales[RepfullName],MATCH(Z639,$Y$2:$Y$1001,0)),"")</f>
        <v/>
      </c>
    </row>
    <row r="640" spans="1:27" x14ac:dyDescent="0.25">
      <c r="A640">
        <v>385</v>
      </c>
      <c r="B640">
        <v>27</v>
      </c>
      <c r="C640">
        <v>36.21</v>
      </c>
      <c r="D640" s="1" t="s">
        <v>17</v>
      </c>
      <c r="E640" s="1" t="s">
        <v>18</v>
      </c>
      <c r="F640" s="1" t="s">
        <v>217</v>
      </c>
      <c r="G640" s="2">
        <v>38307</v>
      </c>
      <c r="H640" s="1" t="s">
        <v>204</v>
      </c>
      <c r="I640" s="1" t="s">
        <v>18</v>
      </c>
      <c r="J640" s="1" t="s">
        <v>197</v>
      </c>
      <c r="K640" s="1" t="s">
        <v>198</v>
      </c>
      <c r="L640" s="1" t="s">
        <v>199</v>
      </c>
      <c r="M640" s="1" t="s">
        <v>200</v>
      </c>
      <c r="N640">
        <v>81500</v>
      </c>
      <c r="O640" s="1" t="s">
        <v>201</v>
      </c>
      <c r="P640" s="1" t="s">
        <v>202</v>
      </c>
      <c r="Q640" s="1">
        <f>Data_sales[[#This Row],[priceEach]]*Data_sales[[#This Row],[quantityOrdered]]</f>
        <v>977.67000000000007</v>
      </c>
      <c r="R640" s="1">
        <f>YEAR(Data_sales[[#This Row],[orderDate]])</f>
        <v>2004</v>
      </c>
      <c r="T640">
        <f>COUNTIF($F$2:F640,F640:F1639)</f>
        <v>3</v>
      </c>
      <c r="U640" t="str">
        <f>IF(T640=1,T640+ROWS($T$2:T640)/1000,"")</f>
        <v/>
      </c>
      <c r="V640" t="str">
        <f>IFERROR(SMALL($U$2:$U$1001,ROWS($U$2:U640)),"")</f>
        <v/>
      </c>
      <c r="W640" t="str">
        <f>IF(V640&lt;&gt;"",INDEX(Data_sales[productName],MATCH(V640,$U$2:$U$1001,0)),"")</f>
        <v/>
      </c>
      <c r="X640">
        <f>COUNTIF($O$2:O640,$O$2:$O$1001)</f>
        <v>42</v>
      </c>
      <c r="Y640" t="str">
        <f>IF(X640=1,X640+ROWS($X$2:X640)/100,"")</f>
        <v/>
      </c>
      <c r="Z640" t="str">
        <f>IFERROR(LARGE($Y$2:$Y$1001,ROWS($Y$2:Y640)),"")</f>
        <v/>
      </c>
      <c r="AA640" t="str">
        <f>IF(Z640&lt;&gt;"",INDEX(Data_sales[RepfullName],MATCH(Z640,$Y$2:$Y$1001,0)),"")</f>
        <v/>
      </c>
    </row>
    <row r="641" spans="1:27" x14ac:dyDescent="0.25">
      <c r="A641">
        <v>385</v>
      </c>
      <c r="B641">
        <v>31</v>
      </c>
      <c r="C641">
        <v>87.76</v>
      </c>
      <c r="D641" s="1" t="s">
        <v>17</v>
      </c>
      <c r="E641" s="1" t="s">
        <v>18</v>
      </c>
      <c r="F641" s="1" t="s">
        <v>218</v>
      </c>
      <c r="G641" s="2">
        <v>37683</v>
      </c>
      <c r="H641" s="1" t="s">
        <v>196</v>
      </c>
      <c r="I641" s="1" t="s">
        <v>18</v>
      </c>
      <c r="J641" s="1" t="s">
        <v>197</v>
      </c>
      <c r="K641" s="1" t="s">
        <v>198</v>
      </c>
      <c r="L641" s="1" t="s">
        <v>199</v>
      </c>
      <c r="M641" s="1" t="s">
        <v>200</v>
      </c>
      <c r="N641">
        <v>81500</v>
      </c>
      <c r="O641" s="1" t="s">
        <v>201</v>
      </c>
      <c r="P641" s="1" t="s">
        <v>202</v>
      </c>
      <c r="Q641" s="1">
        <f>Data_sales[[#This Row],[priceEach]]*Data_sales[[#This Row],[quantityOrdered]]</f>
        <v>2720.56</v>
      </c>
      <c r="R641" s="1">
        <f>YEAR(Data_sales[[#This Row],[orderDate]])</f>
        <v>2003</v>
      </c>
      <c r="T641">
        <f>COUNTIF($F$2:F641,F641:F1640)</f>
        <v>1</v>
      </c>
      <c r="U641">
        <f>IF(T641=1,T641+ROWS($T$2:T641)/1000,"")</f>
        <v>1.6400000000000001</v>
      </c>
      <c r="V641" t="str">
        <f>IFERROR(SMALL($U$2:$U$1001,ROWS($U$2:U641)),"")</f>
        <v/>
      </c>
      <c r="W641" t="str">
        <f>IF(V641&lt;&gt;"",INDEX(Data_sales[productName],MATCH(V641,$U$2:$U$1001,0)),"")</f>
        <v/>
      </c>
      <c r="X641">
        <f>COUNTIF($O$2:O641,$O$2:$O$1001)</f>
        <v>43</v>
      </c>
      <c r="Y641" t="str">
        <f>IF(X641=1,X641+ROWS($X$2:X641)/100,"")</f>
        <v/>
      </c>
      <c r="Z641" t="str">
        <f>IFERROR(LARGE($Y$2:$Y$1001,ROWS($Y$2:Y641)),"")</f>
        <v/>
      </c>
      <c r="AA641" t="str">
        <f>IF(Z641&lt;&gt;"",INDEX(Data_sales[RepfullName],MATCH(Z641,$Y$2:$Y$1001,0)),"")</f>
        <v/>
      </c>
    </row>
    <row r="642" spans="1:27" x14ac:dyDescent="0.25">
      <c r="A642">
        <v>385</v>
      </c>
      <c r="B642">
        <v>31</v>
      </c>
      <c r="C642">
        <v>87.76</v>
      </c>
      <c r="D642" s="1" t="s">
        <v>17</v>
      </c>
      <c r="E642" s="1" t="s">
        <v>18</v>
      </c>
      <c r="F642" s="1" t="s">
        <v>218</v>
      </c>
      <c r="G642" s="2">
        <v>37952</v>
      </c>
      <c r="H642" s="1" t="s">
        <v>203</v>
      </c>
      <c r="I642" s="1" t="s">
        <v>18</v>
      </c>
      <c r="J642" s="1" t="s">
        <v>197</v>
      </c>
      <c r="K642" s="1" t="s">
        <v>198</v>
      </c>
      <c r="L642" s="1" t="s">
        <v>199</v>
      </c>
      <c r="M642" s="1" t="s">
        <v>200</v>
      </c>
      <c r="N642">
        <v>81500</v>
      </c>
      <c r="O642" s="1" t="s">
        <v>201</v>
      </c>
      <c r="P642" s="1" t="s">
        <v>202</v>
      </c>
      <c r="Q642" s="1">
        <f>Data_sales[[#This Row],[priceEach]]*Data_sales[[#This Row],[quantityOrdered]]</f>
        <v>2720.56</v>
      </c>
      <c r="R642" s="1">
        <f>YEAR(Data_sales[[#This Row],[orderDate]])</f>
        <v>2003</v>
      </c>
      <c r="T642">
        <f>COUNTIF($F$2:F642,F642:F1641)</f>
        <v>2</v>
      </c>
      <c r="U642" t="str">
        <f>IF(T642=1,T642+ROWS($T$2:T642)/1000,"")</f>
        <v/>
      </c>
      <c r="V642" t="str">
        <f>IFERROR(SMALL($U$2:$U$1001,ROWS($U$2:U642)),"")</f>
        <v/>
      </c>
      <c r="W642" t="str">
        <f>IF(V642&lt;&gt;"",INDEX(Data_sales[productName],MATCH(V642,$U$2:$U$1001,0)),"")</f>
        <v/>
      </c>
      <c r="X642">
        <f>COUNTIF($O$2:O642,$O$2:$O$1001)</f>
        <v>44</v>
      </c>
      <c r="Y642" t="str">
        <f>IF(X642=1,X642+ROWS($X$2:X642)/100,"")</f>
        <v/>
      </c>
      <c r="Z642" t="str">
        <f>IFERROR(LARGE($Y$2:$Y$1001,ROWS($Y$2:Y642)),"")</f>
        <v/>
      </c>
      <c r="AA642" t="str">
        <f>IF(Z642&lt;&gt;"",INDEX(Data_sales[RepfullName],MATCH(Z642,$Y$2:$Y$1001,0)),"")</f>
        <v/>
      </c>
    </row>
    <row r="643" spans="1:27" x14ac:dyDescent="0.25">
      <c r="A643">
        <v>385</v>
      </c>
      <c r="B643">
        <v>31</v>
      </c>
      <c r="C643">
        <v>87.76</v>
      </c>
      <c r="D643" s="1" t="s">
        <v>17</v>
      </c>
      <c r="E643" s="1" t="s">
        <v>18</v>
      </c>
      <c r="F643" s="1" t="s">
        <v>218</v>
      </c>
      <c r="G643" s="2">
        <v>38307</v>
      </c>
      <c r="H643" s="1" t="s">
        <v>204</v>
      </c>
      <c r="I643" s="1" t="s">
        <v>18</v>
      </c>
      <c r="J643" s="1" t="s">
        <v>197</v>
      </c>
      <c r="K643" s="1" t="s">
        <v>198</v>
      </c>
      <c r="L643" s="1" t="s">
        <v>199</v>
      </c>
      <c r="M643" s="1" t="s">
        <v>200</v>
      </c>
      <c r="N643">
        <v>81500</v>
      </c>
      <c r="O643" s="1" t="s">
        <v>201</v>
      </c>
      <c r="P643" s="1" t="s">
        <v>202</v>
      </c>
      <c r="Q643" s="1">
        <f>Data_sales[[#This Row],[priceEach]]*Data_sales[[#This Row],[quantityOrdered]]</f>
        <v>2720.56</v>
      </c>
      <c r="R643" s="1">
        <f>YEAR(Data_sales[[#This Row],[orderDate]])</f>
        <v>2004</v>
      </c>
      <c r="T643">
        <f>COUNTIF($F$2:F643,F643:F1642)</f>
        <v>3</v>
      </c>
      <c r="U643" t="str">
        <f>IF(T643=1,T643+ROWS($T$2:T643)/1000,"")</f>
        <v/>
      </c>
      <c r="V643" t="str">
        <f>IFERROR(SMALL($U$2:$U$1001,ROWS($U$2:U643)),"")</f>
        <v/>
      </c>
      <c r="W643" t="str">
        <f>IF(V643&lt;&gt;"",INDEX(Data_sales[productName],MATCH(V643,$U$2:$U$1001,0)),"")</f>
        <v/>
      </c>
      <c r="X643">
        <f>COUNTIF($O$2:O643,$O$2:$O$1001)</f>
        <v>45</v>
      </c>
      <c r="Y643" t="str">
        <f>IF(X643=1,X643+ROWS($X$2:X643)/100,"")</f>
        <v/>
      </c>
      <c r="Z643" t="str">
        <f>IFERROR(LARGE($Y$2:$Y$1001,ROWS($Y$2:Y643)),"")</f>
        <v/>
      </c>
      <c r="AA643" t="str">
        <f>IF(Z643&lt;&gt;"",INDEX(Data_sales[RepfullName],MATCH(Z643,$Y$2:$Y$1001,0)),"")</f>
        <v/>
      </c>
    </row>
    <row r="644" spans="1:27" x14ac:dyDescent="0.25">
      <c r="A644">
        <v>385</v>
      </c>
      <c r="B644">
        <v>34</v>
      </c>
      <c r="C644">
        <v>74.849999999999994</v>
      </c>
      <c r="D644" s="1" t="s">
        <v>17</v>
      </c>
      <c r="E644" s="1" t="s">
        <v>18</v>
      </c>
      <c r="F644" s="1" t="s">
        <v>219</v>
      </c>
      <c r="G644" s="2">
        <v>37683</v>
      </c>
      <c r="H644" s="1" t="s">
        <v>196</v>
      </c>
      <c r="I644" s="1" t="s">
        <v>18</v>
      </c>
      <c r="J644" s="1" t="s">
        <v>197</v>
      </c>
      <c r="K644" s="1" t="s">
        <v>198</v>
      </c>
      <c r="L644" s="1" t="s">
        <v>199</v>
      </c>
      <c r="M644" s="1" t="s">
        <v>200</v>
      </c>
      <c r="N644">
        <v>81500</v>
      </c>
      <c r="O644" s="1" t="s">
        <v>201</v>
      </c>
      <c r="P644" s="1" t="s">
        <v>202</v>
      </c>
      <c r="Q644" s="1">
        <f>Data_sales[[#This Row],[priceEach]]*Data_sales[[#This Row],[quantityOrdered]]</f>
        <v>2544.8999999999996</v>
      </c>
      <c r="R644" s="1">
        <f>YEAR(Data_sales[[#This Row],[orderDate]])</f>
        <v>2003</v>
      </c>
      <c r="T644">
        <f>COUNTIF($F$2:F644,F644:F1643)</f>
        <v>1</v>
      </c>
      <c r="U644">
        <f>IF(T644=1,T644+ROWS($T$2:T644)/1000,"")</f>
        <v>1.643</v>
      </c>
      <c r="V644" t="str">
        <f>IFERROR(SMALL($U$2:$U$1001,ROWS($U$2:U644)),"")</f>
        <v/>
      </c>
      <c r="W644" t="str">
        <f>IF(V644&lt;&gt;"",INDEX(Data_sales[productName],MATCH(V644,$U$2:$U$1001,0)),"")</f>
        <v/>
      </c>
      <c r="X644">
        <f>COUNTIF($O$2:O644,$O$2:$O$1001)</f>
        <v>46</v>
      </c>
      <c r="Y644" t="str">
        <f>IF(X644=1,X644+ROWS($X$2:X644)/100,"")</f>
        <v/>
      </c>
      <c r="Z644" t="str">
        <f>IFERROR(LARGE($Y$2:$Y$1001,ROWS($Y$2:Y644)),"")</f>
        <v/>
      </c>
      <c r="AA644" t="str">
        <f>IF(Z644&lt;&gt;"",INDEX(Data_sales[RepfullName],MATCH(Z644,$Y$2:$Y$1001,0)),"")</f>
        <v/>
      </c>
    </row>
    <row r="645" spans="1:27" x14ac:dyDescent="0.25">
      <c r="A645">
        <v>385</v>
      </c>
      <c r="B645">
        <v>34</v>
      </c>
      <c r="C645">
        <v>74.849999999999994</v>
      </c>
      <c r="D645" s="1" t="s">
        <v>17</v>
      </c>
      <c r="E645" s="1" t="s">
        <v>18</v>
      </c>
      <c r="F645" s="1" t="s">
        <v>219</v>
      </c>
      <c r="G645" s="2">
        <v>37952</v>
      </c>
      <c r="H645" s="1" t="s">
        <v>203</v>
      </c>
      <c r="I645" s="1" t="s">
        <v>18</v>
      </c>
      <c r="J645" s="1" t="s">
        <v>197</v>
      </c>
      <c r="K645" s="1" t="s">
        <v>198</v>
      </c>
      <c r="L645" s="1" t="s">
        <v>199</v>
      </c>
      <c r="M645" s="1" t="s">
        <v>200</v>
      </c>
      <c r="N645">
        <v>81500</v>
      </c>
      <c r="O645" s="1" t="s">
        <v>201</v>
      </c>
      <c r="P645" s="1" t="s">
        <v>202</v>
      </c>
      <c r="Q645" s="1">
        <f>Data_sales[[#This Row],[priceEach]]*Data_sales[[#This Row],[quantityOrdered]]</f>
        <v>2544.8999999999996</v>
      </c>
      <c r="R645" s="1">
        <f>YEAR(Data_sales[[#This Row],[orderDate]])</f>
        <v>2003</v>
      </c>
      <c r="T645">
        <f>COUNTIF($F$2:F645,F645:F1644)</f>
        <v>2</v>
      </c>
      <c r="U645" t="str">
        <f>IF(T645=1,T645+ROWS($T$2:T645)/1000,"")</f>
        <v/>
      </c>
      <c r="V645" t="str">
        <f>IFERROR(SMALL($U$2:$U$1001,ROWS($U$2:U645)),"")</f>
        <v/>
      </c>
      <c r="W645" t="str">
        <f>IF(V645&lt;&gt;"",INDEX(Data_sales[productName],MATCH(V645,$U$2:$U$1001,0)),"")</f>
        <v/>
      </c>
      <c r="X645">
        <f>COUNTIF($O$2:O645,$O$2:$O$1001)</f>
        <v>47</v>
      </c>
      <c r="Y645" t="str">
        <f>IF(X645=1,X645+ROWS($X$2:X645)/100,"")</f>
        <v/>
      </c>
      <c r="Z645" t="str">
        <f>IFERROR(LARGE($Y$2:$Y$1001,ROWS($Y$2:Y645)),"")</f>
        <v/>
      </c>
      <c r="AA645" t="str">
        <f>IF(Z645&lt;&gt;"",INDEX(Data_sales[RepfullName],MATCH(Z645,$Y$2:$Y$1001,0)),"")</f>
        <v/>
      </c>
    </row>
    <row r="646" spans="1:27" x14ac:dyDescent="0.25">
      <c r="A646">
        <v>385</v>
      </c>
      <c r="B646">
        <v>34</v>
      </c>
      <c r="C646">
        <v>74.849999999999994</v>
      </c>
      <c r="D646" s="1" t="s">
        <v>17</v>
      </c>
      <c r="E646" s="1" t="s">
        <v>18</v>
      </c>
      <c r="F646" s="1" t="s">
        <v>219</v>
      </c>
      <c r="G646" s="2">
        <v>38307</v>
      </c>
      <c r="H646" s="1" t="s">
        <v>204</v>
      </c>
      <c r="I646" s="1" t="s">
        <v>18</v>
      </c>
      <c r="J646" s="1" t="s">
        <v>197</v>
      </c>
      <c r="K646" s="1" t="s">
        <v>198</v>
      </c>
      <c r="L646" s="1" t="s">
        <v>199</v>
      </c>
      <c r="M646" s="1" t="s">
        <v>200</v>
      </c>
      <c r="N646">
        <v>81500</v>
      </c>
      <c r="O646" s="1" t="s">
        <v>201</v>
      </c>
      <c r="P646" s="1" t="s">
        <v>202</v>
      </c>
      <c r="Q646" s="1">
        <f>Data_sales[[#This Row],[priceEach]]*Data_sales[[#This Row],[quantityOrdered]]</f>
        <v>2544.8999999999996</v>
      </c>
      <c r="R646" s="1">
        <f>YEAR(Data_sales[[#This Row],[orderDate]])</f>
        <v>2004</v>
      </c>
      <c r="T646">
        <f>COUNTIF($F$2:F646,F646:F1645)</f>
        <v>3</v>
      </c>
      <c r="U646" t="str">
        <f>IF(T646=1,T646+ROWS($T$2:T646)/1000,"")</f>
        <v/>
      </c>
      <c r="V646" t="str">
        <f>IFERROR(SMALL($U$2:$U$1001,ROWS($U$2:U646)),"")</f>
        <v/>
      </c>
      <c r="W646" t="str">
        <f>IF(V646&lt;&gt;"",INDEX(Data_sales[productName],MATCH(V646,$U$2:$U$1001,0)),"")</f>
        <v/>
      </c>
      <c r="X646">
        <f>COUNTIF($O$2:O646,$O$2:$O$1001)</f>
        <v>48</v>
      </c>
      <c r="Y646" t="str">
        <f>IF(X646=1,X646+ROWS($X$2:X646)/100,"")</f>
        <v/>
      </c>
      <c r="Z646" t="str">
        <f>IFERROR(LARGE($Y$2:$Y$1001,ROWS($Y$2:Y646)),"")</f>
        <v/>
      </c>
      <c r="AA646" t="str">
        <f>IF(Z646&lt;&gt;"",INDEX(Data_sales[RepfullName],MATCH(Z646,$Y$2:$Y$1001,0)),"")</f>
        <v/>
      </c>
    </row>
    <row r="647" spans="1:27" x14ac:dyDescent="0.25">
      <c r="A647">
        <v>486</v>
      </c>
      <c r="B647">
        <v>26</v>
      </c>
      <c r="C647">
        <v>117.48</v>
      </c>
      <c r="D647" s="1" t="s">
        <v>17</v>
      </c>
      <c r="E647" s="1" t="s">
        <v>220</v>
      </c>
      <c r="F647" s="1" t="s">
        <v>221</v>
      </c>
      <c r="G647" s="2">
        <v>37690</v>
      </c>
      <c r="H647" s="1" t="s">
        <v>222</v>
      </c>
      <c r="I647" s="1" t="s">
        <v>220</v>
      </c>
      <c r="J647" s="1" t="s">
        <v>223</v>
      </c>
      <c r="K647" s="1" t="s">
        <v>224</v>
      </c>
      <c r="L647" s="1" t="s">
        <v>225</v>
      </c>
      <c r="M647" s="1" t="s">
        <v>24</v>
      </c>
      <c r="N647">
        <v>72600</v>
      </c>
      <c r="O647" s="1" t="s">
        <v>183</v>
      </c>
      <c r="P647" s="1" t="s">
        <v>24</v>
      </c>
      <c r="Q647" s="1">
        <f>Data_sales[[#This Row],[priceEach]]*Data_sales[[#This Row],[quantityOrdered]]</f>
        <v>3054.48</v>
      </c>
      <c r="R647" s="1">
        <f>YEAR(Data_sales[[#This Row],[orderDate]])</f>
        <v>2003</v>
      </c>
      <c r="T647">
        <f>COUNTIF($F$2:F647,F647:F1646)</f>
        <v>1</v>
      </c>
      <c r="U647">
        <f>IF(T647=1,T647+ROWS($T$2:T647)/1000,"")</f>
        <v>1.6459999999999999</v>
      </c>
      <c r="V647" t="str">
        <f>IFERROR(SMALL($U$2:$U$1001,ROWS($U$2:U647)),"")</f>
        <v/>
      </c>
      <c r="W647" t="str">
        <f>IF(V647&lt;&gt;"",INDEX(Data_sales[productName],MATCH(V647,$U$2:$U$1001,0)),"")</f>
        <v/>
      </c>
      <c r="X647">
        <f>COUNTIF($O$2:O647,$O$2:$O$1001)</f>
        <v>33</v>
      </c>
      <c r="Y647" t="str">
        <f>IF(X647=1,X647+ROWS($X$2:X647)/100,"")</f>
        <v/>
      </c>
      <c r="Z647" t="str">
        <f>IFERROR(LARGE($Y$2:$Y$1001,ROWS($Y$2:Y647)),"")</f>
        <v/>
      </c>
      <c r="AA647" t="str">
        <f>IF(Z647&lt;&gt;"",INDEX(Data_sales[RepfullName],MATCH(Z647,$Y$2:$Y$1001,0)),"")</f>
        <v/>
      </c>
    </row>
    <row r="648" spans="1:27" x14ac:dyDescent="0.25">
      <c r="A648">
        <v>486</v>
      </c>
      <c r="B648">
        <v>26</v>
      </c>
      <c r="C648">
        <v>117.48</v>
      </c>
      <c r="D648" s="1" t="s">
        <v>17</v>
      </c>
      <c r="E648" s="1" t="s">
        <v>220</v>
      </c>
      <c r="F648" s="1" t="s">
        <v>221</v>
      </c>
      <c r="G648" s="2">
        <v>38080</v>
      </c>
      <c r="H648" s="1" t="s">
        <v>226</v>
      </c>
      <c r="I648" s="1" t="s">
        <v>18</v>
      </c>
      <c r="J648" s="1" t="s">
        <v>223</v>
      </c>
      <c r="K648" s="1" t="s">
        <v>224</v>
      </c>
      <c r="L648" s="1" t="s">
        <v>225</v>
      </c>
      <c r="M648" s="1" t="s">
        <v>24</v>
      </c>
      <c r="N648">
        <v>72600</v>
      </c>
      <c r="O648" s="1" t="s">
        <v>183</v>
      </c>
      <c r="P648" s="1" t="s">
        <v>24</v>
      </c>
      <c r="Q648" s="1">
        <f>Data_sales[[#This Row],[priceEach]]*Data_sales[[#This Row],[quantityOrdered]]</f>
        <v>3054.48</v>
      </c>
      <c r="R648" s="1">
        <f>YEAR(Data_sales[[#This Row],[orderDate]])</f>
        <v>2004</v>
      </c>
      <c r="T648">
        <f>COUNTIF($F$2:F648,F648:F1647)</f>
        <v>2</v>
      </c>
      <c r="U648" t="str">
        <f>IF(T648=1,T648+ROWS($T$2:T648)/1000,"")</f>
        <v/>
      </c>
      <c r="V648" t="str">
        <f>IFERROR(SMALL($U$2:$U$1001,ROWS($U$2:U648)),"")</f>
        <v/>
      </c>
      <c r="W648" t="str">
        <f>IF(V648&lt;&gt;"",INDEX(Data_sales[productName],MATCH(V648,$U$2:$U$1001,0)),"")</f>
        <v/>
      </c>
      <c r="X648">
        <f>COUNTIF($O$2:O648,$O$2:$O$1001)</f>
        <v>34</v>
      </c>
      <c r="Y648" t="str">
        <f>IF(X648=1,X648+ROWS($X$2:X648)/100,"")</f>
        <v/>
      </c>
      <c r="Z648" t="str">
        <f>IFERROR(LARGE($Y$2:$Y$1001,ROWS($Y$2:Y648)),"")</f>
        <v/>
      </c>
      <c r="AA648" t="str">
        <f>IF(Z648&lt;&gt;"",INDEX(Data_sales[RepfullName],MATCH(Z648,$Y$2:$Y$1001,0)),"")</f>
        <v/>
      </c>
    </row>
    <row r="649" spans="1:27" x14ac:dyDescent="0.25">
      <c r="A649">
        <v>486</v>
      </c>
      <c r="B649">
        <v>26</v>
      </c>
      <c r="C649">
        <v>117.48</v>
      </c>
      <c r="D649" s="1" t="s">
        <v>17</v>
      </c>
      <c r="E649" s="1" t="s">
        <v>220</v>
      </c>
      <c r="F649" s="1" t="s">
        <v>221</v>
      </c>
      <c r="G649" s="2">
        <v>38308</v>
      </c>
      <c r="H649" s="1" t="s">
        <v>227</v>
      </c>
      <c r="I649" s="1" t="s">
        <v>228</v>
      </c>
      <c r="J649" s="1" t="s">
        <v>223</v>
      </c>
      <c r="K649" s="1" t="s">
        <v>224</v>
      </c>
      <c r="L649" s="1" t="s">
        <v>225</v>
      </c>
      <c r="M649" s="1" t="s">
        <v>24</v>
      </c>
      <c r="N649">
        <v>72600</v>
      </c>
      <c r="O649" s="1" t="s">
        <v>183</v>
      </c>
      <c r="P649" s="1" t="s">
        <v>24</v>
      </c>
      <c r="Q649" s="1">
        <f>Data_sales[[#This Row],[priceEach]]*Data_sales[[#This Row],[quantityOrdered]]</f>
        <v>3054.48</v>
      </c>
      <c r="R649" s="1">
        <f>YEAR(Data_sales[[#This Row],[orderDate]])</f>
        <v>2004</v>
      </c>
      <c r="T649">
        <f>COUNTIF($F$2:F649,F649:F1648)</f>
        <v>3</v>
      </c>
      <c r="U649" t="str">
        <f>IF(T649=1,T649+ROWS($T$2:T649)/1000,"")</f>
        <v/>
      </c>
      <c r="V649" t="str">
        <f>IFERROR(SMALL($U$2:$U$1001,ROWS($U$2:U649)),"")</f>
        <v/>
      </c>
      <c r="W649" t="str">
        <f>IF(V649&lt;&gt;"",INDEX(Data_sales[productName],MATCH(V649,$U$2:$U$1001,0)),"")</f>
        <v/>
      </c>
      <c r="X649">
        <f>COUNTIF($O$2:O649,$O$2:$O$1001)</f>
        <v>35</v>
      </c>
      <c r="Y649" t="str">
        <f>IF(X649=1,X649+ROWS($X$2:X649)/100,"")</f>
        <v/>
      </c>
      <c r="Z649" t="str">
        <f>IFERROR(LARGE($Y$2:$Y$1001,ROWS($Y$2:Y649)),"")</f>
        <v/>
      </c>
      <c r="AA649" t="str">
        <f>IF(Z649&lt;&gt;"",INDEX(Data_sales[RepfullName],MATCH(Z649,$Y$2:$Y$1001,0)),"")</f>
        <v/>
      </c>
    </row>
    <row r="650" spans="1:27" x14ac:dyDescent="0.25">
      <c r="A650">
        <v>486</v>
      </c>
      <c r="B650">
        <v>38</v>
      </c>
      <c r="C650">
        <v>137.97999999999999</v>
      </c>
      <c r="D650" s="1" t="s">
        <v>17</v>
      </c>
      <c r="E650" s="1" t="s">
        <v>220</v>
      </c>
      <c r="F650" s="1" t="s">
        <v>229</v>
      </c>
      <c r="G650" s="2">
        <v>37690</v>
      </c>
      <c r="H650" s="1" t="s">
        <v>222</v>
      </c>
      <c r="I650" s="1" t="s">
        <v>220</v>
      </c>
      <c r="J650" s="1" t="s">
        <v>223</v>
      </c>
      <c r="K650" s="1" t="s">
        <v>224</v>
      </c>
      <c r="L650" s="1" t="s">
        <v>225</v>
      </c>
      <c r="M650" s="1" t="s">
        <v>24</v>
      </c>
      <c r="N650">
        <v>72600</v>
      </c>
      <c r="O650" s="1" t="s">
        <v>183</v>
      </c>
      <c r="P650" s="1" t="s">
        <v>24</v>
      </c>
      <c r="Q650" s="1">
        <f>Data_sales[[#This Row],[priceEach]]*Data_sales[[#This Row],[quantityOrdered]]</f>
        <v>5243.24</v>
      </c>
      <c r="R650" s="1">
        <f>YEAR(Data_sales[[#This Row],[orderDate]])</f>
        <v>2003</v>
      </c>
      <c r="T650">
        <f>COUNTIF($F$2:F650,F650:F1649)</f>
        <v>1</v>
      </c>
      <c r="U650">
        <f>IF(T650=1,T650+ROWS($T$2:T650)/1000,"")</f>
        <v>1.649</v>
      </c>
      <c r="V650" t="str">
        <f>IFERROR(SMALL($U$2:$U$1001,ROWS($U$2:U650)),"")</f>
        <v/>
      </c>
      <c r="W650" t="str">
        <f>IF(V650&lt;&gt;"",INDEX(Data_sales[productName],MATCH(V650,$U$2:$U$1001,0)),"")</f>
        <v/>
      </c>
      <c r="X650">
        <f>COUNTIF($O$2:O650,$O$2:$O$1001)</f>
        <v>36</v>
      </c>
      <c r="Y650" t="str">
        <f>IF(X650=1,X650+ROWS($X$2:X650)/100,"")</f>
        <v/>
      </c>
      <c r="Z650" t="str">
        <f>IFERROR(LARGE($Y$2:$Y$1001,ROWS($Y$2:Y650)),"")</f>
        <v/>
      </c>
      <c r="AA650" t="str">
        <f>IF(Z650&lt;&gt;"",INDEX(Data_sales[RepfullName],MATCH(Z650,$Y$2:$Y$1001,0)),"")</f>
        <v/>
      </c>
    </row>
    <row r="651" spans="1:27" x14ac:dyDescent="0.25">
      <c r="A651">
        <v>486</v>
      </c>
      <c r="B651">
        <v>38</v>
      </c>
      <c r="C651">
        <v>137.97999999999999</v>
      </c>
      <c r="D651" s="1" t="s">
        <v>17</v>
      </c>
      <c r="E651" s="1" t="s">
        <v>220</v>
      </c>
      <c r="F651" s="1" t="s">
        <v>229</v>
      </c>
      <c r="G651" s="2">
        <v>38080</v>
      </c>
      <c r="H651" s="1" t="s">
        <v>226</v>
      </c>
      <c r="I651" s="1" t="s">
        <v>18</v>
      </c>
      <c r="J651" s="1" t="s">
        <v>223</v>
      </c>
      <c r="K651" s="1" t="s">
        <v>224</v>
      </c>
      <c r="L651" s="1" t="s">
        <v>225</v>
      </c>
      <c r="M651" s="1" t="s">
        <v>24</v>
      </c>
      <c r="N651">
        <v>72600</v>
      </c>
      <c r="O651" s="1" t="s">
        <v>183</v>
      </c>
      <c r="P651" s="1" t="s">
        <v>24</v>
      </c>
      <c r="Q651" s="1">
        <f>Data_sales[[#This Row],[priceEach]]*Data_sales[[#This Row],[quantityOrdered]]</f>
        <v>5243.24</v>
      </c>
      <c r="R651" s="1">
        <f>YEAR(Data_sales[[#This Row],[orderDate]])</f>
        <v>2004</v>
      </c>
      <c r="T651">
        <f>COUNTIF($F$2:F651,F651:F1650)</f>
        <v>2</v>
      </c>
      <c r="U651" t="str">
        <f>IF(T651=1,T651+ROWS($T$2:T651)/1000,"")</f>
        <v/>
      </c>
      <c r="V651" t="str">
        <f>IFERROR(SMALL($U$2:$U$1001,ROWS($U$2:U651)),"")</f>
        <v/>
      </c>
      <c r="W651" t="str">
        <f>IF(V651&lt;&gt;"",INDEX(Data_sales[productName],MATCH(V651,$U$2:$U$1001,0)),"")</f>
        <v/>
      </c>
      <c r="X651">
        <f>COUNTIF($O$2:O651,$O$2:$O$1001)</f>
        <v>37</v>
      </c>
      <c r="Y651" t="str">
        <f>IF(X651=1,X651+ROWS($X$2:X651)/100,"")</f>
        <v/>
      </c>
      <c r="Z651" t="str">
        <f>IFERROR(LARGE($Y$2:$Y$1001,ROWS($Y$2:Y651)),"")</f>
        <v/>
      </c>
      <c r="AA651" t="str">
        <f>IF(Z651&lt;&gt;"",INDEX(Data_sales[RepfullName],MATCH(Z651,$Y$2:$Y$1001,0)),"")</f>
        <v/>
      </c>
    </row>
    <row r="652" spans="1:27" x14ac:dyDescent="0.25">
      <c r="A652">
        <v>486</v>
      </c>
      <c r="B652">
        <v>38</v>
      </c>
      <c r="C652">
        <v>137.97999999999999</v>
      </c>
      <c r="D652" s="1" t="s">
        <v>17</v>
      </c>
      <c r="E652" s="1" t="s">
        <v>220</v>
      </c>
      <c r="F652" s="1" t="s">
        <v>229</v>
      </c>
      <c r="G652" s="2">
        <v>38308</v>
      </c>
      <c r="H652" s="1" t="s">
        <v>227</v>
      </c>
      <c r="I652" s="1" t="s">
        <v>228</v>
      </c>
      <c r="J652" s="1" t="s">
        <v>223</v>
      </c>
      <c r="K652" s="1" t="s">
        <v>224</v>
      </c>
      <c r="L652" s="1" t="s">
        <v>225</v>
      </c>
      <c r="M652" s="1" t="s">
        <v>24</v>
      </c>
      <c r="N652">
        <v>72600</v>
      </c>
      <c r="O652" s="1" t="s">
        <v>183</v>
      </c>
      <c r="P652" s="1" t="s">
        <v>24</v>
      </c>
      <c r="Q652" s="1">
        <f>Data_sales[[#This Row],[priceEach]]*Data_sales[[#This Row],[quantityOrdered]]</f>
        <v>5243.24</v>
      </c>
      <c r="R652" s="1">
        <f>YEAR(Data_sales[[#This Row],[orderDate]])</f>
        <v>2004</v>
      </c>
      <c r="T652">
        <f>COUNTIF($F$2:F652,F652:F1651)</f>
        <v>3</v>
      </c>
      <c r="U652" t="str">
        <f>IF(T652=1,T652+ROWS($T$2:T652)/1000,"")</f>
        <v/>
      </c>
      <c r="V652" t="str">
        <f>IFERROR(SMALL($U$2:$U$1001,ROWS($U$2:U652)),"")</f>
        <v/>
      </c>
      <c r="W652" t="str">
        <f>IF(V652&lt;&gt;"",INDEX(Data_sales[productName],MATCH(V652,$U$2:$U$1001,0)),"")</f>
        <v/>
      </c>
      <c r="X652">
        <f>COUNTIF($O$2:O652,$O$2:$O$1001)</f>
        <v>38</v>
      </c>
      <c r="Y652" t="str">
        <f>IF(X652=1,X652+ROWS($X$2:X652)/100,"")</f>
        <v/>
      </c>
      <c r="Z652" t="str">
        <f>IFERROR(LARGE($Y$2:$Y$1001,ROWS($Y$2:Y652)),"")</f>
        <v/>
      </c>
      <c r="AA652" t="str">
        <f>IF(Z652&lt;&gt;"",INDEX(Data_sales[RepfullName],MATCH(Z652,$Y$2:$Y$1001,0)),"")</f>
        <v/>
      </c>
    </row>
    <row r="653" spans="1:27" x14ac:dyDescent="0.25">
      <c r="A653">
        <v>486</v>
      </c>
      <c r="B653">
        <v>26</v>
      </c>
      <c r="C653">
        <v>126.72</v>
      </c>
      <c r="D653" s="1" t="s">
        <v>17</v>
      </c>
      <c r="E653" s="1" t="s">
        <v>220</v>
      </c>
      <c r="F653" s="1" t="s">
        <v>230</v>
      </c>
      <c r="G653" s="2">
        <v>37690</v>
      </c>
      <c r="H653" s="1" t="s">
        <v>222</v>
      </c>
      <c r="I653" s="1" t="s">
        <v>220</v>
      </c>
      <c r="J653" s="1" t="s">
        <v>223</v>
      </c>
      <c r="K653" s="1" t="s">
        <v>224</v>
      </c>
      <c r="L653" s="1" t="s">
        <v>225</v>
      </c>
      <c r="M653" s="1" t="s">
        <v>24</v>
      </c>
      <c r="N653">
        <v>72600</v>
      </c>
      <c r="O653" s="1" t="s">
        <v>183</v>
      </c>
      <c r="P653" s="1" t="s">
        <v>24</v>
      </c>
      <c r="Q653" s="1">
        <f>Data_sales[[#This Row],[priceEach]]*Data_sales[[#This Row],[quantityOrdered]]</f>
        <v>3294.72</v>
      </c>
      <c r="R653" s="1">
        <f>YEAR(Data_sales[[#This Row],[orderDate]])</f>
        <v>2003</v>
      </c>
      <c r="T653">
        <f>COUNTIF($F$2:F653,F653:F1652)</f>
        <v>1</v>
      </c>
      <c r="U653">
        <f>IF(T653=1,T653+ROWS($T$2:T653)/1000,"")</f>
        <v>1.6520000000000001</v>
      </c>
      <c r="V653" t="str">
        <f>IFERROR(SMALL($U$2:$U$1001,ROWS($U$2:U653)),"")</f>
        <v/>
      </c>
      <c r="W653" t="str">
        <f>IF(V653&lt;&gt;"",INDEX(Data_sales[productName],MATCH(V653,$U$2:$U$1001,0)),"")</f>
        <v/>
      </c>
      <c r="X653">
        <f>COUNTIF($O$2:O653,$O$2:$O$1001)</f>
        <v>39</v>
      </c>
      <c r="Y653" t="str">
        <f>IF(X653=1,X653+ROWS($X$2:X653)/100,"")</f>
        <v/>
      </c>
      <c r="Z653" t="str">
        <f>IFERROR(LARGE($Y$2:$Y$1001,ROWS($Y$2:Y653)),"")</f>
        <v/>
      </c>
      <c r="AA653" t="str">
        <f>IF(Z653&lt;&gt;"",INDEX(Data_sales[RepfullName],MATCH(Z653,$Y$2:$Y$1001,0)),"")</f>
        <v/>
      </c>
    </row>
    <row r="654" spans="1:27" x14ac:dyDescent="0.25">
      <c r="A654">
        <v>486</v>
      </c>
      <c r="B654">
        <v>26</v>
      </c>
      <c r="C654">
        <v>126.72</v>
      </c>
      <c r="D654" s="1" t="s">
        <v>17</v>
      </c>
      <c r="E654" s="1" t="s">
        <v>220</v>
      </c>
      <c r="F654" s="1" t="s">
        <v>230</v>
      </c>
      <c r="G654" s="2">
        <v>38080</v>
      </c>
      <c r="H654" s="1" t="s">
        <v>226</v>
      </c>
      <c r="I654" s="1" t="s">
        <v>18</v>
      </c>
      <c r="J654" s="1" t="s">
        <v>223</v>
      </c>
      <c r="K654" s="1" t="s">
        <v>224</v>
      </c>
      <c r="L654" s="1" t="s">
        <v>225</v>
      </c>
      <c r="M654" s="1" t="s">
        <v>24</v>
      </c>
      <c r="N654">
        <v>72600</v>
      </c>
      <c r="O654" s="1" t="s">
        <v>183</v>
      </c>
      <c r="P654" s="1" t="s">
        <v>24</v>
      </c>
      <c r="Q654" s="1">
        <f>Data_sales[[#This Row],[priceEach]]*Data_sales[[#This Row],[quantityOrdered]]</f>
        <v>3294.72</v>
      </c>
      <c r="R654" s="1">
        <f>YEAR(Data_sales[[#This Row],[orderDate]])</f>
        <v>2004</v>
      </c>
      <c r="T654">
        <f>COUNTIF($F$2:F654,F654:F1653)</f>
        <v>2</v>
      </c>
      <c r="U654" t="str">
        <f>IF(T654=1,T654+ROWS($T$2:T654)/1000,"")</f>
        <v/>
      </c>
      <c r="V654" t="str">
        <f>IFERROR(SMALL($U$2:$U$1001,ROWS($U$2:U654)),"")</f>
        <v/>
      </c>
      <c r="W654" t="str">
        <f>IF(V654&lt;&gt;"",INDEX(Data_sales[productName],MATCH(V654,$U$2:$U$1001,0)),"")</f>
        <v/>
      </c>
      <c r="X654">
        <f>COUNTIF($O$2:O654,$O$2:$O$1001)</f>
        <v>40</v>
      </c>
      <c r="Y654" t="str">
        <f>IF(X654=1,X654+ROWS($X$2:X654)/100,"")</f>
        <v/>
      </c>
      <c r="Z654" t="str">
        <f>IFERROR(LARGE($Y$2:$Y$1001,ROWS($Y$2:Y654)),"")</f>
        <v/>
      </c>
      <c r="AA654" t="str">
        <f>IF(Z654&lt;&gt;"",INDEX(Data_sales[RepfullName],MATCH(Z654,$Y$2:$Y$1001,0)),"")</f>
        <v/>
      </c>
    </row>
    <row r="655" spans="1:27" x14ac:dyDescent="0.25">
      <c r="A655">
        <v>486</v>
      </c>
      <c r="B655">
        <v>26</v>
      </c>
      <c r="C655">
        <v>126.72</v>
      </c>
      <c r="D655" s="1" t="s">
        <v>17</v>
      </c>
      <c r="E655" s="1" t="s">
        <v>220</v>
      </c>
      <c r="F655" s="1" t="s">
        <v>230</v>
      </c>
      <c r="G655" s="2">
        <v>38308</v>
      </c>
      <c r="H655" s="1" t="s">
        <v>227</v>
      </c>
      <c r="I655" s="1" t="s">
        <v>228</v>
      </c>
      <c r="J655" s="1" t="s">
        <v>223</v>
      </c>
      <c r="K655" s="1" t="s">
        <v>224</v>
      </c>
      <c r="L655" s="1" t="s">
        <v>225</v>
      </c>
      <c r="M655" s="1" t="s">
        <v>24</v>
      </c>
      <c r="N655">
        <v>72600</v>
      </c>
      <c r="O655" s="1" t="s">
        <v>183</v>
      </c>
      <c r="P655" s="1" t="s">
        <v>24</v>
      </c>
      <c r="Q655" s="1">
        <f>Data_sales[[#This Row],[priceEach]]*Data_sales[[#This Row],[quantityOrdered]]</f>
        <v>3294.72</v>
      </c>
      <c r="R655" s="1">
        <f>YEAR(Data_sales[[#This Row],[orderDate]])</f>
        <v>2004</v>
      </c>
      <c r="T655">
        <f>COUNTIF($F$2:F655,F655:F1654)</f>
        <v>3</v>
      </c>
      <c r="U655" t="str">
        <f>IF(T655=1,T655+ROWS($T$2:T655)/1000,"")</f>
        <v/>
      </c>
      <c r="V655" t="str">
        <f>IFERROR(SMALL($U$2:$U$1001,ROWS($U$2:U655)),"")</f>
        <v/>
      </c>
      <c r="W655" t="str">
        <f>IF(V655&lt;&gt;"",INDEX(Data_sales[productName],MATCH(V655,$U$2:$U$1001,0)),"")</f>
        <v/>
      </c>
      <c r="X655">
        <f>COUNTIF($O$2:O655,$O$2:$O$1001)</f>
        <v>41</v>
      </c>
      <c r="Y655" t="str">
        <f>IF(X655=1,X655+ROWS($X$2:X655)/100,"")</f>
        <v/>
      </c>
      <c r="Z655" t="str">
        <f>IFERROR(LARGE($Y$2:$Y$1001,ROWS($Y$2:Y655)),"")</f>
        <v/>
      </c>
      <c r="AA655" t="str">
        <f>IF(Z655&lt;&gt;"",INDEX(Data_sales[RepfullName],MATCH(Z655,$Y$2:$Y$1001,0)),"")</f>
        <v/>
      </c>
    </row>
    <row r="656" spans="1:27" x14ac:dyDescent="0.25">
      <c r="A656">
        <v>486</v>
      </c>
      <c r="B656">
        <v>46</v>
      </c>
      <c r="C656">
        <v>160.87</v>
      </c>
      <c r="D656" s="1" t="s">
        <v>17</v>
      </c>
      <c r="E656" s="1" t="s">
        <v>220</v>
      </c>
      <c r="F656" s="1" t="s">
        <v>119</v>
      </c>
      <c r="G656" s="2">
        <v>37690</v>
      </c>
      <c r="H656" s="1" t="s">
        <v>222</v>
      </c>
      <c r="I656" s="1" t="s">
        <v>220</v>
      </c>
      <c r="J656" s="1" t="s">
        <v>223</v>
      </c>
      <c r="K656" s="1" t="s">
        <v>224</v>
      </c>
      <c r="L656" s="1" t="s">
        <v>225</v>
      </c>
      <c r="M656" s="1" t="s">
        <v>24</v>
      </c>
      <c r="N656">
        <v>72600</v>
      </c>
      <c r="O656" s="1" t="s">
        <v>183</v>
      </c>
      <c r="P656" s="1" t="s">
        <v>24</v>
      </c>
      <c r="Q656" s="1">
        <f>Data_sales[[#This Row],[priceEach]]*Data_sales[[#This Row],[quantityOrdered]]</f>
        <v>7400.02</v>
      </c>
      <c r="R656" s="1">
        <f>YEAR(Data_sales[[#This Row],[orderDate]])</f>
        <v>2003</v>
      </c>
      <c r="T656">
        <f>COUNTIF($F$2:F656,F656:F1655)</f>
        <v>27</v>
      </c>
      <c r="U656" t="str">
        <f>IF(T656=1,T656+ROWS($T$2:T656)/1000,"")</f>
        <v/>
      </c>
      <c r="V656" t="str">
        <f>IFERROR(SMALL($U$2:$U$1001,ROWS($U$2:U656)),"")</f>
        <v/>
      </c>
      <c r="W656" t="str">
        <f>IF(V656&lt;&gt;"",INDEX(Data_sales[productName],MATCH(V656,$U$2:$U$1001,0)),"")</f>
        <v/>
      </c>
      <c r="X656">
        <f>COUNTIF($O$2:O656,$O$2:$O$1001)</f>
        <v>42</v>
      </c>
      <c r="Y656" t="str">
        <f>IF(X656=1,X656+ROWS($X$2:X656)/100,"")</f>
        <v/>
      </c>
      <c r="Z656" t="str">
        <f>IFERROR(LARGE($Y$2:$Y$1001,ROWS($Y$2:Y656)),"")</f>
        <v/>
      </c>
      <c r="AA656" t="str">
        <f>IF(Z656&lt;&gt;"",INDEX(Data_sales[RepfullName],MATCH(Z656,$Y$2:$Y$1001,0)),"")</f>
        <v/>
      </c>
    </row>
    <row r="657" spans="1:27" x14ac:dyDescent="0.25">
      <c r="A657">
        <v>486</v>
      </c>
      <c r="B657">
        <v>46</v>
      </c>
      <c r="C657">
        <v>160.87</v>
      </c>
      <c r="D657" s="1" t="s">
        <v>17</v>
      </c>
      <c r="E657" s="1" t="s">
        <v>220</v>
      </c>
      <c r="F657" s="1" t="s">
        <v>119</v>
      </c>
      <c r="G657" s="2">
        <v>38080</v>
      </c>
      <c r="H657" s="1" t="s">
        <v>226</v>
      </c>
      <c r="I657" s="1" t="s">
        <v>18</v>
      </c>
      <c r="J657" s="1" t="s">
        <v>223</v>
      </c>
      <c r="K657" s="1" t="s">
        <v>224</v>
      </c>
      <c r="L657" s="1" t="s">
        <v>225</v>
      </c>
      <c r="M657" s="1" t="s">
        <v>24</v>
      </c>
      <c r="N657">
        <v>72600</v>
      </c>
      <c r="O657" s="1" t="s">
        <v>183</v>
      </c>
      <c r="P657" s="1" t="s">
        <v>24</v>
      </c>
      <c r="Q657" s="1">
        <f>Data_sales[[#This Row],[priceEach]]*Data_sales[[#This Row],[quantityOrdered]]</f>
        <v>7400.02</v>
      </c>
      <c r="R657" s="1">
        <f>YEAR(Data_sales[[#This Row],[orderDate]])</f>
        <v>2004</v>
      </c>
      <c r="T657">
        <f>COUNTIF($F$2:F657,F657:F1656)</f>
        <v>28</v>
      </c>
      <c r="U657" t="str">
        <f>IF(T657=1,T657+ROWS($T$2:T657)/1000,"")</f>
        <v/>
      </c>
      <c r="V657" t="str">
        <f>IFERROR(SMALL($U$2:$U$1001,ROWS($U$2:U657)),"")</f>
        <v/>
      </c>
      <c r="W657" t="str">
        <f>IF(V657&lt;&gt;"",INDEX(Data_sales[productName],MATCH(V657,$U$2:$U$1001,0)),"")</f>
        <v/>
      </c>
      <c r="X657">
        <f>COUNTIF($O$2:O657,$O$2:$O$1001)</f>
        <v>43</v>
      </c>
      <c r="Y657" t="str">
        <f>IF(X657=1,X657+ROWS($X$2:X657)/100,"")</f>
        <v/>
      </c>
      <c r="Z657" t="str">
        <f>IFERROR(LARGE($Y$2:$Y$1001,ROWS($Y$2:Y657)),"")</f>
        <v/>
      </c>
      <c r="AA657" t="str">
        <f>IF(Z657&lt;&gt;"",INDEX(Data_sales[RepfullName],MATCH(Z657,$Y$2:$Y$1001,0)),"")</f>
        <v/>
      </c>
    </row>
    <row r="658" spans="1:27" x14ac:dyDescent="0.25">
      <c r="A658">
        <v>486</v>
      </c>
      <c r="B658">
        <v>46</v>
      </c>
      <c r="C658">
        <v>160.87</v>
      </c>
      <c r="D658" s="1" t="s">
        <v>17</v>
      </c>
      <c r="E658" s="1" t="s">
        <v>220</v>
      </c>
      <c r="F658" s="1" t="s">
        <v>119</v>
      </c>
      <c r="G658" s="2">
        <v>38308</v>
      </c>
      <c r="H658" s="1" t="s">
        <v>227</v>
      </c>
      <c r="I658" s="1" t="s">
        <v>228</v>
      </c>
      <c r="J658" s="1" t="s">
        <v>223</v>
      </c>
      <c r="K658" s="1" t="s">
        <v>224</v>
      </c>
      <c r="L658" s="1" t="s">
        <v>225</v>
      </c>
      <c r="M658" s="1" t="s">
        <v>24</v>
      </c>
      <c r="N658">
        <v>72600</v>
      </c>
      <c r="O658" s="1" t="s">
        <v>183</v>
      </c>
      <c r="P658" s="1" t="s">
        <v>24</v>
      </c>
      <c r="Q658" s="1">
        <f>Data_sales[[#This Row],[priceEach]]*Data_sales[[#This Row],[quantityOrdered]]</f>
        <v>7400.02</v>
      </c>
      <c r="R658" s="1">
        <f>YEAR(Data_sales[[#This Row],[orderDate]])</f>
        <v>2004</v>
      </c>
      <c r="T658">
        <f>COUNTIF($F$2:F658,F658:F1657)</f>
        <v>29</v>
      </c>
      <c r="U658" t="str">
        <f>IF(T658=1,T658+ROWS($T$2:T658)/1000,"")</f>
        <v/>
      </c>
      <c r="V658" t="str">
        <f>IFERROR(SMALL($U$2:$U$1001,ROWS($U$2:U658)),"")</f>
        <v/>
      </c>
      <c r="W658" t="str">
        <f>IF(V658&lt;&gt;"",INDEX(Data_sales[productName],MATCH(V658,$U$2:$U$1001,0)),"")</f>
        <v/>
      </c>
      <c r="X658">
        <f>COUNTIF($O$2:O658,$O$2:$O$1001)</f>
        <v>44</v>
      </c>
      <c r="Y658" t="str">
        <f>IF(X658=1,X658+ROWS($X$2:X658)/100,"")</f>
        <v/>
      </c>
      <c r="Z658" t="str">
        <f>IFERROR(LARGE($Y$2:$Y$1001,ROWS($Y$2:Y658)),"")</f>
        <v/>
      </c>
      <c r="AA658" t="str">
        <f>IF(Z658&lt;&gt;"",INDEX(Data_sales[RepfullName],MATCH(Z658,$Y$2:$Y$1001,0)),"")</f>
        <v/>
      </c>
    </row>
    <row r="659" spans="1:27" x14ac:dyDescent="0.25">
      <c r="A659">
        <v>486</v>
      </c>
      <c r="B659">
        <v>47</v>
      </c>
      <c r="C659">
        <v>125.74</v>
      </c>
      <c r="D659" s="1" t="s">
        <v>17</v>
      </c>
      <c r="E659" s="1" t="s">
        <v>220</v>
      </c>
      <c r="F659" s="1" t="s">
        <v>231</v>
      </c>
      <c r="G659" s="2">
        <v>37690</v>
      </c>
      <c r="H659" s="1" t="s">
        <v>222</v>
      </c>
      <c r="I659" s="1" t="s">
        <v>220</v>
      </c>
      <c r="J659" s="1" t="s">
        <v>223</v>
      </c>
      <c r="K659" s="1" t="s">
        <v>224</v>
      </c>
      <c r="L659" s="1" t="s">
        <v>225</v>
      </c>
      <c r="M659" s="1" t="s">
        <v>24</v>
      </c>
      <c r="N659">
        <v>72600</v>
      </c>
      <c r="O659" s="1" t="s">
        <v>183</v>
      </c>
      <c r="P659" s="1" t="s">
        <v>24</v>
      </c>
      <c r="Q659" s="1">
        <f>Data_sales[[#This Row],[priceEach]]*Data_sales[[#This Row],[quantityOrdered]]</f>
        <v>5909.78</v>
      </c>
      <c r="R659" s="1">
        <f>YEAR(Data_sales[[#This Row],[orderDate]])</f>
        <v>2003</v>
      </c>
      <c r="T659">
        <f>COUNTIF($F$2:F659,F659:F1658)</f>
        <v>1</v>
      </c>
      <c r="U659">
        <f>IF(T659=1,T659+ROWS($T$2:T659)/1000,"")</f>
        <v>1.6579999999999999</v>
      </c>
      <c r="V659" t="str">
        <f>IFERROR(SMALL($U$2:$U$1001,ROWS($U$2:U659)),"")</f>
        <v/>
      </c>
      <c r="W659" t="str">
        <f>IF(V659&lt;&gt;"",INDEX(Data_sales[productName],MATCH(V659,$U$2:$U$1001,0)),"")</f>
        <v/>
      </c>
      <c r="X659">
        <f>COUNTIF($O$2:O659,$O$2:$O$1001)</f>
        <v>45</v>
      </c>
      <c r="Y659" t="str">
        <f>IF(X659=1,X659+ROWS($X$2:X659)/100,"")</f>
        <v/>
      </c>
      <c r="Z659" t="str">
        <f>IFERROR(LARGE($Y$2:$Y$1001,ROWS($Y$2:Y659)),"")</f>
        <v/>
      </c>
      <c r="AA659" t="str">
        <f>IF(Z659&lt;&gt;"",INDEX(Data_sales[RepfullName],MATCH(Z659,$Y$2:$Y$1001,0)),"")</f>
        <v/>
      </c>
    </row>
    <row r="660" spans="1:27" x14ac:dyDescent="0.25">
      <c r="A660">
        <v>486</v>
      </c>
      <c r="B660">
        <v>47</v>
      </c>
      <c r="C660">
        <v>125.74</v>
      </c>
      <c r="D660" s="1" t="s">
        <v>17</v>
      </c>
      <c r="E660" s="1" t="s">
        <v>220</v>
      </c>
      <c r="F660" s="1" t="s">
        <v>231</v>
      </c>
      <c r="G660" s="2">
        <v>38080</v>
      </c>
      <c r="H660" s="1" t="s">
        <v>226</v>
      </c>
      <c r="I660" s="1" t="s">
        <v>18</v>
      </c>
      <c r="J660" s="1" t="s">
        <v>223</v>
      </c>
      <c r="K660" s="1" t="s">
        <v>224</v>
      </c>
      <c r="L660" s="1" t="s">
        <v>225</v>
      </c>
      <c r="M660" s="1" t="s">
        <v>24</v>
      </c>
      <c r="N660">
        <v>72600</v>
      </c>
      <c r="O660" s="1" t="s">
        <v>183</v>
      </c>
      <c r="P660" s="1" t="s">
        <v>24</v>
      </c>
      <c r="Q660" s="1">
        <f>Data_sales[[#This Row],[priceEach]]*Data_sales[[#This Row],[quantityOrdered]]</f>
        <v>5909.78</v>
      </c>
      <c r="R660" s="1">
        <f>YEAR(Data_sales[[#This Row],[orderDate]])</f>
        <v>2004</v>
      </c>
      <c r="T660">
        <f>COUNTIF($F$2:F660,F660:F1659)</f>
        <v>2</v>
      </c>
      <c r="U660" t="str">
        <f>IF(T660=1,T660+ROWS($T$2:T660)/1000,"")</f>
        <v/>
      </c>
      <c r="V660" t="str">
        <f>IFERROR(SMALL($U$2:$U$1001,ROWS($U$2:U660)),"")</f>
        <v/>
      </c>
      <c r="W660" t="str">
        <f>IF(V660&lt;&gt;"",INDEX(Data_sales[productName],MATCH(V660,$U$2:$U$1001,0)),"")</f>
        <v/>
      </c>
      <c r="X660">
        <f>COUNTIF($O$2:O660,$O$2:$O$1001)</f>
        <v>46</v>
      </c>
      <c r="Y660" t="str">
        <f>IF(X660=1,X660+ROWS($X$2:X660)/100,"")</f>
        <v/>
      </c>
      <c r="Z660" t="str">
        <f>IFERROR(LARGE($Y$2:$Y$1001,ROWS($Y$2:Y660)),"")</f>
        <v/>
      </c>
      <c r="AA660" t="str">
        <f>IF(Z660&lt;&gt;"",INDEX(Data_sales[RepfullName],MATCH(Z660,$Y$2:$Y$1001,0)),"")</f>
        <v/>
      </c>
    </row>
    <row r="661" spans="1:27" x14ac:dyDescent="0.25">
      <c r="A661">
        <v>486</v>
      </c>
      <c r="B661">
        <v>47</v>
      </c>
      <c r="C661">
        <v>125.74</v>
      </c>
      <c r="D661" s="1" t="s">
        <v>17</v>
      </c>
      <c r="E661" s="1" t="s">
        <v>220</v>
      </c>
      <c r="F661" s="1" t="s">
        <v>231</v>
      </c>
      <c r="G661" s="2">
        <v>38308</v>
      </c>
      <c r="H661" s="1" t="s">
        <v>227</v>
      </c>
      <c r="I661" s="1" t="s">
        <v>228</v>
      </c>
      <c r="J661" s="1" t="s">
        <v>223</v>
      </c>
      <c r="K661" s="1" t="s">
        <v>224</v>
      </c>
      <c r="L661" s="1" t="s">
        <v>225</v>
      </c>
      <c r="M661" s="1" t="s">
        <v>24</v>
      </c>
      <c r="N661">
        <v>72600</v>
      </c>
      <c r="O661" s="1" t="s">
        <v>183</v>
      </c>
      <c r="P661" s="1" t="s">
        <v>24</v>
      </c>
      <c r="Q661" s="1">
        <f>Data_sales[[#This Row],[priceEach]]*Data_sales[[#This Row],[quantityOrdered]]</f>
        <v>5909.78</v>
      </c>
      <c r="R661" s="1">
        <f>YEAR(Data_sales[[#This Row],[orderDate]])</f>
        <v>2004</v>
      </c>
      <c r="T661">
        <f>COUNTIF($F$2:F661,F661:F1660)</f>
        <v>3</v>
      </c>
      <c r="U661" t="str">
        <f>IF(T661=1,T661+ROWS($T$2:T661)/1000,"")</f>
        <v/>
      </c>
      <c r="V661" t="str">
        <f>IFERROR(SMALL($U$2:$U$1001,ROWS($U$2:U661)),"")</f>
        <v/>
      </c>
      <c r="W661" t="str">
        <f>IF(V661&lt;&gt;"",INDEX(Data_sales[productName],MATCH(V661,$U$2:$U$1001,0)),"")</f>
        <v/>
      </c>
      <c r="X661">
        <f>COUNTIF($O$2:O661,$O$2:$O$1001)</f>
        <v>47</v>
      </c>
      <c r="Y661" t="str">
        <f>IF(X661=1,X661+ROWS($X$2:X661)/100,"")</f>
        <v/>
      </c>
      <c r="Z661" t="str">
        <f>IFERROR(LARGE($Y$2:$Y$1001,ROWS($Y$2:Y661)),"")</f>
        <v/>
      </c>
      <c r="AA661" t="str">
        <f>IF(Z661&lt;&gt;"",INDEX(Data_sales[RepfullName],MATCH(Z661,$Y$2:$Y$1001,0)),"")</f>
        <v/>
      </c>
    </row>
    <row r="662" spans="1:27" x14ac:dyDescent="0.25">
      <c r="A662">
        <v>486</v>
      </c>
      <c r="B662">
        <v>29</v>
      </c>
      <c r="C662">
        <v>32.1</v>
      </c>
      <c r="D662" s="1" t="s">
        <v>17</v>
      </c>
      <c r="E662" s="1" t="s">
        <v>220</v>
      </c>
      <c r="F662" s="1" t="s">
        <v>232</v>
      </c>
      <c r="G662" s="2">
        <v>37690</v>
      </c>
      <c r="H662" s="1" t="s">
        <v>222</v>
      </c>
      <c r="I662" s="1" t="s">
        <v>220</v>
      </c>
      <c r="J662" s="1" t="s">
        <v>223</v>
      </c>
      <c r="K662" s="1" t="s">
        <v>224</v>
      </c>
      <c r="L662" s="1" t="s">
        <v>225</v>
      </c>
      <c r="M662" s="1" t="s">
        <v>24</v>
      </c>
      <c r="N662">
        <v>72600</v>
      </c>
      <c r="O662" s="1" t="s">
        <v>183</v>
      </c>
      <c r="P662" s="1" t="s">
        <v>24</v>
      </c>
      <c r="Q662" s="1">
        <f>Data_sales[[#This Row],[priceEach]]*Data_sales[[#This Row],[quantityOrdered]]</f>
        <v>930.90000000000009</v>
      </c>
      <c r="R662" s="1">
        <f>YEAR(Data_sales[[#This Row],[orderDate]])</f>
        <v>2003</v>
      </c>
      <c r="T662">
        <f>COUNTIF($F$2:F662,F662:F1661)</f>
        <v>1</v>
      </c>
      <c r="U662">
        <f>IF(T662=1,T662+ROWS($T$2:T662)/1000,"")</f>
        <v>1.661</v>
      </c>
      <c r="V662" t="str">
        <f>IFERROR(SMALL($U$2:$U$1001,ROWS($U$2:U662)),"")</f>
        <v/>
      </c>
      <c r="W662" t="str">
        <f>IF(V662&lt;&gt;"",INDEX(Data_sales[productName],MATCH(V662,$U$2:$U$1001,0)),"")</f>
        <v/>
      </c>
      <c r="X662">
        <f>COUNTIF($O$2:O662,$O$2:$O$1001)</f>
        <v>48</v>
      </c>
      <c r="Y662" t="str">
        <f>IF(X662=1,X662+ROWS($X$2:X662)/100,"")</f>
        <v/>
      </c>
      <c r="Z662" t="str">
        <f>IFERROR(LARGE($Y$2:$Y$1001,ROWS($Y$2:Y662)),"")</f>
        <v/>
      </c>
      <c r="AA662" t="str">
        <f>IF(Z662&lt;&gt;"",INDEX(Data_sales[RepfullName],MATCH(Z662,$Y$2:$Y$1001,0)),"")</f>
        <v/>
      </c>
    </row>
    <row r="663" spans="1:27" x14ac:dyDescent="0.25">
      <c r="A663">
        <v>486</v>
      </c>
      <c r="B663">
        <v>29</v>
      </c>
      <c r="C663">
        <v>32.1</v>
      </c>
      <c r="D663" s="1" t="s">
        <v>17</v>
      </c>
      <c r="E663" s="1" t="s">
        <v>220</v>
      </c>
      <c r="F663" s="1" t="s">
        <v>232</v>
      </c>
      <c r="G663" s="2">
        <v>38080</v>
      </c>
      <c r="H663" s="1" t="s">
        <v>226</v>
      </c>
      <c r="I663" s="1" t="s">
        <v>18</v>
      </c>
      <c r="J663" s="1" t="s">
        <v>223</v>
      </c>
      <c r="K663" s="1" t="s">
        <v>224</v>
      </c>
      <c r="L663" s="1" t="s">
        <v>225</v>
      </c>
      <c r="M663" s="1" t="s">
        <v>24</v>
      </c>
      <c r="N663">
        <v>72600</v>
      </c>
      <c r="O663" s="1" t="s">
        <v>183</v>
      </c>
      <c r="P663" s="1" t="s">
        <v>24</v>
      </c>
      <c r="Q663" s="1">
        <f>Data_sales[[#This Row],[priceEach]]*Data_sales[[#This Row],[quantityOrdered]]</f>
        <v>930.90000000000009</v>
      </c>
      <c r="R663" s="1">
        <f>YEAR(Data_sales[[#This Row],[orderDate]])</f>
        <v>2004</v>
      </c>
      <c r="T663">
        <f>COUNTIF($F$2:F663,F663:F1662)</f>
        <v>2</v>
      </c>
      <c r="U663" t="str">
        <f>IF(T663=1,T663+ROWS($T$2:T663)/1000,"")</f>
        <v/>
      </c>
      <c r="V663" t="str">
        <f>IFERROR(SMALL($U$2:$U$1001,ROWS($U$2:U663)),"")</f>
        <v/>
      </c>
      <c r="W663" t="str">
        <f>IF(V663&lt;&gt;"",INDEX(Data_sales[productName],MATCH(V663,$U$2:$U$1001,0)),"")</f>
        <v/>
      </c>
      <c r="X663">
        <f>COUNTIF($O$2:O663,$O$2:$O$1001)</f>
        <v>49</v>
      </c>
      <c r="Y663" t="str">
        <f>IF(X663=1,X663+ROWS($X$2:X663)/100,"")</f>
        <v/>
      </c>
      <c r="Z663" t="str">
        <f>IFERROR(LARGE($Y$2:$Y$1001,ROWS($Y$2:Y663)),"")</f>
        <v/>
      </c>
      <c r="AA663" t="str">
        <f>IF(Z663&lt;&gt;"",INDEX(Data_sales[RepfullName],MATCH(Z663,$Y$2:$Y$1001,0)),"")</f>
        <v/>
      </c>
    </row>
    <row r="664" spans="1:27" x14ac:dyDescent="0.25">
      <c r="A664">
        <v>486</v>
      </c>
      <c r="B664">
        <v>29</v>
      </c>
      <c r="C664">
        <v>32.1</v>
      </c>
      <c r="D664" s="1" t="s">
        <v>17</v>
      </c>
      <c r="E664" s="1" t="s">
        <v>220</v>
      </c>
      <c r="F664" s="1" t="s">
        <v>232</v>
      </c>
      <c r="G664" s="2">
        <v>38308</v>
      </c>
      <c r="H664" s="1" t="s">
        <v>227</v>
      </c>
      <c r="I664" s="1" t="s">
        <v>228</v>
      </c>
      <c r="J664" s="1" t="s">
        <v>223</v>
      </c>
      <c r="K664" s="1" t="s">
        <v>224</v>
      </c>
      <c r="L664" s="1" t="s">
        <v>225</v>
      </c>
      <c r="M664" s="1" t="s">
        <v>24</v>
      </c>
      <c r="N664">
        <v>72600</v>
      </c>
      <c r="O664" s="1" t="s">
        <v>183</v>
      </c>
      <c r="P664" s="1" t="s">
        <v>24</v>
      </c>
      <c r="Q664" s="1">
        <f>Data_sales[[#This Row],[priceEach]]*Data_sales[[#This Row],[quantityOrdered]]</f>
        <v>930.90000000000009</v>
      </c>
      <c r="R664" s="1">
        <f>YEAR(Data_sales[[#This Row],[orderDate]])</f>
        <v>2004</v>
      </c>
      <c r="T664">
        <f>COUNTIF($F$2:F664,F664:F1663)</f>
        <v>3</v>
      </c>
      <c r="U664" t="str">
        <f>IF(T664=1,T664+ROWS($T$2:T664)/1000,"")</f>
        <v/>
      </c>
      <c r="V664" t="str">
        <f>IFERROR(SMALL($U$2:$U$1001,ROWS($U$2:U664)),"")</f>
        <v/>
      </c>
      <c r="W664" t="str">
        <f>IF(V664&lt;&gt;"",INDEX(Data_sales[productName],MATCH(V664,$U$2:$U$1001,0)),"")</f>
        <v/>
      </c>
      <c r="X664">
        <f>COUNTIF($O$2:O664,$O$2:$O$1001)</f>
        <v>50</v>
      </c>
      <c r="Y664" t="str">
        <f>IF(X664=1,X664+ROWS($X$2:X664)/100,"")</f>
        <v/>
      </c>
      <c r="Z664" t="str">
        <f>IFERROR(LARGE($Y$2:$Y$1001,ROWS($Y$2:Y664)),"")</f>
        <v/>
      </c>
      <c r="AA664" t="str">
        <f>IF(Z664&lt;&gt;"",INDEX(Data_sales[RepfullName],MATCH(Z664,$Y$2:$Y$1001,0)),"")</f>
        <v/>
      </c>
    </row>
    <row r="665" spans="1:27" x14ac:dyDescent="0.25">
      <c r="A665">
        <v>187</v>
      </c>
      <c r="B665">
        <v>37</v>
      </c>
      <c r="C665">
        <v>118.22</v>
      </c>
      <c r="D665" s="1" t="s">
        <v>17</v>
      </c>
      <c r="E665" s="1" t="s">
        <v>18</v>
      </c>
      <c r="F665" s="1" t="s">
        <v>233</v>
      </c>
      <c r="G665" s="2">
        <v>37698</v>
      </c>
      <c r="H665" s="1" t="s">
        <v>234</v>
      </c>
      <c r="I665" s="1" t="s">
        <v>18</v>
      </c>
      <c r="J665" s="1" t="s">
        <v>235</v>
      </c>
      <c r="K665" s="1" t="s">
        <v>236</v>
      </c>
      <c r="L665" s="1" t="s">
        <v>237</v>
      </c>
      <c r="M665" s="1" t="s">
        <v>40</v>
      </c>
      <c r="N665">
        <v>136800</v>
      </c>
      <c r="O665" s="1" t="s">
        <v>238</v>
      </c>
      <c r="P665" s="1" t="s">
        <v>40</v>
      </c>
      <c r="Q665" s="1">
        <f>Data_sales[[#This Row],[priceEach]]*Data_sales[[#This Row],[quantityOrdered]]</f>
        <v>4374.1400000000003</v>
      </c>
      <c r="R665" s="1">
        <f>YEAR(Data_sales[[#This Row],[orderDate]])</f>
        <v>2003</v>
      </c>
      <c r="T665">
        <f>COUNTIF($F$2:F665,F665:F1664)</f>
        <v>1</v>
      </c>
      <c r="U665">
        <f>IF(T665=1,T665+ROWS($T$2:T665)/1000,"")</f>
        <v>1.6640000000000001</v>
      </c>
      <c r="V665" t="str">
        <f>IFERROR(SMALL($U$2:$U$1001,ROWS($U$2:U665)),"")</f>
        <v/>
      </c>
      <c r="W665" t="str">
        <f>IF(V665&lt;&gt;"",INDEX(Data_sales[productName],MATCH(V665,$U$2:$U$1001,0)),"")</f>
        <v/>
      </c>
      <c r="X665">
        <f>COUNTIF($O$2:O665,$O$2:$O$1001)</f>
        <v>1</v>
      </c>
      <c r="Y665">
        <f>IF(X665=1,X665+ROWS($X$2:X665)/100,"")</f>
        <v>7.64</v>
      </c>
      <c r="Z665" t="str">
        <f>IFERROR(LARGE($Y$2:$Y$1001,ROWS($Y$2:Y665)),"")</f>
        <v/>
      </c>
      <c r="AA665" t="str">
        <f>IF(Z665&lt;&gt;"",INDEX(Data_sales[RepfullName],MATCH(Z665,$Y$2:$Y$1001,0)),"")</f>
        <v/>
      </c>
    </row>
    <row r="666" spans="1:27" x14ac:dyDescent="0.25">
      <c r="A666">
        <v>187</v>
      </c>
      <c r="B666">
        <v>37</v>
      </c>
      <c r="C666">
        <v>118.22</v>
      </c>
      <c r="D666" s="1" t="s">
        <v>17</v>
      </c>
      <c r="E666" s="1" t="s">
        <v>18</v>
      </c>
      <c r="F666" s="1" t="s">
        <v>233</v>
      </c>
      <c r="G666" s="2">
        <v>38274</v>
      </c>
      <c r="H666" s="1" t="s">
        <v>239</v>
      </c>
      <c r="I666" s="1" t="s">
        <v>18</v>
      </c>
      <c r="J666" s="1" t="s">
        <v>235</v>
      </c>
      <c r="K666" s="1" t="s">
        <v>236</v>
      </c>
      <c r="L666" s="1" t="s">
        <v>237</v>
      </c>
      <c r="M666" s="1" t="s">
        <v>40</v>
      </c>
      <c r="N666">
        <v>136800</v>
      </c>
      <c r="O666" s="1" t="s">
        <v>238</v>
      </c>
      <c r="P666" s="1" t="s">
        <v>40</v>
      </c>
      <c r="Q666" s="1">
        <f>Data_sales[[#This Row],[priceEach]]*Data_sales[[#This Row],[quantityOrdered]]</f>
        <v>4374.1400000000003</v>
      </c>
      <c r="R666" s="1">
        <f>YEAR(Data_sales[[#This Row],[orderDate]])</f>
        <v>2004</v>
      </c>
      <c r="T666">
        <f>COUNTIF($F$2:F666,F666:F1665)</f>
        <v>2</v>
      </c>
      <c r="U666" t="str">
        <f>IF(T666=1,T666+ROWS($T$2:T666)/1000,"")</f>
        <v/>
      </c>
      <c r="V666" t="str">
        <f>IFERROR(SMALL($U$2:$U$1001,ROWS($U$2:U666)),"")</f>
        <v/>
      </c>
      <c r="W666" t="str">
        <f>IF(V666&lt;&gt;"",INDEX(Data_sales[productName],MATCH(V666,$U$2:$U$1001,0)),"")</f>
        <v/>
      </c>
      <c r="X666">
        <f>COUNTIF($O$2:O666,$O$2:$O$1001)</f>
        <v>2</v>
      </c>
      <c r="Y666" t="str">
        <f>IF(X666=1,X666+ROWS($X$2:X666)/100,"")</f>
        <v/>
      </c>
      <c r="Z666" t="str">
        <f>IFERROR(LARGE($Y$2:$Y$1001,ROWS($Y$2:Y666)),"")</f>
        <v/>
      </c>
      <c r="AA666" t="str">
        <f>IF(Z666&lt;&gt;"",INDEX(Data_sales[RepfullName],MATCH(Z666,$Y$2:$Y$1001,0)),"")</f>
        <v/>
      </c>
    </row>
    <row r="667" spans="1:27" x14ac:dyDescent="0.25">
      <c r="A667">
        <v>187</v>
      </c>
      <c r="B667">
        <v>37</v>
      </c>
      <c r="C667">
        <v>118.22</v>
      </c>
      <c r="D667" s="1" t="s">
        <v>17</v>
      </c>
      <c r="E667" s="1" t="s">
        <v>18</v>
      </c>
      <c r="F667" s="1" t="s">
        <v>233</v>
      </c>
      <c r="G667" s="2">
        <v>38308</v>
      </c>
      <c r="H667" s="1" t="s">
        <v>161</v>
      </c>
      <c r="I667" s="1" t="s">
        <v>18</v>
      </c>
      <c r="J667" s="1" t="s">
        <v>235</v>
      </c>
      <c r="K667" s="1" t="s">
        <v>236</v>
      </c>
      <c r="L667" s="1" t="s">
        <v>237</v>
      </c>
      <c r="M667" s="1" t="s">
        <v>40</v>
      </c>
      <c r="N667">
        <v>136800</v>
      </c>
      <c r="O667" s="1" t="s">
        <v>238</v>
      </c>
      <c r="P667" s="1" t="s">
        <v>40</v>
      </c>
      <c r="Q667" s="1">
        <f>Data_sales[[#This Row],[priceEach]]*Data_sales[[#This Row],[quantityOrdered]]</f>
        <v>4374.1400000000003</v>
      </c>
      <c r="R667" s="1">
        <f>YEAR(Data_sales[[#This Row],[orderDate]])</f>
        <v>2004</v>
      </c>
      <c r="T667">
        <f>COUNTIF($F$2:F667,F667:F1666)</f>
        <v>3</v>
      </c>
      <c r="U667" t="str">
        <f>IF(T667=1,T667+ROWS($T$2:T667)/1000,"")</f>
        <v/>
      </c>
      <c r="V667" t="str">
        <f>IFERROR(SMALL($U$2:$U$1001,ROWS($U$2:U667)),"")</f>
        <v/>
      </c>
      <c r="W667" t="str">
        <f>IF(V667&lt;&gt;"",INDEX(Data_sales[productName],MATCH(V667,$U$2:$U$1001,0)),"")</f>
        <v/>
      </c>
      <c r="X667">
        <f>COUNTIF($O$2:O667,$O$2:$O$1001)</f>
        <v>3</v>
      </c>
      <c r="Y667" t="str">
        <f>IF(X667=1,X667+ROWS($X$2:X667)/100,"")</f>
        <v/>
      </c>
      <c r="Z667" t="str">
        <f>IFERROR(LARGE($Y$2:$Y$1001,ROWS($Y$2:Y667)),"")</f>
        <v/>
      </c>
      <c r="AA667" t="str">
        <f>IF(Z667&lt;&gt;"",INDEX(Data_sales[RepfullName],MATCH(Z667,$Y$2:$Y$1001,0)),"")</f>
        <v/>
      </c>
    </row>
    <row r="668" spans="1:27" x14ac:dyDescent="0.25">
      <c r="A668">
        <v>187</v>
      </c>
      <c r="B668">
        <v>42</v>
      </c>
      <c r="C668">
        <v>153</v>
      </c>
      <c r="D668" s="1" t="s">
        <v>17</v>
      </c>
      <c r="E668" s="1" t="s">
        <v>18</v>
      </c>
      <c r="F668" s="1" t="s">
        <v>19</v>
      </c>
      <c r="G668" s="2">
        <v>37698</v>
      </c>
      <c r="H668" s="1" t="s">
        <v>234</v>
      </c>
      <c r="I668" s="1" t="s">
        <v>18</v>
      </c>
      <c r="J668" s="1" t="s">
        <v>235</v>
      </c>
      <c r="K668" s="1" t="s">
        <v>236</v>
      </c>
      <c r="L668" s="1" t="s">
        <v>237</v>
      </c>
      <c r="M668" s="1" t="s">
        <v>40</v>
      </c>
      <c r="N668">
        <v>136800</v>
      </c>
      <c r="O668" s="1" t="s">
        <v>238</v>
      </c>
      <c r="P668" s="1" t="s">
        <v>40</v>
      </c>
      <c r="Q668" s="1">
        <f>Data_sales[[#This Row],[priceEach]]*Data_sales[[#This Row],[quantityOrdered]]</f>
        <v>6426</v>
      </c>
      <c r="R668" s="1">
        <f>YEAR(Data_sales[[#This Row],[orderDate]])</f>
        <v>2003</v>
      </c>
      <c r="T668">
        <f>COUNTIF($F$2:F668,F668:F1667)</f>
        <v>4</v>
      </c>
      <c r="U668" t="str">
        <f>IF(T668=1,T668+ROWS($T$2:T668)/1000,"")</f>
        <v/>
      </c>
      <c r="V668" t="str">
        <f>IFERROR(SMALL($U$2:$U$1001,ROWS($U$2:U668)),"")</f>
        <v/>
      </c>
      <c r="W668" t="str">
        <f>IF(V668&lt;&gt;"",INDEX(Data_sales[productName],MATCH(V668,$U$2:$U$1001,0)),"")</f>
        <v/>
      </c>
      <c r="X668">
        <f>COUNTIF($O$2:O668,$O$2:$O$1001)</f>
        <v>4</v>
      </c>
      <c r="Y668" t="str">
        <f>IF(X668=1,X668+ROWS($X$2:X668)/100,"")</f>
        <v/>
      </c>
      <c r="Z668" t="str">
        <f>IFERROR(LARGE($Y$2:$Y$1001,ROWS($Y$2:Y668)),"")</f>
        <v/>
      </c>
      <c r="AA668" t="str">
        <f>IF(Z668&lt;&gt;"",INDEX(Data_sales[RepfullName],MATCH(Z668,$Y$2:$Y$1001,0)),"")</f>
        <v/>
      </c>
    </row>
    <row r="669" spans="1:27" x14ac:dyDescent="0.25">
      <c r="A669">
        <v>187</v>
      </c>
      <c r="B669">
        <v>42</v>
      </c>
      <c r="C669">
        <v>153</v>
      </c>
      <c r="D669" s="1" t="s">
        <v>17</v>
      </c>
      <c r="E669" s="1" t="s">
        <v>18</v>
      </c>
      <c r="F669" s="1" t="s">
        <v>19</v>
      </c>
      <c r="G669" s="2">
        <v>38274</v>
      </c>
      <c r="H669" s="1" t="s">
        <v>239</v>
      </c>
      <c r="I669" s="1" t="s">
        <v>18</v>
      </c>
      <c r="J669" s="1" t="s">
        <v>235</v>
      </c>
      <c r="K669" s="1" t="s">
        <v>236</v>
      </c>
      <c r="L669" s="1" t="s">
        <v>237</v>
      </c>
      <c r="M669" s="1" t="s">
        <v>40</v>
      </c>
      <c r="N669">
        <v>136800</v>
      </c>
      <c r="O669" s="1" t="s">
        <v>238</v>
      </c>
      <c r="P669" s="1" t="s">
        <v>40</v>
      </c>
      <c r="Q669" s="1">
        <f>Data_sales[[#This Row],[priceEach]]*Data_sales[[#This Row],[quantityOrdered]]</f>
        <v>6426</v>
      </c>
      <c r="R669" s="1">
        <f>YEAR(Data_sales[[#This Row],[orderDate]])</f>
        <v>2004</v>
      </c>
      <c r="T669">
        <f>COUNTIF($F$2:F669,F669:F1668)</f>
        <v>5</v>
      </c>
      <c r="U669" t="str">
        <f>IF(T669=1,T669+ROWS($T$2:T669)/1000,"")</f>
        <v/>
      </c>
      <c r="V669" t="str">
        <f>IFERROR(SMALL($U$2:$U$1001,ROWS($U$2:U669)),"")</f>
        <v/>
      </c>
      <c r="W669" t="str">
        <f>IF(V669&lt;&gt;"",INDEX(Data_sales[productName],MATCH(V669,$U$2:$U$1001,0)),"")</f>
        <v/>
      </c>
      <c r="X669">
        <f>COUNTIF($O$2:O669,$O$2:$O$1001)</f>
        <v>5</v>
      </c>
      <c r="Y669" t="str">
        <f>IF(X669=1,X669+ROWS($X$2:X669)/100,"")</f>
        <v/>
      </c>
      <c r="Z669" t="str">
        <f>IFERROR(LARGE($Y$2:$Y$1001,ROWS($Y$2:Y669)),"")</f>
        <v/>
      </c>
      <c r="AA669" t="str">
        <f>IF(Z669&lt;&gt;"",INDEX(Data_sales[RepfullName],MATCH(Z669,$Y$2:$Y$1001,0)),"")</f>
        <v/>
      </c>
    </row>
    <row r="670" spans="1:27" x14ac:dyDescent="0.25">
      <c r="A670">
        <v>187</v>
      </c>
      <c r="B670">
        <v>42</v>
      </c>
      <c r="C670">
        <v>153</v>
      </c>
      <c r="D670" s="1" t="s">
        <v>17</v>
      </c>
      <c r="E670" s="1" t="s">
        <v>18</v>
      </c>
      <c r="F670" s="1" t="s">
        <v>19</v>
      </c>
      <c r="G670" s="2">
        <v>38308</v>
      </c>
      <c r="H670" s="1" t="s">
        <v>161</v>
      </c>
      <c r="I670" s="1" t="s">
        <v>18</v>
      </c>
      <c r="J670" s="1" t="s">
        <v>235</v>
      </c>
      <c r="K670" s="1" t="s">
        <v>236</v>
      </c>
      <c r="L670" s="1" t="s">
        <v>237</v>
      </c>
      <c r="M670" s="1" t="s">
        <v>40</v>
      </c>
      <c r="N670">
        <v>136800</v>
      </c>
      <c r="O670" s="1" t="s">
        <v>238</v>
      </c>
      <c r="P670" s="1" t="s">
        <v>40</v>
      </c>
      <c r="Q670" s="1">
        <f>Data_sales[[#This Row],[priceEach]]*Data_sales[[#This Row],[quantityOrdered]]</f>
        <v>6426</v>
      </c>
      <c r="R670" s="1">
        <f>YEAR(Data_sales[[#This Row],[orderDate]])</f>
        <v>2004</v>
      </c>
      <c r="T670">
        <f>COUNTIF($F$2:F670,F670:F1669)</f>
        <v>6</v>
      </c>
      <c r="U670" t="str">
        <f>IF(T670=1,T670+ROWS($T$2:T670)/1000,"")</f>
        <v/>
      </c>
      <c r="V670" t="str">
        <f>IFERROR(SMALL($U$2:$U$1001,ROWS($U$2:U670)),"")</f>
        <v/>
      </c>
      <c r="W670" t="str">
        <f>IF(V670&lt;&gt;"",INDEX(Data_sales[productName],MATCH(V670,$U$2:$U$1001,0)),"")</f>
        <v/>
      </c>
      <c r="X670">
        <f>COUNTIF($O$2:O670,$O$2:$O$1001)</f>
        <v>6</v>
      </c>
      <c r="Y670" t="str">
        <f>IF(X670=1,X670+ROWS($X$2:X670)/100,"")</f>
        <v/>
      </c>
      <c r="Z670" t="str">
        <f>IFERROR(LARGE($Y$2:$Y$1001,ROWS($Y$2:Y670)),"")</f>
        <v/>
      </c>
      <c r="AA670" t="str">
        <f>IF(Z670&lt;&gt;"",INDEX(Data_sales[RepfullName],MATCH(Z670,$Y$2:$Y$1001,0)),"")</f>
        <v/>
      </c>
    </row>
    <row r="671" spans="1:27" x14ac:dyDescent="0.25">
      <c r="A671">
        <v>187</v>
      </c>
      <c r="B671">
        <v>32</v>
      </c>
      <c r="C671">
        <v>51.46</v>
      </c>
      <c r="D671" s="1" t="s">
        <v>17</v>
      </c>
      <c r="E671" s="1" t="s">
        <v>18</v>
      </c>
      <c r="F671" s="1" t="s">
        <v>29</v>
      </c>
      <c r="G671" s="2">
        <v>37698</v>
      </c>
      <c r="H671" s="1" t="s">
        <v>234</v>
      </c>
      <c r="I671" s="1" t="s">
        <v>18</v>
      </c>
      <c r="J671" s="1" t="s">
        <v>235</v>
      </c>
      <c r="K671" s="1" t="s">
        <v>236</v>
      </c>
      <c r="L671" s="1" t="s">
        <v>237</v>
      </c>
      <c r="M671" s="1" t="s">
        <v>40</v>
      </c>
      <c r="N671">
        <v>136800</v>
      </c>
      <c r="O671" s="1" t="s">
        <v>238</v>
      </c>
      <c r="P671" s="1" t="s">
        <v>40</v>
      </c>
      <c r="Q671" s="1">
        <f>Data_sales[[#This Row],[priceEach]]*Data_sales[[#This Row],[quantityOrdered]]</f>
        <v>1646.72</v>
      </c>
      <c r="R671" s="1">
        <f>YEAR(Data_sales[[#This Row],[orderDate]])</f>
        <v>2003</v>
      </c>
      <c r="T671">
        <f>COUNTIF($F$2:F671,F671:F1670)</f>
        <v>4</v>
      </c>
      <c r="U671" t="str">
        <f>IF(T671=1,T671+ROWS($T$2:T671)/1000,"")</f>
        <v/>
      </c>
      <c r="V671" t="str">
        <f>IFERROR(SMALL($U$2:$U$1001,ROWS($U$2:U671)),"")</f>
        <v/>
      </c>
      <c r="W671" t="str">
        <f>IF(V671&lt;&gt;"",INDEX(Data_sales[productName],MATCH(V671,$U$2:$U$1001,0)),"")</f>
        <v/>
      </c>
      <c r="X671">
        <f>COUNTIF($O$2:O671,$O$2:$O$1001)</f>
        <v>7</v>
      </c>
      <c r="Y671" t="str">
        <f>IF(X671=1,X671+ROWS($X$2:X671)/100,"")</f>
        <v/>
      </c>
      <c r="Z671" t="str">
        <f>IFERROR(LARGE($Y$2:$Y$1001,ROWS($Y$2:Y671)),"")</f>
        <v/>
      </c>
      <c r="AA671" t="str">
        <f>IF(Z671&lt;&gt;"",INDEX(Data_sales[RepfullName],MATCH(Z671,$Y$2:$Y$1001,0)),"")</f>
        <v/>
      </c>
    </row>
    <row r="672" spans="1:27" x14ac:dyDescent="0.25">
      <c r="A672">
        <v>187</v>
      </c>
      <c r="B672">
        <v>32</v>
      </c>
      <c r="C672">
        <v>51.46</v>
      </c>
      <c r="D672" s="1" t="s">
        <v>17</v>
      </c>
      <c r="E672" s="1" t="s">
        <v>18</v>
      </c>
      <c r="F672" s="1" t="s">
        <v>29</v>
      </c>
      <c r="G672" s="2">
        <v>38274</v>
      </c>
      <c r="H672" s="1" t="s">
        <v>239</v>
      </c>
      <c r="I672" s="1" t="s">
        <v>18</v>
      </c>
      <c r="J672" s="1" t="s">
        <v>235</v>
      </c>
      <c r="K672" s="1" t="s">
        <v>236</v>
      </c>
      <c r="L672" s="1" t="s">
        <v>237</v>
      </c>
      <c r="M672" s="1" t="s">
        <v>40</v>
      </c>
      <c r="N672">
        <v>136800</v>
      </c>
      <c r="O672" s="1" t="s">
        <v>238</v>
      </c>
      <c r="P672" s="1" t="s">
        <v>40</v>
      </c>
      <c r="Q672" s="1">
        <f>Data_sales[[#This Row],[priceEach]]*Data_sales[[#This Row],[quantityOrdered]]</f>
        <v>1646.72</v>
      </c>
      <c r="R672" s="1">
        <f>YEAR(Data_sales[[#This Row],[orderDate]])</f>
        <v>2004</v>
      </c>
      <c r="T672">
        <f>COUNTIF($F$2:F672,F672:F1671)</f>
        <v>5</v>
      </c>
      <c r="U672" t="str">
        <f>IF(T672=1,T672+ROWS($T$2:T672)/1000,"")</f>
        <v/>
      </c>
      <c r="V672" t="str">
        <f>IFERROR(SMALL($U$2:$U$1001,ROWS($U$2:U672)),"")</f>
        <v/>
      </c>
      <c r="W672" t="str">
        <f>IF(V672&lt;&gt;"",INDEX(Data_sales[productName],MATCH(V672,$U$2:$U$1001,0)),"")</f>
        <v/>
      </c>
      <c r="X672">
        <f>COUNTIF($O$2:O672,$O$2:$O$1001)</f>
        <v>8</v>
      </c>
      <c r="Y672" t="str">
        <f>IF(X672=1,X672+ROWS($X$2:X672)/100,"")</f>
        <v/>
      </c>
      <c r="Z672" t="str">
        <f>IFERROR(LARGE($Y$2:$Y$1001,ROWS($Y$2:Y672)),"")</f>
        <v/>
      </c>
      <c r="AA672" t="str">
        <f>IF(Z672&lt;&gt;"",INDEX(Data_sales[RepfullName],MATCH(Z672,$Y$2:$Y$1001,0)),"")</f>
        <v/>
      </c>
    </row>
    <row r="673" spans="1:27" x14ac:dyDescent="0.25">
      <c r="A673">
        <v>187</v>
      </c>
      <c r="B673">
        <v>32</v>
      </c>
      <c r="C673">
        <v>51.46</v>
      </c>
      <c r="D673" s="1" t="s">
        <v>17</v>
      </c>
      <c r="E673" s="1" t="s">
        <v>18</v>
      </c>
      <c r="F673" s="1" t="s">
        <v>29</v>
      </c>
      <c r="G673" s="2">
        <v>38308</v>
      </c>
      <c r="H673" s="1" t="s">
        <v>161</v>
      </c>
      <c r="I673" s="1" t="s">
        <v>18</v>
      </c>
      <c r="J673" s="1" t="s">
        <v>235</v>
      </c>
      <c r="K673" s="1" t="s">
        <v>236</v>
      </c>
      <c r="L673" s="1" t="s">
        <v>237</v>
      </c>
      <c r="M673" s="1" t="s">
        <v>40</v>
      </c>
      <c r="N673">
        <v>136800</v>
      </c>
      <c r="O673" s="1" t="s">
        <v>238</v>
      </c>
      <c r="P673" s="1" t="s">
        <v>40</v>
      </c>
      <c r="Q673" s="1">
        <f>Data_sales[[#This Row],[priceEach]]*Data_sales[[#This Row],[quantityOrdered]]</f>
        <v>1646.72</v>
      </c>
      <c r="R673" s="1">
        <f>YEAR(Data_sales[[#This Row],[orderDate]])</f>
        <v>2004</v>
      </c>
      <c r="T673">
        <f>COUNTIF($F$2:F673,F673:F1672)</f>
        <v>6</v>
      </c>
      <c r="U673" t="str">
        <f>IF(T673=1,T673+ROWS($T$2:T673)/1000,"")</f>
        <v/>
      </c>
      <c r="V673" t="str">
        <f>IFERROR(SMALL($U$2:$U$1001,ROWS($U$2:U673)),"")</f>
        <v/>
      </c>
      <c r="W673" t="str">
        <f>IF(V673&lt;&gt;"",INDEX(Data_sales[productName],MATCH(V673,$U$2:$U$1001,0)),"")</f>
        <v/>
      </c>
      <c r="X673">
        <f>COUNTIF($O$2:O673,$O$2:$O$1001)</f>
        <v>9</v>
      </c>
      <c r="Y673" t="str">
        <f>IF(X673=1,X673+ROWS($X$2:X673)/100,"")</f>
        <v/>
      </c>
      <c r="Z673" t="str">
        <f>IFERROR(LARGE($Y$2:$Y$1001,ROWS($Y$2:Y673)),"")</f>
        <v/>
      </c>
      <c r="AA673" t="str">
        <f>IF(Z673&lt;&gt;"",INDEX(Data_sales[RepfullName],MATCH(Z673,$Y$2:$Y$1001,0)),"")</f>
        <v/>
      </c>
    </row>
    <row r="674" spans="1:27" x14ac:dyDescent="0.25">
      <c r="A674">
        <v>187</v>
      </c>
      <c r="B674">
        <v>33</v>
      </c>
      <c r="C674">
        <v>115.69</v>
      </c>
      <c r="D674" s="1" t="s">
        <v>17</v>
      </c>
      <c r="E674" s="1" t="s">
        <v>18</v>
      </c>
      <c r="F674" s="1" t="s">
        <v>33</v>
      </c>
      <c r="G674" s="2">
        <v>37698</v>
      </c>
      <c r="H674" s="1" t="s">
        <v>234</v>
      </c>
      <c r="I674" s="1" t="s">
        <v>18</v>
      </c>
      <c r="J674" s="1" t="s">
        <v>235</v>
      </c>
      <c r="K674" s="1" t="s">
        <v>236</v>
      </c>
      <c r="L674" s="1" t="s">
        <v>237</v>
      </c>
      <c r="M674" s="1" t="s">
        <v>40</v>
      </c>
      <c r="N674">
        <v>136800</v>
      </c>
      <c r="O674" s="1" t="s">
        <v>238</v>
      </c>
      <c r="P674" s="1" t="s">
        <v>40</v>
      </c>
      <c r="Q674" s="1">
        <f>Data_sales[[#This Row],[priceEach]]*Data_sales[[#This Row],[quantityOrdered]]</f>
        <v>3817.77</v>
      </c>
      <c r="R674" s="1">
        <f>YEAR(Data_sales[[#This Row],[orderDate]])</f>
        <v>2003</v>
      </c>
      <c r="T674">
        <f>COUNTIF($F$2:F674,F674:F1673)</f>
        <v>5</v>
      </c>
      <c r="U674" t="str">
        <f>IF(T674=1,T674+ROWS($T$2:T674)/1000,"")</f>
        <v/>
      </c>
      <c r="V674" t="str">
        <f>IFERROR(SMALL($U$2:$U$1001,ROWS($U$2:U674)),"")</f>
        <v/>
      </c>
      <c r="W674" t="str">
        <f>IF(V674&lt;&gt;"",INDEX(Data_sales[productName],MATCH(V674,$U$2:$U$1001,0)),"")</f>
        <v/>
      </c>
      <c r="X674">
        <f>COUNTIF($O$2:O674,$O$2:$O$1001)</f>
        <v>10</v>
      </c>
      <c r="Y674" t="str">
        <f>IF(X674=1,X674+ROWS($X$2:X674)/100,"")</f>
        <v/>
      </c>
      <c r="Z674" t="str">
        <f>IFERROR(LARGE($Y$2:$Y$1001,ROWS($Y$2:Y674)),"")</f>
        <v/>
      </c>
      <c r="AA674" t="str">
        <f>IF(Z674&lt;&gt;"",INDEX(Data_sales[RepfullName],MATCH(Z674,$Y$2:$Y$1001,0)),"")</f>
        <v/>
      </c>
    </row>
    <row r="675" spans="1:27" x14ac:dyDescent="0.25">
      <c r="A675">
        <v>187</v>
      </c>
      <c r="B675">
        <v>33</v>
      </c>
      <c r="C675">
        <v>115.69</v>
      </c>
      <c r="D675" s="1" t="s">
        <v>17</v>
      </c>
      <c r="E675" s="1" t="s">
        <v>18</v>
      </c>
      <c r="F675" s="1" t="s">
        <v>33</v>
      </c>
      <c r="G675" s="2">
        <v>38274</v>
      </c>
      <c r="H675" s="1" t="s">
        <v>239</v>
      </c>
      <c r="I675" s="1" t="s">
        <v>18</v>
      </c>
      <c r="J675" s="1" t="s">
        <v>235</v>
      </c>
      <c r="K675" s="1" t="s">
        <v>236</v>
      </c>
      <c r="L675" s="1" t="s">
        <v>237</v>
      </c>
      <c r="M675" s="1" t="s">
        <v>40</v>
      </c>
      <c r="N675">
        <v>136800</v>
      </c>
      <c r="O675" s="1" t="s">
        <v>238</v>
      </c>
      <c r="P675" s="1" t="s">
        <v>40</v>
      </c>
      <c r="Q675" s="1">
        <f>Data_sales[[#This Row],[priceEach]]*Data_sales[[#This Row],[quantityOrdered]]</f>
        <v>3817.77</v>
      </c>
      <c r="R675" s="1">
        <f>YEAR(Data_sales[[#This Row],[orderDate]])</f>
        <v>2004</v>
      </c>
      <c r="T675">
        <f>COUNTIF($F$2:F675,F675:F1674)</f>
        <v>6</v>
      </c>
      <c r="U675" t="str">
        <f>IF(T675=1,T675+ROWS($T$2:T675)/1000,"")</f>
        <v/>
      </c>
      <c r="V675" t="str">
        <f>IFERROR(SMALL($U$2:$U$1001,ROWS($U$2:U675)),"")</f>
        <v/>
      </c>
      <c r="W675" t="str">
        <f>IF(V675&lt;&gt;"",INDEX(Data_sales[productName],MATCH(V675,$U$2:$U$1001,0)),"")</f>
        <v/>
      </c>
      <c r="X675">
        <f>COUNTIF($O$2:O675,$O$2:$O$1001)</f>
        <v>11</v>
      </c>
      <c r="Y675" t="str">
        <f>IF(X675=1,X675+ROWS($X$2:X675)/100,"")</f>
        <v/>
      </c>
      <c r="Z675" t="str">
        <f>IFERROR(LARGE($Y$2:$Y$1001,ROWS($Y$2:Y675)),"")</f>
        <v/>
      </c>
      <c r="AA675" t="str">
        <f>IF(Z675&lt;&gt;"",INDEX(Data_sales[RepfullName],MATCH(Z675,$Y$2:$Y$1001,0)),"")</f>
        <v/>
      </c>
    </row>
    <row r="676" spans="1:27" x14ac:dyDescent="0.25">
      <c r="A676">
        <v>187</v>
      </c>
      <c r="B676">
        <v>33</v>
      </c>
      <c r="C676">
        <v>115.69</v>
      </c>
      <c r="D676" s="1" t="s">
        <v>17</v>
      </c>
      <c r="E676" s="1" t="s">
        <v>18</v>
      </c>
      <c r="F676" s="1" t="s">
        <v>33</v>
      </c>
      <c r="G676" s="2">
        <v>38308</v>
      </c>
      <c r="H676" s="1" t="s">
        <v>161</v>
      </c>
      <c r="I676" s="1" t="s">
        <v>18</v>
      </c>
      <c r="J676" s="1" t="s">
        <v>235</v>
      </c>
      <c r="K676" s="1" t="s">
        <v>236</v>
      </c>
      <c r="L676" s="1" t="s">
        <v>237</v>
      </c>
      <c r="M676" s="1" t="s">
        <v>40</v>
      </c>
      <c r="N676">
        <v>136800</v>
      </c>
      <c r="O676" s="1" t="s">
        <v>238</v>
      </c>
      <c r="P676" s="1" t="s">
        <v>40</v>
      </c>
      <c r="Q676" s="1">
        <f>Data_sales[[#This Row],[priceEach]]*Data_sales[[#This Row],[quantityOrdered]]</f>
        <v>3817.77</v>
      </c>
      <c r="R676" s="1">
        <f>YEAR(Data_sales[[#This Row],[orderDate]])</f>
        <v>2004</v>
      </c>
      <c r="T676">
        <f>COUNTIF($F$2:F676,F676:F1675)</f>
        <v>7</v>
      </c>
      <c r="U676" t="str">
        <f>IF(T676=1,T676+ROWS($T$2:T676)/1000,"")</f>
        <v/>
      </c>
      <c r="V676" t="str">
        <f>IFERROR(SMALL($U$2:$U$1001,ROWS($U$2:U676)),"")</f>
        <v/>
      </c>
      <c r="W676" t="str">
        <f>IF(V676&lt;&gt;"",INDEX(Data_sales[productName],MATCH(V676,$U$2:$U$1001,0)),"")</f>
        <v/>
      </c>
      <c r="X676">
        <f>COUNTIF($O$2:O676,$O$2:$O$1001)</f>
        <v>12</v>
      </c>
      <c r="Y676" t="str">
        <f>IF(X676=1,X676+ROWS($X$2:X676)/100,"")</f>
        <v/>
      </c>
      <c r="Z676" t="str">
        <f>IFERROR(LARGE($Y$2:$Y$1001,ROWS($Y$2:Y676)),"")</f>
        <v/>
      </c>
      <c r="AA676" t="str">
        <f>IF(Z676&lt;&gt;"",INDEX(Data_sales[RepfullName],MATCH(Z676,$Y$2:$Y$1001,0)),"")</f>
        <v/>
      </c>
    </row>
    <row r="677" spans="1:27" x14ac:dyDescent="0.25">
      <c r="A677">
        <v>187</v>
      </c>
      <c r="B677">
        <v>31</v>
      </c>
      <c r="C677">
        <v>163.69</v>
      </c>
      <c r="D677" s="1" t="s">
        <v>17</v>
      </c>
      <c r="E677" s="1" t="s">
        <v>18</v>
      </c>
      <c r="F677" s="1" t="s">
        <v>45</v>
      </c>
      <c r="G677" s="2">
        <v>37698</v>
      </c>
      <c r="H677" s="1" t="s">
        <v>234</v>
      </c>
      <c r="I677" s="1" t="s">
        <v>18</v>
      </c>
      <c r="J677" s="1" t="s">
        <v>235</v>
      </c>
      <c r="K677" s="1" t="s">
        <v>236</v>
      </c>
      <c r="L677" s="1" t="s">
        <v>237</v>
      </c>
      <c r="M677" s="1" t="s">
        <v>40</v>
      </c>
      <c r="N677">
        <v>136800</v>
      </c>
      <c r="O677" s="1" t="s">
        <v>238</v>
      </c>
      <c r="P677" s="1" t="s">
        <v>40</v>
      </c>
      <c r="Q677" s="1">
        <f>Data_sales[[#This Row],[priceEach]]*Data_sales[[#This Row],[quantityOrdered]]</f>
        <v>5074.3900000000003</v>
      </c>
      <c r="R677" s="1">
        <f>YEAR(Data_sales[[#This Row],[orderDate]])</f>
        <v>2003</v>
      </c>
      <c r="T677">
        <f>COUNTIF($F$2:F677,F677:F1676)</f>
        <v>5</v>
      </c>
      <c r="U677" t="str">
        <f>IF(T677=1,T677+ROWS($T$2:T677)/1000,"")</f>
        <v/>
      </c>
      <c r="V677" t="str">
        <f>IFERROR(SMALL($U$2:$U$1001,ROWS($U$2:U677)),"")</f>
        <v/>
      </c>
      <c r="W677" t="str">
        <f>IF(V677&lt;&gt;"",INDEX(Data_sales[productName],MATCH(V677,$U$2:$U$1001,0)),"")</f>
        <v/>
      </c>
      <c r="X677">
        <f>COUNTIF($O$2:O677,$O$2:$O$1001)</f>
        <v>13</v>
      </c>
      <c r="Y677" t="str">
        <f>IF(X677=1,X677+ROWS($X$2:X677)/100,"")</f>
        <v/>
      </c>
      <c r="Z677" t="str">
        <f>IFERROR(LARGE($Y$2:$Y$1001,ROWS($Y$2:Y677)),"")</f>
        <v/>
      </c>
      <c r="AA677" t="str">
        <f>IF(Z677&lt;&gt;"",INDEX(Data_sales[RepfullName],MATCH(Z677,$Y$2:$Y$1001,0)),"")</f>
        <v/>
      </c>
    </row>
    <row r="678" spans="1:27" x14ac:dyDescent="0.25">
      <c r="A678">
        <v>187</v>
      </c>
      <c r="B678">
        <v>31</v>
      </c>
      <c r="C678">
        <v>163.69</v>
      </c>
      <c r="D678" s="1" t="s">
        <v>17</v>
      </c>
      <c r="E678" s="1" t="s">
        <v>18</v>
      </c>
      <c r="F678" s="1" t="s">
        <v>45</v>
      </c>
      <c r="G678" s="2">
        <v>38274</v>
      </c>
      <c r="H678" s="1" t="s">
        <v>239</v>
      </c>
      <c r="I678" s="1" t="s">
        <v>18</v>
      </c>
      <c r="J678" s="1" t="s">
        <v>235</v>
      </c>
      <c r="K678" s="1" t="s">
        <v>236</v>
      </c>
      <c r="L678" s="1" t="s">
        <v>237</v>
      </c>
      <c r="M678" s="1" t="s">
        <v>40</v>
      </c>
      <c r="N678">
        <v>136800</v>
      </c>
      <c r="O678" s="1" t="s">
        <v>238</v>
      </c>
      <c r="P678" s="1" t="s">
        <v>40</v>
      </c>
      <c r="Q678" s="1">
        <f>Data_sales[[#This Row],[priceEach]]*Data_sales[[#This Row],[quantityOrdered]]</f>
        <v>5074.3900000000003</v>
      </c>
      <c r="R678" s="1">
        <f>YEAR(Data_sales[[#This Row],[orderDate]])</f>
        <v>2004</v>
      </c>
      <c r="T678">
        <f>COUNTIF($F$2:F678,F678:F1677)</f>
        <v>6</v>
      </c>
      <c r="U678" t="str">
        <f>IF(T678=1,T678+ROWS($T$2:T678)/1000,"")</f>
        <v/>
      </c>
      <c r="V678" t="str">
        <f>IFERROR(SMALL($U$2:$U$1001,ROWS($U$2:U678)),"")</f>
        <v/>
      </c>
      <c r="W678" t="str">
        <f>IF(V678&lt;&gt;"",INDEX(Data_sales[productName],MATCH(V678,$U$2:$U$1001,0)),"")</f>
        <v/>
      </c>
      <c r="X678">
        <f>COUNTIF($O$2:O678,$O$2:$O$1001)</f>
        <v>14</v>
      </c>
      <c r="Y678" t="str">
        <f>IF(X678=1,X678+ROWS($X$2:X678)/100,"")</f>
        <v/>
      </c>
      <c r="Z678" t="str">
        <f>IFERROR(LARGE($Y$2:$Y$1001,ROWS($Y$2:Y678)),"")</f>
        <v/>
      </c>
      <c r="AA678" t="str">
        <f>IF(Z678&lt;&gt;"",INDEX(Data_sales[RepfullName],MATCH(Z678,$Y$2:$Y$1001,0)),"")</f>
        <v/>
      </c>
    </row>
    <row r="679" spans="1:27" x14ac:dyDescent="0.25">
      <c r="A679">
        <v>187</v>
      </c>
      <c r="B679">
        <v>31</v>
      </c>
      <c r="C679">
        <v>163.69</v>
      </c>
      <c r="D679" s="1" t="s">
        <v>17</v>
      </c>
      <c r="E679" s="1" t="s">
        <v>18</v>
      </c>
      <c r="F679" s="1" t="s">
        <v>45</v>
      </c>
      <c r="G679" s="2">
        <v>38308</v>
      </c>
      <c r="H679" s="1" t="s">
        <v>161</v>
      </c>
      <c r="I679" s="1" t="s">
        <v>18</v>
      </c>
      <c r="J679" s="1" t="s">
        <v>235</v>
      </c>
      <c r="K679" s="1" t="s">
        <v>236</v>
      </c>
      <c r="L679" s="1" t="s">
        <v>237</v>
      </c>
      <c r="M679" s="1" t="s">
        <v>40</v>
      </c>
      <c r="N679">
        <v>136800</v>
      </c>
      <c r="O679" s="1" t="s">
        <v>238</v>
      </c>
      <c r="P679" s="1" t="s">
        <v>40</v>
      </c>
      <c r="Q679" s="1">
        <f>Data_sales[[#This Row],[priceEach]]*Data_sales[[#This Row],[quantityOrdered]]</f>
        <v>5074.3900000000003</v>
      </c>
      <c r="R679" s="1">
        <f>YEAR(Data_sales[[#This Row],[orderDate]])</f>
        <v>2004</v>
      </c>
      <c r="T679">
        <f>COUNTIF($F$2:F679,F679:F1678)</f>
        <v>7</v>
      </c>
      <c r="U679" t="str">
        <f>IF(T679=1,T679+ROWS($T$2:T679)/1000,"")</f>
        <v/>
      </c>
      <c r="V679" t="str">
        <f>IFERROR(SMALL($U$2:$U$1001,ROWS($U$2:U679)),"")</f>
        <v/>
      </c>
      <c r="W679" t="str">
        <f>IF(V679&lt;&gt;"",INDEX(Data_sales[productName],MATCH(V679,$U$2:$U$1001,0)),"")</f>
        <v/>
      </c>
      <c r="X679">
        <f>COUNTIF($O$2:O679,$O$2:$O$1001)</f>
        <v>15</v>
      </c>
      <c r="Y679" t="str">
        <f>IF(X679=1,X679+ROWS($X$2:X679)/100,"")</f>
        <v/>
      </c>
      <c r="Z679" t="str">
        <f>IFERROR(LARGE($Y$2:$Y$1001,ROWS($Y$2:Y679)),"")</f>
        <v/>
      </c>
      <c r="AA679" t="str">
        <f>IF(Z679&lt;&gt;"",INDEX(Data_sales[RepfullName],MATCH(Z679,$Y$2:$Y$1001,0)),"")</f>
        <v/>
      </c>
    </row>
    <row r="680" spans="1:27" x14ac:dyDescent="0.25">
      <c r="A680">
        <v>187</v>
      </c>
      <c r="B680">
        <v>28</v>
      </c>
      <c r="C680">
        <v>81.91</v>
      </c>
      <c r="D680" s="1" t="s">
        <v>17</v>
      </c>
      <c r="E680" s="1" t="s">
        <v>18</v>
      </c>
      <c r="F680" s="1" t="s">
        <v>30</v>
      </c>
      <c r="G680" s="2">
        <v>37698</v>
      </c>
      <c r="H680" s="1" t="s">
        <v>234</v>
      </c>
      <c r="I680" s="1" t="s">
        <v>18</v>
      </c>
      <c r="J680" s="1" t="s">
        <v>235</v>
      </c>
      <c r="K680" s="1" t="s">
        <v>236</v>
      </c>
      <c r="L680" s="1" t="s">
        <v>237</v>
      </c>
      <c r="M680" s="1" t="s">
        <v>40</v>
      </c>
      <c r="N680">
        <v>136800</v>
      </c>
      <c r="O680" s="1" t="s">
        <v>238</v>
      </c>
      <c r="P680" s="1" t="s">
        <v>40</v>
      </c>
      <c r="Q680" s="1">
        <f>Data_sales[[#This Row],[priceEach]]*Data_sales[[#This Row],[quantityOrdered]]</f>
        <v>2293.48</v>
      </c>
      <c r="R680" s="1">
        <f>YEAR(Data_sales[[#This Row],[orderDate]])</f>
        <v>2003</v>
      </c>
      <c r="T680">
        <f>COUNTIF($F$2:F680,F680:F1679)</f>
        <v>4</v>
      </c>
      <c r="U680" t="str">
        <f>IF(T680=1,T680+ROWS($T$2:T680)/1000,"")</f>
        <v/>
      </c>
      <c r="V680" t="str">
        <f>IFERROR(SMALL($U$2:$U$1001,ROWS($U$2:U680)),"")</f>
        <v/>
      </c>
      <c r="W680" t="str">
        <f>IF(V680&lt;&gt;"",INDEX(Data_sales[productName],MATCH(V680,$U$2:$U$1001,0)),"")</f>
        <v/>
      </c>
      <c r="X680">
        <f>COUNTIF($O$2:O680,$O$2:$O$1001)</f>
        <v>16</v>
      </c>
      <c r="Y680" t="str">
        <f>IF(X680=1,X680+ROWS($X$2:X680)/100,"")</f>
        <v/>
      </c>
      <c r="Z680" t="str">
        <f>IFERROR(LARGE($Y$2:$Y$1001,ROWS($Y$2:Y680)),"")</f>
        <v/>
      </c>
      <c r="AA680" t="str">
        <f>IF(Z680&lt;&gt;"",INDEX(Data_sales[RepfullName],MATCH(Z680,$Y$2:$Y$1001,0)),"")</f>
        <v/>
      </c>
    </row>
    <row r="681" spans="1:27" x14ac:dyDescent="0.25">
      <c r="A681">
        <v>187</v>
      </c>
      <c r="B681">
        <v>28</v>
      </c>
      <c r="C681">
        <v>81.91</v>
      </c>
      <c r="D681" s="1" t="s">
        <v>17</v>
      </c>
      <c r="E681" s="1" t="s">
        <v>18</v>
      </c>
      <c r="F681" s="1" t="s">
        <v>30</v>
      </c>
      <c r="G681" s="2">
        <v>38274</v>
      </c>
      <c r="H681" s="1" t="s">
        <v>239</v>
      </c>
      <c r="I681" s="1" t="s">
        <v>18</v>
      </c>
      <c r="J681" s="1" t="s">
        <v>235</v>
      </c>
      <c r="K681" s="1" t="s">
        <v>236</v>
      </c>
      <c r="L681" s="1" t="s">
        <v>237</v>
      </c>
      <c r="M681" s="1" t="s">
        <v>40</v>
      </c>
      <c r="N681">
        <v>136800</v>
      </c>
      <c r="O681" s="1" t="s">
        <v>238</v>
      </c>
      <c r="P681" s="1" t="s">
        <v>40</v>
      </c>
      <c r="Q681" s="1">
        <f>Data_sales[[#This Row],[priceEach]]*Data_sales[[#This Row],[quantityOrdered]]</f>
        <v>2293.48</v>
      </c>
      <c r="R681" s="1">
        <f>YEAR(Data_sales[[#This Row],[orderDate]])</f>
        <v>2004</v>
      </c>
      <c r="T681">
        <f>COUNTIF($F$2:F681,F681:F1680)</f>
        <v>5</v>
      </c>
      <c r="U681" t="str">
        <f>IF(T681=1,T681+ROWS($T$2:T681)/1000,"")</f>
        <v/>
      </c>
      <c r="V681" t="str">
        <f>IFERROR(SMALL($U$2:$U$1001,ROWS($U$2:U681)),"")</f>
        <v/>
      </c>
      <c r="W681" t="str">
        <f>IF(V681&lt;&gt;"",INDEX(Data_sales[productName],MATCH(V681,$U$2:$U$1001,0)),"")</f>
        <v/>
      </c>
      <c r="X681">
        <f>COUNTIF($O$2:O681,$O$2:$O$1001)</f>
        <v>17</v>
      </c>
      <c r="Y681" t="str">
        <f>IF(X681=1,X681+ROWS($X$2:X681)/100,"")</f>
        <v/>
      </c>
      <c r="Z681" t="str">
        <f>IFERROR(LARGE($Y$2:$Y$1001,ROWS($Y$2:Y681)),"")</f>
        <v/>
      </c>
      <c r="AA681" t="str">
        <f>IF(Z681&lt;&gt;"",INDEX(Data_sales[RepfullName],MATCH(Z681,$Y$2:$Y$1001,0)),"")</f>
        <v/>
      </c>
    </row>
    <row r="682" spans="1:27" x14ac:dyDescent="0.25">
      <c r="A682">
        <v>187</v>
      </c>
      <c r="B682">
        <v>28</v>
      </c>
      <c r="C682">
        <v>81.91</v>
      </c>
      <c r="D682" s="1" t="s">
        <v>17</v>
      </c>
      <c r="E682" s="1" t="s">
        <v>18</v>
      </c>
      <c r="F682" s="1" t="s">
        <v>30</v>
      </c>
      <c r="G682" s="2">
        <v>38308</v>
      </c>
      <c r="H682" s="1" t="s">
        <v>161</v>
      </c>
      <c r="I682" s="1" t="s">
        <v>18</v>
      </c>
      <c r="J682" s="1" t="s">
        <v>235</v>
      </c>
      <c r="K682" s="1" t="s">
        <v>236</v>
      </c>
      <c r="L682" s="1" t="s">
        <v>237</v>
      </c>
      <c r="M682" s="1" t="s">
        <v>40</v>
      </c>
      <c r="N682">
        <v>136800</v>
      </c>
      <c r="O682" s="1" t="s">
        <v>238</v>
      </c>
      <c r="P682" s="1" t="s">
        <v>40</v>
      </c>
      <c r="Q682" s="1">
        <f>Data_sales[[#This Row],[priceEach]]*Data_sales[[#This Row],[quantityOrdered]]</f>
        <v>2293.48</v>
      </c>
      <c r="R682" s="1">
        <f>YEAR(Data_sales[[#This Row],[orderDate]])</f>
        <v>2004</v>
      </c>
      <c r="T682">
        <f>COUNTIF($F$2:F682,F682:F1681)</f>
        <v>6</v>
      </c>
      <c r="U682" t="str">
        <f>IF(T682=1,T682+ROWS($T$2:T682)/1000,"")</f>
        <v/>
      </c>
      <c r="V682" t="str">
        <f>IFERROR(SMALL($U$2:$U$1001,ROWS($U$2:U682)),"")</f>
        <v/>
      </c>
      <c r="W682" t="str">
        <f>IF(V682&lt;&gt;"",INDEX(Data_sales[productName],MATCH(V682,$U$2:$U$1001,0)),"")</f>
        <v/>
      </c>
      <c r="X682">
        <f>COUNTIF($O$2:O682,$O$2:$O$1001)</f>
        <v>18</v>
      </c>
      <c r="Y682" t="str">
        <f>IF(X682=1,X682+ROWS($X$2:X682)/100,"")</f>
        <v/>
      </c>
      <c r="Z682" t="str">
        <f>IFERROR(LARGE($Y$2:$Y$1001,ROWS($Y$2:Y682)),"")</f>
        <v/>
      </c>
      <c r="AA682" t="str">
        <f>IF(Z682&lt;&gt;"",INDEX(Data_sales[RepfullName],MATCH(Z682,$Y$2:$Y$1001,0)),"")</f>
        <v/>
      </c>
    </row>
    <row r="683" spans="1:27" x14ac:dyDescent="0.25">
      <c r="A683">
        <v>187</v>
      </c>
      <c r="B683">
        <v>42</v>
      </c>
      <c r="C683">
        <v>62</v>
      </c>
      <c r="D683" s="1" t="s">
        <v>17</v>
      </c>
      <c r="E683" s="1" t="s">
        <v>18</v>
      </c>
      <c r="F683" s="1" t="s">
        <v>240</v>
      </c>
      <c r="G683" s="2">
        <v>37698</v>
      </c>
      <c r="H683" s="1" t="s">
        <v>234</v>
      </c>
      <c r="I683" s="1" t="s">
        <v>18</v>
      </c>
      <c r="J683" s="1" t="s">
        <v>235</v>
      </c>
      <c r="K683" s="1" t="s">
        <v>236</v>
      </c>
      <c r="L683" s="1" t="s">
        <v>237</v>
      </c>
      <c r="M683" s="1" t="s">
        <v>40</v>
      </c>
      <c r="N683">
        <v>136800</v>
      </c>
      <c r="O683" s="1" t="s">
        <v>238</v>
      </c>
      <c r="P683" s="1" t="s">
        <v>40</v>
      </c>
      <c r="Q683" s="1">
        <f>Data_sales[[#This Row],[priceEach]]*Data_sales[[#This Row],[quantityOrdered]]</f>
        <v>2604</v>
      </c>
      <c r="R683" s="1">
        <f>YEAR(Data_sales[[#This Row],[orderDate]])</f>
        <v>2003</v>
      </c>
      <c r="T683">
        <f>COUNTIF($F$2:F683,F683:F1682)</f>
        <v>1</v>
      </c>
      <c r="U683">
        <f>IF(T683=1,T683+ROWS($T$2:T683)/1000,"")</f>
        <v>1.6819999999999999</v>
      </c>
      <c r="V683" t="str">
        <f>IFERROR(SMALL($U$2:$U$1001,ROWS($U$2:U683)),"")</f>
        <v/>
      </c>
      <c r="W683" t="str">
        <f>IF(V683&lt;&gt;"",INDEX(Data_sales[productName],MATCH(V683,$U$2:$U$1001,0)),"")</f>
        <v/>
      </c>
      <c r="X683">
        <f>COUNTIF($O$2:O683,$O$2:$O$1001)</f>
        <v>19</v>
      </c>
      <c r="Y683" t="str">
        <f>IF(X683=1,X683+ROWS($X$2:X683)/100,"")</f>
        <v/>
      </c>
      <c r="Z683" t="str">
        <f>IFERROR(LARGE($Y$2:$Y$1001,ROWS($Y$2:Y683)),"")</f>
        <v/>
      </c>
      <c r="AA683" t="str">
        <f>IF(Z683&lt;&gt;"",INDEX(Data_sales[RepfullName],MATCH(Z683,$Y$2:$Y$1001,0)),"")</f>
        <v/>
      </c>
    </row>
    <row r="684" spans="1:27" x14ac:dyDescent="0.25">
      <c r="A684">
        <v>187</v>
      </c>
      <c r="B684">
        <v>42</v>
      </c>
      <c r="C684">
        <v>62</v>
      </c>
      <c r="D684" s="1" t="s">
        <v>17</v>
      </c>
      <c r="E684" s="1" t="s">
        <v>18</v>
      </c>
      <c r="F684" s="1" t="s">
        <v>240</v>
      </c>
      <c r="G684" s="2">
        <v>38274</v>
      </c>
      <c r="H684" s="1" t="s">
        <v>239</v>
      </c>
      <c r="I684" s="1" t="s">
        <v>18</v>
      </c>
      <c r="J684" s="1" t="s">
        <v>235</v>
      </c>
      <c r="K684" s="1" t="s">
        <v>236</v>
      </c>
      <c r="L684" s="1" t="s">
        <v>237</v>
      </c>
      <c r="M684" s="1" t="s">
        <v>40</v>
      </c>
      <c r="N684">
        <v>136800</v>
      </c>
      <c r="O684" s="1" t="s">
        <v>238</v>
      </c>
      <c r="P684" s="1" t="s">
        <v>40</v>
      </c>
      <c r="Q684" s="1">
        <f>Data_sales[[#This Row],[priceEach]]*Data_sales[[#This Row],[quantityOrdered]]</f>
        <v>2604</v>
      </c>
      <c r="R684" s="1">
        <f>YEAR(Data_sales[[#This Row],[orderDate]])</f>
        <v>2004</v>
      </c>
      <c r="T684">
        <f>COUNTIF($F$2:F684,F684:F1683)</f>
        <v>2</v>
      </c>
      <c r="U684" t="str">
        <f>IF(T684=1,T684+ROWS($T$2:T684)/1000,"")</f>
        <v/>
      </c>
      <c r="V684" t="str">
        <f>IFERROR(SMALL($U$2:$U$1001,ROWS($U$2:U684)),"")</f>
        <v/>
      </c>
      <c r="W684" t="str">
        <f>IF(V684&lt;&gt;"",INDEX(Data_sales[productName],MATCH(V684,$U$2:$U$1001,0)),"")</f>
        <v/>
      </c>
      <c r="X684">
        <f>COUNTIF($O$2:O684,$O$2:$O$1001)</f>
        <v>20</v>
      </c>
      <c r="Y684" t="str">
        <f>IF(X684=1,X684+ROWS($X$2:X684)/100,"")</f>
        <v/>
      </c>
      <c r="Z684" t="str">
        <f>IFERROR(LARGE($Y$2:$Y$1001,ROWS($Y$2:Y684)),"")</f>
        <v/>
      </c>
      <c r="AA684" t="str">
        <f>IF(Z684&lt;&gt;"",INDEX(Data_sales[RepfullName],MATCH(Z684,$Y$2:$Y$1001,0)),"")</f>
        <v/>
      </c>
    </row>
    <row r="685" spans="1:27" x14ac:dyDescent="0.25">
      <c r="A685">
        <v>187</v>
      </c>
      <c r="B685">
        <v>42</v>
      </c>
      <c r="C685">
        <v>62</v>
      </c>
      <c r="D685" s="1" t="s">
        <v>17</v>
      </c>
      <c r="E685" s="1" t="s">
        <v>18</v>
      </c>
      <c r="F685" s="1" t="s">
        <v>240</v>
      </c>
      <c r="G685" s="2">
        <v>38308</v>
      </c>
      <c r="H685" s="1" t="s">
        <v>161</v>
      </c>
      <c r="I685" s="1" t="s">
        <v>18</v>
      </c>
      <c r="J685" s="1" t="s">
        <v>235</v>
      </c>
      <c r="K685" s="1" t="s">
        <v>236</v>
      </c>
      <c r="L685" s="1" t="s">
        <v>237</v>
      </c>
      <c r="M685" s="1" t="s">
        <v>40</v>
      </c>
      <c r="N685">
        <v>136800</v>
      </c>
      <c r="O685" s="1" t="s">
        <v>238</v>
      </c>
      <c r="P685" s="1" t="s">
        <v>40</v>
      </c>
      <c r="Q685" s="1">
        <f>Data_sales[[#This Row],[priceEach]]*Data_sales[[#This Row],[quantityOrdered]]</f>
        <v>2604</v>
      </c>
      <c r="R685" s="1">
        <f>YEAR(Data_sales[[#This Row],[orderDate]])</f>
        <v>2004</v>
      </c>
      <c r="T685">
        <f>COUNTIF($F$2:F685,F685:F1684)</f>
        <v>3</v>
      </c>
      <c r="U685" t="str">
        <f>IF(T685=1,T685+ROWS($T$2:T685)/1000,"")</f>
        <v/>
      </c>
      <c r="V685" t="str">
        <f>IFERROR(SMALL($U$2:$U$1001,ROWS($U$2:U685)),"")</f>
        <v/>
      </c>
      <c r="W685" t="str">
        <f>IF(V685&lt;&gt;"",INDEX(Data_sales[productName],MATCH(V685,$U$2:$U$1001,0)),"")</f>
        <v/>
      </c>
      <c r="X685">
        <f>COUNTIF($O$2:O685,$O$2:$O$1001)</f>
        <v>21</v>
      </c>
      <c r="Y685" t="str">
        <f>IF(X685=1,X685+ROWS($X$2:X685)/100,"")</f>
        <v/>
      </c>
      <c r="Z685" t="str">
        <f>IFERROR(LARGE($Y$2:$Y$1001,ROWS($Y$2:Y685)),"")</f>
        <v/>
      </c>
      <c r="AA685" t="str">
        <f>IF(Z685&lt;&gt;"",INDEX(Data_sales[RepfullName],MATCH(Z685,$Y$2:$Y$1001,0)),"")</f>
        <v/>
      </c>
    </row>
    <row r="686" spans="1:27" x14ac:dyDescent="0.25">
      <c r="A686">
        <v>187</v>
      </c>
      <c r="B686">
        <v>36</v>
      </c>
      <c r="C686">
        <v>72.02</v>
      </c>
      <c r="D686" s="1" t="s">
        <v>17</v>
      </c>
      <c r="E686" s="1" t="s">
        <v>18</v>
      </c>
      <c r="F686" s="1" t="s">
        <v>241</v>
      </c>
      <c r="G686" s="2">
        <v>37698</v>
      </c>
      <c r="H686" s="1" t="s">
        <v>234</v>
      </c>
      <c r="I686" s="1" t="s">
        <v>18</v>
      </c>
      <c r="J686" s="1" t="s">
        <v>235</v>
      </c>
      <c r="K686" s="1" t="s">
        <v>236</v>
      </c>
      <c r="L686" s="1" t="s">
        <v>237</v>
      </c>
      <c r="M686" s="1" t="s">
        <v>40</v>
      </c>
      <c r="N686">
        <v>136800</v>
      </c>
      <c r="O686" s="1" t="s">
        <v>238</v>
      </c>
      <c r="P686" s="1" t="s">
        <v>40</v>
      </c>
      <c r="Q686" s="1">
        <f>Data_sales[[#This Row],[priceEach]]*Data_sales[[#This Row],[quantityOrdered]]</f>
        <v>2592.7199999999998</v>
      </c>
      <c r="R686" s="1">
        <f>YEAR(Data_sales[[#This Row],[orderDate]])</f>
        <v>2003</v>
      </c>
      <c r="T686">
        <f>COUNTIF($F$2:F686,F686:F1685)</f>
        <v>1</v>
      </c>
      <c r="U686">
        <f>IF(T686=1,T686+ROWS($T$2:T686)/1000,"")</f>
        <v>1.6850000000000001</v>
      </c>
      <c r="V686" t="str">
        <f>IFERROR(SMALL($U$2:$U$1001,ROWS($U$2:U686)),"")</f>
        <v/>
      </c>
      <c r="W686" t="str">
        <f>IF(V686&lt;&gt;"",INDEX(Data_sales[productName],MATCH(V686,$U$2:$U$1001,0)),"")</f>
        <v/>
      </c>
      <c r="X686">
        <f>COUNTIF($O$2:O686,$O$2:$O$1001)</f>
        <v>22</v>
      </c>
      <c r="Y686" t="str">
        <f>IF(X686=1,X686+ROWS($X$2:X686)/100,"")</f>
        <v/>
      </c>
      <c r="Z686" t="str">
        <f>IFERROR(LARGE($Y$2:$Y$1001,ROWS($Y$2:Y686)),"")</f>
        <v/>
      </c>
      <c r="AA686" t="str">
        <f>IF(Z686&lt;&gt;"",INDEX(Data_sales[RepfullName],MATCH(Z686,$Y$2:$Y$1001,0)),"")</f>
        <v/>
      </c>
    </row>
    <row r="687" spans="1:27" x14ac:dyDescent="0.25">
      <c r="A687">
        <v>187</v>
      </c>
      <c r="B687">
        <v>36</v>
      </c>
      <c r="C687">
        <v>72.02</v>
      </c>
      <c r="D687" s="1" t="s">
        <v>17</v>
      </c>
      <c r="E687" s="1" t="s">
        <v>18</v>
      </c>
      <c r="F687" s="1" t="s">
        <v>241</v>
      </c>
      <c r="G687" s="2">
        <v>38274</v>
      </c>
      <c r="H687" s="1" t="s">
        <v>239</v>
      </c>
      <c r="I687" s="1" t="s">
        <v>18</v>
      </c>
      <c r="J687" s="1" t="s">
        <v>235</v>
      </c>
      <c r="K687" s="1" t="s">
        <v>236</v>
      </c>
      <c r="L687" s="1" t="s">
        <v>237</v>
      </c>
      <c r="M687" s="1" t="s">
        <v>40</v>
      </c>
      <c r="N687">
        <v>136800</v>
      </c>
      <c r="O687" s="1" t="s">
        <v>238</v>
      </c>
      <c r="P687" s="1" t="s">
        <v>40</v>
      </c>
      <c r="Q687" s="1">
        <f>Data_sales[[#This Row],[priceEach]]*Data_sales[[#This Row],[quantityOrdered]]</f>
        <v>2592.7199999999998</v>
      </c>
      <c r="R687" s="1">
        <f>YEAR(Data_sales[[#This Row],[orderDate]])</f>
        <v>2004</v>
      </c>
      <c r="T687">
        <f>COUNTIF($F$2:F687,F687:F1686)</f>
        <v>2</v>
      </c>
      <c r="U687" t="str">
        <f>IF(T687=1,T687+ROWS($T$2:T687)/1000,"")</f>
        <v/>
      </c>
      <c r="V687" t="str">
        <f>IFERROR(SMALL($U$2:$U$1001,ROWS($U$2:U687)),"")</f>
        <v/>
      </c>
      <c r="W687" t="str">
        <f>IF(V687&lt;&gt;"",INDEX(Data_sales[productName],MATCH(V687,$U$2:$U$1001,0)),"")</f>
        <v/>
      </c>
      <c r="X687">
        <f>COUNTIF($O$2:O687,$O$2:$O$1001)</f>
        <v>23</v>
      </c>
      <c r="Y687" t="str">
        <f>IF(X687=1,X687+ROWS($X$2:X687)/100,"")</f>
        <v/>
      </c>
      <c r="Z687" t="str">
        <f>IFERROR(LARGE($Y$2:$Y$1001,ROWS($Y$2:Y687)),"")</f>
        <v/>
      </c>
      <c r="AA687" t="str">
        <f>IF(Z687&lt;&gt;"",INDEX(Data_sales[RepfullName],MATCH(Z687,$Y$2:$Y$1001,0)),"")</f>
        <v/>
      </c>
    </row>
    <row r="688" spans="1:27" x14ac:dyDescent="0.25">
      <c r="A688">
        <v>187</v>
      </c>
      <c r="B688">
        <v>36</v>
      </c>
      <c r="C688">
        <v>72.02</v>
      </c>
      <c r="D688" s="1" t="s">
        <v>17</v>
      </c>
      <c r="E688" s="1" t="s">
        <v>18</v>
      </c>
      <c r="F688" s="1" t="s">
        <v>241</v>
      </c>
      <c r="G688" s="2">
        <v>38308</v>
      </c>
      <c r="H688" s="1" t="s">
        <v>161</v>
      </c>
      <c r="I688" s="1" t="s">
        <v>18</v>
      </c>
      <c r="J688" s="1" t="s">
        <v>235</v>
      </c>
      <c r="K688" s="1" t="s">
        <v>236</v>
      </c>
      <c r="L688" s="1" t="s">
        <v>237</v>
      </c>
      <c r="M688" s="1" t="s">
        <v>40</v>
      </c>
      <c r="N688">
        <v>136800</v>
      </c>
      <c r="O688" s="1" t="s">
        <v>238</v>
      </c>
      <c r="P688" s="1" t="s">
        <v>40</v>
      </c>
      <c r="Q688" s="1">
        <f>Data_sales[[#This Row],[priceEach]]*Data_sales[[#This Row],[quantityOrdered]]</f>
        <v>2592.7199999999998</v>
      </c>
      <c r="R688" s="1">
        <f>YEAR(Data_sales[[#This Row],[orderDate]])</f>
        <v>2004</v>
      </c>
      <c r="T688">
        <f>COUNTIF($F$2:F688,F688:F1687)</f>
        <v>3</v>
      </c>
      <c r="U688" t="str">
        <f>IF(T688=1,T688+ROWS($T$2:T688)/1000,"")</f>
        <v/>
      </c>
      <c r="V688" t="str">
        <f>IFERROR(SMALL($U$2:$U$1001,ROWS($U$2:U688)),"")</f>
        <v/>
      </c>
      <c r="W688" t="str">
        <f>IF(V688&lt;&gt;"",INDEX(Data_sales[productName],MATCH(V688,$U$2:$U$1001,0)),"")</f>
        <v/>
      </c>
      <c r="X688">
        <f>COUNTIF($O$2:O688,$O$2:$O$1001)</f>
        <v>24</v>
      </c>
      <c r="Y688" t="str">
        <f>IF(X688=1,X688+ROWS($X$2:X688)/100,"")</f>
        <v/>
      </c>
      <c r="Z688" t="str">
        <f>IFERROR(LARGE($Y$2:$Y$1001,ROWS($Y$2:Y688)),"")</f>
        <v/>
      </c>
      <c r="AA688" t="str">
        <f>IF(Z688&lt;&gt;"",INDEX(Data_sales[RepfullName],MATCH(Z688,$Y$2:$Y$1001,0)),"")</f>
        <v/>
      </c>
    </row>
    <row r="689" spans="1:27" x14ac:dyDescent="0.25">
      <c r="A689">
        <v>187</v>
      </c>
      <c r="B689">
        <v>29</v>
      </c>
      <c r="C689">
        <v>43.27</v>
      </c>
      <c r="D689" s="1" t="s">
        <v>17</v>
      </c>
      <c r="E689" s="1" t="s">
        <v>18</v>
      </c>
      <c r="F689" s="1" t="s">
        <v>242</v>
      </c>
      <c r="G689" s="2">
        <v>37698</v>
      </c>
      <c r="H689" s="1" t="s">
        <v>234</v>
      </c>
      <c r="I689" s="1" t="s">
        <v>18</v>
      </c>
      <c r="J689" s="1" t="s">
        <v>235</v>
      </c>
      <c r="K689" s="1" t="s">
        <v>236</v>
      </c>
      <c r="L689" s="1" t="s">
        <v>237</v>
      </c>
      <c r="M689" s="1" t="s">
        <v>40</v>
      </c>
      <c r="N689">
        <v>136800</v>
      </c>
      <c r="O689" s="1" t="s">
        <v>238</v>
      </c>
      <c r="P689" s="1" t="s">
        <v>40</v>
      </c>
      <c r="Q689" s="1">
        <f>Data_sales[[#This Row],[priceEach]]*Data_sales[[#This Row],[quantityOrdered]]</f>
        <v>1254.8300000000002</v>
      </c>
      <c r="R689" s="1">
        <f>YEAR(Data_sales[[#This Row],[orderDate]])</f>
        <v>2003</v>
      </c>
      <c r="T689">
        <f>COUNTIF($F$2:F689,F689:F1688)</f>
        <v>1</v>
      </c>
      <c r="U689">
        <f>IF(T689=1,T689+ROWS($T$2:T689)/1000,"")</f>
        <v>1.6879999999999999</v>
      </c>
      <c r="V689" t="str">
        <f>IFERROR(SMALL($U$2:$U$1001,ROWS($U$2:U689)),"")</f>
        <v/>
      </c>
      <c r="W689" t="str">
        <f>IF(V689&lt;&gt;"",INDEX(Data_sales[productName],MATCH(V689,$U$2:$U$1001,0)),"")</f>
        <v/>
      </c>
      <c r="X689">
        <f>COUNTIF($O$2:O689,$O$2:$O$1001)</f>
        <v>25</v>
      </c>
      <c r="Y689" t="str">
        <f>IF(X689=1,X689+ROWS($X$2:X689)/100,"")</f>
        <v/>
      </c>
      <c r="Z689" t="str">
        <f>IFERROR(LARGE($Y$2:$Y$1001,ROWS($Y$2:Y689)),"")</f>
        <v/>
      </c>
      <c r="AA689" t="str">
        <f>IF(Z689&lt;&gt;"",INDEX(Data_sales[RepfullName],MATCH(Z689,$Y$2:$Y$1001,0)),"")</f>
        <v/>
      </c>
    </row>
    <row r="690" spans="1:27" x14ac:dyDescent="0.25">
      <c r="A690">
        <v>187</v>
      </c>
      <c r="B690">
        <v>29</v>
      </c>
      <c r="C690">
        <v>43.27</v>
      </c>
      <c r="D690" s="1" t="s">
        <v>17</v>
      </c>
      <c r="E690" s="1" t="s">
        <v>18</v>
      </c>
      <c r="F690" s="1" t="s">
        <v>242</v>
      </c>
      <c r="G690" s="2">
        <v>38274</v>
      </c>
      <c r="H690" s="1" t="s">
        <v>239</v>
      </c>
      <c r="I690" s="1" t="s">
        <v>18</v>
      </c>
      <c r="J690" s="1" t="s">
        <v>235</v>
      </c>
      <c r="K690" s="1" t="s">
        <v>236</v>
      </c>
      <c r="L690" s="1" t="s">
        <v>237</v>
      </c>
      <c r="M690" s="1" t="s">
        <v>40</v>
      </c>
      <c r="N690">
        <v>136800</v>
      </c>
      <c r="O690" s="1" t="s">
        <v>238</v>
      </c>
      <c r="P690" s="1" t="s">
        <v>40</v>
      </c>
      <c r="Q690" s="1">
        <f>Data_sales[[#This Row],[priceEach]]*Data_sales[[#This Row],[quantityOrdered]]</f>
        <v>1254.8300000000002</v>
      </c>
      <c r="R690" s="1">
        <f>YEAR(Data_sales[[#This Row],[orderDate]])</f>
        <v>2004</v>
      </c>
      <c r="T690">
        <f>COUNTIF($F$2:F690,F690:F1689)</f>
        <v>2</v>
      </c>
      <c r="U690" t="str">
        <f>IF(T690=1,T690+ROWS($T$2:T690)/1000,"")</f>
        <v/>
      </c>
      <c r="V690" t="str">
        <f>IFERROR(SMALL($U$2:$U$1001,ROWS($U$2:U690)),"")</f>
        <v/>
      </c>
      <c r="W690" t="str">
        <f>IF(V690&lt;&gt;"",INDEX(Data_sales[productName],MATCH(V690,$U$2:$U$1001,0)),"")</f>
        <v/>
      </c>
      <c r="X690">
        <f>COUNTIF($O$2:O690,$O$2:$O$1001)</f>
        <v>26</v>
      </c>
      <c r="Y690" t="str">
        <f>IF(X690=1,X690+ROWS($X$2:X690)/100,"")</f>
        <v/>
      </c>
      <c r="Z690" t="str">
        <f>IFERROR(LARGE($Y$2:$Y$1001,ROWS($Y$2:Y690)),"")</f>
        <v/>
      </c>
      <c r="AA690" t="str">
        <f>IF(Z690&lt;&gt;"",INDEX(Data_sales[RepfullName],MATCH(Z690,$Y$2:$Y$1001,0)),"")</f>
        <v/>
      </c>
    </row>
    <row r="691" spans="1:27" x14ac:dyDescent="0.25">
      <c r="A691">
        <v>187</v>
      </c>
      <c r="B691">
        <v>29</v>
      </c>
      <c r="C691">
        <v>43.27</v>
      </c>
      <c r="D691" s="1" t="s">
        <v>17</v>
      </c>
      <c r="E691" s="1" t="s">
        <v>18</v>
      </c>
      <c r="F691" s="1" t="s">
        <v>242</v>
      </c>
      <c r="G691" s="2">
        <v>38308</v>
      </c>
      <c r="H691" s="1" t="s">
        <v>161</v>
      </c>
      <c r="I691" s="1" t="s">
        <v>18</v>
      </c>
      <c r="J691" s="1" t="s">
        <v>235</v>
      </c>
      <c r="K691" s="1" t="s">
        <v>236</v>
      </c>
      <c r="L691" s="1" t="s">
        <v>237</v>
      </c>
      <c r="M691" s="1" t="s">
        <v>40</v>
      </c>
      <c r="N691">
        <v>136800</v>
      </c>
      <c r="O691" s="1" t="s">
        <v>238</v>
      </c>
      <c r="P691" s="1" t="s">
        <v>40</v>
      </c>
      <c r="Q691" s="1">
        <f>Data_sales[[#This Row],[priceEach]]*Data_sales[[#This Row],[quantityOrdered]]</f>
        <v>1254.8300000000002</v>
      </c>
      <c r="R691" s="1">
        <f>YEAR(Data_sales[[#This Row],[orderDate]])</f>
        <v>2004</v>
      </c>
      <c r="T691">
        <f>COUNTIF($F$2:F691,F691:F1690)</f>
        <v>3</v>
      </c>
      <c r="U691" t="str">
        <f>IF(T691=1,T691+ROWS($T$2:T691)/1000,"")</f>
        <v/>
      </c>
      <c r="V691" t="str">
        <f>IFERROR(SMALL($U$2:$U$1001,ROWS($U$2:U691)),"")</f>
        <v/>
      </c>
      <c r="W691" t="str">
        <f>IF(V691&lt;&gt;"",INDEX(Data_sales[productName],MATCH(V691,$U$2:$U$1001,0)),"")</f>
        <v/>
      </c>
      <c r="X691">
        <f>COUNTIF($O$2:O691,$O$2:$O$1001)</f>
        <v>27</v>
      </c>
      <c r="Y691" t="str">
        <f>IF(X691=1,X691+ROWS($X$2:X691)/100,"")</f>
        <v/>
      </c>
      <c r="Z691" t="str">
        <f>IFERROR(LARGE($Y$2:$Y$1001,ROWS($Y$2:Y691)),"")</f>
        <v/>
      </c>
      <c r="AA691" t="str">
        <f>IF(Z691&lt;&gt;"",INDEX(Data_sales[RepfullName],MATCH(Z691,$Y$2:$Y$1001,0)),"")</f>
        <v/>
      </c>
    </row>
    <row r="692" spans="1:27" x14ac:dyDescent="0.25">
      <c r="A692">
        <v>187</v>
      </c>
      <c r="B692">
        <v>20</v>
      </c>
      <c r="C692">
        <v>28.88</v>
      </c>
      <c r="D692" s="1" t="s">
        <v>17</v>
      </c>
      <c r="E692" s="1" t="s">
        <v>18</v>
      </c>
      <c r="F692" s="1" t="s">
        <v>46</v>
      </c>
      <c r="G692" s="2">
        <v>37698</v>
      </c>
      <c r="H692" s="1" t="s">
        <v>234</v>
      </c>
      <c r="I692" s="1" t="s">
        <v>18</v>
      </c>
      <c r="J692" s="1" t="s">
        <v>235</v>
      </c>
      <c r="K692" s="1" t="s">
        <v>236</v>
      </c>
      <c r="L692" s="1" t="s">
        <v>237</v>
      </c>
      <c r="M692" s="1" t="s">
        <v>40</v>
      </c>
      <c r="N692">
        <v>136800</v>
      </c>
      <c r="O692" s="1" t="s">
        <v>238</v>
      </c>
      <c r="P692" s="1" t="s">
        <v>40</v>
      </c>
      <c r="Q692" s="1">
        <f>Data_sales[[#This Row],[priceEach]]*Data_sales[[#This Row],[quantityOrdered]]</f>
        <v>577.6</v>
      </c>
      <c r="R692" s="1">
        <f>YEAR(Data_sales[[#This Row],[orderDate]])</f>
        <v>2003</v>
      </c>
      <c r="T692">
        <f>COUNTIF($F$2:F692,F692:F1691)</f>
        <v>5</v>
      </c>
      <c r="U692" t="str">
        <f>IF(T692=1,T692+ROWS($T$2:T692)/1000,"")</f>
        <v/>
      </c>
      <c r="V692" t="str">
        <f>IFERROR(SMALL($U$2:$U$1001,ROWS($U$2:U692)),"")</f>
        <v/>
      </c>
      <c r="W692" t="str">
        <f>IF(V692&lt;&gt;"",INDEX(Data_sales[productName],MATCH(V692,$U$2:$U$1001,0)),"")</f>
        <v/>
      </c>
      <c r="X692">
        <f>COUNTIF($O$2:O692,$O$2:$O$1001)</f>
        <v>28</v>
      </c>
      <c r="Y692" t="str">
        <f>IF(X692=1,X692+ROWS($X$2:X692)/100,"")</f>
        <v/>
      </c>
      <c r="Z692" t="str">
        <f>IFERROR(LARGE($Y$2:$Y$1001,ROWS($Y$2:Y692)),"")</f>
        <v/>
      </c>
      <c r="AA692" t="str">
        <f>IF(Z692&lt;&gt;"",INDEX(Data_sales[RepfullName],MATCH(Z692,$Y$2:$Y$1001,0)),"")</f>
        <v/>
      </c>
    </row>
    <row r="693" spans="1:27" x14ac:dyDescent="0.25">
      <c r="A693">
        <v>187</v>
      </c>
      <c r="B693">
        <v>20</v>
      </c>
      <c r="C693">
        <v>28.88</v>
      </c>
      <c r="D693" s="1" t="s">
        <v>17</v>
      </c>
      <c r="E693" s="1" t="s">
        <v>18</v>
      </c>
      <c r="F693" s="1" t="s">
        <v>46</v>
      </c>
      <c r="G693" s="2">
        <v>38274</v>
      </c>
      <c r="H693" s="1" t="s">
        <v>239</v>
      </c>
      <c r="I693" s="1" t="s">
        <v>18</v>
      </c>
      <c r="J693" s="1" t="s">
        <v>235</v>
      </c>
      <c r="K693" s="1" t="s">
        <v>236</v>
      </c>
      <c r="L693" s="1" t="s">
        <v>237</v>
      </c>
      <c r="M693" s="1" t="s">
        <v>40</v>
      </c>
      <c r="N693">
        <v>136800</v>
      </c>
      <c r="O693" s="1" t="s">
        <v>238</v>
      </c>
      <c r="P693" s="1" t="s">
        <v>40</v>
      </c>
      <c r="Q693" s="1">
        <f>Data_sales[[#This Row],[priceEach]]*Data_sales[[#This Row],[quantityOrdered]]</f>
        <v>577.6</v>
      </c>
      <c r="R693" s="1">
        <f>YEAR(Data_sales[[#This Row],[orderDate]])</f>
        <v>2004</v>
      </c>
      <c r="T693">
        <f>COUNTIF($F$2:F693,F693:F1692)</f>
        <v>6</v>
      </c>
      <c r="U693" t="str">
        <f>IF(T693=1,T693+ROWS($T$2:T693)/1000,"")</f>
        <v/>
      </c>
      <c r="V693" t="str">
        <f>IFERROR(SMALL($U$2:$U$1001,ROWS($U$2:U693)),"")</f>
        <v/>
      </c>
      <c r="W693" t="str">
        <f>IF(V693&lt;&gt;"",INDEX(Data_sales[productName],MATCH(V693,$U$2:$U$1001,0)),"")</f>
        <v/>
      </c>
      <c r="X693">
        <f>COUNTIF($O$2:O693,$O$2:$O$1001)</f>
        <v>29</v>
      </c>
      <c r="Y693" t="str">
        <f>IF(X693=1,X693+ROWS($X$2:X693)/100,"")</f>
        <v/>
      </c>
      <c r="Z693" t="str">
        <f>IFERROR(LARGE($Y$2:$Y$1001,ROWS($Y$2:Y693)),"")</f>
        <v/>
      </c>
      <c r="AA693" t="str">
        <f>IF(Z693&lt;&gt;"",INDEX(Data_sales[RepfullName],MATCH(Z693,$Y$2:$Y$1001,0)),"")</f>
        <v/>
      </c>
    </row>
    <row r="694" spans="1:27" x14ac:dyDescent="0.25">
      <c r="A694">
        <v>187</v>
      </c>
      <c r="B694">
        <v>20</v>
      </c>
      <c r="C694">
        <v>28.88</v>
      </c>
      <c r="D694" s="1" t="s">
        <v>17</v>
      </c>
      <c r="E694" s="1" t="s">
        <v>18</v>
      </c>
      <c r="F694" s="1" t="s">
        <v>46</v>
      </c>
      <c r="G694" s="2">
        <v>38308</v>
      </c>
      <c r="H694" s="1" t="s">
        <v>161</v>
      </c>
      <c r="I694" s="1" t="s">
        <v>18</v>
      </c>
      <c r="J694" s="1" t="s">
        <v>235</v>
      </c>
      <c r="K694" s="1" t="s">
        <v>236</v>
      </c>
      <c r="L694" s="1" t="s">
        <v>237</v>
      </c>
      <c r="M694" s="1" t="s">
        <v>40</v>
      </c>
      <c r="N694">
        <v>136800</v>
      </c>
      <c r="O694" s="1" t="s">
        <v>238</v>
      </c>
      <c r="P694" s="1" t="s">
        <v>40</v>
      </c>
      <c r="Q694" s="1">
        <f>Data_sales[[#This Row],[priceEach]]*Data_sales[[#This Row],[quantityOrdered]]</f>
        <v>577.6</v>
      </c>
      <c r="R694" s="1">
        <f>YEAR(Data_sales[[#This Row],[orderDate]])</f>
        <v>2004</v>
      </c>
      <c r="T694">
        <f>COUNTIF($F$2:F694,F694:F1693)</f>
        <v>7</v>
      </c>
      <c r="U694" t="str">
        <f>IF(T694=1,T694+ROWS($T$2:T694)/1000,"")</f>
        <v/>
      </c>
      <c r="V694" t="str">
        <f>IFERROR(SMALL($U$2:$U$1001,ROWS($U$2:U694)),"")</f>
        <v/>
      </c>
      <c r="W694" t="str">
        <f>IF(V694&lt;&gt;"",INDEX(Data_sales[productName],MATCH(V694,$U$2:$U$1001,0)),"")</f>
        <v/>
      </c>
      <c r="X694">
        <f>COUNTIF($O$2:O694,$O$2:$O$1001)</f>
        <v>30</v>
      </c>
      <c r="Y694" t="str">
        <f>IF(X694=1,X694+ROWS($X$2:X694)/100,"")</f>
        <v/>
      </c>
      <c r="Z694" t="str">
        <f>IFERROR(LARGE($Y$2:$Y$1001,ROWS($Y$2:Y694)),"")</f>
        <v/>
      </c>
      <c r="AA694" t="str">
        <f>IF(Z694&lt;&gt;"",INDEX(Data_sales[RepfullName],MATCH(Z694,$Y$2:$Y$1001,0)),"")</f>
        <v/>
      </c>
    </row>
    <row r="695" spans="1:27" x14ac:dyDescent="0.25">
      <c r="A695">
        <v>187</v>
      </c>
      <c r="B695">
        <v>39</v>
      </c>
      <c r="C695">
        <v>40.770000000000003</v>
      </c>
      <c r="D695" s="1" t="s">
        <v>17</v>
      </c>
      <c r="E695" s="1" t="s">
        <v>18</v>
      </c>
      <c r="F695" s="1" t="s">
        <v>47</v>
      </c>
      <c r="G695" s="2">
        <v>37698</v>
      </c>
      <c r="H695" s="1" t="s">
        <v>234</v>
      </c>
      <c r="I695" s="1" t="s">
        <v>18</v>
      </c>
      <c r="J695" s="1" t="s">
        <v>235</v>
      </c>
      <c r="K695" s="1" t="s">
        <v>236</v>
      </c>
      <c r="L695" s="1" t="s">
        <v>237</v>
      </c>
      <c r="M695" s="1" t="s">
        <v>40</v>
      </c>
      <c r="N695">
        <v>136800</v>
      </c>
      <c r="O695" s="1" t="s">
        <v>238</v>
      </c>
      <c r="P695" s="1" t="s">
        <v>40</v>
      </c>
      <c r="Q695" s="1">
        <f>Data_sales[[#This Row],[priceEach]]*Data_sales[[#This Row],[quantityOrdered]]</f>
        <v>1590.0300000000002</v>
      </c>
      <c r="R695" s="1">
        <f>YEAR(Data_sales[[#This Row],[orderDate]])</f>
        <v>2003</v>
      </c>
      <c r="T695">
        <f>COUNTIF($F$2:F695,F695:F1694)</f>
        <v>5</v>
      </c>
      <c r="U695" t="str">
        <f>IF(T695=1,T695+ROWS($T$2:T695)/1000,"")</f>
        <v/>
      </c>
      <c r="V695" t="str">
        <f>IFERROR(SMALL($U$2:$U$1001,ROWS($U$2:U695)),"")</f>
        <v/>
      </c>
      <c r="W695" t="str">
        <f>IF(V695&lt;&gt;"",INDEX(Data_sales[productName],MATCH(V695,$U$2:$U$1001,0)),"")</f>
        <v/>
      </c>
      <c r="X695">
        <f>COUNTIF($O$2:O695,$O$2:$O$1001)</f>
        <v>31</v>
      </c>
      <c r="Y695" t="str">
        <f>IF(X695=1,X695+ROWS($X$2:X695)/100,"")</f>
        <v/>
      </c>
      <c r="Z695" t="str">
        <f>IFERROR(LARGE($Y$2:$Y$1001,ROWS($Y$2:Y695)),"")</f>
        <v/>
      </c>
      <c r="AA695" t="str">
        <f>IF(Z695&lt;&gt;"",INDEX(Data_sales[RepfullName],MATCH(Z695,$Y$2:$Y$1001,0)),"")</f>
        <v/>
      </c>
    </row>
    <row r="696" spans="1:27" x14ac:dyDescent="0.25">
      <c r="A696">
        <v>187</v>
      </c>
      <c r="B696">
        <v>39</v>
      </c>
      <c r="C696">
        <v>40.770000000000003</v>
      </c>
      <c r="D696" s="1" t="s">
        <v>17</v>
      </c>
      <c r="E696" s="1" t="s">
        <v>18</v>
      </c>
      <c r="F696" s="1" t="s">
        <v>47</v>
      </c>
      <c r="G696" s="2">
        <v>38274</v>
      </c>
      <c r="H696" s="1" t="s">
        <v>239</v>
      </c>
      <c r="I696" s="1" t="s">
        <v>18</v>
      </c>
      <c r="J696" s="1" t="s">
        <v>235</v>
      </c>
      <c r="K696" s="1" t="s">
        <v>236</v>
      </c>
      <c r="L696" s="1" t="s">
        <v>237</v>
      </c>
      <c r="M696" s="1" t="s">
        <v>40</v>
      </c>
      <c r="N696">
        <v>136800</v>
      </c>
      <c r="O696" s="1" t="s">
        <v>238</v>
      </c>
      <c r="P696" s="1" t="s">
        <v>40</v>
      </c>
      <c r="Q696" s="1">
        <f>Data_sales[[#This Row],[priceEach]]*Data_sales[[#This Row],[quantityOrdered]]</f>
        <v>1590.0300000000002</v>
      </c>
      <c r="R696" s="1">
        <f>YEAR(Data_sales[[#This Row],[orderDate]])</f>
        <v>2004</v>
      </c>
      <c r="T696">
        <f>COUNTIF($F$2:F696,F696:F1695)</f>
        <v>6</v>
      </c>
      <c r="U696" t="str">
        <f>IF(T696=1,T696+ROWS($T$2:T696)/1000,"")</f>
        <v/>
      </c>
      <c r="V696" t="str">
        <f>IFERROR(SMALL($U$2:$U$1001,ROWS($U$2:U696)),"")</f>
        <v/>
      </c>
      <c r="W696" t="str">
        <f>IF(V696&lt;&gt;"",INDEX(Data_sales[productName],MATCH(V696,$U$2:$U$1001,0)),"")</f>
        <v/>
      </c>
      <c r="X696">
        <f>COUNTIF($O$2:O696,$O$2:$O$1001)</f>
        <v>32</v>
      </c>
      <c r="Y696" t="str">
        <f>IF(X696=1,X696+ROWS($X$2:X696)/100,"")</f>
        <v/>
      </c>
      <c r="Z696" t="str">
        <f>IFERROR(LARGE($Y$2:$Y$1001,ROWS($Y$2:Y696)),"")</f>
        <v/>
      </c>
      <c r="AA696" t="str">
        <f>IF(Z696&lt;&gt;"",INDEX(Data_sales[RepfullName],MATCH(Z696,$Y$2:$Y$1001,0)),"")</f>
        <v/>
      </c>
    </row>
    <row r="697" spans="1:27" x14ac:dyDescent="0.25">
      <c r="A697">
        <v>187</v>
      </c>
      <c r="B697">
        <v>39</v>
      </c>
      <c r="C697">
        <v>40.770000000000003</v>
      </c>
      <c r="D697" s="1" t="s">
        <v>17</v>
      </c>
      <c r="E697" s="1" t="s">
        <v>18</v>
      </c>
      <c r="F697" s="1" t="s">
        <v>47</v>
      </c>
      <c r="G697" s="2">
        <v>38308</v>
      </c>
      <c r="H697" s="1" t="s">
        <v>161</v>
      </c>
      <c r="I697" s="1" t="s">
        <v>18</v>
      </c>
      <c r="J697" s="1" t="s">
        <v>235</v>
      </c>
      <c r="K697" s="1" t="s">
        <v>236</v>
      </c>
      <c r="L697" s="1" t="s">
        <v>237</v>
      </c>
      <c r="M697" s="1" t="s">
        <v>40</v>
      </c>
      <c r="N697">
        <v>136800</v>
      </c>
      <c r="O697" s="1" t="s">
        <v>238</v>
      </c>
      <c r="P697" s="1" t="s">
        <v>40</v>
      </c>
      <c r="Q697" s="1">
        <f>Data_sales[[#This Row],[priceEach]]*Data_sales[[#This Row],[quantityOrdered]]</f>
        <v>1590.0300000000002</v>
      </c>
      <c r="R697" s="1">
        <f>YEAR(Data_sales[[#This Row],[orderDate]])</f>
        <v>2004</v>
      </c>
      <c r="T697">
        <f>COUNTIF($F$2:F697,F697:F1696)</f>
        <v>7</v>
      </c>
      <c r="U697" t="str">
        <f>IF(T697=1,T697+ROWS($T$2:T697)/1000,"")</f>
        <v/>
      </c>
      <c r="V697" t="str">
        <f>IFERROR(SMALL($U$2:$U$1001,ROWS($U$2:U697)),"")</f>
        <v/>
      </c>
      <c r="W697" t="str">
        <f>IF(V697&lt;&gt;"",INDEX(Data_sales[productName],MATCH(V697,$U$2:$U$1001,0)),"")</f>
        <v/>
      </c>
      <c r="X697">
        <f>COUNTIF($O$2:O697,$O$2:$O$1001)</f>
        <v>33</v>
      </c>
      <c r="Y697" t="str">
        <f>IF(X697=1,X697+ROWS($X$2:X697)/100,"")</f>
        <v/>
      </c>
      <c r="Z697" t="str">
        <f>IFERROR(LARGE($Y$2:$Y$1001,ROWS($Y$2:Y697)),"")</f>
        <v/>
      </c>
      <c r="AA697" t="str">
        <f>IF(Z697&lt;&gt;"",INDEX(Data_sales[RepfullName],MATCH(Z697,$Y$2:$Y$1001,0)),"")</f>
        <v/>
      </c>
    </row>
    <row r="698" spans="1:27" x14ac:dyDescent="0.25">
      <c r="A698">
        <v>187</v>
      </c>
      <c r="B698">
        <v>43</v>
      </c>
      <c r="C698">
        <v>82.69</v>
      </c>
      <c r="D698" s="1" t="s">
        <v>17</v>
      </c>
      <c r="E698" s="1" t="s">
        <v>18</v>
      </c>
      <c r="F698" s="1" t="s">
        <v>243</v>
      </c>
      <c r="G698" s="2">
        <v>37698</v>
      </c>
      <c r="H698" s="1" t="s">
        <v>234</v>
      </c>
      <c r="I698" s="1" t="s">
        <v>18</v>
      </c>
      <c r="J698" s="1" t="s">
        <v>235</v>
      </c>
      <c r="K698" s="1" t="s">
        <v>236</v>
      </c>
      <c r="L698" s="1" t="s">
        <v>237</v>
      </c>
      <c r="M698" s="1" t="s">
        <v>40</v>
      </c>
      <c r="N698">
        <v>136800</v>
      </c>
      <c r="O698" s="1" t="s">
        <v>238</v>
      </c>
      <c r="P698" s="1" t="s">
        <v>40</v>
      </c>
      <c r="Q698" s="1">
        <f>Data_sales[[#This Row],[priceEach]]*Data_sales[[#This Row],[quantityOrdered]]</f>
        <v>3555.67</v>
      </c>
      <c r="R698" s="1">
        <f>YEAR(Data_sales[[#This Row],[orderDate]])</f>
        <v>2003</v>
      </c>
      <c r="T698">
        <f>COUNTIF($F$2:F698,F698:F1697)</f>
        <v>1</v>
      </c>
      <c r="U698">
        <f>IF(T698=1,T698+ROWS($T$2:T698)/1000,"")</f>
        <v>1.6970000000000001</v>
      </c>
      <c r="V698" t="str">
        <f>IFERROR(SMALL($U$2:$U$1001,ROWS($U$2:U698)),"")</f>
        <v/>
      </c>
      <c r="W698" t="str">
        <f>IF(V698&lt;&gt;"",INDEX(Data_sales[productName],MATCH(V698,$U$2:$U$1001,0)),"")</f>
        <v/>
      </c>
      <c r="X698">
        <f>COUNTIF($O$2:O698,$O$2:$O$1001)</f>
        <v>34</v>
      </c>
      <c r="Y698" t="str">
        <f>IF(X698=1,X698+ROWS($X$2:X698)/100,"")</f>
        <v/>
      </c>
      <c r="Z698" t="str">
        <f>IFERROR(LARGE($Y$2:$Y$1001,ROWS($Y$2:Y698)),"")</f>
        <v/>
      </c>
      <c r="AA698" t="str">
        <f>IF(Z698&lt;&gt;"",INDEX(Data_sales[RepfullName],MATCH(Z698,$Y$2:$Y$1001,0)),"")</f>
        <v/>
      </c>
    </row>
    <row r="699" spans="1:27" x14ac:dyDescent="0.25">
      <c r="A699">
        <v>187</v>
      </c>
      <c r="B699">
        <v>43</v>
      </c>
      <c r="C699">
        <v>82.69</v>
      </c>
      <c r="D699" s="1" t="s">
        <v>17</v>
      </c>
      <c r="E699" s="1" t="s">
        <v>18</v>
      </c>
      <c r="F699" s="1" t="s">
        <v>243</v>
      </c>
      <c r="G699" s="2">
        <v>38274</v>
      </c>
      <c r="H699" s="1" t="s">
        <v>239</v>
      </c>
      <c r="I699" s="1" t="s">
        <v>18</v>
      </c>
      <c r="J699" s="1" t="s">
        <v>235</v>
      </c>
      <c r="K699" s="1" t="s">
        <v>236</v>
      </c>
      <c r="L699" s="1" t="s">
        <v>237</v>
      </c>
      <c r="M699" s="1" t="s">
        <v>40</v>
      </c>
      <c r="N699">
        <v>136800</v>
      </c>
      <c r="O699" s="1" t="s">
        <v>238</v>
      </c>
      <c r="P699" s="1" t="s">
        <v>40</v>
      </c>
      <c r="Q699" s="1">
        <f>Data_sales[[#This Row],[priceEach]]*Data_sales[[#This Row],[quantityOrdered]]</f>
        <v>3555.67</v>
      </c>
      <c r="R699" s="1">
        <f>YEAR(Data_sales[[#This Row],[orderDate]])</f>
        <v>2004</v>
      </c>
      <c r="T699">
        <f>COUNTIF($F$2:F699,F699:F1698)</f>
        <v>2</v>
      </c>
      <c r="U699" t="str">
        <f>IF(T699=1,T699+ROWS($T$2:T699)/1000,"")</f>
        <v/>
      </c>
      <c r="V699" t="str">
        <f>IFERROR(SMALL($U$2:$U$1001,ROWS($U$2:U699)),"")</f>
        <v/>
      </c>
      <c r="W699" t="str">
        <f>IF(V699&lt;&gt;"",INDEX(Data_sales[productName],MATCH(V699,$U$2:$U$1001,0)),"")</f>
        <v/>
      </c>
      <c r="X699">
        <f>COUNTIF($O$2:O699,$O$2:$O$1001)</f>
        <v>35</v>
      </c>
      <c r="Y699" t="str">
        <f>IF(X699=1,X699+ROWS($X$2:X699)/100,"")</f>
        <v/>
      </c>
      <c r="Z699" t="str">
        <f>IFERROR(LARGE($Y$2:$Y$1001,ROWS($Y$2:Y699)),"")</f>
        <v/>
      </c>
      <c r="AA699" t="str">
        <f>IF(Z699&lt;&gt;"",INDEX(Data_sales[RepfullName],MATCH(Z699,$Y$2:$Y$1001,0)),"")</f>
        <v/>
      </c>
    </row>
    <row r="700" spans="1:27" x14ac:dyDescent="0.25">
      <c r="A700">
        <v>187</v>
      </c>
      <c r="B700">
        <v>43</v>
      </c>
      <c r="C700">
        <v>82.69</v>
      </c>
      <c r="D700" s="1" t="s">
        <v>17</v>
      </c>
      <c r="E700" s="1" t="s">
        <v>18</v>
      </c>
      <c r="F700" s="1" t="s">
        <v>243</v>
      </c>
      <c r="G700" s="2">
        <v>38308</v>
      </c>
      <c r="H700" s="1" t="s">
        <v>161</v>
      </c>
      <c r="I700" s="1" t="s">
        <v>18</v>
      </c>
      <c r="J700" s="1" t="s">
        <v>235</v>
      </c>
      <c r="K700" s="1" t="s">
        <v>236</v>
      </c>
      <c r="L700" s="1" t="s">
        <v>237</v>
      </c>
      <c r="M700" s="1" t="s">
        <v>40</v>
      </c>
      <c r="N700">
        <v>136800</v>
      </c>
      <c r="O700" s="1" t="s">
        <v>238</v>
      </c>
      <c r="P700" s="1" t="s">
        <v>40</v>
      </c>
      <c r="Q700" s="1">
        <f>Data_sales[[#This Row],[priceEach]]*Data_sales[[#This Row],[quantityOrdered]]</f>
        <v>3555.67</v>
      </c>
      <c r="R700" s="1">
        <f>YEAR(Data_sales[[#This Row],[orderDate]])</f>
        <v>2004</v>
      </c>
      <c r="T700">
        <f>COUNTIF($F$2:F700,F700:F1699)</f>
        <v>3</v>
      </c>
      <c r="U700" t="str">
        <f>IF(T700=1,T700+ROWS($T$2:T700)/1000,"")</f>
        <v/>
      </c>
      <c r="V700" t="str">
        <f>IFERROR(SMALL($U$2:$U$1001,ROWS($U$2:U700)),"")</f>
        <v/>
      </c>
      <c r="W700" t="str">
        <f>IF(V700&lt;&gt;"",INDEX(Data_sales[productName],MATCH(V700,$U$2:$U$1001,0)),"")</f>
        <v/>
      </c>
      <c r="X700">
        <f>COUNTIF($O$2:O700,$O$2:$O$1001)</f>
        <v>36</v>
      </c>
      <c r="Y700" t="str">
        <f>IF(X700=1,X700+ROWS($X$2:X700)/100,"")</f>
        <v/>
      </c>
      <c r="Z700" t="str">
        <f>IFERROR(LARGE($Y$2:$Y$1001,ROWS($Y$2:Y700)),"")</f>
        <v/>
      </c>
      <c r="AA700" t="str">
        <f>IF(Z700&lt;&gt;"",INDEX(Data_sales[RepfullName],MATCH(Z700,$Y$2:$Y$1001,0)),"")</f>
        <v/>
      </c>
    </row>
    <row r="701" spans="1:27" x14ac:dyDescent="0.25">
      <c r="A701">
        <v>187</v>
      </c>
      <c r="B701">
        <v>46</v>
      </c>
      <c r="C701">
        <v>112.74</v>
      </c>
      <c r="D701" s="1" t="s">
        <v>17</v>
      </c>
      <c r="E701" s="1" t="s">
        <v>18</v>
      </c>
      <c r="F701" s="1" t="s">
        <v>244</v>
      </c>
      <c r="G701" s="2">
        <v>37698</v>
      </c>
      <c r="H701" s="1" t="s">
        <v>234</v>
      </c>
      <c r="I701" s="1" t="s">
        <v>18</v>
      </c>
      <c r="J701" s="1" t="s">
        <v>235</v>
      </c>
      <c r="K701" s="1" t="s">
        <v>236</v>
      </c>
      <c r="L701" s="1" t="s">
        <v>237</v>
      </c>
      <c r="M701" s="1" t="s">
        <v>40</v>
      </c>
      <c r="N701">
        <v>136800</v>
      </c>
      <c r="O701" s="1" t="s">
        <v>238</v>
      </c>
      <c r="P701" s="1" t="s">
        <v>40</v>
      </c>
      <c r="Q701" s="1">
        <f>Data_sales[[#This Row],[priceEach]]*Data_sales[[#This Row],[quantityOrdered]]</f>
        <v>5186.04</v>
      </c>
      <c r="R701" s="1">
        <f>YEAR(Data_sales[[#This Row],[orderDate]])</f>
        <v>2003</v>
      </c>
      <c r="T701">
        <f>COUNTIF($F$2:F701,F701:F1700)</f>
        <v>1</v>
      </c>
      <c r="U701">
        <f>IF(T701=1,T701+ROWS($T$2:T701)/1000,"")</f>
        <v>1.7</v>
      </c>
      <c r="V701" t="str">
        <f>IFERROR(SMALL($U$2:$U$1001,ROWS($U$2:U701)),"")</f>
        <v/>
      </c>
      <c r="W701" t="str">
        <f>IF(V701&lt;&gt;"",INDEX(Data_sales[productName],MATCH(V701,$U$2:$U$1001,0)),"")</f>
        <v/>
      </c>
      <c r="X701">
        <f>COUNTIF($O$2:O701,$O$2:$O$1001)</f>
        <v>37</v>
      </c>
      <c r="Y701" t="str">
        <f>IF(X701=1,X701+ROWS($X$2:X701)/100,"")</f>
        <v/>
      </c>
      <c r="Z701" t="str">
        <f>IFERROR(LARGE($Y$2:$Y$1001,ROWS($Y$2:Y701)),"")</f>
        <v/>
      </c>
      <c r="AA701" t="str">
        <f>IF(Z701&lt;&gt;"",INDEX(Data_sales[RepfullName],MATCH(Z701,$Y$2:$Y$1001,0)),"")</f>
        <v/>
      </c>
    </row>
    <row r="702" spans="1:27" x14ac:dyDescent="0.25">
      <c r="A702">
        <v>187</v>
      </c>
      <c r="B702">
        <v>46</v>
      </c>
      <c r="C702">
        <v>112.74</v>
      </c>
      <c r="D702" s="1" t="s">
        <v>17</v>
      </c>
      <c r="E702" s="1" t="s">
        <v>18</v>
      </c>
      <c r="F702" s="1" t="s">
        <v>244</v>
      </c>
      <c r="G702" s="2">
        <v>38274</v>
      </c>
      <c r="H702" s="1" t="s">
        <v>239</v>
      </c>
      <c r="I702" s="1" t="s">
        <v>18</v>
      </c>
      <c r="J702" s="1" t="s">
        <v>235</v>
      </c>
      <c r="K702" s="1" t="s">
        <v>236</v>
      </c>
      <c r="L702" s="1" t="s">
        <v>237</v>
      </c>
      <c r="M702" s="1" t="s">
        <v>40</v>
      </c>
      <c r="N702">
        <v>136800</v>
      </c>
      <c r="O702" s="1" t="s">
        <v>238</v>
      </c>
      <c r="P702" s="1" t="s">
        <v>40</v>
      </c>
      <c r="Q702" s="1">
        <f>Data_sales[[#This Row],[priceEach]]*Data_sales[[#This Row],[quantityOrdered]]</f>
        <v>5186.04</v>
      </c>
      <c r="R702" s="1">
        <f>YEAR(Data_sales[[#This Row],[orderDate]])</f>
        <v>2004</v>
      </c>
      <c r="T702">
        <f>COUNTIF($F$2:F702,F702:F1701)</f>
        <v>2</v>
      </c>
      <c r="U702" t="str">
        <f>IF(T702=1,T702+ROWS($T$2:T702)/1000,"")</f>
        <v/>
      </c>
      <c r="V702" t="str">
        <f>IFERROR(SMALL($U$2:$U$1001,ROWS($U$2:U702)),"")</f>
        <v/>
      </c>
      <c r="W702" t="str">
        <f>IF(V702&lt;&gt;"",INDEX(Data_sales[productName],MATCH(V702,$U$2:$U$1001,0)),"")</f>
        <v/>
      </c>
      <c r="X702">
        <f>COUNTIF($O$2:O702,$O$2:$O$1001)</f>
        <v>38</v>
      </c>
      <c r="Y702" t="str">
        <f>IF(X702=1,X702+ROWS($X$2:X702)/100,"")</f>
        <v/>
      </c>
      <c r="Z702" t="str">
        <f>IFERROR(LARGE($Y$2:$Y$1001,ROWS($Y$2:Y702)),"")</f>
        <v/>
      </c>
      <c r="AA702" t="str">
        <f>IF(Z702&lt;&gt;"",INDEX(Data_sales[RepfullName],MATCH(Z702,$Y$2:$Y$1001,0)),"")</f>
        <v/>
      </c>
    </row>
    <row r="703" spans="1:27" x14ac:dyDescent="0.25">
      <c r="A703">
        <v>187</v>
      </c>
      <c r="B703">
        <v>46</v>
      </c>
      <c r="C703">
        <v>112.74</v>
      </c>
      <c r="D703" s="1" t="s">
        <v>17</v>
      </c>
      <c r="E703" s="1" t="s">
        <v>18</v>
      </c>
      <c r="F703" s="1" t="s">
        <v>244</v>
      </c>
      <c r="G703" s="2">
        <v>38308</v>
      </c>
      <c r="H703" s="1" t="s">
        <v>161</v>
      </c>
      <c r="I703" s="1" t="s">
        <v>18</v>
      </c>
      <c r="J703" s="1" t="s">
        <v>235</v>
      </c>
      <c r="K703" s="1" t="s">
        <v>236</v>
      </c>
      <c r="L703" s="1" t="s">
        <v>237</v>
      </c>
      <c r="M703" s="1" t="s">
        <v>40</v>
      </c>
      <c r="N703">
        <v>136800</v>
      </c>
      <c r="O703" s="1" t="s">
        <v>238</v>
      </c>
      <c r="P703" s="1" t="s">
        <v>40</v>
      </c>
      <c r="Q703" s="1">
        <f>Data_sales[[#This Row],[priceEach]]*Data_sales[[#This Row],[quantityOrdered]]</f>
        <v>5186.04</v>
      </c>
      <c r="R703" s="1">
        <f>YEAR(Data_sales[[#This Row],[orderDate]])</f>
        <v>2004</v>
      </c>
      <c r="T703">
        <f>COUNTIF($F$2:F703,F703:F1702)</f>
        <v>3</v>
      </c>
      <c r="U703" t="str">
        <f>IF(T703=1,T703+ROWS($T$2:T703)/1000,"")</f>
        <v/>
      </c>
      <c r="V703" t="str">
        <f>IFERROR(SMALL($U$2:$U$1001,ROWS($U$2:U703)),"")</f>
        <v/>
      </c>
      <c r="W703" t="str">
        <f>IF(V703&lt;&gt;"",INDEX(Data_sales[productName],MATCH(V703,$U$2:$U$1001,0)),"")</f>
        <v/>
      </c>
      <c r="X703">
        <f>COUNTIF($O$2:O703,$O$2:$O$1001)</f>
        <v>39</v>
      </c>
      <c r="Y703" t="str">
        <f>IF(X703=1,X703+ROWS($X$2:X703)/100,"")</f>
        <v/>
      </c>
      <c r="Z703" t="str">
        <f>IFERROR(LARGE($Y$2:$Y$1001,ROWS($Y$2:Y703)),"")</f>
        <v/>
      </c>
      <c r="AA703" t="str">
        <f>IF(Z703&lt;&gt;"",INDEX(Data_sales[RepfullName],MATCH(Z703,$Y$2:$Y$1001,0)),"")</f>
        <v/>
      </c>
    </row>
    <row r="704" spans="1:27" x14ac:dyDescent="0.25">
      <c r="A704">
        <v>187</v>
      </c>
      <c r="B704">
        <v>27</v>
      </c>
      <c r="C704">
        <v>80.47</v>
      </c>
      <c r="D704" s="1" t="s">
        <v>17</v>
      </c>
      <c r="E704" s="1" t="s">
        <v>18</v>
      </c>
      <c r="F704" s="1" t="s">
        <v>245</v>
      </c>
      <c r="G704" s="2">
        <v>37698</v>
      </c>
      <c r="H704" s="1" t="s">
        <v>234</v>
      </c>
      <c r="I704" s="1" t="s">
        <v>18</v>
      </c>
      <c r="J704" s="1" t="s">
        <v>235</v>
      </c>
      <c r="K704" s="1" t="s">
        <v>236</v>
      </c>
      <c r="L704" s="1" t="s">
        <v>237</v>
      </c>
      <c r="M704" s="1" t="s">
        <v>40</v>
      </c>
      <c r="N704">
        <v>136800</v>
      </c>
      <c r="O704" s="1" t="s">
        <v>238</v>
      </c>
      <c r="P704" s="1" t="s">
        <v>40</v>
      </c>
      <c r="Q704" s="1">
        <f>Data_sales[[#This Row],[priceEach]]*Data_sales[[#This Row],[quantityOrdered]]</f>
        <v>2172.69</v>
      </c>
      <c r="R704" s="1">
        <f>YEAR(Data_sales[[#This Row],[orderDate]])</f>
        <v>2003</v>
      </c>
      <c r="T704">
        <f>COUNTIF($F$2:F704,F704:F1703)</f>
        <v>1</v>
      </c>
      <c r="U704">
        <f>IF(T704=1,T704+ROWS($T$2:T704)/1000,"")</f>
        <v>1.7029999999999998</v>
      </c>
      <c r="V704" t="str">
        <f>IFERROR(SMALL($U$2:$U$1001,ROWS($U$2:U704)),"")</f>
        <v/>
      </c>
      <c r="W704" t="str">
        <f>IF(V704&lt;&gt;"",INDEX(Data_sales[productName],MATCH(V704,$U$2:$U$1001,0)),"")</f>
        <v/>
      </c>
      <c r="X704">
        <f>COUNTIF($O$2:O704,$O$2:$O$1001)</f>
        <v>40</v>
      </c>
      <c r="Y704" t="str">
        <f>IF(X704=1,X704+ROWS($X$2:X704)/100,"")</f>
        <v/>
      </c>
      <c r="Z704" t="str">
        <f>IFERROR(LARGE($Y$2:$Y$1001,ROWS($Y$2:Y704)),"")</f>
        <v/>
      </c>
      <c r="AA704" t="str">
        <f>IF(Z704&lt;&gt;"",INDEX(Data_sales[RepfullName],MATCH(Z704,$Y$2:$Y$1001,0)),"")</f>
        <v/>
      </c>
    </row>
    <row r="705" spans="1:27" x14ac:dyDescent="0.25">
      <c r="A705">
        <v>187</v>
      </c>
      <c r="B705">
        <v>27</v>
      </c>
      <c r="C705">
        <v>80.47</v>
      </c>
      <c r="D705" s="1" t="s">
        <v>17</v>
      </c>
      <c r="E705" s="1" t="s">
        <v>18</v>
      </c>
      <c r="F705" s="1" t="s">
        <v>245</v>
      </c>
      <c r="G705" s="2">
        <v>38274</v>
      </c>
      <c r="H705" s="1" t="s">
        <v>239</v>
      </c>
      <c r="I705" s="1" t="s">
        <v>18</v>
      </c>
      <c r="J705" s="1" t="s">
        <v>235</v>
      </c>
      <c r="K705" s="1" t="s">
        <v>236</v>
      </c>
      <c r="L705" s="1" t="s">
        <v>237</v>
      </c>
      <c r="M705" s="1" t="s">
        <v>40</v>
      </c>
      <c r="N705">
        <v>136800</v>
      </c>
      <c r="O705" s="1" t="s">
        <v>238</v>
      </c>
      <c r="P705" s="1" t="s">
        <v>40</v>
      </c>
      <c r="Q705" s="1">
        <f>Data_sales[[#This Row],[priceEach]]*Data_sales[[#This Row],[quantityOrdered]]</f>
        <v>2172.69</v>
      </c>
      <c r="R705" s="1">
        <f>YEAR(Data_sales[[#This Row],[orderDate]])</f>
        <v>2004</v>
      </c>
      <c r="T705">
        <f>COUNTIF($F$2:F705,F705:F1704)</f>
        <v>2</v>
      </c>
      <c r="U705" t="str">
        <f>IF(T705=1,T705+ROWS($T$2:T705)/1000,"")</f>
        <v/>
      </c>
      <c r="V705" t="str">
        <f>IFERROR(SMALL($U$2:$U$1001,ROWS($U$2:U705)),"")</f>
        <v/>
      </c>
      <c r="W705" t="str">
        <f>IF(V705&lt;&gt;"",INDEX(Data_sales[productName],MATCH(V705,$U$2:$U$1001,0)),"")</f>
        <v/>
      </c>
      <c r="X705">
        <f>COUNTIF($O$2:O705,$O$2:$O$1001)</f>
        <v>41</v>
      </c>
      <c r="Y705" t="str">
        <f>IF(X705=1,X705+ROWS($X$2:X705)/100,"")</f>
        <v/>
      </c>
      <c r="Z705" t="str">
        <f>IFERROR(LARGE($Y$2:$Y$1001,ROWS($Y$2:Y705)),"")</f>
        <v/>
      </c>
      <c r="AA705" t="str">
        <f>IF(Z705&lt;&gt;"",INDEX(Data_sales[RepfullName],MATCH(Z705,$Y$2:$Y$1001,0)),"")</f>
        <v/>
      </c>
    </row>
    <row r="706" spans="1:27" x14ac:dyDescent="0.25">
      <c r="A706">
        <v>187</v>
      </c>
      <c r="B706">
        <v>27</v>
      </c>
      <c r="C706">
        <v>80.47</v>
      </c>
      <c r="D706" s="1" t="s">
        <v>17</v>
      </c>
      <c r="E706" s="1" t="s">
        <v>18</v>
      </c>
      <c r="F706" s="1" t="s">
        <v>245</v>
      </c>
      <c r="G706" s="2">
        <v>38308</v>
      </c>
      <c r="H706" s="1" t="s">
        <v>161</v>
      </c>
      <c r="I706" s="1" t="s">
        <v>18</v>
      </c>
      <c r="J706" s="1" t="s">
        <v>235</v>
      </c>
      <c r="K706" s="1" t="s">
        <v>236</v>
      </c>
      <c r="L706" s="1" t="s">
        <v>237</v>
      </c>
      <c r="M706" s="1" t="s">
        <v>40</v>
      </c>
      <c r="N706">
        <v>136800</v>
      </c>
      <c r="O706" s="1" t="s">
        <v>238</v>
      </c>
      <c r="P706" s="1" t="s">
        <v>40</v>
      </c>
      <c r="Q706" s="1">
        <f>Data_sales[[#This Row],[priceEach]]*Data_sales[[#This Row],[quantityOrdered]]</f>
        <v>2172.69</v>
      </c>
      <c r="R706" s="1">
        <f>YEAR(Data_sales[[#This Row],[orderDate]])</f>
        <v>2004</v>
      </c>
      <c r="T706">
        <f>COUNTIF($F$2:F706,F706:F1705)</f>
        <v>3</v>
      </c>
      <c r="U706" t="str">
        <f>IF(T706=1,T706+ROWS($T$2:T706)/1000,"")</f>
        <v/>
      </c>
      <c r="V706" t="str">
        <f>IFERROR(SMALL($U$2:$U$1001,ROWS($U$2:U706)),"")</f>
        <v/>
      </c>
      <c r="W706" t="str">
        <f>IF(V706&lt;&gt;"",INDEX(Data_sales[productName],MATCH(V706,$U$2:$U$1001,0)),"")</f>
        <v/>
      </c>
      <c r="X706">
        <f>COUNTIF($O$2:O706,$O$2:$O$1001)</f>
        <v>42</v>
      </c>
      <c r="Y706" t="str">
        <f>IF(X706=1,X706+ROWS($X$2:X706)/100,"")</f>
        <v/>
      </c>
      <c r="Z706" t="str">
        <f>IFERROR(LARGE($Y$2:$Y$1001,ROWS($Y$2:Y706)),"")</f>
        <v/>
      </c>
      <c r="AA706" t="str">
        <f>IF(Z706&lt;&gt;"",INDEX(Data_sales[RepfullName],MATCH(Z706,$Y$2:$Y$1001,0)),"")</f>
        <v/>
      </c>
    </row>
    <row r="707" spans="1:27" x14ac:dyDescent="0.25">
      <c r="A707">
        <v>187</v>
      </c>
      <c r="B707">
        <v>37</v>
      </c>
      <c r="C707">
        <v>96.37</v>
      </c>
      <c r="D707" s="1" t="s">
        <v>17</v>
      </c>
      <c r="E707" s="1" t="s">
        <v>18</v>
      </c>
      <c r="F707" s="1" t="s">
        <v>246</v>
      </c>
      <c r="G707" s="2">
        <v>37698</v>
      </c>
      <c r="H707" s="1" t="s">
        <v>234</v>
      </c>
      <c r="I707" s="1" t="s">
        <v>18</v>
      </c>
      <c r="J707" s="1" t="s">
        <v>235</v>
      </c>
      <c r="K707" s="1" t="s">
        <v>236</v>
      </c>
      <c r="L707" s="1" t="s">
        <v>237</v>
      </c>
      <c r="M707" s="1" t="s">
        <v>40</v>
      </c>
      <c r="N707">
        <v>136800</v>
      </c>
      <c r="O707" s="1" t="s">
        <v>238</v>
      </c>
      <c r="P707" s="1" t="s">
        <v>40</v>
      </c>
      <c r="Q707" s="1">
        <f>Data_sales[[#This Row],[priceEach]]*Data_sales[[#This Row],[quantityOrdered]]</f>
        <v>3565.69</v>
      </c>
      <c r="R707" s="1">
        <f>YEAR(Data_sales[[#This Row],[orderDate]])</f>
        <v>2003</v>
      </c>
      <c r="T707">
        <f>COUNTIF($F$2:F707,F707:F1706)</f>
        <v>1</v>
      </c>
      <c r="U707">
        <f>IF(T707=1,T707+ROWS($T$2:T707)/1000,"")</f>
        <v>1.706</v>
      </c>
      <c r="V707" t="str">
        <f>IFERROR(SMALL($U$2:$U$1001,ROWS($U$2:U707)),"")</f>
        <v/>
      </c>
      <c r="W707" t="str">
        <f>IF(V707&lt;&gt;"",INDEX(Data_sales[productName],MATCH(V707,$U$2:$U$1001,0)),"")</f>
        <v/>
      </c>
      <c r="X707">
        <f>COUNTIF($O$2:O707,$O$2:$O$1001)</f>
        <v>43</v>
      </c>
      <c r="Y707" t="str">
        <f>IF(X707=1,X707+ROWS($X$2:X707)/100,"")</f>
        <v/>
      </c>
      <c r="Z707" t="str">
        <f>IFERROR(LARGE($Y$2:$Y$1001,ROWS($Y$2:Y707)),"")</f>
        <v/>
      </c>
      <c r="AA707" t="str">
        <f>IF(Z707&lt;&gt;"",INDEX(Data_sales[RepfullName],MATCH(Z707,$Y$2:$Y$1001,0)),"")</f>
        <v/>
      </c>
    </row>
    <row r="708" spans="1:27" x14ac:dyDescent="0.25">
      <c r="A708">
        <v>187</v>
      </c>
      <c r="B708">
        <v>37</v>
      </c>
      <c r="C708">
        <v>96.37</v>
      </c>
      <c r="D708" s="1" t="s">
        <v>17</v>
      </c>
      <c r="E708" s="1" t="s">
        <v>18</v>
      </c>
      <c r="F708" s="1" t="s">
        <v>246</v>
      </c>
      <c r="G708" s="2">
        <v>38274</v>
      </c>
      <c r="H708" s="1" t="s">
        <v>239</v>
      </c>
      <c r="I708" s="1" t="s">
        <v>18</v>
      </c>
      <c r="J708" s="1" t="s">
        <v>235</v>
      </c>
      <c r="K708" s="1" t="s">
        <v>236</v>
      </c>
      <c r="L708" s="1" t="s">
        <v>237</v>
      </c>
      <c r="M708" s="1" t="s">
        <v>40</v>
      </c>
      <c r="N708">
        <v>136800</v>
      </c>
      <c r="O708" s="1" t="s">
        <v>238</v>
      </c>
      <c r="P708" s="1" t="s">
        <v>40</v>
      </c>
      <c r="Q708" s="1">
        <f>Data_sales[[#This Row],[priceEach]]*Data_sales[[#This Row],[quantityOrdered]]</f>
        <v>3565.69</v>
      </c>
      <c r="R708" s="1">
        <f>YEAR(Data_sales[[#This Row],[orderDate]])</f>
        <v>2004</v>
      </c>
      <c r="T708">
        <f>COUNTIF($F$2:F708,F708:F1707)</f>
        <v>2</v>
      </c>
      <c r="U708" t="str">
        <f>IF(T708=1,T708+ROWS($T$2:T708)/1000,"")</f>
        <v/>
      </c>
      <c r="V708" t="str">
        <f>IFERROR(SMALL($U$2:$U$1001,ROWS($U$2:U708)),"")</f>
        <v/>
      </c>
      <c r="W708" t="str">
        <f>IF(V708&lt;&gt;"",INDEX(Data_sales[productName],MATCH(V708,$U$2:$U$1001,0)),"")</f>
        <v/>
      </c>
      <c r="X708">
        <f>COUNTIF($O$2:O708,$O$2:$O$1001)</f>
        <v>44</v>
      </c>
      <c r="Y708" t="str">
        <f>IF(X708=1,X708+ROWS($X$2:X708)/100,"")</f>
        <v/>
      </c>
      <c r="Z708" t="str">
        <f>IFERROR(LARGE($Y$2:$Y$1001,ROWS($Y$2:Y708)),"")</f>
        <v/>
      </c>
      <c r="AA708" t="str">
        <f>IF(Z708&lt;&gt;"",INDEX(Data_sales[RepfullName],MATCH(Z708,$Y$2:$Y$1001,0)),"")</f>
        <v/>
      </c>
    </row>
    <row r="709" spans="1:27" x14ac:dyDescent="0.25">
      <c r="A709">
        <v>187</v>
      </c>
      <c r="B709">
        <v>37</v>
      </c>
      <c r="C709">
        <v>96.37</v>
      </c>
      <c r="D709" s="1" t="s">
        <v>17</v>
      </c>
      <c r="E709" s="1" t="s">
        <v>18</v>
      </c>
      <c r="F709" s="1" t="s">
        <v>246</v>
      </c>
      <c r="G709" s="2">
        <v>38308</v>
      </c>
      <c r="H709" s="1" t="s">
        <v>161</v>
      </c>
      <c r="I709" s="1" t="s">
        <v>18</v>
      </c>
      <c r="J709" s="1" t="s">
        <v>235</v>
      </c>
      <c r="K709" s="1" t="s">
        <v>236</v>
      </c>
      <c r="L709" s="1" t="s">
        <v>237</v>
      </c>
      <c r="M709" s="1" t="s">
        <v>40</v>
      </c>
      <c r="N709">
        <v>136800</v>
      </c>
      <c r="O709" s="1" t="s">
        <v>238</v>
      </c>
      <c r="P709" s="1" t="s">
        <v>40</v>
      </c>
      <c r="Q709" s="1">
        <f>Data_sales[[#This Row],[priceEach]]*Data_sales[[#This Row],[quantityOrdered]]</f>
        <v>3565.69</v>
      </c>
      <c r="R709" s="1">
        <f>YEAR(Data_sales[[#This Row],[orderDate]])</f>
        <v>2004</v>
      </c>
      <c r="T709">
        <f>COUNTIF($F$2:F709,F709:F1708)</f>
        <v>3</v>
      </c>
      <c r="U709" t="str">
        <f>IF(T709=1,T709+ROWS($T$2:T709)/1000,"")</f>
        <v/>
      </c>
      <c r="V709" t="str">
        <f>IFERROR(SMALL($U$2:$U$1001,ROWS($U$2:U709)),"")</f>
        <v/>
      </c>
      <c r="W709" t="str">
        <f>IF(V709&lt;&gt;"",INDEX(Data_sales[productName],MATCH(V709,$U$2:$U$1001,0)),"")</f>
        <v/>
      </c>
      <c r="X709">
        <f>COUNTIF($O$2:O709,$O$2:$O$1001)</f>
        <v>45</v>
      </c>
      <c r="Y709" t="str">
        <f>IF(X709=1,X709+ROWS($X$2:X709)/100,"")</f>
        <v/>
      </c>
      <c r="Z709" t="str">
        <f>IFERROR(LARGE($Y$2:$Y$1001,ROWS($Y$2:Y709)),"")</f>
        <v/>
      </c>
      <c r="AA709" t="str">
        <f>IF(Z709&lt;&gt;"",INDEX(Data_sales[RepfullName],MATCH(Z709,$Y$2:$Y$1001,0)),"")</f>
        <v/>
      </c>
    </row>
    <row r="710" spans="1:27" x14ac:dyDescent="0.25">
      <c r="A710">
        <v>187</v>
      </c>
      <c r="B710">
        <v>48</v>
      </c>
      <c r="C710">
        <v>35.29</v>
      </c>
      <c r="D710" s="1" t="s">
        <v>17</v>
      </c>
      <c r="E710" s="1" t="s">
        <v>18</v>
      </c>
      <c r="F710" s="1" t="s">
        <v>31</v>
      </c>
      <c r="G710" s="2">
        <v>37698</v>
      </c>
      <c r="H710" s="1" t="s">
        <v>234</v>
      </c>
      <c r="I710" s="1" t="s">
        <v>18</v>
      </c>
      <c r="J710" s="1" t="s">
        <v>235</v>
      </c>
      <c r="K710" s="1" t="s">
        <v>236</v>
      </c>
      <c r="L710" s="1" t="s">
        <v>237</v>
      </c>
      <c r="M710" s="1" t="s">
        <v>40</v>
      </c>
      <c r="N710">
        <v>136800</v>
      </c>
      <c r="O710" s="1" t="s">
        <v>238</v>
      </c>
      <c r="P710" s="1" t="s">
        <v>40</v>
      </c>
      <c r="Q710" s="1">
        <f>Data_sales[[#This Row],[priceEach]]*Data_sales[[#This Row],[quantityOrdered]]</f>
        <v>1693.92</v>
      </c>
      <c r="R710" s="1">
        <f>YEAR(Data_sales[[#This Row],[orderDate]])</f>
        <v>2003</v>
      </c>
      <c r="T710">
        <f>COUNTIF($F$2:F710,F710:F1709)</f>
        <v>4</v>
      </c>
      <c r="U710" t="str">
        <f>IF(T710=1,T710+ROWS($T$2:T710)/1000,"")</f>
        <v/>
      </c>
      <c r="V710" t="str">
        <f>IFERROR(SMALL($U$2:$U$1001,ROWS($U$2:U710)),"")</f>
        <v/>
      </c>
      <c r="W710" t="str">
        <f>IF(V710&lt;&gt;"",INDEX(Data_sales[productName],MATCH(V710,$U$2:$U$1001,0)),"")</f>
        <v/>
      </c>
      <c r="X710">
        <f>COUNTIF($O$2:O710,$O$2:$O$1001)</f>
        <v>46</v>
      </c>
      <c r="Y710" t="str">
        <f>IF(X710=1,X710+ROWS($X$2:X710)/100,"")</f>
        <v/>
      </c>
      <c r="Z710" t="str">
        <f>IFERROR(LARGE($Y$2:$Y$1001,ROWS($Y$2:Y710)),"")</f>
        <v/>
      </c>
      <c r="AA710" t="str">
        <f>IF(Z710&lt;&gt;"",INDEX(Data_sales[RepfullName],MATCH(Z710,$Y$2:$Y$1001,0)),"")</f>
        <v/>
      </c>
    </row>
    <row r="711" spans="1:27" x14ac:dyDescent="0.25">
      <c r="A711">
        <v>187</v>
      </c>
      <c r="B711">
        <v>48</v>
      </c>
      <c r="C711">
        <v>35.29</v>
      </c>
      <c r="D711" s="1" t="s">
        <v>17</v>
      </c>
      <c r="E711" s="1" t="s">
        <v>18</v>
      </c>
      <c r="F711" s="1" t="s">
        <v>31</v>
      </c>
      <c r="G711" s="2">
        <v>38274</v>
      </c>
      <c r="H711" s="1" t="s">
        <v>239</v>
      </c>
      <c r="I711" s="1" t="s">
        <v>18</v>
      </c>
      <c r="J711" s="1" t="s">
        <v>235</v>
      </c>
      <c r="K711" s="1" t="s">
        <v>236</v>
      </c>
      <c r="L711" s="1" t="s">
        <v>237</v>
      </c>
      <c r="M711" s="1" t="s">
        <v>40</v>
      </c>
      <c r="N711">
        <v>136800</v>
      </c>
      <c r="O711" s="1" t="s">
        <v>238</v>
      </c>
      <c r="P711" s="1" t="s">
        <v>40</v>
      </c>
      <c r="Q711" s="1">
        <f>Data_sales[[#This Row],[priceEach]]*Data_sales[[#This Row],[quantityOrdered]]</f>
        <v>1693.92</v>
      </c>
      <c r="R711" s="1">
        <f>YEAR(Data_sales[[#This Row],[orderDate]])</f>
        <v>2004</v>
      </c>
      <c r="T711">
        <f>COUNTIF($F$2:F711,F711:F1710)</f>
        <v>5</v>
      </c>
      <c r="U711" t="str">
        <f>IF(T711=1,T711+ROWS($T$2:T711)/1000,"")</f>
        <v/>
      </c>
      <c r="V711" t="str">
        <f>IFERROR(SMALL($U$2:$U$1001,ROWS($U$2:U711)),"")</f>
        <v/>
      </c>
      <c r="W711" t="str">
        <f>IF(V711&lt;&gt;"",INDEX(Data_sales[productName],MATCH(V711,$U$2:$U$1001,0)),"")</f>
        <v/>
      </c>
      <c r="X711">
        <f>COUNTIF($O$2:O711,$O$2:$O$1001)</f>
        <v>47</v>
      </c>
      <c r="Y711" t="str">
        <f>IF(X711=1,X711+ROWS($X$2:X711)/100,"")</f>
        <v/>
      </c>
      <c r="Z711" t="str">
        <f>IFERROR(LARGE($Y$2:$Y$1001,ROWS($Y$2:Y711)),"")</f>
        <v/>
      </c>
      <c r="AA711" t="str">
        <f>IF(Z711&lt;&gt;"",INDEX(Data_sales[RepfullName],MATCH(Z711,$Y$2:$Y$1001,0)),"")</f>
        <v/>
      </c>
    </row>
    <row r="712" spans="1:27" x14ac:dyDescent="0.25">
      <c r="A712">
        <v>187</v>
      </c>
      <c r="B712">
        <v>48</v>
      </c>
      <c r="C712">
        <v>35.29</v>
      </c>
      <c r="D712" s="1" t="s">
        <v>17</v>
      </c>
      <c r="E712" s="1" t="s">
        <v>18</v>
      </c>
      <c r="F712" s="1" t="s">
        <v>31</v>
      </c>
      <c r="G712" s="2">
        <v>38308</v>
      </c>
      <c r="H712" s="1" t="s">
        <v>161</v>
      </c>
      <c r="I712" s="1" t="s">
        <v>18</v>
      </c>
      <c r="J712" s="1" t="s">
        <v>235</v>
      </c>
      <c r="K712" s="1" t="s">
        <v>236</v>
      </c>
      <c r="L712" s="1" t="s">
        <v>237</v>
      </c>
      <c r="M712" s="1" t="s">
        <v>40</v>
      </c>
      <c r="N712">
        <v>136800</v>
      </c>
      <c r="O712" s="1" t="s">
        <v>238</v>
      </c>
      <c r="P712" s="1" t="s">
        <v>40</v>
      </c>
      <c r="Q712" s="1">
        <f>Data_sales[[#This Row],[priceEach]]*Data_sales[[#This Row],[quantityOrdered]]</f>
        <v>1693.92</v>
      </c>
      <c r="R712" s="1">
        <f>YEAR(Data_sales[[#This Row],[orderDate]])</f>
        <v>2004</v>
      </c>
      <c r="T712">
        <f>COUNTIF($F$2:F712,F712:F1711)</f>
        <v>6</v>
      </c>
      <c r="U712" t="str">
        <f>IF(T712=1,T712+ROWS($T$2:T712)/1000,"")</f>
        <v/>
      </c>
      <c r="V712" t="str">
        <f>IFERROR(SMALL($U$2:$U$1001,ROWS($U$2:U712)),"")</f>
        <v/>
      </c>
      <c r="W712" t="str">
        <f>IF(V712&lt;&gt;"",INDEX(Data_sales[productName],MATCH(V712,$U$2:$U$1001,0)),"")</f>
        <v/>
      </c>
      <c r="X712">
        <f>COUNTIF($O$2:O712,$O$2:$O$1001)</f>
        <v>48</v>
      </c>
      <c r="Y712" t="str">
        <f>IF(X712=1,X712+ROWS($X$2:X712)/100,"")</f>
        <v/>
      </c>
      <c r="Z712" t="str">
        <f>IFERROR(LARGE($Y$2:$Y$1001,ROWS($Y$2:Y712)),"")</f>
        <v/>
      </c>
      <c r="AA712" t="str">
        <f>IF(Z712&lt;&gt;"",INDEX(Data_sales[RepfullName],MATCH(Z712,$Y$2:$Y$1001,0)),"")</f>
        <v/>
      </c>
    </row>
    <row r="713" spans="1:27" x14ac:dyDescent="0.25">
      <c r="A713">
        <v>129</v>
      </c>
      <c r="B713">
        <v>33</v>
      </c>
      <c r="C713">
        <v>87.33</v>
      </c>
      <c r="D713" s="1" t="s">
        <v>17</v>
      </c>
      <c r="E713" s="1" t="s">
        <v>18</v>
      </c>
      <c r="F713" s="1" t="s">
        <v>48</v>
      </c>
      <c r="G713" s="2">
        <v>37705</v>
      </c>
      <c r="H713" s="1" t="s">
        <v>247</v>
      </c>
      <c r="I713" s="1" t="s">
        <v>18</v>
      </c>
      <c r="J713" s="1" t="s">
        <v>248</v>
      </c>
      <c r="K713" s="1" t="s">
        <v>249</v>
      </c>
      <c r="L713" s="1" t="s">
        <v>250</v>
      </c>
      <c r="M713" s="1" t="s">
        <v>24</v>
      </c>
      <c r="N713">
        <v>64600</v>
      </c>
      <c r="O713" s="1" t="s">
        <v>251</v>
      </c>
      <c r="P713" s="1" t="s">
        <v>24</v>
      </c>
      <c r="Q713" s="1">
        <f>Data_sales[[#This Row],[priceEach]]*Data_sales[[#This Row],[quantityOrdered]]</f>
        <v>2881.89</v>
      </c>
      <c r="R713" s="1">
        <f>YEAR(Data_sales[[#This Row],[orderDate]])</f>
        <v>2003</v>
      </c>
      <c r="T713">
        <f>COUNTIF($F$2:F713,F713:F1712)</f>
        <v>4</v>
      </c>
      <c r="U713" t="str">
        <f>IF(T713=1,T713+ROWS($T$2:T713)/1000,"")</f>
        <v/>
      </c>
      <c r="V713" t="str">
        <f>IFERROR(SMALL($U$2:$U$1001,ROWS($U$2:U713)),"")</f>
        <v/>
      </c>
      <c r="W713" t="str">
        <f>IF(V713&lt;&gt;"",INDEX(Data_sales[productName],MATCH(V713,$U$2:$U$1001,0)),"")</f>
        <v/>
      </c>
      <c r="X713">
        <f>COUNTIF($O$2:O713,$O$2:$O$1001)</f>
        <v>1</v>
      </c>
      <c r="Y713">
        <f>IF(X713=1,X713+ROWS($X$2:X713)/100,"")</f>
        <v>8.120000000000001</v>
      </c>
      <c r="Z713" t="str">
        <f>IFERROR(LARGE($Y$2:$Y$1001,ROWS($Y$2:Y713)),"")</f>
        <v/>
      </c>
      <c r="AA713" t="str">
        <f>IF(Z713&lt;&gt;"",INDEX(Data_sales[RepfullName],MATCH(Z713,$Y$2:$Y$1001,0)),"")</f>
        <v/>
      </c>
    </row>
    <row r="714" spans="1:27" x14ac:dyDescent="0.25">
      <c r="A714">
        <v>129</v>
      </c>
      <c r="B714">
        <v>33</v>
      </c>
      <c r="C714">
        <v>87.33</v>
      </c>
      <c r="D714" s="1" t="s">
        <v>17</v>
      </c>
      <c r="E714" s="1" t="s">
        <v>18</v>
      </c>
      <c r="F714" s="1" t="s">
        <v>48</v>
      </c>
      <c r="G714" s="2">
        <v>37956</v>
      </c>
      <c r="H714" s="1" t="s">
        <v>252</v>
      </c>
      <c r="I714" s="1" t="s">
        <v>18</v>
      </c>
      <c r="J714" s="1" t="s">
        <v>248</v>
      </c>
      <c r="K714" s="1" t="s">
        <v>249</v>
      </c>
      <c r="L714" s="1" t="s">
        <v>250</v>
      </c>
      <c r="M714" s="1" t="s">
        <v>24</v>
      </c>
      <c r="N714">
        <v>64600</v>
      </c>
      <c r="O714" s="1" t="s">
        <v>251</v>
      </c>
      <c r="P714" s="1" t="s">
        <v>24</v>
      </c>
      <c r="Q714" s="1">
        <f>Data_sales[[#This Row],[priceEach]]*Data_sales[[#This Row],[quantityOrdered]]</f>
        <v>2881.89</v>
      </c>
      <c r="R714" s="1">
        <f>YEAR(Data_sales[[#This Row],[orderDate]])</f>
        <v>2003</v>
      </c>
      <c r="T714">
        <f>COUNTIF($F$2:F714,F714:F1713)</f>
        <v>5</v>
      </c>
      <c r="U714" t="str">
        <f>IF(T714=1,T714+ROWS($T$2:T714)/1000,"")</f>
        <v/>
      </c>
      <c r="V714" t="str">
        <f>IFERROR(SMALL($U$2:$U$1001,ROWS($U$2:U714)),"")</f>
        <v/>
      </c>
      <c r="W714" t="str">
        <f>IF(V714&lt;&gt;"",INDEX(Data_sales[productName],MATCH(V714,$U$2:$U$1001,0)),"")</f>
        <v/>
      </c>
      <c r="X714">
        <f>COUNTIF($O$2:O714,$O$2:$O$1001)</f>
        <v>2</v>
      </c>
      <c r="Y714" t="str">
        <f>IF(X714=1,X714+ROWS($X$2:X714)/100,"")</f>
        <v/>
      </c>
      <c r="Z714" t="str">
        <f>IFERROR(LARGE($Y$2:$Y$1001,ROWS($Y$2:Y714)),"")</f>
        <v/>
      </c>
      <c r="AA714" t="str">
        <f>IF(Z714&lt;&gt;"",INDEX(Data_sales[RepfullName],MATCH(Z714,$Y$2:$Y$1001,0)),"")</f>
        <v/>
      </c>
    </row>
    <row r="715" spans="1:27" x14ac:dyDescent="0.25">
      <c r="A715">
        <v>129</v>
      </c>
      <c r="B715">
        <v>33</v>
      </c>
      <c r="C715">
        <v>87.33</v>
      </c>
      <c r="D715" s="1" t="s">
        <v>17</v>
      </c>
      <c r="E715" s="1" t="s">
        <v>18</v>
      </c>
      <c r="F715" s="1" t="s">
        <v>48</v>
      </c>
      <c r="G715" s="2">
        <v>38309</v>
      </c>
      <c r="H715" s="1" t="s">
        <v>253</v>
      </c>
      <c r="I715" s="1" t="s">
        <v>18</v>
      </c>
      <c r="J715" s="1" t="s">
        <v>248</v>
      </c>
      <c r="K715" s="1" t="s">
        <v>249</v>
      </c>
      <c r="L715" s="1" t="s">
        <v>250</v>
      </c>
      <c r="M715" s="1" t="s">
        <v>24</v>
      </c>
      <c r="N715">
        <v>64600</v>
      </c>
      <c r="O715" s="1" t="s">
        <v>251</v>
      </c>
      <c r="P715" s="1" t="s">
        <v>24</v>
      </c>
      <c r="Q715" s="1">
        <f>Data_sales[[#This Row],[priceEach]]*Data_sales[[#This Row],[quantityOrdered]]</f>
        <v>2881.89</v>
      </c>
      <c r="R715" s="1">
        <f>YEAR(Data_sales[[#This Row],[orderDate]])</f>
        <v>2004</v>
      </c>
      <c r="T715">
        <f>COUNTIF($F$2:F715,F715:F1714)</f>
        <v>6</v>
      </c>
      <c r="U715" t="str">
        <f>IF(T715=1,T715+ROWS($T$2:T715)/1000,"")</f>
        <v/>
      </c>
      <c r="V715" t="str">
        <f>IFERROR(SMALL($U$2:$U$1001,ROWS($U$2:U715)),"")</f>
        <v/>
      </c>
      <c r="W715" t="str">
        <f>IF(V715&lt;&gt;"",INDEX(Data_sales[productName],MATCH(V715,$U$2:$U$1001,0)),"")</f>
        <v/>
      </c>
      <c r="X715">
        <f>COUNTIF($O$2:O715,$O$2:$O$1001)</f>
        <v>3</v>
      </c>
      <c r="Y715" t="str">
        <f>IF(X715=1,X715+ROWS($X$2:X715)/100,"")</f>
        <v/>
      </c>
      <c r="Z715" t="str">
        <f>IFERROR(LARGE($Y$2:$Y$1001,ROWS($Y$2:Y715)),"")</f>
        <v/>
      </c>
      <c r="AA715" t="str">
        <f>IF(Z715&lt;&gt;"",INDEX(Data_sales[RepfullName],MATCH(Z715,$Y$2:$Y$1001,0)),"")</f>
        <v/>
      </c>
    </row>
    <row r="716" spans="1:27" x14ac:dyDescent="0.25">
      <c r="A716">
        <v>129</v>
      </c>
      <c r="B716">
        <v>48</v>
      </c>
      <c r="C716">
        <v>48.52</v>
      </c>
      <c r="D716" s="1" t="s">
        <v>17</v>
      </c>
      <c r="E716" s="1" t="s">
        <v>18</v>
      </c>
      <c r="F716" s="1" t="s">
        <v>56</v>
      </c>
      <c r="G716" s="2">
        <v>37705</v>
      </c>
      <c r="H716" s="1" t="s">
        <v>247</v>
      </c>
      <c r="I716" s="1" t="s">
        <v>18</v>
      </c>
      <c r="J716" s="1" t="s">
        <v>248</v>
      </c>
      <c r="K716" s="1" t="s">
        <v>249</v>
      </c>
      <c r="L716" s="1" t="s">
        <v>250</v>
      </c>
      <c r="M716" s="1" t="s">
        <v>24</v>
      </c>
      <c r="N716">
        <v>64600</v>
      </c>
      <c r="O716" s="1" t="s">
        <v>251</v>
      </c>
      <c r="P716" s="1" t="s">
        <v>24</v>
      </c>
      <c r="Q716" s="1">
        <f>Data_sales[[#This Row],[priceEach]]*Data_sales[[#This Row],[quantityOrdered]]</f>
        <v>2328.96</v>
      </c>
      <c r="R716" s="1">
        <f>YEAR(Data_sales[[#This Row],[orderDate]])</f>
        <v>2003</v>
      </c>
      <c r="T716">
        <f>COUNTIF($F$2:F716,F716:F1715)</f>
        <v>4</v>
      </c>
      <c r="U716" t="str">
        <f>IF(T716=1,T716+ROWS($T$2:T716)/1000,"")</f>
        <v/>
      </c>
      <c r="V716" t="str">
        <f>IFERROR(SMALL($U$2:$U$1001,ROWS($U$2:U716)),"")</f>
        <v/>
      </c>
      <c r="W716" t="str">
        <f>IF(V716&lt;&gt;"",INDEX(Data_sales[productName],MATCH(V716,$U$2:$U$1001,0)),"")</f>
        <v/>
      </c>
      <c r="X716">
        <f>COUNTIF($O$2:O716,$O$2:$O$1001)</f>
        <v>4</v>
      </c>
      <c r="Y716" t="str">
        <f>IF(X716=1,X716+ROWS($X$2:X716)/100,"")</f>
        <v/>
      </c>
      <c r="Z716" t="str">
        <f>IFERROR(LARGE($Y$2:$Y$1001,ROWS($Y$2:Y716)),"")</f>
        <v/>
      </c>
      <c r="AA716" t="str">
        <f>IF(Z716&lt;&gt;"",INDEX(Data_sales[RepfullName],MATCH(Z716,$Y$2:$Y$1001,0)),"")</f>
        <v/>
      </c>
    </row>
    <row r="717" spans="1:27" x14ac:dyDescent="0.25">
      <c r="A717">
        <v>129</v>
      </c>
      <c r="B717">
        <v>48</v>
      </c>
      <c r="C717">
        <v>48.52</v>
      </c>
      <c r="D717" s="1" t="s">
        <v>17</v>
      </c>
      <c r="E717" s="1" t="s">
        <v>18</v>
      </c>
      <c r="F717" s="1" t="s">
        <v>56</v>
      </c>
      <c r="G717" s="2">
        <v>37956</v>
      </c>
      <c r="H717" s="1" t="s">
        <v>252</v>
      </c>
      <c r="I717" s="1" t="s">
        <v>18</v>
      </c>
      <c r="J717" s="1" t="s">
        <v>248</v>
      </c>
      <c r="K717" s="1" t="s">
        <v>249</v>
      </c>
      <c r="L717" s="1" t="s">
        <v>250</v>
      </c>
      <c r="M717" s="1" t="s">
        <v>24</v>
      </c>
      <c r="N717">
        <v>64600</v>
      </c>
      <c r="O717" s="1" t="s">
        <v>251</v>
      </c>
      <c r="P717" s="1" t="s">
        <v>24</v>
      </c>
      <c r="Q717" s="1">
        <f>Data_sales[[#This Row],[priceEach]]*Data_sales[[#This Row],[quantityOrdered]]</f>
        <v>2328.96</v>
      </c>
      <c r="R717" s="1">
        <f>YEAR(Data_sales[[#This Row],[orderDate]])</f>
        <v>2003</v>
      </c>
      <c r="T717">
        <f>COUNTIF($F$2:F717,F717:F1716)</f>
        <v>5</v>
      </c>
      <c r="U717" t="str">
        <f>IF(T717=1,T717+ROWS($T$2:T717)/1000,"")</f>
        <v/>
      </c>
      <c r="V717" t="str">
        <f>IFERROR(SMALL($U$2:$U$1001,ROWS($U$2:U717)),"")</f>
        <v/>
      </c>
      <c r="W717" t="str">
        <f>IF(V717&lt;&gt;"",INDEX(Data_sales[productName],MATCH(V717,$U$2:$U$1001,0)),"")</f>
        <v/>
      </c>
      <c r="X717">
        <f>COUNTIF($O$2:O717,$O$2:$O$1001)</f>
        <v>5</v>
      </c>
      <c r="Y717" t="str">
        <f>IF(X717=1,X717+ROWS($X$2:X717)/100,"")</f>
        <v/>
      </c>
      <c r="Z717" t="str">
        <f>IFERROR(LARGE($Y$2:$Y$1001,ROWS($Y$2:Y717)),"")</f>
        <v/>
      </c>
      <c r="AA717" t="str">
        <f>IF(Z717&lt;&gt;"",INDEX(Data_sales[RepfullName],MATCH(Z717,$Y$2:$Y$1001,0)),"")</f>
        <v/>
      </c>
    </row>
    <row r="718" spans="1:27" x14ac:dyDescent="0.25">
      <c r="A718">
        <v>129</v>
      </c>
      <c r="B718">
        <v>48</v>
      </c>
      <c r="C718">
        <v>48.52</v>
      </c>
      <c r="D718" s="1" t="s">
        <v>17</v>
      </c>
      <c r="E718" s="1" t="s">
        <v>18</v>
      </c>
      <c r="F718" s="1" t="s">
        <v>56</v>
      </c>
      <c r="G718" s="2">
        <v>38309</v>
      </c>
      <c r="H718" s="1" t="s">
        <v>253</v>
      </c>
      <c r="I718" s="1" t="s">
        <v>18</v>
      </c>
      <c r="J718" s="1" t="s">
        <v>248</v>
      </c>
      <c r="K718" s="1" t="s">
        <v>249</v>
      </c>
      <c r="L718" s="1" t="s">
        <v>250</v>
      </c>
      <c r="M718" s="1" t="s">
        <v>24</v>
      </c>
      <c r="N718">
        <v>64600</v>
      </c>
      <c r="O718" s="1" t="s">
        <v>251</v>
      </c>
      <c r="P718" s="1" t="s">
        <v>24</v>
      </c>
      <c r="Q718" s="1">
        <f>Data_sales[[#This Row],[priceEach]]*Data_sales[[#This Row],[quantityOrdered]]</f>
        <v>2328.96</v>
      </c>
      <c r="R718" s="1">
        <f>YEAR(Data_sales[[#This Row],[orderDate]])</f>
        <v>2004</v>
      </c>
      <c r="T718">
        <f>COUNTIF($F$2:F718,F718:F1717)</f>
        <v>6</v>
      </c>
      <c r="U718" t="str">
        <f>IF(T718=1,T718+ROWS($T$2:T718)/1000,"")</f>
        <v/>
      </c>
      <c r="V718" t="str">
        <f>IFERROR(SMALL($U$2:$U$1001,ROWS($U$2:U718)),"")</f>
        <v/>
      </c>
      <c r="W718" t="str">
        <f>IF(V718&lt;&gt;"",INDEX(Data_sales[productName],MATCH(V718,$U$2:$U$1001,0)),"")</f>
        <v/>
      </c>
      <c r="X718">
        <f>COUNTIF($O$2:O718,$O$2:$O$1001)</f>
        <v>6</v>
      </c>
      <c r="Y718" t="str">
        <f>IF(X718=1,X718+ROWS($X$2:X718)/100,"")</f>
        <v/>
      </c>
      <c r="Z718" t="str">
        <f>IFERROR(LARGE($Y$2:$Y$1001,ROWS($Y$2:Y718)),"")</f>
        <v/>
      </c>
      <c r="AA718" t="str">
        <f>IF(Z718&lt;&gt;"",INDEX(Data_sales[RepfullName],MATCH(Z718,$Y$2:$Y$1001,0)),"")</f>
        <v/>
      </c>
    </row>
    <row r="719" spans="1:27" x14ac:dyDescent="0.25">
      <c r="A719">
        <v>129</v>
      </c>
      <c r="B719">
        <v>28</v>
      </c>
      <c r="C719">
        <v>53.09</v>
      </c>
      <c r="D719" s="1" t="s">
        <v>17</v>
      </c>
      <c r="E719" s="1" t="s">
        <v>18</v>
      </c>
      <c r="F719" s="1" t="s">
        <v>70</v>
      </c>
      <c r="G719" s="2">
        <v>37705</v>
      </c>
      <c r="H719" s="1" t="s">
        <v>247</v>
      </c>
      <c r="I719" s="1" t="s">
        <v>18</v>
      </c>
      <c r="J719" s="1" t="s">
        <v>248</v>
      </c>
      <c r="K719" s="1" t="s">
        <v>249</v>
      </c>
      <c r="L719" s="1" t="s">
        <v>250</v>
      </c>
      <c r="M719" s="1" t="s">
        <v>24</v>
      </c>
      <c r="N719">
        <v>64600</v>
      </c>
      <c r="O719" s="1" t="s">
        <v>251</v>
      </c>
      <c r="P719" s="1" t="s">
        <v>24</v>
      </c>
      <c r="Q719" s="1">
        <f>Data_sales[[#This Row],[priceEach]]*Data_sales[[#This Row],[quantityOrdered]]</f>
        <v>1486.52</v>
      </c>
      <c r="R719" s="1">
        <f>YEAR(Data_sales[[#This Row],[orderDate]])</f>
        <v>2003</v>
      </c>
      <c r="T719">
        <f>COUNTIF($F$2:F719,F719:F1718)</f>
        <v>5</v>
      </c>
      <c r="U719" t="str">
        <f>IF(T719=1,T719+ROWS($T$2:T719)/1000,"")</f>
        <v/>
      </c>
      <c r="V719" t="str">
        <f>IFERROR(SMALL($U$2:$U$1001,ROWS($U$2:U719)),"")</f>
        <v/>
      </c>
      <c r="W719" t="str">
        <f>IF(V719&lt;&gt;"",INDEX(Data_sales[productName],MATCH(V719,$U$2:$U$1001,0)),"")</f>
        <v/>
      </c>
      <c r="X719">
        <f>COUNTIF($O$2:O719,$O$2:$O$1001)</f>
        <v>7</v>
      </c>
      <c r="Y719" t="str">
        <f>IF(X719=1,X719+ROWS($X$2:X719)/100,"")</f>
        <v/>
      </c>
      <c r="Z719" t="str">
        <f>IFERROR(LARGE($Y$2:$Y$1001,ROWS($Y$2:Y719)),"")</f>
        <v/>
      </c>
      <c r="AA719" t="str">
        <f>IF(Z719&lt;&gt;"",INDEX(Data_sales[RepfullName],MATCH(Z719,$Y$2:$Y$1001,0)),"")</f>
        <v/>
      </c>
    </row>
    <row r="720" spans="1:27" x14ac:dyDescent="0.25">
      <c r="A720">
        <v>129</v>
      </c>
      <c r="B720">
        <v>28</v>
      </c>
      <c r="C720">
        <v>53.09</v>
      </c>
      <c r="D720" s="1" t="s">
        <v>17</v>
      </c>
      <c r="E720" s="1" t="s">
        <v>18</v>
      </c>
      <c r="F720" s="1" t="s">
        <v>70</v>
      </c>
      <c r="G720" s="2">
        <v>37956</v>
      </c>
      <c r="H720" s="1" t="s">
        <v>252</v>
      </c>
      <c r="I720" s="1" t="s">
        <v>18</v>
      </c>
      <c r="J720" s="1" t="s">
        <v>248</v>
      </c>
      <c r="K720" s="1" t="s">
        <v>249</v>
      </c>
      <c r="L720" s="1" t="s">
        <v>250</v>
      </c>
      <c r="M720" s="1" t="s">
        <v>24</v>
      </c>
      <c r="N720">
        <v>64600</v>
      </c>
      <c r="O720" s="1" t="s">
        <v>251</v>
      </c>
      <c r="P720" s="1" t="s">
        <v>24</v>
      </c>
      <c r="Q720" s="1">
        <f>Data_sales[[#This Row],[priceEach]]*Data_sales[[#This Row],[quantityOrdered]]</f>
        <v>1486.52</v>
      </c>
      <c r="R720" s="1">
        <f>YEAR(Data_sales[[#This Row],[orderDate]])</f>
        <v>2003</v>
      </c>
      <c r="T720">
        <f>COUNTIF($F$2:F720,F720:F1719)</f>
        <v>6</v>
      </c>
      <c r="U720" t="str">
        <f>IF(T720=1,T720+ROWS($T$2:T720)/1000,"")</f>
        <v/>
      </c>
      <c r="V720" t="str">
        <f>IFERROR(SMALL($U$2:$U$1001,ROWS($U$2:U720)),"")</f>
        <v/>
      </c>
      <c r="W720" t="str">
        <f>IF(V720&lt;&gt;"",INDEX(Data_sales[productName],MATCH(V720,$U$2:$U$1001,0)),"")</f>
        <v/>
      </c>
      <c r="X720">
        <f>COUNTIF($O$2:O720,$O$2:$O$1001)</f>
        <v>8</v>
      </c>
      <c r="Y720" t="str">
        <f>IF(X720=1,X720+ROWS($X$2:X720)/100,"")</f>
        <v/>
      </c>
      <c r="Z720" t="str">
        <f>IFERROR(LARGE($Y$2:$Y$1001,ROWS($Y$2:Y720)),"")</f>
        <v/>
      </c>
      <c r="AA720" t="str">
        <f>IF(Z720&lt;&gt;"",INDEX(Data_sales[RepfullName],MATCH(Z720,$Y$2:$Y$1001,0)),"")</f>
        <v/>
      </c>
    </row>
    <row r="721" spans="1:27" x14ac:dyDescent="0.25">
      <c r="A721">
        <v>129</v>
      </c>
      <c r="B721">
        <v>28</v>
      </c>
      <c r="C721">
        <v>53.09</v>
      </c>
      <c r="D721" s="1" t="s">
        <v>17</v>
      </c>
      <c r="E721" s="1" t="s">
        <v>18</v>
      </c>
      <c r="F721" s="1" t="s">
        <v>70</v>
      </c>
      <c r="G721" s="2">
        <v>38309</v>
      </c>
      <c r="H721" s="1" t="s">
        <v>253</v>
      </c>
      <c r="I721" s="1" t="s">
        <v>18</v>
      </c>
      <c r="J721" s="1" t="s">
        <v>248</v>
      </c>
      <c r="K721" s="1" t="s">
        <v>249</v>
      </c>
      <c r="L721" s="1" t="s">
        <v>250</v>
      </c>
      <c r="M721" s="1" t="s">
        <v>24</v>
      </c>
      <c r="N721">
        <v>64600</v>
      </c>
      <c r="O721" s="1" t="s">
        <v>251</v>
      </c>
      <c r="P721" s="1" t="s">
        <v>24</v>
      </c>
      <c r="Q721" s="1">
        <f>Data_sales[[#This Row],[priceEach]]*Data_sales[[#This Row],[quantityOrdered]]</f>
        <v>1486.52</v>
      </c>
      <c r="R721" s="1">
        <f>YEAR(Data_sales[[#This Row],[orderDate]])</f>
        <v>2004</v>
      </c>
      <c r="T721">
        <f>COUNTIF($F$2:F721,F721:F1720)</f>
        <v>7</v>
      </c>
      <c r="U721" t="str">
        <f>IF(T721=1,T721+ROWS($T$2:T721)/1000,"")</f>
        <v/>
      </c>
      <c r="V721" t="str">
        <f>IFERROR(SMALL($U$2:$U$1001,ROWS($U$2:U721)),"")</f>
        <v/>
      </c>
      <c r="W721" t="str">
        <f>IF(V721&lt;&gt;"",INDEX(Data_sales[productName],MATCH(V721,$U$2:$U$1001,0)),"")</f>
        <v/>
      </c>
      <c r="X721">
        <f>COUNTIF($O$2:O721,$O$2:$O$1001)</f>
        <v>9</v>
      </c>
      <c r="Y721" t="str">
        <f>IF(X721=1,X721+ROWS($X$2:X721)/100,"")</f>
        <v/>
      </c>
      <c r="Z721" t="str">
        <f>IFERROR(LARGE($Y$2:$Y$1001,ROWS($Y$2:Y721)),"")</f>
        <v/>
      </c>
      <c r="AA721" t="str">
        <f>IF(Z721&lt;&gt;"",INDEX(Data_sales[RepfullName],MATCH(Z721,$Y$2:$Y$1001,0)),"")</f>
        <v/>
      </c>
    </row>
    <row r="722" spans="1:27" x14ac:dyDescent="0.25">
      <c r="A722">
        <v>129</v>
      </c>
      <c r="B722">
        <v>43</v>
      </c>
      <c r="C722">
        <v>94.25</v>
      </c>
      <c r="D722" s="1" t="s">
        <v>17</v>
      </c>
      <c r="E722" s="1" t="s">
        <v>18</v>
      </c>
      <c r="F722" s="1" t="s">
        <v>71</v>
      </c>
      <c r="G722" s="2">
        <v>37705</v>
      </c>
      <c r="H722" s="1" t="s">
        <v>247</v>
      </c>
      <c r="I722" s="1" t="s">
        <v>18</v>
      </c>
      <c r="J722" s="1" t="s">
        <v>248</v>
      </c>
      <c r="K722" s="1" t="s">
        <v>249</v>
      </c>
      <c r="L722" s="1" t="s">
        <v>250</v>
      </c>
      <c r="M722" s="1" t="s">
        <v>24</v>
      </c>
      <c r="N722">
        <v>64600</v>
      </c>
      <c r="O722" s="1" t="s">
        <v>251</v>
      </c>
      <c r="P722" s="1" t="s">
        <v>24</v>
      </c>
      <c r="Q722" s="1">
        <f>Data_sales[[#This Row],[priceEach]]*Data_sales[[#This Row],[quantityOrdered]]</f>
        <v>4052.75</v>
      </c>
      <c r="R722" s="1">
        <f>YEAR(Data_sales[[#This Row],[orderDate]])</f>
        <v>2003</v>
      </c>
      <c r="T722">
        <f>COUNTIF($F$2:F722,F722:F1721)</f>
        <v>5</v>
      </c>
      <c r="U722" t="str">
        <f>IF(T722=1,T722+ROWS($T$2:T722)/1000,"")</f>
        <v/>
      </c>
      <c r="V722" t="str">
        <f>IFERROR(SMALL($U$2:$U$1001,ROWS($U$2:U722)),"")</f>
        <v/>
      </c>
      <c r="W722" t="str">
        <f>IF(V722&lt;&gt;"",INDEX(Data_sales[productName],MATCH(V722,$U$2:$U$1001,0)),"")</f>
        <v/>
      </c>
      <c r="X722">
        <f>COUNTIF($O$2:O722,$O$2:$O$1001)</f>
        <v>10</v>
      </c>
      <c r="Y722" t="str">
        <f>IF(X722=1,X722+ROWS($X$2:X722)/100,"")</f>
        <v/>
      </c>
      <c r="Z722" t="str">
        <f>IFERROR(LARGE($Y$2:$Y$1001,ROWS($Y$2:Y722)),"")</f>
        <v/>
      </c>
      <c r="AA722" t="str">
        <f>IF(Z722&lt;&gt;"",INDEX(Data_sales[RepfullName],MATCH(Z722,$Y$2:$Y$1001,0)),"")</f>
        <v/>
      </c>
    </row>
    <row r="723" spans="1:27" x14ac:dyDescent="0.25">
      <c r="A723">
        <v>129</v>
      </c>
      <c r="B723">
        <v>43</v>
      </c>
      <c r="C723">
        <v>94.25</v>
      </c>
      <c r="D723" s="1" t="s">
        <v>17</v>
      </c>
      <c r="E723" s="1" t="s">
        <v>18</v>
      </c>
      <c r="F723" s="1" t="s">
        <v>71</v>
      </c>
      <c r="G723" s="2">
        <v>37956</v>
      </c>
      <c r="H723" s="1" t="s">
        <v>252</v>
      </c>
      <c r="I723" s="1" t="s">
        <v>18</v>
      </c>
      <c r="J723" s="1" t="s">
        <v>248</v>
      </c>
      <c r="K723" s="1" t="s">
        <v>249</v>
      </c>
      <c r="L723" s="1" t="s">
        <v>250</v>
      </c>
      <c r="M723" s="1" t="s">
        <v>24</v>
      </c>
      <c r="N723">
        <v>64600</v>
      </c>
      <c r="O723" s="1" t="s">
        <v>251</v>
      </c>
      <c r="P723" s="1" t="s">
        <v>24</v>
      </c>
      <c r="Q723" s="1">
        <f>Data_sales[[#This Row],[priceEach]]*Data_sales[[#This Row],[quantityOrdered]]</f>
        <v>4052.75</v>
      </c>
      <c r="R723" s="1">
        <f>YEAR(Data_sales[[#This Row],[orderDate]])</f>
        <v>2003</v>
      </c>
      <c r="T723">
        <f>COUNTIF($F$2:F723,F723:F1722)</f>
        <v>6</v>
      </c>
      <c r="U723" t="str">
        <f>IF(T723=1,T723+ROWS($T$2:T723)/1000,"")</f>
        <v/>
      </c>
      <c r="V723" t="str">
        <f>IFERROR(SMALL($U$2:$U$1001,ROWS($U$2:U723)),"")</f>
        <v/>
      </c>
      <c r="W723" t="str">
        <f>IF(V723&lt;&gt;"",INDEX(Data_sales[productName],MATCH(V723,$U$2:$U$1001,0)),"")</f>
        <v/>
      </c>
      <c r="X723">
        <f>COUNTIF($O$2:O723,$O$2:$O$1001)</f>
        <v>11</v>
      </c>
      <c r="Y723" t="str">
        <f>IF(X723=1,X723+ROWS($X$2:X723)/100,"")</f>
        <v/>
      </c>
      <c r="Z723" t="str">
        <f>IFERROR(LARGE($Y$2:$Y$1001,ROWS($Y$2:Y723)),"")</f>
        <v/>
      </c>
      <c r="AA723" t="str">
        <f>IF(Z723&lt;&gt;"",INDEX(Data_sales[RepfullName],MATCH(Z723,$Y$2:$Y$1001,0)),"")</f>
        <v/>
      </c>
    </row>
    <row r="724" spans="1:27" x14ac:dyDescent="0.25">
      <c r="A724">
        <v>129</v>
      </c>
      <c r="B724">
        <v>43</v>
      </c>
      <c r="C724">
        <v>94.25</v>
      </c>
      <c r="D724" s="1" t="s">
        <v>17</v>
      </c>
      <c r="E724" s="1" t="s">
        <v>18</v>
      </c>
      <c r="F724" s="1" t="s">
        <v>71</v>
      </c>
      <c r="G724" s="2">
        <v>38309</v>
      </c>
      <c r="H724" s="1" t="s">
        <v>253</v>
      </c>
      <c r="I724" s="1" t="s">
        <v>18</v>
      </c>
      <c r="J724" s="1" t="s">
        <v>248</v>
      </c>
      <c r="K724" s="1" t="s">
        <v>249</v>
      </c>
      <c r="L724" s="1" t="s">
        <v>250</v>
      </c>
      <c r="M724" s="1" t="s">
        <v>24</v>
      </c>
      <c r="N724">
        <v>64600</v>
      </c>
      <c r="O724" s="1" t="s">
        <v>251</v>
      </c>
      <c r="P724" s="1" t="s">
        <v>24</v>
      </c>
      <c r="Q724" s="1">
        <f>Data_sales[[#This Row],[priceEach]]*Data_sales[[#This Row],[quantityOrdered]]</f>
        <v>4052.75</v>
      </c>
      <c r="R724" s="1">
        <f>YEAR(Data_sales[[#This Row],[orderDate]])</f>
        <v>2004</v>
      </c>
      <c r="T724">
        <f>COUNTIF($F$2:F724,F724:F1723)</f>
        <v>7</v>
      </c>
      <c r="U724" t="str">
        <f>IF(T724=1,T724+ROWS($T$2:T724)/1000,"")</f>
        <v/>
      </c>
      <c r="V724" t="str">
        <f>IFERROR(SMALL($U$2:$U$1001,ROWS($U$2:U724)),"")</f>
        <v/>
      </c>
      <c r="W724" t="str">
        <f>IF(V724&lt;&gt;"",INDEX(Data_sales[productName],MATCH(V724,$U$2:$U$1001,0)),"")</f>
        <v/>
      </c>
      <c r="X724">
        <f>COUNTIF($O$2:O724,$O$2:$O$1001)</f>
        <v>12</v>
      </c>
      <c r="Y724" t="str">
        <f>IF(X724=1,X724+ROWS($X$2:X724)/100,"")</f>
        <v/>
      </c>
      <c r="Z724" t="str">
        <f>IFERROR(LARGE($Y$2:$Y$1001,ROWS($Y$2:Y724)),"")</f>
        <v/>
      </c>
      <c r="AA724" t="str">
        <f>IF(Z724&lt;&gt;"",INDEX(Data_sales[RepfullName],MATCH(Z724,$Y$2:$Y$1001,0)),"")</f>
        <v/>
      </c>
    </row>
    <row r="725" spans="1:27" x14ac:dyDescent="0.25">
      <c r="A725">
        <v>129</v>
      </c>
      <c r="B725">
        <v>39</v>
      </c>
      <c r="C725">
        <v>91.27</v>
      </c>
      <c r="D725" s="1" t="s">
        <v>17</v>
      </c>
      <c r="E725" s="1" t="s">
        <v>18</v>
      </c>
      <c r="F725" s="1" t="s">
        <v>72</v>
      </c>
      <c r="G725" s="2">
        <v>37705</v>
      </c>
      <c r="H725" s="1" t="s">
        <v>247</v>
      </c>
      <c r="I725" s="1" t="s">
        <v>18</v>
      </c>
      <c r="J725" s="1" t="s">
        <v>248</v>
      </c>
      <c r="K725" s="1" t="s">
        <v>249</v>
      </c>
      <c r="L725" s="1" t="s">
        <v>250</v>
      </c>
      <c r="M725" s="1" t="s">
        <v>24</v>
      </c>
      <c r="N725">
        <v>64600</v>
      </c>
      <c r="O725" s="1" t="s">
        <v>251</v>
      </c>
      <c r="P725" s="1" t="s">
        <v>24</v>
      </c>
      <c r="Q725" s="1">
        <f>Data_sales[[#This Row],[priceEach]]*Data_sales[[#This Row],[quantityOrdered]]</f>
        <v>3559.5299999999997</v>
      </c>
      <c r="R725" s="1">
        <f>YEAR(Data_sales[[#This Row],[orderDate]])</f>
        <v>2003</v>
      </c>
      <c r="T725">
        <f>COUNTIF($F$2:F725,F725:F1724)</f>
        <v>5</v>
      </c>
      <c r="U725" t="str">
        <f>IF(T725=1,T725+ROWS($T$2:T725)/1000,"")</f>
        <v/>
      </c>
      <c r="V725" t="str">
        <f>IFERROR(SMALL($U$2:$U$1001,ROWS($U$2:U725)),"")</f>
        <v/>
      </c>
      <c r="W725" t="str">
        <f>IF(V725&lt;&gt;"",INDEX(Data_sales[productName],MATCH(V725,$U$2:$U$1001,0)),"")</f>
        <v/>
      </c>
      <c r="X725">
        <f>COUNTIF($O$2:O725,$O$2:$O$1001)</f>
        <v>13</v>
      </c>
      <c r="Y725" t="str">
        <f>IF(X725=1,X725+ROWS($X$2:X725)/100,"")</f>
        <v/>
      </c>
      <c r="Z725" t="str">
        <f>IFERROR(LARGE($Y$2:$Y$1001,ROWS($Y$2:Y725)),"")</f>
        <v/>
      </c>
      <c r="AA725" t="str">
        <f>IF(Z725&lt;&gt;"",INDEX(Data_sales[RepfullName],MATCH(Z725,$Y$2:$Y$1001,0)),"")</f>
        <v/>
      </c>
    </row>
    <row r="726" spans="1:27" x14ac:dyDescent="0.25">
      <c r="A726">
        <v>129</v>
      </c>
      <c r="B726">
        <v>39</v>
      </c>
      <c r="C726">
        <v>91.27</v>
      </c>
      <c r="D726" s="1" t="s">
        <v>17</v>
      </c>
      <c r="E726" s="1" t="s">
        <v>18</v>
      </c>
      <c r="F726" s="1" t="s">
        <v>72</v>
      </c>
      <c r="G726" s="2">
        <v>37956</v>
      </c>
      <c r="H726" s="1" t="s">
        <v>252</v>
      </c>
      <c r="I726" s="1" t="s">
        <v>18</v>
      </c>
      <c r="J726" s="1" t="s">
        <v>248</v>
      </c>
      <c r="K726" s="1" t="s">
        <v>249</v>
      </c>
      <c r="L726" s="1" t="s">
        <v>250</v>
      </c>
      <c r="M726" s="1" t="s">
        <v>24</v>
      </c>
      <c r="N726">
        <v>64600</v>
      </c>
      <c r="O726" s="1" t="s">
        <v>251</v>
      </c>
      <c r="P726" s="1" t="s">
        <v>24</v>
      </c>
      <c r="Q726" s="1">
        <f>Data_sales[[#This Row],[priceEach]]*Data_sales[[#This Row],[quantityOrdered]]</f>
        <v>3559.5299999999997</v>
      </c>
      <c r="R726" s="1">
        <f>YEAR(Data_sales[[#This Row],[orderDate]])</f>
        <v>2003</v>
      </c>
      <c r="T726">
        <f>COUNTIF($F$2:F726,F726:F1725)</f>
        <v>6</v>
      </c>
      <c r="U726" t="str">
        <f>IF(T726=1,T726+ROWS($T$2:T726)/1000,"")</f>
        <v/>
      </c>
      <c r="V726" t="str">
        <f>IFERROR(SMALL($U$2:$U$1001,ROWS($U$2:U726)),"")</f>
        <v/>
      </c>
      <c r="W726" t="str">
        <f>IF(V726&lt;&gt;"",INDEX(Data_sales[productName],MATCH(V726,$U$2:$U$1001,0)),"")</f>
        <v/>
      </c>
      <c r="X726">
        <f>COUNTIF($O$2:O726,$O$2:$O$1001)</f>
        <v>14</v>
      </c>
      <c r="Y726" t="str">
        <f>IF(X726=1,X726+ROWS($X$2:X726)/100,"")</f>
        <v/>
      </c>
      <c r="Z726" t="str">
        <f>IFERROR(LARGE($Y$2:$Y$1001,ROWS($Y$2:Y726)),"")</f>
        <v/>
      </c>
      <c r="AA726" t="str">
        <f>IF(Z726&lt;&gt;"",INDEX(Data_sales[RepfullName],MATCH(Z726,$Y$2:$Y$1001,0)),"")</f>
        <v/>
      </c>
    </row>
    <row r="727" spans="1:27" x14ac:dyDescent="0.25">
      <c r="A727">
        <v>129</v>
      </c>
      <c r="B727">
        <v>39</v>
      </c>
      <c r="C727">
        <v>91.27</v>
      </c>
      <c r="D727" s="1" t="s">
        <v>17</v>
      </c>
      <c r="E727" s="1" t="s">
        <v>18</v>
      </c>
      <c r="F727" s="1" t="s">
        <v>72</v>
      </c>
      <c r="G727" s="2">
        <v>38309</v>
      </c>
      <c r="H727" s="1" t="s">
        <v>253</v>
      </c>
      <c r="I727" s="1" t="s">
        <v>18</v>
      </c>
      <c r="J727" s="1" t="s">
        <v>248</v>
      </c>
      <c r="K727" s="1" t="s">
        <v>249</v>
      </c>
      <c r="L727" s="1" t="s">
        <v>250</v>
      </c>
      <c r="M727" s="1" t="s">
        <v>24</v>
      </c>
      <c r="N727">
        <v>64600</v>
      </c>
      <c r="O727" s="1" t="s">
        <v>251</v>
      </c>
      <c r="P727" s="1" t="s">
        <v>24</v>
      </c>
      <c r="Q727" s="1">
        <f>Data_sales[[#This Row],[priceEach]]*Data_sales[[#This Row],[quantityOrdered]]</f>
        <v>3559.5299999999997</v>
      </c>
      <c r="R727" s="1">
        <f>YEAR(Data_sales[[#This Row],[orderDate]])</f>
        <v>2004</v>
      </c>
      <c r="T727">
        <f>COUNTIF($F$2:F727,F727:F1726)</f>
        <v>7</v>
      </c>
      <c r="U727" t="str">
        <f>IF(T727=1,T727+ROWS($T$2:T727)/1000,"")</f>
        <v/>
      </c>
      <c r="V727" t="str">
        <f>IFERROR(SMALL($U$2:$U$1001,ROWS($U$2:U727)),"")</f>
        <v/>
      </c>
      <c r="W727" t="str">
        <f>IF(V727&lt;&gt;"",INDEX(Data_sales[productName],MATCH(V727,$U$2:$U$1001,0)),"")</f>
        <v/>
      </c>
      <c r="X727">
        <f>COUNTIF($O$2:O727,$O$2:$O$1001)</f>
        <v>15</v>
      </c>
      <c r="Y727" t="str">
        <f>IF(X727=1,X727+ROWS($X$2:X727)/100,"")</f>
        <v/>
      </c>
      <c r="Z727" t="str">
        <f>IFERROR(LARGE($Y$2:$Y$1001,ROWS($Y$2:Y727)),"")</f>
        <v/>
      </c>
      <c r="AA727" t="str">
        <f>IF(Z727&lt;&gt;"",INDEX(Data_sales[RepfullName],MATCH(Z727,$Y$2:$Y$1001,0)),"")</f>
        <v/>
      </c>
    </row>
    <row r="728" spans="1:27" x14ac:dyDescent="0.25">
      <c r="A728">
        <v>129</v>
      </c>
      <c r="B728">
        <v>26</v>
      </c>
      <c r="C728">
        <v>85.7</v>
      </c>
      <c r="D728" s="1" t="s">
        <v>17</v>
      </c>
      <c r="E728" s="1" t="s">
        <v>18</v>
      </c>
      <c r="F728" s="1" t="s">
        <v>76</v>
      </c>
      <c r="G728" s="2">
        <v>37705</v>
      </c>
      <c r="H728" s="1" t="s">
        <v>247</v>
      </c>
      <c r="I728" s="1" t="s">
        <v>18</v>
      </c>
      <c r="J728" s="1" t="s">
        <v>248</v>
      </c>
      <c r="K728" s="1" t="s">
        <v>249</v>
      </c>
      <c r="L728" s="1" t="s">
        <v>250</v>
      </c>
      <c r="M728" s="1" t="s">
        <v>24</v>
      </c>
      <c r="N728">
        <v>64600</v>
      </c>
      <c r="O728" s="1" t="s">
        <v>251</v>
      </c>
      <c r="P728" s="1" t="s">
        <v>24</v>
      </c>
      <c r="Q728" s="1">
        <f>Data_sales[[#This Row],[priceEach]]*Data_sales[[#This Row],[quantityOrdered]]</f>
        <v>2228.2000000000003</v>
      </c>
      <c r="R728" s="1">
        <f>YEAR(Data_sales[[#This Row],[orderDate]])</f>
        <v>2003</v>
      </c>
      <c r="T728">
        <f>COUNTIF($F$2:F728,F728:F1727)</f>
        <v>5</v>
      </c>
      <c r="U728" t="str">
        <f>IF(T728=1,T728+ROWS($T$2:T728)/1000,"")</f>
        <v/>
      </c>
      <c r="V728" t="str">
        <f>IFERROR(SMALL($U$2:$U$1001,ROWS($U$2:U728)),"")</f>
        <v/>
      </c>
      <c r="W728" t="str">
        <f>IF(V728&lt;&gt;"",INDEX(Data_sales[productName],MATCH(V728,$U$2:$U$1001,0)),"")</f>
        <v/>
      </c>
      <c r="X728">
        <f>COUNTIF($O$2:O728,$O$2:$O$1001)</f>
        <v>16</v>
      </c>
      <c r="Y728" t="str">
        <f>IF(X728=1,X728+ROWS($X$2:X728)/100,"")</f>
        <v/>
      </c>
      <c r="Z728" t="str">
        <f>IFERROR(LARGE($Y$2:$Y$1001,ROWS($Y$2:Y728)),"")</f>
        <v/>
      </c>
      <c r="AA728" t="str">
        <f>IF(Z728&lt;&gt;"",INDEX(Data_sales[RepfullName],MATCH(Z728,$Y$2:$Y$1001,0)),"")</f>
        <v/>
      </c>
    </row>
    <row r="729" spans="1:27" x14ac:dyDescent="0.25">
      <c r="A729">
        <v>129</v>
      </c>
      <c r="B729">
        <v>26</v>
      </c>
      <c r="C729">
        <v>85.7</v>
      </c>
      <c r="D729" s="1" t="s">
        <v>17</v>
      </c>
      <c r="E729" s="1" t="s">
        <v>18</v>
      </c>
      <c r="F729" s="1" t="s">
        <v>76</v>
      </c>
      <c r="G729" s="2">
        <v>37956</v>
      </c>
      <c r="H729" s="1" t="s">
        <v>252</v>
      </c>
      <c r="I729" s="1" t="s">
        <v>18</v>
      </c>
      <c r="J729" s="1" t="s">
        <v>248</v>
      </c>
      <c r="K729" s="1" t="s">
        <v>249</v>
      </c>
      <c r="L729" s="1" t="s">
        <v>250</v>
      </c>
      <c r="M729" s="1" t="s">
        <v>24</v>
      </c>
      <c r="N729">
        <v>64600</v>
      </c>
      <c r="O729" s="1" t="s">
        <v>251</v>
      </c>
      <c r="P729" s="1" t="s">
        <v>24</v>
      </c>
      <c r="Q729" s="1">
        <f>Data_sales[[#This Row],[priceEach]]*Data_sales[[#This Row],[quantityOrdered]]</f>
        <v>2228.2000000000003</v>
      </c>
      <c r="R729" s="1">
        <f>YEAR(Data_sales[[#This Row],[orderDate]])</f>
        <v>2003</v>
      </c>
      <c r="T729">
        <f>COUNTIF($F$2:F729,F729:F1728)</f>
        <v>6</v>
      </c>
      <c r="U729" t="str">
        <f>IF(T729=1,T729+ROWS($T$2:T729)/1000,"")</f>
        <v/>
      </c>
      <c r="V729" t="str">
        <f>IFERROR(SMALL($U$2:$U$1001,ROWS($U$2:U729)),"")</f>
        <v/>
      </c>
      <c r="W729" t="str">
        <f>IF(V729&lt;&gt;"",INDEX(Data_sales[productName],MATCH(V729,$U$2:$U$1001,0)),"")</f>
        <v/>
      </c>
      <c r="X729">
        <f>COUNTIF($O$2:O729,$O$2:$O$1001)</f>
        <v>17</v>
      </c>
      <c r="Y729" t="str">
        <f>IF(X729=1,X729+ROWS($X$2:X729)/100,"")</f>
        <v/>
      </c>
      <c r="Z729" t="str">
        <f>IFERROR(LARGE($Y$2:$Y$1001,ROWS($Y$2:Y729)),"")</f>
        <v/>
      </c>
      <c r="AA729" t="str">
        <f>IF(Z729&lt;&gt;"",INDEX(Data_sales[RepfullName],MATCH(Z729,$Y$2:$Y$1001,0)),"")</f>
        <v/>
      </c>
    </row>
    <row r="730" spans="1:27" x14ac:dyDescent="0.25">
      <c r="A730">
        <v>129</v>
      </c>
      <c r="B730">
        <v>26</v>
      </c>
      <c r="C730">
        <v>85.7</v>
      </c>
      <c r="D730" s="1" t="s">
        <v>17</v>
      </c>
      <c r="E730" s="1" t="s">
        <v>18</v>
      </c>
      <c r="F730" s="1" t="s">
        <v>76</v>
      </c>
      <c r="G730" s="2">
        <v>38309</v>
      </c>
      <c r="H730" s="1" t="s">
        <v>253</v>
      </c>
      <c r="I730" s="1" t="s">
        <v>18</v>
      </c>
      <c r="J730" s="1" t="s">
        <v>248</v>
      </c>
      <c r="K730" s="1" t="s">
        <v>249</v>
      </c>
      <c r="L730" s="1" t="s">
        <v>250</v>
      </c>
      <c r="M730" s="1" t="s">
        <v>24</v>
      </c>
      <c r="N730">
        <v>64600</v>
      </c>
      <c r="O730" s="1" t="s">
        <v>251</v>
      </c>
      <c r="P730" s="1" t="s">
        <v>24</v>
      </c>
      <c r="Q730" s="1">
        <f>Data_sales[[#This Row],[priceEach]]*Data_sales[[#This Row],[quantityOrdered]]</f>
        <v>2228.2000000000003</v>
      </c>
      <c r="R730" s="1">
        <f>YEAR(Data_sales[[#This Row],[orderDate]])</f>
        <v>2004</v>
      </c>
      <c r="T730">
        <f>COUNTIF($F$2:F730,F730:F1729)</f>
        <v>7</v>
      </c>
      <c r="U730" t="str">
        <f>IF(T730=1,T730+ROWS($T$2:T730)/1000,"")</f>
        <v/>
      </c>
      <c r="V730" t="str">
        <f>IFERROR(SMALL($U$2:$U$1001,ROWS($U$2:U730)),"")</f>
        <v/>
      </c>
      <c r="W730" t="str">
        <f>IF(V730&lt;&gt;"",INDEX(Data_sales[productName],MATCH(V730,$U$2:$U$1001,0)),"")</f>
        <v/>
      </c>
      <c r="X730">
        <f>COUNTIF($O$2:O730,$O$2:$O$1001)</f>
        <v>18</v>
      </c>
      <c r="Y730" t="str">
        <f>IF(X730=1,X730+ROWS($X$2:X730)/100,"")</f>
        <v/>
      </c>
      <c r="Z730" t="str">
        <f>IFERROR(LARGE($Y$2:$Y$1001,ROWS($Y$2:Y730)),"")</f>
        <v/>
      </c>
      <c r="AA730" t="str">
        <f>IF(Z730&lt;&gt;"",INDEX(Data_sales[RepfullName],MATCH(Z730,$Y$2:$Y$1001,0)),"")</f>
        <v/>
      </c>
    </row>
    <row r="731" spans="1:27" x14ac:dyDescent="0.25">
      <c r="A731">
        <v>144</v>
      </c>
      <c r="B731">
        <v>29</v>
      </c>
      <c r="C731">
        <v>197.16</v>
      </c>
      <c r="D731" s="1" t="s">
        <v>17</v>
      </c>
      <c r="E731" s="1" t="s">
        <v>254</v>
      </c>
      <c r="F731" s="1" t="s">
        <v>57</v>
      </c>
      <c r="G731" s="2">
        <v>37704</v>
      </c>
      <c r="H731" s="1" t="s">
        <v>255</v>
      </c>
      <c r="I731" s="1" t="s">
        <v>254</v>
      </c>
      <c r="J731" s="1" t="s">
        <v>256</v>
      </c>
      <c r="K731" s="1" t="s">
        <v>257</v>
      </c>
      <c r="L731" s="1" t="s">
        <v>258</v>
      </c>
      <c r="M731" s="1" t="s">
        <v>259</v>
      </c>
      <c r="N731">
        <v>53100</v>
      </c>
      <c r="O731" s="1" t="s">
        <v>39</v>
      </c>
      <c r="P731" s="1" t="s">
        <v>40</v>
      </c>
      <c r="Q731" s="1">
        <f>Data_sales[[#This Row],[priceEach]]*Data_sales[[#This Row],[quantityOrdered]]</f>
        <v>5717.64</v>
      </c>
      <c r="R731" s="1">
        <f>YEAR(Data_sales[[#This Row],[orderDate]])</f>
        <v>2003</v>
      </c>
      <c r="T731">
        <f>COUNTIF($F$2:F731,F731:F1730)</f>
        <v>5</v>
      </c>
      <c r="U731" t="str">
        <f>IF(T731=1,T731+ROWS($T$2:T731)/1000,"")</f>
        <v/>
      </c>
      <c r="V731" t="str">
        <f>IFERROR(SMALL($U$2:$U$1001,ROWS($U$2:U731)),"")</f>
        <v/>
      </c>
      <c r="W731" t="str">
        <f>IF(V731&lt;&gt;"",INDEX(Data_sales[productName],MATCH(V731,$U$2:$U$1001,0)),"")</f>
        <v/>
      </c>
      <c r="X731">
        <f>COUNTIF($O$2:O731,$O$2:$O$1001)</f>
        <v>81</v>
      </c>
      <c r="Y731" t="str">
        <f>IF(X731=1,X731+ROWS($X$2:X731)/100,"")</f>
        <v/>
      </c>
      <c r="Z731" t="str">
        <f>IFERROR(LARGE($Y$2:$Y$1001,ROWS($Y$2:Y731)),"")</f>
        <v/>
      </c>
      <c r="AA731" t="str">
        <f>IF(Z731&lt;&gt;"",INDEX(Data_sales[RepfullName],MATCH(Z731,$Y$2:$Y$1001,0)),"")</f>
        <v/>
      </c>
    </row>
    <row r="732" spans="1:27" x14ac:dyDescent="0.25">
      <c r="A732">
        <v>144</v>
      </c>
      <c r="B732">
        <v>29</v>
      </c>
      <c r="C732">
        <v>197.16</v>
      </c>
      <c r="D732" s="1" t="s">
        <v>17</v>
      </c>
      <c r="E732" s="1" t="s">
        <v>254</v>
      </c>
      <c r="F732" s="1" t="s">
        <v>57</v>
      </c>
      <c r="G732" s="2">
        <v>38294</v>
      </c>
      <c r="H732" s="1" t="s">
        <v>260</v>
      </c>
      <c r="I732" s="1" t="s">
        <v>18</v>
      </c>
      <c r="J732" s="1" t="s">
        <v>256</v>
      </c>
      <c r="K732" s="1" t="s">
        <v>257</v>
      </c>
      <c r="L732" s="1" t="s">
        <v>258</v>
      </c>
      <c r="M732" s="1" t="s">
        <v>259</v>
      </c>
      <c r="N732">
        <v>53100</v>
      </c>
      <c r="O732" s="1" t="s">
        <v>39</v>
      </c>
      <c r="P732" s="1" t="s">
        <v>40</v>
      </c>
      <c r="Q732" s="1">
        <f>Data_sales[[#This Row],[priceEach]]*Data_sales[[#This Row],[quantityOrdered]]</f>
        <v>5717.64</v>
      </c>
      <c r="R732" s="1">
        <f>YEAR(Data_sales[[#This Row],[orderDate]])</f>
        <v>2004</v>
      </c>
      <c r="T732">
        <f>COUNTIF($F$2:F732,F732:F1731)</f>
        <v>6</v>
      </c>
      <c r="U732" t="str">
        <f>IF(T732=1,T732+ROWS($T$2:T732)/1000,"")</f>
        <v/>
      </c>
      <c r="V732" t="str">
        <f>IFERROR(SMALL($U$2:$U$1001,ROWS($U$2:U732)),"")</f>
        <v/>
      </c>
      <c r="W732" t="str">
        <f>IF(V732&lt;&gt;"",INDEX(Data_sales[productName],MATCH(V732,$U$2:$U$1001,0)),"")</f>
        <v/>
      </c>
      <c r="X732">
        <f>COUNTIF($O$2:O732,$O$2:$O$1001)</f>
        <v>82</v>
      </c>
      <c r="Y732" t="str">
        <f>IF(X732=1,X732+ROWS($X$2:X732)/100,"")</f>
        <v/>
      </c>
      <c r="Z732" t="str">
        <f>IFERROR(LARGE($Y$2:$Y$1001,ROWS($Y$2:Y732)),"")</f>
        <v/>
      </c>
      <c r="AA732" t="str">
        <f>IF(Z732&lt;&gt;"",INDEX(Data_sales[RepfullName],MATCH(Z732,$Y$2:$Y$1001,0)),"")</f>
        <v/>
      </c>
    </row>
    <row r="733" spans="1:27" x14ac:dyDescent="0.25">
      <c r="A733">
        <v>144</v>
      </c>
      <c r="B733">
        <v>29</v>
      </c>
      <c r="C733">
        <v>197.16</v>
      </c>
      <c r="D733" s="1" t="s">
        <v>17</v>
      </c>
      <c r="E733" s="1" t="s">
        <v>254</v>
      </c>
      <c r="F733" s="1" t="s">
        <v>57</v>
      </c>
      <c r="G733" s="2">
        <v>38300</v>
      </c>
      <c r="H733" s="1" t="s">
        <v>27</v>
      </c>
      <c r="I733" s="1" t="s">
        <v>18</v>
      </c>
      <c r="J733" s="1" t="s">
        <v>256</v>
      </c>
      <c r="K733" s="1" t="s">
        <v>257</v>
      </c>
      <c r="L733" s="1" t="s">
        <v>258</v>
      </c>
      <c r="M733" s="1" t="s">
        <v>259</v>
      </c>
      <c r="N733">
        <v>53100</v>
      </c>
      <c r="O733" s="1" t="s">
        <v>39</v>
      </c>
      <c r="P733" s="1" t="s">
        <v>40</v>
      </c>
      <c r="Q733" s="1">
        <f>Data_sales[[#This Row],[priceEach]]*Data_sales[[#This Row],[quantityOrdered]]</f>
        <v>5717.64</v>
      </c>
      <c r="R733" s="1">
        <f>YEAR(Data_sales[[#This Row],[orderDate]])</f>
        <v>2004</v>
      </c>
      <c r="T733">
        <f>COUNTIF($F$2:F733,F733:F1732)</f>
        <v>7</v>
      </c>
      <c r="U733" t="str">
        <f>IF(T733=1,T733+ROWS($T$2:T733)/1000,"")</f>
        <v/>
      </c>
      <c r="V733" t="str">
        <f>IFERROR(SMALL($U$2:$U$1001,ROWS($U$2:U733)),"")</f>
        <v/>
      </c>
      <c r="W733" t="str">
        <f>IF(V733&lt;&gt;"",INDEX(Data_sales[productName],MATCH(V733,$U$2:$U$1001,0)),"")</f>
        <v/>
      </c>
      <c r="X733">
        <f>COUNTIF($O$2:O733,$O$2:$O$1001)</f>
        <v>83</v>
      </c>
      <c r="Y733" t="str">
        <f>IF(X733=1,X733+ROWS($X$2:X733)/100,"")</f>
        <v/>
      </c>
      <c r="Z733" t="str">
        <f>IFERROR(LARGE($Y$2:$Y$1001,ROWS($Y$2:Y733)),"")</f>
        <v/>
      </c>
      <c r="AA733" t="str">
        <f>IF(Z733&lt;&gt;"",INDEX(Data_sales[RepfullName],MATCH(Z733,$Y$2:$Y$1001,0)),"")</f>
        <v/>
      </c>
    </row>
    <row r="734" spans="1:27" x14ac:dyDescent="0.25">
      <c r="A734">
        <v>144</v>
      </c>
      <c r="B734">
        <v>29</v>
      </c>
      <c r="C734">
        <v>197.16</v>
      </c>
      <c r="D734" s="1" t="s">
        <v>17</v>
      </c>
      <c r="E734" s="1" t="s">
        <v>254</v>
      </c>
      <c r="F734" s="1" t="s">
        <v>57</v>
      </c>
      <c r="G734" s="2">
        <v>38310</v>
      </c>
      <c r="H734" s="1" t="s">
        <v>18</v>
      </c>
      <c r="I734" s="1" t="s">
        <v>261</v>
      </c>
      <c r="J734" s="1" t="s">
        <v>256</v>
      </c>
      <c r="K734" s="1" t="s">
        <v>257</v>
      </c>
      <c r="L734" s="1" t="s">
        <v>258</v>
      </c>
      <c r="M734" s="1" t="s">
        <v>259</v>
      </c>
      <c r="N734">
        <v>53100</v>
      </c>
      <c r="O734" s="1" t="s">
        <v>39</v>
      </c>
      <c r="P734" s="1" t="s">
        <v>40</v>
      </c>
      <c r="Q734" s="1">
        <f>Data_sales[[#This Row],[priceEach]]*Data_sales[[#This Row],[quantityOrdered]]</f>
        <v>5717.64</v>
      </c>
      <c r="R734" s="1">
        <f>YEAR(Data_sales[[#This Row],[orderDate]])</f>
        <v>2004</v>
      </c>
      <c r="T734">
        <f>COUNTIF($F$2:F734,F734:F1733)</f>
        <v>8</v>
      </c>
      <c r="U734" t="str">
        <f>IF(T734=1,T734+ROWS($T$2:T734)/1000,"")</f>
        <v/>
      </c>
      <c r="V734" t="str">
        <f>IFERROR(SMALL($U$2:$U$1001,ROWS($U$2:U734)),"")</f>
        <v/>
      </c>
      <c r="W734" t="str">
        <f>IF(V734&lt;&gt;"",INDEX(Data_sales[productName],MATCH(V734,$U$2:$U$1001,0)),"")</f>
        <v/>
      </c>
      <c r="X734">
        <f>COUNTIF($O$2:O734,$O$2:$O$1001)</f>
        <v>84</v>
      </c>
      <c r="Y734" t="str">
        <f>IF(X734=1,X734+ROWS($X$2:X734)/100,"")</f>
        <v/>
      </c>
      <c r="Z734" t="str">
        <f>IFERROR(LARGE($Y$2:$Y$1001,ROWS($Y$2:Y734)),"")</f>
        <v/>
      </c>
      <c r="AA734" t="str">
        <f>IF(Z734&lt;&gt;"",INDEX(Data_sales[RepfullName],MATCH(Z734,$Y$2:$Y$1001,0)),"")</f>
        <v/>
      </c>
    </row>
    <row r="735" spans="1:27" x14ac:dyDescent="0.25">
      <c r="A735">
        <v>144</v>
      </c>
      <c r="B735">
        <v>23</v>
      </c>
      <c r="C735">
        <v>85.1</v>
      </c>
      <c r="D735" s="1" t="s">
        <v>17</v>
      </c>
      <c r="E735" s="1" t="s">
        <v>254</v>
      </c>
      <c r="F735" s="1" t="s">
        <v>69</v>
      </c>
      <c r="G735" s="2">
        <v>37704</v>
      </c>
      <c r="H735" s="1" t="s">
        <v>255</v>
      </c>
      <c r="I735" s="1" t="s">
        <v>254</v>
      </c>
      <c r="J735" s="1" t="s">
        <v>256</v>
      </c>
      <c r="K735" s="1" t="s">
        <v>257</v>
      </c>
      <c r="L735" s="1" t="s">
        <v>258</v>
      </c>
      <c r="M735" s="1" t="s">
        <v>259</v>
      </c>
      <c r="N735">
        <v>53100</v>
      </c>
      <c r="O735" s="1" t="s">
        <v>39</v>
      </c>
      <c r="P735" s="1" t="s">
        <v>40</v>
      </c>
      <c r="Q735" s="1">
        <f>Data_sales[[#This Row],[priceEach]]*Data_sales[[#This Row],[quantityOrdered]]</f>
        <v>1957.3</v>
      </c>
      <c r="R735" s="1">
        <f>YEAR(Data_sales[[#This Row],[orderDate]])</f>
        <v>2003</v>
      </c>
      <c r="T735">
        <f>COUNTIF($F$2:F735,F735:F1734)</f>
        <v>5</v>
      </c>
      <c r="U735" t="str">
        <f>IF(T735=1,T735+ROWS($T$2:T735)/1000,"")</f>
        <v/>
      </c>
      <c r="V735" t="str">
        <f>IFERROR(SMALL($U$2:$U$1001,ROWS($U$2:U735)),"")</f>
        <v/>
      </c>
      <c r="W735" t="str">
        <f>IF(V735&lt;&gt;"",INDEX(Data_sales[productName],MATCH(V735,$U$2:$U$1001,0)),"")</f>
        <v/>
      </c>
      <c r="X735">
        <f>COUNTIF($O$2:O735,$O$2:$O$1001)</f>
        <v>85</v>
      </c>
      <c r="Y735" t="str">
        <f>IF(X735=1,X735+ROWS($X$2:X735)/100,"")</f>
        <v/>
      </c>
      <c r="Z735" t="str">
        <f>IFERROR(LARGE($Y$2:$Y$1001,ROWS($Y$2:Y735)),"")</f>
        <v/>
      </c>
      <c r="AA735" t="str">
        <f>IF(Z735&lt;&gt;"",INDEX(Data_sales[RepfullName],MATCH(Z735,$Y$2:$Y$1001,0)),"")</f>
        <v/>
      </c>
    </row>
    <row r="736" spans="1:27" x14ac:dyDescent="0.25">
      <c r="A736">
        <v>144</v>
      </c>
      <c r="B736">
        <v>23</v>
      </c>
      <c r="C736">
        <v>85.1</v>
      </c>
      <c r="D736" s="1" t="s">
        <v>17</v>
      </c>
      <c r="E736" s="1" t="s">
        <v>254</v>
      </c>
      <c r="F736" s="1" t="s">
        <v>69</v>
      </c>
      <c r="G736" s="2">
        <v>38294</v>
      </c>
      <c r="H736" s="1" t="s">
        <v>260</v>
      </c>
      <c r="I736" s="1" t="s">
        <v>18</v>
      </c>
      <c r="J736" s="1" t="s">
        <v>256</v>
      </c>
      <c r="K736" s="1" t="s">
        <v>257</v>
      </c>
      <c r="L736" s="1" t="s">
        <v>258</v>
      </c>
      <c r="M736" s="1" t="s">
        <v>259</v>
      </c>
      <c r="N736">
        <v>53100</v>
      </c>
      <c r="O736" s="1" t="s">
        <v>39</v>
      </c>
      <c r="P736" s="1" t="s">
        <v>40</v>
      </c>
      <c r="Q736" s="1">
        <f>Data_sales[[#This Row],[priceEach]]*Data_sales[[#This Row],[quantityOrdered]]</f>
        <v>1957.3</v>
      </c>
      <c r="R736" s="1">
        <f>YEAR(Data_sales[[#This Row],[orderDate]])</f>
        <v>2004</v>
      </c>
      <c r="T736">
        <f>COUNTIF($F$2:F736,F736:F1735)</f>
        <v>6</v>
      </c>
      <c r="U736" t="str">
        <f>IF(T736=1,T736+ROWS($T$2:T736)/1000,"")</f>
        <v/>
      </c>
      <c r="V736" t="str">
        <f>IFERROR(SMALL($U$2:$U$1001,ROWS($U$2:U736)),"")</f>
        <v/>
      </c>
      <c r="W736" t="str">
        <f>IF(V736&lt;&gt;"",INDEX(Data_sales[productName],MATCH(V736,$U$2:$U$1001,0)),"")</f>
        <v/>
      </c>
      <c r="X736">
        <f>COUNTIF($O$2:O736,$O$2:$O$1001)</f>
        <v>86</v>
      </c>
      <c r="Y736" t="str">
        <f>IF(X736=1,X736+ROWS($X$2:X736)/100,"")</f>
        <v/>
      </c>
      <c r="Z736" t="str">
        <f>IFERROR(LARGE($Y$2:$Y$1001,ROWS($Y$2:Y736)),"")</f>
        <v/>
      </c>
      <c r="AA736" t="str">
        <f>IF(Z736&lt;&gt;"",INDEX(Data_sales[RepfullName],MATCH(Z736,$Y$2:$Y$1001,0)),"")</f>
        <v/>
      </c>
    </row>
    <row r="737" spans="1:27" x14ac:dyDescent="0.25">
      <c r="A737">
        <v>144</v>
      </c>
      <c r="B737">
        <v>23</v>
      </c>
      <c r="C737">
        <v>85.1</v>
      </c>
      <c r="D737" s="1" t="s">
        <v>17</v>
      </c>
      <c r="E737" s="1" t="s">
        <v>254</v>
      </c>
      <c r="F737" s="1" t="s">
        <v>69</v>
      </c>
      <c r="G737" s="2">
        <v>38300</v>
      </c>
      <c r="H737" s="1" t="s">
        <v>27</v>
      </c>
      <c r="I737" s="1" t="s">
        <v>18</v>
      </c>
      <c r="J737" s="1" t="s">
        <v>256</v>
      </c>
      <c r="K737" s="1" t="s">
        <v>257</v>
      </c>
      <c r="L737" s="1" t="s">
        <v>258</v>
      </c>
      <c r="M737" s="1" t="s">
        <v>259</v>
      </c>
      <c r="N737">
        <v>53100</v>
      </c>
      <c r="O737" s="1" t="s">
        <v>39</v>
      </c>
      <c r="P737" s="1" t="s">
        <v>40</v>
      </c>
      <c r="Q737" s="1">
        <f>Data_sales[[#This Row],[priceEach]]*Data_sales[[#This Row],[quantityOrdered]]</f>
        <v>1957.3</v>
      </c>
      <c r="R737" s="1">
        <f>YEAR(Data_sales[[#This Row],[orderDate]])</f>
        <v>2004</v>
      </c>
      <c r="T737">
        <f>COUNTIF($F$2:F737,F737:F1736)</f>
        <v>7</v>
      </c>
      <c r="U737" t="str">
        <f>IF(T737=1,T737+ROWS($T$2:T737)/1000,"")</f>
        <v/>
      </c>
      <c r="V737" t="str">
        <f>IFERROR(SMALL($U$2:$U$1001,ROWS($U$2:U737)),"")</f>
        <v/>
      </c>
      <c r="W737" t="str">
        <f>IF(V737&lt;&gt;"",INDEX(Data_sales[productName],MATCH(V737,$U$2:$U$1001,0)),"")</f>
        <v/>
      </c>
      <c r="X737">
        <f>COUNTIF($O$2:O737,$O$2:$O$1001)</f>
        <v>87</v>
      </c>
      <c r="Y737" t="str">
        <f>IF(X737=1,X737+ROWS($X$2:X737)/100,"")</f>
        <v/>
      </c>
      <c r="Z737" t="str">
        <f>IFERROR(LARGE($Y$2:$Y$1001,ROWS($Y$2:Y737)),"")</f>
        <v/>
      </c>
      <c r="AA737" t="str">
        <f>IF(Z737&lt;&gt;"",INDEX(Data_sales[RepfullName],MATCH(Z737,$Y$2:$Y$1001,0)),"")</f>
        <v/>
      </c>
    </row>
    <row r="738" spans="1:27" x14ac:dyDescent="0.25">
      <c r="A738">
        <v>144</v>
      </c>
      <c r="B738">
        <v>23</v>
      </c>
      <c r="C738">
        <v>85.1</v>
      </c>
      <c r="D738" s="1" t="s">
        <v>17</v>
      </c>
      <c r="E738" s="1" t="s">
        <v>254</v>
      </c>
      <c r="F738" s="1" t="s">
        <v>69</v>
      </c>
      <c r="G738" s="2">
        <v>38310</v>
      </c>
      <c r="H738" s="1" t="s">
        <v>18</v>
      </c>
      <c r="I738" s="1" t="s">
        <v>261</v>
      </c>
      <c r="J738" s="1" t="s">
        <v>256</v>
      </c>
      <c r="K738" s="1" t="s">
        <v>257</v>
      </c>
      <c r="L738" s="1" t="s">
        <v>258</v>
      </c>
      <c r="M738" s="1" t="s">
        <v>259</v>
      </c>
      <c r="N738">
        <v>53100</v>
      </c>
      <c r="O738" s="1" t="s">
        <v>39</v>
      </c>
      <c r="P738" s="1" t="s">
        <v>40</v>
      </c>
      <c r="Q738" s="1">
        <f>Data_sales[[#This Row],[priceEach]]*Data_sales[[#This Row],[quantityOrdered]]</f>
        <v>1957.3</v>
      </c>
      <c r="R738" s="1">
        <f>YEAR(Data_sales[[#This Row],[orderDate]])</f>
        <v>2004</v>
      </c>
      <c r="T738">
        <f>COUNTIF($F$2:F738,F738:F1737)</f>
        <v>8</v>
      </c>
      <c r="U738" t="str">
        <f>IF(T738=1,T738+ROWS($T$2:T738)/1000,"")</f>
        <v/>
      </c>
      <c r="V738" t="str">
        <f>IFERROR(SMALL($U$2:$U$1001,ROWS($U$2:U738)),"")</f>
        <v/>
      </c>
      <c r="W738" t="str">
        <f>IF(V738&lt;&gt;"",INDEX(Data_sales[productName],MATCH(V738,$U$2:$U$1001,0)),"")</f>
        <v/>
      </c>
      <c r="X738">
        <f>COUNTIF($O$2:O738,$O$2:$O$1001)</f>
        <v>88</v>
      </c>
      <c r="Y738" t="str">
        <f>IF(X738=1,X738+ROWS($X$2:X738)/100,"")</f>
        <v/>
      </c>
      <c r="Z738" t="str">
        <f>IFERROR(LARGE($Y$2:$Y$1001,ROWS($Y$2:Y738)),"")</f>
        <v/>
      </c>
      <c r="AA738" t="str">
        <f>IF(Z738&lt;&gt;"",INDEX(Data_sales[RepfullName],MATCH(Z738,$Y$2:$Y$1001,0)),"")</f>
        <v/>
      </c>
    </row>
    <row r="739" spans="1:27" x14ac:dyDescent="0.25">
      <c r="A739">
        <v>124</v>
      </c>
      <c r="B739">
        <v>21</v>
      </c>
      <c r="C739">
        <v>121.64</v>
      </c>
      <c r="D739" s="1" t="s">
        <v>17</v>
      </c>
      <c r="E739" s="1" t="s">
        <v>18</v>
      </c>
      <c r="F739" s="1" t="s">
        <v>66</v>
      </c>
      <c r="G739" s="2">
        <v>37706</v>
      </c>
      <c r="H739" s="1" t="s">
        <v>262</v>
      </c>
      <c r="I739" s="1" t="s">
        <v>18</v>
      </c>
      <c r="J739" s="1" t="s">
        <v>263</v>
      </c>
      <c r="K739" s="1" t="s">
        <v>264</v>
      </c>
      <c r="L739" s="1" t="s">
        <v>265</v>
      </c>
      <c r="M739" s="1" t="s">
        <v>24</v>
      </c>
      <c r="N739">
        <v>210500</v>
      </c>
      <c r="O739" s="1" t="s">
        <v>251</v>
      </c>
      <c r="P739" s="1" t="s">
        <v>24</v>
      </c>
      <c r="Q739" s="1">
        <f>Data_sales[[#This Row],[priceEach]]*Data_sales[[#This Row],[quantityOrdered]]</f>
        <v>2554.44</v>
      </c>
      <c r="R739" s="1">
        <f>YEAR(Data_sales[[#This Row],[orderDate]])</f>
        <v>2003</v>
      </c>
      <c r="T739">
        <f>COUNTIF($F$2:F739,F739:F1738)</f>
        <v>5</v>
      </c>
      <c r="U739" t="str">
        <f>IF(T739=1,T739+ROWS($T$2:T739)/1000,"")</f>
        <v/>
      </c>
      <c r="V739" t="str">
        <f>IFERROR(SMALL($U$2:$U$1001,ROWS($U$2:U739)),"")</f>
        <v/>
      </c>
      <c r="W739" t="str">
        <f>IF(V739&lt;&gt;"",INDEX(Data_sales[productName],MATCH(V739,$U$2:$U$1001,0)),"")</f>
        <v/>
      </c>
      <c r="X739">
        <f>COUNTIF($O$2:O739,$O$2:$O$1001)</f>
        <v>19</v>
      </c>
      <c r="Y739" t="str">
        <f>IF(X739=1,X739+ROWS($X$2:X739)/100,"")</f>
        <v/>
      </c>
      <c r="Z739" t="str">
        <f>IFERROR(LARGE($Y$2:$Y$1001,ROWS($Y$2:Y739)),"")</f>
        <v/>
      </c>
      <c r="AA739" t="str">
        <f>IF(Z739&lt;&gt;"",INDEX(Data_sales[RepfullName],MATCH(Z739,$Y$2:$Y$1001,0)),"")</f>
        <v/>
      </c>
    </row>
    <row r="740" spans="1:27" x14ac:dyDescent="0.25">
      <c r="A740">
        <v>124</v>
      </c>
      <c r="B740">
        <v>21</v>
      </c>
      <c r="C740">
        <v>121.64</v>
      </c>
      <c r="D740" s="1" t="s">
        <v>17</v>
      </c>
      <c r="E740" s="1" t="s">
        <v>18</v>
      </c>
      <c r="F740" s="1" t="s">
        <v>66</v>
      </c>
      <c r="G740" s="2">
        <v>37804</v>
      </c>
      <c r="H740" s="1" t="s">
        <v>89</v>
      </c>
      <c r="I740" s="1" t="s">
        <v>18</v>
      </c>
      <c r="J740" s="1" t="s">
        <v>263</v>
      </c>
      <c r="K740" s="1" t="s">
        <v>264</v>
      </c>
      <c r="L740" s="1" t="s">
        <v>265</v>
      </c>
      <c r="M740" s="1" t="s">
        <v>24</v>
      </c>
      <c r="N740">
        <v>210500</v>
      </c>
      <c r="O740" s="1" t="s">
        <v>251</v>
      </c>
      <c r="P740" s="1" t="s">
        <v>24</v>
      </c>
      <c r="Q740" s="1">
        <f>Data_sales[[#This Row],[priceEach]]*Data_sales[[#This Row],[quantityOrdered]]</f>
        <v>2554.44</v>
      </c>
      <c r="R740" s="1">
        <f>YEAR(Data_sales[[#This Row],[orderDate]])</f>
        <v>2003</v>
      </c>
      <c r="T740">
        <f>COUNTIF($F$2:F740,F740:F1739)</f>
        <v>6</v>
      </c>
      <c r="U740" t="str">
        <f>IF(T740=1,T740+ROWS($T$2:T740)/1000,"")</f>
        <v/>
      </c>
      <c r="V740" t="str">
        <f>IFERROR(SMALL($U$2:$U$1001,ROWS($U$2:U740)),"")</f>
        <v/>
      </c>
      <c r="W740" t="str">
        <f>IF(V740&lt;&gt;"",INDEX(Data_sales[productName],MATCH(V740,$U$2:$U$1001,0)),"")</f>
        <v/>
      </c>
      <c r="X740">
        <f>COUNTIF($O$2:O740,$O$2:$O$1001)</f>
        <v>20</v>
      </c>
      <c r="Y740" t="str">
        <f>IF(X740=1,X740+ROWS($X$2:X740)/100,"")</f>
        <v/>
      </c>
      <c r="Z740" t="str">
        <f>IFERROR(LARGE($Y$2:$Y$1001,ROWS($Y$2:Y740)),"")</f>
        <v/>
      </c>
      <c r="AA740" t="str">
        <f>IF(Z740&lt;&gt;"",INDEX(Data_sales[RepfullName],MATCH(Z740,$Y$2:$Y$1001,0)),"")</f>
        <v/>
      </c>
    </row>
    <row r="741" spans="1:27" x14ac:dyDescent="0.25">
      <c r="A741">
        <v>124</v>
      </c>
      <c r="B741">
        <v>21</v>
      </c>
      <c r="C741">
        <v>121.64</v>
      </c>
      <c r="D741" s="1" t="s">
        <v>17</v>
      </c>
      <c r="E741" s="1" t="s">
        <v>18</v>
      </c>
      <c r="F741" s="1" t="s">
        <v>66</v>
      </c>
      <c r="G741" s="2">
        <v>37841</v>
      </c>
      <c r="H741" s="1" t="s">
        <v>266</v>
      </c>
      <c r="I741" s="1" t="s">
        <v>18</v>
      </c>
      <c r="J741" s="1" t="s">
        <v>263</v>
      </c>
      <c r="K741" s="1" t="s">
        <v>264</v>
      </c>
      <c r="L741" s="1" t="s">
        <v>265</v>
      </c>
      <c r="M741" s="1" t="s">
        <v>24</v>
      </c>
      <c r="N741">
        <v>210500</v>
      </c>
      <c r="O741" s="1" t="s">
        <v>251</v>
      </c>
      <c r="P741" s="1" t="s">
        <v>24</v>
      </c>
      <c r="Q741" s="1">
        <f>Data_sales[[#This Row],[priceEach]]*Data_sales[[#This Row],[quantityOrdered]]</f>
        <v>2554.44</v>
      </c>
      <c r="R741" s="1">
        <f>YEAR(Data_sales[[#This Row],[orderDate]])</f>
        <v>2003</v>
      </c>
      <c r="T741">
        <f>COUNTIF($F$2:F741,F741:F1740)</f>
        <v>7</v>
      </c>
      <c r="U741" t="str">
        <f>IF(T741=1,T741+ROWS($T$2:T741)/1000,"")</f>
        <v/>
      </c>
      <c r="V741" t="str">
        <f>IFERROR(SMALL($U$2:$U$1001,ROWS($U$2:U741)),"")</f>
        <v/>
      </c>
      <c r="W741" t="str">
        <f>IF(V741&lt;&gt;"",INDEX(Data_sales[productName],MATCH(V741,$U$2:$U$1001,0)),"")</f>
        <v/>
      </c>
      <c r="X741">
        <f>COUNTIF($O$2:O741,$O$2:$O$1001)</f>
        <v>21</v>
      </c>
      <c r="Y741" t="str">
        <f>IF(X741=1,X741+ROWS($X$2:X741)/100,"")</f>
        <v/>
      </c>
      <c r="Z741" t="str">
        <f>IFERROR(LARGE($Y$2:$Y$1001,ROWS($Y$2:Y741)),"")</f>
        <v/>
      </c>
      <c r="AA741" t="str">
        <f>IF(Z741&lt;&gt;"",INDEX(Data_sales[RepfullName],MATCH(Z741,$Y$2:$Y$1001,0)),"")</f>
        <v/>
      </c>
    </row>
    <row r="742" spans="1:27" x14ac:dyDescent="0.25">
      <c r="A742">
        <v>124</v>
      </c>
      <c r="B742">
        <v>21</v>
      </c>
      <c r="C742">
        <v>121.64</v>
      </c>
      <c r="D742" s="1" t="s">
        <v>17</v>
      </c>
      <c r="E742" s="1" t="s">
        <v>18</v>
      </c>
      <c r="F742" s="1" t="s">
        <v>66</v>
      </c>
      <c r="G742" s="2">
        <v>37937</v>
      </c>
      <c r="H742" s="1" t="s">
        <v>267</v>
      </c>
      <c r="I742" s="1" t="s">
        <v>18</v>
      </c>
      <c r="J742" s="1" t="s">
        <v>263</v>
      </c>
      <c r="K742" s="1" t="s">
        <v>264</v>
      </c>
      <c r="L742" s="1" t="s">
        <v>265</v>
      </c>
      <c r="M742" s="1" t="s">
        <v>24</v>
      </c>
      <c r="N742">
        <v>210500</v>
      </c>
      <c r="O742" s="1" t="s">
        <v>251</v>
      </c>
      <c r="P742" s="1" t="s">
        <v>24</v>
      </c>
      <c r="Q742" s="1">
        <f>Data_sales[[#This Row],[priceEach]]*Data_sales[[#This Row],[quantityOrdered]]</f>
        <v>2554.44</v>
      </c>
      <c r="R742" s="1">
        <f>YEAR(Data_sales[[#This Row],[orderDate]])</f>
        <v>2003</v>
      </c>
      <c r="T742">
        <f>COUNTIF($F$2:F742,F742:F1741)</f>
        <v>8</v>
      </c>
      <c r="U742" t="str">
        <f>IF(T742=1,T742+ROWS($T$2:T742)/1000,"")</f>
        <v/>
      </c>
      <c r="V742" t="str">
        <f>IFERROR(SMALL($U$2:$U$1001,ROWS($U$2:U742)),"")</f>
        <v/>
      </c>
      <c r="W742" t="str">
        <f>IF(V742&lt;&gt;"",INDEX(Data_sales[productName],MATCH(V742,$U$2:$U$1001,0)),"")</f>
        <v/>
      </c>
      <c r="X742">
        <f>COUNTIF($O$2:O742,$O$2:$O$1001)</f>
        <v>22</v>
      </c>
      <c r="Y742" t="str">
        <f>IF(X742=1,X742+ROWS($X$2:X742)/100,"")</f>
        <v/>
      </c>
      <c r="Z742" t="str">
        <f>IFERROR(LARGE($Y$2:$Y$1001,ROWS($Y$2:Y742)),"")</f>
        <v/>
      </c>
      <c r="AA742" t="str">
        <f>IF(Z742&lt;&gt;"",INDEX(Data_sales[RepfullName],MATCH(Z742,$Y$2:$Y$1001,0)),"")</f>
        <v/>
      </c>
    </row>
    <row r="743" spans="1:27" x14ac:dyDescent="0.25">
      <c r="A743">
        <v>124</v>
      </c>
      <c r="B743">
        <v>21</v>
      </c>
      <c r="C743">
        <v>121.64</v>
      </c>
      <c r="D743" s="1" t="s">
        <v>17</v>
      </c>
      <c r="E743" s="1" t="s">
        <v>18</v>
      </c>
      <c r="F743" s="1" t="s">
        <v>66</v>
      </c>
      <c r="G743" s="2">
        <v>38057</v>
      </c>
      <c r="H743" s="1" t="s">
        <v>268</v>
      </c>
      <c r="I743" s="1" t="s">
        <v>18</v>
      </c>
      <c r="J743" s="1" t="s">
        <v>263</v>
      </c>
      <c r="K743" s="1" t="s">
        <v>264</v>
      </c>
      <c r="L743" s="1" t="s">
        <v>265</v>
      </c>
      <c r="M743" s="1" t="s">
        <v>24</v>
      </c>
      <c r="N743">
        <v>210500</v>
      </c>
      <c r="O743" s="1" t="s">
        <v>251</v>
      </c>
      <c r="P743" s="1" t="s">
        <v>24</v>
      </c>
      <c r="Q743" s="1">
        <f>Data_sales[[#This Row],[priceEach]]*Data_sales[[#This Row],[quantityOrdered]]</f>
        <v>2554.44</v>
      </c>
      <c r="R743" s="1">
        <f>YEAR(Data_sales[[#This Row],[orderDate]])</f>
        <v>2004</v>
      </c>
      <c r="T743">
        <f>COUNTIF($F$2:F743,F743:F1742)</f>
        <v>9</v>
      </c>
      <c r="U743" t="str">
        <f>IF(T743=1,T743+ROWS($T$2:T743)/1000,"")</f>
        <v/>
      </c>
      <c r="V743" t="str">
        <f>IFERROR(SMALL($U$2:$U$1001,ROWS($U$2:U743)),"")</f>
        <v/>
      </c>
      <c r="W743" t="str">
        <f>IF(V743&lt;&gt;"",INDEX(Data_sales[productName],MATCH(V743,$U$2:$U$1001,0)),"")</f>
        <v/>
      </c>
      <c r="X743">
        <f>COUNTIF($O$2:O743,$O$2:$O$1001)</f>
        <v>23</v>
      </c>
      <c r="Y743" t="str">
        <f>IF(X743=1,X743+ROWS($X$2:X743)/100,"")</f>
        <v/>
      </c>
      <c r="Z743" t="str">
        <f>IFERROR(LARGE($Y$2:$Y$1001,ROWS($Y$2:Y743)),"")</f>
        <v/>
      </c>
      <c r="AA743" t="str">
        <f>IF(Z743&lt;&gt;"",INDEX(Data_sales[RepfullName],MATCH(Z743,$Y$2:$Y$1001,0)),"")</f>
        <v/>
      </c>
    </row>
    <row r="744" spans="1:27" x14ac:dyDescent="0.25">
      <c r="A744">
        <v>124</v>
      </c>
      <c r="B744">
        <v>21</v>
      </c>
      <c r="C744">
        <v>121.64</v>
      </c>
      <c r="D744" s="1" t="s">
        <v>17</v>
      </c>
      <c r="E744" s="1" t="s">
        <v>18</v>
      </c>
      <c r="F744" s="1" t="s">
        <v>66</v>
      </c>
      <c r="G744" s="2">
        <v>38188</v>
      </c>
      <c r="H744" s="1" t="s">
        <v>269</v>
      </c>
      <c r="I744" s="1" t="s">
        <v>18</v>
      </c>
      <c r="J744" s="1" t="s">
        <v>263</v>
      </c>
      <c r="K744" s="1" t="s">
        <v>264</v>
      </c>
      <c r="L744" s="1" t="s">
        <v>265</v>
      </c>
      <c r="M744" s="1" t="s">
        <v>24</v>
      </c>
      <c r="N744">
        <v>210500</v>
      </c>
      <c r="O744" s="1" t="s">
        <v>251</v>
      </c>
      <c r="P744" s="1" t="s">
        <v>24</v>
      </c>
      <c r="Q744" s="1">
        <f>Data_sales[[#This Row],[priceEach]]*Data_sales[[#This Row],[quantityOrdered]]</f>
        <v>2554.44</v>
      </c>
      <c r="R744" s="1">
        <f>YEAR(Data_sales[[#This Row],[orderDate]])</f>
        <v>2004</v>
      </c>
      <c r="T744">
        <f>COUNTIF($F$2:F744,F744:F1743)</f>
        <v>10</v>
      </c>
      <c r="U744" t="str">
        <f>IF(T744=1,T744+ROWS($T$2:T744)/1000,"")</f>
        <v/>
      </c>
      <c r="V744" t="str">
        <f>IFERROR(SMALL($U$2:$U$1001,ROWS($U$2:U744)),"")</f>
        <v/>
      </c>
      <c r="W744" t="str">
        <f>IF(V744&lt;&gt;"",INDEX(Data_sales[productName],MATCH(V744,$U$2:$U$1001,0)),"")</f>
        <v/>
      </c>
      <c r="X744">
        <f>COUNTIF($O$2:O744,$O$2:$O$1001)</f>
        <v>24</v>
      </c>
      <c r="Y744" t="str">
        <f>IF(X744=1,X744+ROWS($X$2:X744)/100,"")</f>
        <v/>
      </c>
      <c r="Z744" t="str">
        <f>IFERROR(LARGE($Y$2:$Y$1001,ROWS($Y$2:Y744)),"")</f>
        <v/>
      </c>
      <c r="AA744" t="str">
        <f>IF(Z744&lt;&gt;"",INDEX(Data_sales[RepfullName],MATCH(Z744,$Y$2:$Y$1001,0)),"")</f>
        <v/>
      </c>
    </row>
    <row r="745" spans="1:27" x14ac:dyDescent="0.25">
      <c r="A745">
        <v>124</v>
      </c>
      <c r="B745">
        <v>21</v>
      </c>
      <c r="C745">
        <v>121.64</v>
      </c>
      <c r="D745" s="1" t="s">
        <v>17</v>
      </c>
      <c r="E745" s="1" t="s">
        <v>18</v>
      </c>
      <c r="F745" s="1" t="s">
        <v>66</v>
      </c>
      <c r="G745" s="2">
        <v>38219</v>
      </c>
      <c r="H745" s="1" t="s">
        <v>270</v>
      </c>
      <c r="I745" s="1" t="s">
        <v>18</v>
      </c>
      <c r="J745" s="1" t="s">
        <v>263</v>
      </c>
      <c r="K745" s="1" t="s">
        <v>264</v>
      </c>
      <c r="L745" s="1" t="s">
        <v>265</v>
      </c>
      <c r="M745" s="1" t="s">
        <v>24</v>
      </c>
      <c r="N745">
        <v>210500</v>
      </c>
      <c r="O745" s="1" t="s">
        <v>251</v>
      </c>
      <c r="P745" s="1" t="s">
        <v>24</v>
      </c>
      <c r="Q745" s="1">
        <f>Data_sales[[#This Row],[priceEach]]*Data_sales[[#This Row],[quantityOrdered]]</f>
        <v>2554.44</v>
      </c>
      <c r="R745" s="1">
        <f>YEAR(Data_sales[[#This Row],[orderDate]])</f>
        <v>2004</v>
      </c>
      <c r="T745">
        <f>COUNTIF($F$2:F745,F745:F1744)</f>
        <v>11</v>
      </c>
      <c r="U745" t="str">
        <f>IF(T745=1,T745+ROWS($T$2:T745)/1000,"")</f>
        <v/>
      </c>
      <c r="V745" t="str">
        <f>IFERROR(SMALL($U$2:$U$1001,ROWS($U$2:U745)),"")</f>
        <v/>
      </c>
      <c r="W745" t="str">
        <f>IF(V745&lt;&gt;"",INDEX(Data_sales[productName],MATCH(V745,$U$2:$U$1001,0)),"")</f>
        <v/>
      </c>
      <c r="X745">
        <f>COUNTIF($O$2:O745,$O$2:$O$1001)</f>
        <v>25</v>
      </c>
      <c r="Y745" t="str">
        <f>IF(X745=1,X745+ROWS($X$2:X745)/100,"")</f>
        <v/>
      </c>
      <c r="Z745" t="str">
        <f>IFERROR(LARGE($Y$2:$Y$1001,ROWS($Y$2:Y745)),"")</f>
        <v/>
      </c>
      <c r="AA745" t="str">
        <f>IF(Z745&lt;&gt;"",INDEX(Data_sales[RepfullName],MATCH(Z745,$Y$2:$Y$1001,0)),"")</f>
        <v/>
      </c>
    </row>
    <row r="746" spans="1:27" x14ac:dyDescent="0.25">
      <c r="A746">
        <v>124</v>
      </c>
      <c r="B746">
        <v>21</v>
      </c>
      <c r="C746">
        <v>121.64</v>
      </c>
      <c r="D746" s="1" t="s">
        <v>17</v>
      </c>
      <c r="E746" s="1" t="s">
        <v>18</v>
      </c>
      <c r="F746" s="1" t="s">
        <v>66</v>
      </c>
      <c r="G746" s="2">
        <v>38281</v>
      </c>
      <c r="H746" s="1" t="s">
        <v>271</v>
      </c>
      <c r="I746" s="1" t="s">
        <v>18</v>
      </c>
      <c r="J746" s="1" t="s">
        <v>263</v>
      </c>
      <c r="K746" s="1" t="s">
        <v>264</v>
      </c>
      <c r="L746" s="1" t="s">
        <v>265</v>
      </c>
      <c r="M746" s="1" t="s">
        <v>24</v>
      </c>
      <c r="N746">
        <v>210500</v>
      </c>
      <c r="O746" s="1" t="s">
        <v>251</v>
      </c>
      <c r="P746" s="1" t="s">
        <v>24</v>
      </c>
      <c r="Q746" s="1">
        <f>Data_sales[[#This Row],[priceEach]]*Data_sales[[#This Row],[quantityOrdered]]</f>
        <v>2554.44</v>
      </c>
      <c r="R746" s="1">
        <f>YEAR(Data_sales[[#This Row],[orderDate]])</f>
        <v>2004</v>
      </c>
      <c r="T746">
        <f>COUNTIF($F$2:F746,F746:F1745)</f>
        <v>12</v>
      </c>
      <c r="U746" t="str">
        <f>IF(T746=1,T746+ROWS($T$2:T746)/1000,"")</f>
        <v/>
      </c>
      <c r="V746" t="str">
        <f>IFERROR(SMALL($U$2:$U$1001,ROWS($U$2:U746)),"")</f>
        <v/>
      </c>
      <c r="W746" t="str">
        <f>IF(V746&lt;&gt;"",INDEX(Data_sales[productName],MATCH(V746,$U$2:$U$1001,0)),"")</f>
        <v/>
      </c>
      <c r="X746">
        <f>COUNTIF($O$2:O746,$O$2:$O$1001)</f>
        <v>26</v>
      </c>
      <c r="Y746" t="str">
        <f>IF(X746=1,X746+ROWS($X$2:X746)/100,"")</f>
        <v/>
      </c>
      <c r="Z746" t="str">
        <f>IFERROR(LARGE($Y$2:$Y$1001,ROWS($Y$2:Y746)),"")</f>
        <v/>
      </c>
      <c r="AA746" t="str">
        <f>IF(Z746&lt;&gt;"",INDEX(Data_sales[RepfullName],MATCH(Z746,$Y$2:$Y$1001,0)),"")</f>
        <v/>
      </c>
    </row>
    <row r="747" spans="1:27" x14ac:dyDescent="0.25">
      <c r="A747">
        <v>124</v>
      </c>
      <c r="B747">
        <v>21</v>
      </c>
      <c r="C747">
        <v>121.64</v>
      </c>
      <c r="D747" s="1" t="s">
        <v>17</v>
      </c>
      <c r="E747" s="1" t="s">
        <v>18</v>
      </c>
      <c r="F747" s="1" t="s">
        <v>66</v>
      </c>
      <c r="G747" s="2">
        <v>38310</v>
      </c>
      <c r="H747" s="1" t="s">
        <v>227</v>
      </c>
      <c r="I747" s="1" t="s">
        <v>18</v>
      </c>
      <c r="J747" s="1" t="s">
        <v>263</v>
      </c>
      <c r="K747" s="1" t="s">
        <v>264</v>
      </c>
      <c r="L747" s="1" t="s">
        <v>265</v>
      </c>
      <c r="M747" s="1" t="s">
        <v>24</v>
      </c>
      <c r="N747">
        <v>210500</v>
      </c>
      <c r="O747" s="1" t="s">
        <v>251</v>
      </c>
      <c r="P747" s="1" t="s">
        <v>24</v>
      </c>
      <c r="Q747" s="1">
        <f>Data_sales[[#This Row],[priceEach]]*Data_sales[[#This Row],[quantityOrdered]]</f>
        <v>2554.44</v>
      </c>
      <c r="R747" s="1">
        <f>YEAR(Data_sales[[#This Row],[orderDate]])</f>
        <v>2004</v>
      </c>
      <c r="T747">
        <f>COUNTIF($F$2:F747,F747:F1746)</f>
        <v>13</v>
      </c>
      <c r="U747" t="str">
        <f>IF(T747=1,T747+ROWS($T$2:T747)/1000,"")</f>
        <v/>
      </c>
      <c r="V747" t="str">
        <f>IFERROR(SMALL($U$2:$U$1001,ROWS($U$2:U747)),"")</f>
        <v/>
      </c>
      <c r="W747" t="str">
        <f>IF(V747&lt;&gt;"",INDEX(Data_sales[productName],MATCH(V747,$U$2:$U$1001,0)),"")</f>
        <v/>
      </c>
      <c r="X747">
        <f>COUNTIF($O$2:O747,$O$2:$O$1001)</f>
        <v>27</v>
      </c>
      <c r="Y747" t="str">
        <f>IF(X747=1,X747+ROWS($X$2:X747)/100,"")</f>
        <v/>
      </c>
      <c r="Z747" t="str">
        <f>IFERROR(LARGE($Y$2:$Y$1001,ROWS($Y$2:Y747)),"")</f>
        <v/>
      </c>
      <c r="AA747" t="str">
        <f>IF(Z747&lt;&gt;"",INDEX(Data_sales[RepfullName],MATCH(Z747,$Y$2:$Y$1001,0)),"")</f>
        <v/>
      </c>
    </row>
    <row r="748" spans="1:27" x14ac:dyDescent="0.25">
      <c r="A748">
        <v>124</v>
      </c>
      <c r="B748">
        <v>21</v>
      </c>
      <c r="C748">
        <v>121.64</v>
      </c>
      <c r="D748" s="1" t="s">
        <v>17</v>
      </c>
      <c r="E748" s="1" t="s">
        <v>18</v>
      </c>
      <c r="F748" s="1" t="s">
        <v>66</v>
      </c>
      <c r="G748" s="2">
        <v>38331</v>
      </c>
      <c r="H748" s="1" t="s">
        <v>272</v>
      </c>
      <c r="I748" s="1" t="s">
        <v>18</v>
      </c>
      <c r="J748" s="1" t="s">
        <v>263</v>
      </c>
      <c r="K748" s="1" t="s">
        <v>264</v>
      </c>
      <c r="L748" s="1" t="s">
        <v>265</v>
      </c>
      <c r="M748" s="1" t="s">
        <v>24</v>
      </c>
      <c r="N748">
        <v>210500</v>
      </c>
      <c r="O748" s="1" t="s">
        <v>251</v>
      </c>
      <c r="P748" s="1" t="s">
        <v>24</v>
      </c>
      <c r="Q748" s="1">
        <f>Data_sales[[#This Row],[priceEach]]*Data_sales[[#This Row],[quantityOrdered]]</f>
        <v>2554.44</v>
      </c>
      <c r="R748" s="1">
        <f>YEAR(Data_sales[[#This Row],[orderDate]])</f>
        <v>2004</v>
      </c>
      <c r="T748">
        <f>COUNTIF($F$2:F748,F748:F1747)</f>
        <v>14</v>
      </c>
      <c r="U748" t="str">
        <f>IF(T748=1,T748+ROWS($T$2:T748)/1000,"")</f>
        <v/>
      </c>
      <c r="V748" t="str">
        <f>IFERROR(SMALL($U$2:$U$1001,ROWS($U$2:U748)),"")</f>
        <v/>
      </c>
      <c r="W748" t="str">
        <f>IF(V748&lt;&gt;"",INDEX(Data_sales[productName],MATCH(V748,$U$2:$U$1001,0)),"")</f>
        <v/>
      </c>
      <c r="X748">
        <f>COUNTIF($O$2:O748,$O$2:$O$1001)</f>
        <v>28</v>
      </c>
      <c r="Y748" t="str">
        <f>IF(X748=1,X748+ROWS($X$2:X748)/100,"")</f>
        <v/>
      </c>
      <c r="Z748" t="str">
        <f>IFERROR(LARGE($Y$2:$Y$1001,ROWS($Y$2:Y748)),"")</f>
        <v/>
      </c>
      <c r="AA748" t="str">
        <f>IF(Z748&lt;&gt;"",INDEX(Data_sales[RepfullName],MATCH(Z748,$Y$2:$Y$1001,0)),"")</f>
        <v/>
      </c>
    </row>
    <row r="749" spans="1:27" x14ac:dyDescent="0.25">
      <c r="A749">
        <v>124</v>
      </c>
      <c r="B749">
        <v>21</v>
      </c>
      <c r="C749">
        <v>121.64</v>
      </c>
      <c r="D749" s="1" t="s">
        <v>17</v>
      </c>
      <c r="E749" s="1" t="s">
        <v>18</v>
      </c>
      <c r="F749" s="1" t="s">
        <v>66</v>
      </c>
      <c r="G749" s="2">
        <v>38371</v>
      </c>
      <c r="H749" s="1" t="s">
        <v>273</v>
      </c>
      <c r="I749" s="1" t="s">
        <v>274</v>
      </c>
      <c r="J749" s="1" t="s">
        <v>263</v>
      </c>
      <c r="K749" s="1" t="s">
        <v>264</v>
      </c>
      <c r="L749" s="1" t="s">
        <v>265</v>
      </c>
      <c r="M749" s="1" t="s">
        <v>24</v>
      </c>
      <c r="N749">
        <v>210500</v>
      </c>
      <c r="O749" s="1" t="s">
        <v>251</v>
      </c>
      <c r="P749" s="1" t="s">
        <v>24</v>
      </c>
      <c r="Q749" s="3">
        <f>Data_sales[[#This Row],[priceEach]]*Data_sales[[#This Row],[quantityOrdered]]</f>
        <v>2554.44</v>
      </c>
      <c r="R749" s="1">
        <f>YEAR(Data_sales[[#This Row],[orderDate]])</f>
        <v>2005</v>
      </c>
      <c r="T749">
        <f>COUNTIF($F$2:F749,F749:F1748)</f>
        <v>15</v>
      </c>
      <c r="U749" t="str">
        <f>IF(T749=1,T749+ROWS($T$2:T749)/1000,"")</f>
        <v/>
      </c>
      <c r="V749" t="str">
        <f>IFERROR(SMALL($U$2:$U$1001,ROWS($U$2:U749)),"")</f>
        <v/>
      </c>
      <c r="W749" t="str">
        <f>IF(V749&lt;&gt;"",INDEX(Data_sales[productName],MATCH(V749,$U$2:$U$1001,0)),"")</f>
        <v/>
      </c>
      <c r="X749">
        <f>COUNTIF($O$2:O749,$O$2:$O$1001)</f>
        <v>29</v>
      </c>
      <c r="Y749" t="str">
        <f>IF(X749=1,X749+ROWS($X$2:X749)/100,"")</f>
        <v/>
      </c>
      <c r="Z749" t="str">
        <f>IFERROR(LARGE($Y$2:$Y$1001,ROWS($Y$2:Y749)),"")</f>
        <v/>
      </c>
      <c r="AA749" t="str">
        <f>IF(Z749&lt;&gt;"",INDEX(Data_sales[RepfullName],MATCH(Z749,$Y$2:$Y$1001,0)),"")</f>
        <v/>
      </c>
    </row>
    <row r="750" spans="1:27" x14ac:dyDescent="0.25">
      <c r="A750">
        <v>124</v>
      </c>
      <c r="B750">
        <v>21</v>
      </c>
      <c r="C750">
        <v>121.64</v>
      </c>
      <c r="D750" s="1" t="s">
        <v>17</v>
      </c>
      <c r="E750" s="1" t="s">
        <v>18</v>
      </c>
      <c r="F750" s="1" t="s">
        <v>66</v>
      </c>
      <c r="G750" s="2">
        <v>38375</v>
      </c>
      <c r="H750" s="1" t="s">
        <v>275</v>
      </c>
      <c r="I750" s="1" t="s">
        <v>18</v>
      </c>
      <c r="J750" s="1" t="s">
        <v>263</v>
      </c>
      <c r="K750" s="1" t="s">
        <v>264</v>
      </c>
      <c r="L750" s="1" t="s">
        <v>265</v>
      </c>
      <c r="M750" s="1" t="s">
        <v>24</v>
      </c>
      <c r="N750">
        <v>210500</v>
      </c>
      <c r="O750" s="1" t="s">
        <v>251</v>
      </c>
      <c r="P750" s="1" t="s">
        <v>24</v>
      </c>
      <c r="Q750" s="3">
        <f>Data_sales[[#This Row],[priceEach]]*Data_sales[[#This Row],[quantityOrdered]]</f>
        <v>2554.44</v>
      </c>
      <c r="R750" s="1">
        <f>YEAR(Data_sales[[#This Row],[orderDate]])</f>
        <v>2005</v>
      </c>
      <c r="T750">
        <f>COUNTIF($F$2:F750,F750:F1749)</f>
        <v>16</v>
      </c>
      <c r="U750" t="str">
        <f>IF(T750=1,T750+ROWS($T$2:T750)/1000,"")</f>
        <v/>
      </c>
      <c r="V750" t="str">
        <f>IFERROR(SMALL($U$2:$U$1001,ROWS($U$2:U750)),"")</f>
        <v/>
      </c>
      <c r="W750" t="str">
        <f>IF(V750&lt;&gt;"",INDEX(Data_sales[productName],MATCH(V750,$U$2:$U$1001,0)),"")</f>
        <v/>
      </c>
      <c r="X750">
        <f>COUNTIF($O$2:O750,$O$2:$O$1001)</f>
        <v>30</v>
      </c>
      <c r="Y750" t="str">
        <f>IF(X750=1,X750+ROWS($X$2:X750)/100,"")</f>
        <v/>
      </c>
      <c r="Z750" t="str">
        <f>IFERROR(LARGE($Y$2:$Y$1001,ROWS($Y$2:Y750)),"")</f>
        <v/>
      </c>
      <c r="AA750" t="str">
        <f>IF(Z750&lt;&gt;"",INDEX(Data_sales[RepfullName],MATCH(Z750,$Y$2:$Y$1001,0)),"")</f>
        <v/>
      </c>
    </row>
    <row r="751" spans="1:27" x14ac:dyDescent="0.25">
      <c r="A751">
        <v>124</v>
      </c>
      <c r="B751">
        <v>21</v>
      </c>
      <c r="C751">
        <v>121.64</v>
      </c>
      <c r="D751" s="1" t="s">
        <v>17</v>
      </c>
      <c r="E751" s="1" t="s">
        <v>18</v>
      </c>
      <c r="F751" s="1" t="s">
        <v>66</v>
      </c>
      <c r="G751" s="2">
        <v>38400</v>
      </c>
      <c r="H751" s="1" t="s">
        <v>108</v>
      </c>
      <c r="I751" s="1" t="s">
        <v>276</v>
      </c>
      <c r="J751" s="1" t="s">
        <v>263</v>
      </c>
      <c r="K751" s="1" t="s">
        <v>264</v>
      </c>
      <c r="L751" s="1" t="s">
        <v>265</v>
      </c>
      <c r="M751" s="1" t="s">
        <v>24</v>
      </c>
      <c r="N751">
        <v>210500</v>
      </c>
      <c r="O751" s="1" t="s">
        <v>251</v>
      </c>
      <c r="P751" s="1" t="s">
        <v>24</v>
      </c>
      <c r="Q751" s="3">
        <f>Data_sales[[#This Row],[priceEach]]*Data_sales[[#This Row],[quantityOrdered]]</f>
        <v>2554.44</v>
      </c>
      <c r="R751" s="1">
        <f>YEAR(Data_sales[[#This Row],[orderDate]])</f>
        <v>2005</v>
      </c>
      <c r="T751">
        <f>COUNTIF($F$2:F751,F751:F1750)</f>
        <v>17</v>
      </c>
      <c r="U751" t="str">
        <f>IF(T751=1,T751+ROWS($T$2:T751)/1000,"")</f>
        <v/>
      </c>
      <c r="V751" t="str">
        <f>IFERROR(SMALL($U$2:$U$1001,ROWS($U$2:U751)),"")</f>
        <v/>
      </c>
      <c r="W751" t="str">
        <f>IF(V751&lt;&gt;"",INDEX(Data_sales[productName],MATCH(V751,$U$2:$U$1001,0)),"")</f>
        <v/>
      </c>
      <c r="X751">
        <f>COUNTIF($O$2:O751,$O$2:$O$1001)</f>
        <v>31</v>
      </c>
      <c r="Y751" t="str">
        <f>IF(X751=1,X751+ROWS($X$2:X751)/100,"")</f>
        <v/>
      </c>
      <c r="Z751" t="str">
        <f>IFERROR(LARGE($Y$2:$Y$1001,ROWS($Y$2:Y751)),"")</f>
        <v/>
      </c>
      <c r="AA751" t="str">
        <f>IF(Z751&lt;&gt;"",INDEX(Data_sales[RepfullName],MATCH(Z751,$Y$2:$Y$1001,0)),"")</f>
        <v/>
      </c>
    </row>
    <row r="752" spans="1:27" x14ac:dyDescent="0.25">
      <c r="A752">
        <v>124</v>
      </c>
      <c r="B752">
        <v>21</v>
      </c>
      <c r="C752">
        <v>121.64</v>
      </c>
      <c r="D752" s="1" t="s">
        <v>17</v>
      </c>
      <c r="E752" s="1" t="s">
        <v>18</v>
      </c>
      <c r="F752" s="1" t="s">
        <v>66</v>
      </c>
      <c r="G752" s="2">
        <v>38411</v>
      </c>
      <c r="H752" s="1" t="s">
        <v>277</v>
      </c>
      <c r="I752" s="1" t="s">
        <v>18</v>
      </c>
      <c r="J752" s="1" t="s">
        <v>263</v>
      </c>
      <c r="K752" s="1" t="s">
        <v>264</v>
      </c>
      <c r="L752" s="1" t="s">
        <v>265</v>
      </c>
      <c r="M752" s="1" t="s">
        <v>24</v>
      </c>
      <c r="N752">
        <v>210500</v>
      </c>
      <c r="O752" s="1" t="s">
        <v>251</v>
      </c>
      <c r="P752" s="1" t="s">
        <v>24</v>
      </c>
      <c r="Q752" s="3">
        <f>Data_sales[[#This Row],[priceEach]]*Data_sales[[#This Row],[quantityOrdered]]</f>
        <v>2554.44</v>
      </c>
      <c r="R752" s="1">
        <f>YEAR(Data_sales[[#This Row],[orderDate]])</f>
        <v>2005</v>
      </c>
      <c r="T752">
        <f>COUNTIF($F$2:F752,F752:F1751)</f>
        <v>18</v>
      </c>
      <c r="U752" t="str">
        <f>IF(T752=1,T752+ROWS($T$2:T752)/1000,"")</f>
        <v/>
      </c>
      <c r="V752" t="str">
        <f>IFERROR(SMALL($U$2:$U$1001,ROWS($U$2:U752)),"")</f>
        <v/>
      </c>
      <c r="W752" t="str">
        <f>IF(V752&lt;&gt;"",INDEX(Data_sales[productName],MATCH(V752,$U$2:$U$1001,0)),"")</f>
        <v/>
      </c>
      <c r="X752">
        <f>COUNTIF($O$2:O752,$O$2:$O$1001)</f>
        <v>32</v>
      </c>
      <c r="Y752" t="str">
        <f>IF(X752=1,X752+ROWS($X$2:X752)/100,"")</f>
        <v/>
      </c>
      <c r="Z752" t="str">
        <f>IFERROR(LARGE($Y$2:$Y$1001,ROWS($Y$2:Y752)),"")</f>
        <v/>
      </c>
      <c r="AA752" t="str">
        <f>IF(Z752&lt;&gt;"",INDEX(Data_sales[RepfullName],MATCH(Z752,$Y$2:$Y$1001,0)),"")</f>
        <v/>
      </c>
    </row>
    <row r="753" spans="1:27" x14ac:dyDescent="0.25">
      <c r="A753">
        <v>124</v>
      </c>
      <c r="B753">
        <v>21</v>
      </c>
      <c r="C753">
        <v>121.64</v>
      </c>
      <c r="D753" s="1" t="s">
        <v>17</v>
      </c>
      <c r="E753" s="1" t="s">
        <v>18</v>
      </c>
      <c r="F753" s="1" t="s">
        <v>66</v>
      </c>
      <c r="G753" s="2">
        <v>38415</v>
      </c>
      <c r="H753" s="1" t="s">
        <v>278</v>
      </c>
      <c r="I753" s="1" t="s">
        <v>186</v>
      </c>
      <c r="J753" s="1" t="s">
        <v>263</v>
      </c>
      <c r="K753" s="1" t="s">
        <v>264</v>
      </c>
      <c r="L753" s="1" t="s">
        <v>265</v>
      </c>
      <c r="M753" s="1" t="s">
        <v>24</v>
      </c>
      <c r="N753">
        <v>210500</v>
      </c>
      <c r="O753" s="1" t="s">
        <v>251</v>
      </c>
      <c r="P753" s="1" t="s">
        <v>24</v>
      </c>
      <c r="Q753" s="3">
        <f>Data_sales[[#This Row],[priceEach]]*Data_sales[[#This Row],[quantityOrdered]]</f>
        <v>2554.44</v>
      </c>
      <c r="R753" s="1">
        <f>YEAR(Data_sales[[#This Row],[orderDate]])</f>
        <v>2005</v>
      </c>
      <c r="T753">
        <f>COUNTIF($F$2:F753,F753:F1752)</f>
        <v>19</v>
      </c>
      <c r="U753" t="str">
        <f>IF(T753=1,T753+ROWS($T$2:T753)/1000,"")</f>
        <v/>
      </c>
      <c r="V753" t="str">
        <f>IFERROR(SMALL($U$2:$U$1001,ROWS($U$2:U753)),"")</f>
        <v/>
      </c>
      <c r="W753" t="str">
        <f>IF(V753&lt;&gt;"",INDEX(Data_sales[productName],MATCH(V753,$U$2:$U$1001,0)),"")</f>
        <v/>
      </c>
      <c r="X753">
        <f>COUNTIF($O$2:O753,$O$2:$O$1001)</f>
        <v>33</v>
      </c>
      <c r="Y753" t="str">
        <f>IF(X753=1,X753+ROWS($X$2:X753)/100,"")</f>
        <v/>
      </c>
      <c r="Z753" t="str">
        <f>IFERROR(LARGE($Y$2:$Y$1001,ROWS($Y$2:Y753)),"")</f>
        <v/>
      </c>
      <c r="AA753" t="str">
        <f>IF(Z753&lt;&gt;"",INDEX(Data_sales[RepfullName],MATCH(Z753,$Y$2:$Y$1001,0)),"")</f>
        <v/>
      </c>
    </row>
    <row r="754" spans="1:27" x14ac:dyDescent="0.25">
      <c r="A754">
        <v>124</v>
      </c>
      <c r="B754">
        <v>21</v>
      </c>
      <c r="C754">
        <v>121.64</v>
      </c>
      <c r="D754" s="1" t="s">
        <v>17</v>
      </c>
      <c r="E754" s="1" t="s">
        <v>18</v>
      </c>
      <c r="F754" s="1" t="s">
        <v>66</v>
      </c>
      <c r="G754" s="2">
        <v>38434</v>
      </c>
      <c r="H754" s="1" t="s">
        <v>279</v>
      </c>
      <c r="I754" s="1" t="s">
        <v>18</v>
      </c>
      <c r="J754" s="1" t="s">
        <v>263</v>
      </c>
      <c r="K754" s="1" t="s">
        <v>264</v>
      </c>
      <c r="L754" s="1" t="s">
        <v>265</v>
      </c>
      <c r="M754" s="1" t="s">
        <v>24</v>
      </c>
      <c r="N754">
        <v>210500</v>
      </c>
      <c r="O754" s="1" t="s">
        <v>251</v>
      </c>
      <c r="P754" s="1" t="s">
        <v>24</v>
      </c>
      <c r="Q754" s="3">
        <f>Data_sales[[#This Row],[priceEach]]*Data_sales[[#This Row],[quantityOrdered]]</f>
        <v>2554.44</v>
      </c>
      <c r="R754" s="1">
        <f>YEAR(Data_sales[[#This Row],[orderDate]])</f>
        <v>2005</v>
      </c>
      <c r="T754">
        <f>COUNTIF($F$2:F754,F754:F1753)</f>
        <v>20</v>
      </c>
      <c r="U754" t="str">
        <f>IF(T754=1,T754+ROWS($T$2:T754)/1000,"")</f>
        <v/>
      </c>
      <c r="V754" t="str">
        <f>IFERROR(SMALL($U$2:$U$1001,ROWS($U$2:U754)),"")</f>
        <v/>
      </c>
      <c r="W754" t="str">
        <f>IF(V754&lt;&gt;"",INDEX(Data_sales[productName],MATCH(V754,$U$2:$U$1001,0)),"")</f>
        <v/>
      </c>
      <c r="X754">
        <f>COUNTIF($O$2:O754,$O$2:$O$1001)</f>
        <v>34</v>
      </c>
      <c r="Y754" t="str">
        <f>IF(X754=1,X754+ROWS($X$2:X754)/100,"")</f>
        <v/>
      </c>
      <c r="Z754" t="str">
        <f>IFERROR(LARGE($Y$2:$Y$1001,ROWS($Y$2:Y754)),"")</f>
        <v/>
      </c>
      <c r="AA754" t="str">
        <f>IF(Z754&lt;&gt;"",INDEX(Data_sales[RepfullName],MATCH(Z754,$Y$2:$Y$1001,0)),"")</f>
        <v/>
      </c>
    </row>
    <row r="755" spans="1:27" x14ac:dyDescent="0.25">
      <c r="A755">
        <v>124</v>
      </c>
      <c r="B755">
        <v>21</v>
      </c>
      <c r="C755">
        <v>121.64</v>
      </c>
      <c r="D755" s="1" t="s">
        <v>17</v>
      </c>
      <c r="E755" s="1" t="s">
        <v>18</v>
      </c>
      <c r="F755" s="1" t="s">
        <v>66</v>
      </c>
      <c r="G755" s="2">
        <v>38501</v>
      </c>
      <c r="H755" s="1" t="s">
        <v>18</v>
      </c>
      <c r="I755" s="1" t="s">
        <v>280</v>
      </c>
      <c r="J755" s="1" t="s">
        <v>263</v>
      </c>
      <c r="K755" s="1" t="s">
        <v>264</v>
      </c>
      <c r="L755" s="1" t="s">
        <v>265</v>
      </c>
      <c r="M755" s="1" t="s">
        <v>24</v>
      </c>
      <c r="N755">
        <v>210500</v>
      </c>
      <c r="O755" s="1" t="s">
        <v>251</v>
      </c>
      <c r="P755" s="1" t="s">
        <v>24</v>
      </c>
      <c r="Q755" s="3">
        <f>Data_sales[[#This Row],[priceEach]]*Data_sales[[#This Row],[quantityOrdered]]</f>
        <v>2554.44</v>
      </c>
      <c r="R755" s="1">
        <f>YEAR(Data_sales[[#This Row],[orderDate]])</f>
        <v>2005</v>
      </c>
      <c r="T755">
        <f>COUNTIF($F$2:F755,F755:F1754)</f>
        <v>21</v>
      </c>
      <c r="U755" t="str">
        <f>IF(T755=1,T755+ROWS($T$2:T755)/1000,"")</f>
        <v/>
      </c>
      <c r="V755" t="str">
        <f>IFERROR(SMALL($U$2:$U$1001,ROWS($U$2:U755)),"")</f>
        <v/>
      </c>
      <c r="W755" t="str">
        <f>IF(V755&lt;&gt;"",INDEX(Data_sales[productName],MATCH(V755,$U$2:$U$1001,0)),"")</f>
        <v/>
      </c>
      <c r="X755">
        <f>COUNTIF($O$2:O755,$O$2:$O$1001)</f>
        <v>35</v>
      </c>
      <c r="Y755" t="str">
        <f>IF(X755=1,X755+ROWS($X$2:X755)/100,"")</f>
        <v/>
      </c>
      <c r="Z755" t="str">
        <f>IFERROR(LARGE($Y$2:$Y$1001,ROWS($Y$2:Y755)),"")</f>
        <v/>
      </c>
      <c r="AA755" t="str">
        <f>IF(Z755&lt;&gt;"",INDEX(Data_sales[RepfullName],MATCH(Z755,$Y$2:$Y$1001,0)),"")</f>
        <v/>
      </c>
    </row>
    <row r="756" spans="1:27" x14ac:dyDescent="0.25">
      <c r="A756">
        <v>124</v>
      </c>
      <c r="B756">
        <v>49</v>
      </c>
      <c r="C756">
        <v>101.5</v>
      </c>
      <c r="D756" s="1" t="s">
        <v>17</v>
      </c>
      <c r="E756" s="1" t="s">
        <v>18</v>
      </c>
      <c r="F756" s="1" t="s">
        <v>67</v>
      </c>
      <c r="G756" s="2">
        <v>37706</v>
      </c>
      <c r="H756" s="1" t="s">
        <v>262</v>
      </c>
      <c r="I756" s="1" t="s">
        <v>18</v>
      </c>
      <c r="J756" s="1" t="s">
        <v>263</v>
      </c>
      <c r="K756" s="1" t="s">
        <v>264</v>
      </c>
      <c r="L756" s="1" t="s">
        <v>265</v>
      </c>
      <c r="M756" s="1" t="s">
        <v>24</v>
      </c>
      <c r="N756">
        <v>210500</v>
      </c>
      <c r="O756" s="1" t="s">
        <v>251</v>
      </c>
      <c r="P756" s="1" t="s">
        <v>24</v>
      </c>
      <c r="Q756" s="1">
        <f>Data_sales[[#This Row],[priceEach]]*Data_sales[[#This Row],[quantityOrdered]]</f>
        <v>4973.5</v>
      </c>
      <c r="R756" s="1">
        <f>YEAR(Data_sales[[#This Row],[orderDate]])</f>
        <v>2003</v>
      </c>
      <c r="T756">
        <f>COUNTIF($F$2:F756,F756:F1755)</f>
        <v>5</v>
      </c>
      <c r="U756" t="str">
        <f>IF(T756=1,T756+ROWS($T$2:T756)/1000,"")</f>
        <v/>
      </c>
      <c r="V756" t="str">
        <f>IFERROR(SMALL($U$2:$U$1001,ROWS($U$2:U756)),"")</f>
        <v/>
      </c>
      <c r="W756" t="str">
        <f>IF(V756&lt;&gt;"",INDEX(Data_sales[productName],MATCH(V756,$U$2:$U$1001,0)),"")</f>
        <v/>
      </c>
      <c r="X756">
        <f>COUNTIF($O$2:O756,$O$2:$O$1001)</f>
        <v>36</v>
      </c>
      <c r="Y756" t="str">
        <f>IF(X756=1,X756+ROWS($X$2:X756)/100,"")</f>
        <v/>
      </c>
      <c r="Z756" t="str">
        <f>IFERROR(LARGE($Y$2:$Y$1001,ROWS($Y$2:Y756)),"")</f>
        <v/>
      </c>
      <c r="AA756" t="str">
        <f>IF(Z756&lt;&gt;"",INDEX(Data_sales[RepfullName],MATCH(Z756,$Y$2:$Y$1001,0)),"")</f>
        <v/>
      </c>
    </row>
    <row r="757" spans="1:27" x14ac:dyDescent="0.25">
      <c r="A757">
        <v>124</v>
      </c>
      <c r="B757">
        <v>49</v>
      </c>
      <c r="C757">
        <v>101.5</v>
      </c>
      <c r="D757" s="1" t="s">
        <v>17</v>
      </c>
      <c r="E757" s="1" t="s">
        <v>18</v>
      </c>
      <c r="F757" s="1" t="s">
        <v>67</v>
      </c>
      <c r="G757" s="2">
        <v>37804</v>
      </c>
      <c r="H757" s="1" t="s">
        <v>89</v>
      </c>
      <c r="I757" s="1" t="s">
        <v>18</v>
      </c>
      <c r="J757" s="1" t="s">
        <v>263</v>
      </c>
      <c r="K757" s="1" t="s">
        <v>264</v>
      </c>
      <c r="L757" s="1" t="s">
        <v>265</v>
      </c>
      <c r="M757" s="1" t="s">
        <v>24</v>
      </c>
      <c r="N757">
        <v>210500</v>
      </c>
      <c r="O757" s="1" t="s">
        <v>251</v>
      </c>
      <c r="P757" s="1" t="s">
        <v>24</v>
      </c>
      <c r="Q757" s="1">
        <f>Data_sales[[#This Row],[priceEach]]*Data_sales[[#This Row],[quantityOrdered]]</f>
        <v>4973.5</v>
      </c>
      <c r="R757" s="1">
        <f>YEAR(Data_sales[[#This Row],[orderDate]])</f>
        <v>2003</v>
      </c>
      <c r="T757">
        <f>COUNTIF($F$2:F757,F757:F1756)</f>
        <v>6</v>
      </c>
      <c r="U757" t="str">
        <f>IF(T757=1,T757+ROWS($T$2:T757)/1000,"")</f>
        <v/>
      </c>
      <c r="V757" t="str">
        <f>IFERROR(SMALL($U$2:$U$1001,ROWS($U$2:U757)),"")</f>
        <v/>
      </c>
      <c r="W757" t="str">
        <f>IF(V757&lt;&gt;"",INDEX(Data_sales[productName],MATCH(V757,$U$2:$U$1001,0)),"")</f>
        <v/>
      </c>
      <c r="X757">
        <f>COUNTIF($O$2:O757,$O$2:$O$1001)</f>
        <v>37</v>
      </c>
      <c r="Y757" t="str">
        <f>IF(X757=1,X757+ROWS($X$2:X757)/100,"")</f>
        <v/>
      </c>
      <c r="Z757" t="str">
        <f>IFERROR(LARGE($Y$2:$Y$1001,ROWS($Y$2:Y757)),"")</f>
        <v/>
      </c>
      <c r="AA757" t="str">
        <f>IF(Z757&lt;&gt;"",INDEX(Data_sales[RepfullName],MATCH(Z757,$Y$2:$Y$1001,0)),"")</f>
        <v/>
      </c>
    </row>
    <row r="758" spans="1:27" x14ac:dyDescent="0.25">
      <c r="A758">
        <v>124</v>
      </c>
      <c r="B758">
        <v>49</v>
      </c>
      <c r="C758">
        <v>101.5</v>
      </c>
      <c r="D758" s="1" t="s">
        <v>17</v>
      </c>
      <c r="E758" s="1" t="s">
        <v>18</v>
      </c>
      <c r="F758" s="1" t="s">
        <v>67</v>
      </c>
      <c r="G758" s="2">
        <v>37841</v>
      </c>
      <c r="H758" s="1" t="s">
        <v>266</v>
      </c>
      <c r="I758" s="1" t="s">
        <v>18</v>
      </c>
      <c r="J758" s="1" t="s">
        <v>263</v>
      </c>
      <c r="K758" s="1" t="s">
        <v>264</v>
      </c>
      <c r="L758" s="1" t="s">
        <v>265</v>
      </c>
      <c r="M758" s="1" t="s">
        <v>24</v>
      </c>
      <c r="N758">
        <v>210500</v>
      </c>
      <c r="O758" s="1" t="s">
        <v>251</v>
      </c>
      <c r="P758" s="1" t="s">
        <v>24</v>
      </c>
      <c r="Q758" s="1">
        <f>Data_sales[[#This Row],[priceEach]]*Data_sales[[#This Row],[quantityOrdered]]</f>
        <v>4973.5</v>
      </c>
      <c r="R758" s="1">
        <f>YEAR(Data_sales[[#This Row],[orderDate]])</f>
        <v>2003</v>
      </c>
      <c r="T758">
        <f>COUNTIF($F$2:F758,F758:F1757)</f>
        <v>7</v>
      </c>
      <c r="U758" t="str">
        <f>IF(T758=1,T758+ROWS($T$2:T758)/1000,"")</f>
        <v/>
      </c>
      <c r="V758" t="str">
        <f>IFERROR(SMALL($U$2:$U$1001,ROWS($U$2:U758)),"")</f>
        <v/>
      </c>
      <c r="W758" t="str">
        <f>IF(V758&lt;&gt;"",INDEX(Data_sales[productName],MATCH(V758,$U$2:$U$1001,0)),"")</f>
        <v/>
      </c>
      <c r="X758">
        <f>COUNTIF($O$2:O758,$O$2:$O$1001)</f>
        <v>38</v>
      </c>
      <c r="Y758" t="str">
        <f>IF(X758=1,X758+ROWS($X$2:X758)/100,"")</f>
        <v/>
      </c>
      <c r="Z758" t="str">
        <f>IFERROR(LARGE($Y$2:$Y$1001,ROWS($Y$2:Y758)),"")</f>
        <v/>
      </c>
      <c r="AA758" t="str">
        <f>IF(Z758&lt;&gt;"",INDEX(Data_sales[RepfullName],MATCH(Z758,$Y$2:$Y$1001,0)),"")</f>
        <v/>
      </c>
    </row>
    <row r="759" spans="1:27" x14ac:dyDescent="0.25">
      <c r="A759">
        <v>124</v>
      </c>
      <c r="B759">
        <v>49</v>
      </c>
      <c r="C759">
        <v>101.5</v>
      </c>
      <c r="D759" s="1" t="s">
        <v>17</v>
      </c>
      <c r="E759" s="1" t="s">
        <v>18</v>
      </c>
      <c r="F759" s="1" t="s">
        <v>67</v>
      </c>
      <c r="G759" s="2">
        <v>37937</v>
      </c>
      <c r="H759" s="1" t="s">
        <v>267</v>
      </c>
      <c r="I759" s="1" t="s">
        <v>18</v>
      </c>
      <c r="J759" s="1" t="s">
        <v>263</v>
      </c>
      <c r="K759" s="1" t="s">
        <v>264</v>
      </c>
      <c r="L759" s="1" t="s">
        <v>265</v>
      </c>
      <c r="M759" s="1" t="s">
        <v>24</v>
      </c>
      <c r="N759">
        <v>210500</v>
      </c>
      <c r="O759" s="1" t="s">
        <v>251</v>
      </c>
      <c r="P759" s="1" t="s">
        <v>24</v>
      </c>
      <c r="Q759" s="1">
        <f>Data_sales[[#This Row],[priceEach]]*Data_sales[[#This Row],[quantityOrdered]]</f>
        <v>4973.5</v>
      </c>
      <c r="R759" s="1">
        <f>YEAR(Data_sales[[#This Row],[orderDate]])</f>
        <v>2003</v>
      </c>
      <c r="T759">
        <f>COUNTIF($F$2:F759,F759:F1758)</f>
        <v>8</v>
      </c>
      <c r="U759" t="str">
        <f>IF(T759=1,T759+ROWS($T$2:T759)/1000,"")</f>
        <v/>
      </c>
      <c r="V759" t="str">
        <f>IFERROR(SMALL($U$2:$U$1001,ROWS($U$2:U759)),"")</f>
        <v/>
      </c>
      <c r="W759" t="str">
        <f>IF(V759&lt;&gt;"",INDEX(Data_sales[productName],MATCH(V759,$U$2:$U$1001,0)),"")</f>
        <v/>
      </c>
      <c r="X759">
        <f>COUNTIF($O$2:O759,$O$2:$O$1001)</f>
        <v>39</v>
      </c>
      <c r="Y759" t="str">
        <f>IF(X759=1,X759+ROWS($X$2:X759)/100,"")</f>
        <v/>
      </c>
      <c r="Z759" t="str">
        <f>IFERROR(LARGE($Y$2:$Y$1001,ROWS($Y$2:Y759)),"")</f>
        <v/>
      </c>
      <c r="AA759" t="str">
        <f>IF(Z759&lt;&gt;"",INDEX(Data_sales[RepfullName],MATCH(Z759,$Y$2:$Y$1001,0)),"")</f>
        <v/>
      </c>
    </row>
    <row r="760" spans="1:27" x14ac:dyDescent="0.25">
      <c r="A760">
        <v>124</v>
      </c>
      <c r="B760">
        <v>49</v>
      </c>
      <c r="C760">
        <v>101.5</v>
      </c>
      <c r="D760" s="1" t="s">
        <v>17</v>
      </c>
      <c r="E760" s="1" t="s">
        <v>18</v>
      </c>
      <c r="F760" s="1" t="s">
        <v>67</v>
      </c>
      <c r="G760" s="2">
        <v>38057</v>
      </c>
      <c r="H760" s="1" t="s">
        <v>268</v>
      </c>
      <c r="I760" s="1" t="s">
        <v>18</v>
      </c>
      <c r="J760" s="1" t="s">
        <v>263</v>
      </c>
      <c r="K760" s="1" t="s">
        <v>264</v>
      </c>
      <c r="L760" s="1" t="s">
        <v>265</v>
      </c>
      <c r="M760" s="1" t="s">
        <v>24</v>
      </c>
      <c r="N760">
        <v>210500</v>
      </c>
      <c r="O760" s="1" t="s">
        <v>251</v>
      </c>
      <c r="P760" s="1" t="s">
        <v>24</v>
      </c>
      <c r="Q760" s="1">
        <f>Data_sales[[#This Row],[priceEach]]*Data_sales[[#This Row],[quantityOrdered]]</f>
        <v>4973.5</v>
      </c>
      <c r="R760" s="1">
        <f>YEAR(Data_sales[[#This Row],[orderDate]])</f>
        <v>2004</v>
      </c>
      <c r="T760">
        <f>COUNTIF($F$2:F760,F760:F1759)</f>
        <v>9</v>
      </c>
      <c r="U760" t="str">
        <f>IF(T760=1,T760+ROWS($T$2:T760)/1000,"")</f>
        <v/>
      </c>
      <c r="V760" t="str">
        <f>IFERROR(SMALL($U$2:$U$1001,ROWS($U$2:U760)),"")</f>
        <v/>
      </c>
      <c r="W760" t="str">
        <f>IF(V760&lt;&gt;"",INDEX(Data_sales[productName],MATCH(V760,$U$2:$U$1001,0)),"")</f>
        <v/>
      </c>
      <c r="X760">
        <f>COUNTIF($O$2:O760,$O$2:$O$1001)</f>
        <v>40</v>
      </c>
      <c r="Y760" t="str">
        <f>IF(X760=1,X760+ROWS($X$2:X760)/100,"")</f>
        <v/>
      </c>
      <c r="Z760" t="str">
        <f>IFERROR(LARGE($Y$2:$Y$1001,ROWS($Y$2:Y760)),"")</f>
        <v/>
      </c>
      <c r="AA760" t="str">
        <f>IF(Z760&lt;&gt;"",INDEX(Data_sales[RepfullName],MATCH(Z760,$Y$2:$Y$1001,0)),"")</f>
        <v/>
      </c>
    </row>
    <row r="761" spans="1:27" x14ac:dyDescent="0.25">
      <c r="A761">
        <v>124</v>
      </c>
      <c r="B761">
        <v>49</v>
      </c>
      <c r="C761">
        <v>101.5</v>
      </c>
      <c r="D761" s="1" t="s">
        <v>17</v>
      </c>
      <c r="E761" s="1" t="s">
        <v>18</v>
      </c>
      <c r="F761" s="1" t="s">
        <v>67</v>
      </c>
      <c r="G761" s="2">
        <v>38188</v>
      </c>
      <c r="H761" s="1" t="s">
        <v>269</v>
      </c>
      <c r="I761" s="1" t="s">
        <v>18</v>
      </c>
      <c r="J761" s="1" t="s">
        <v>263</v>
      </c>
      <c r="K761" s="1" t="s">
        <v>264</v>
      </c>
      <c r="L761" s="1" t="s">
        <v>265</v>
      </c>
      <c r="M761" s="1" t="s">
        <v>24</v>
      </c>
      <c r="N761">
        <v>210500</v>
      </c>
      <c r="O761" s="1" t="s">
        <v>251</v>
      </c>
      <c r="P761" s="1" t="s">
        <v>24</v>
      </c>
      <c r="Q761" s="1">
        <f>Data_sales[[#This Row],[priceEach]]*Data_sales[[#This Row],[quantityOrdered]]</f>
        <v>4973.5</v>
      </c>
      <c r="R761" s="1">
        <f>YEAR(Data_sales[[#This Row],[orderDate]])</f>
        <v>2004</v>
      </c>
      <c r="T761">
        <f>COUNTIF($F$2:F761,F761:F1760)</f>
        <v>10</v>
      </c>
      <c r="U761" t="str">
        <f>IF(T761=1,T761+ROWS($T$2:T761)/1000,"")</f>
        <v/>
      </c>
      <c r="V761" t="str">
        <f>IFERROR(SMALL($U$2:$U$1001,ROWS($U$2:U761)),"")</f>
        <v/>
      </c>
      <c r="W761" t="str">
        <f>IF(V761&lt;&gt;"",INDEX(Data_sales[productName],MATCH(V761,$U$2:$U$1001,0)),"")</f>
        <v/>
      </c>
      <c r="X761">
        <f>COUNTIF($O$2:O761,$O$2:$O$1001)</f>
        <v>41</v>
      </c>
      <c r="Y761" t="str">
        <f>IF(X761=1,X761+ROWS($X$2:X761)/100,"")</f>
        <v/>
      </c>
      <c r="Z761" t="str">
        <f>IFERROR(LARGE($Y$2:$Y$1001,ROWS($Y$2:Y761)),"")</f>
        <v/>
      </c>
      <c r="AA761" t="str">
        <f>IF(Z761&lt;&gt;"",INDEX(Data_sales[RepfullName],MATCH(Z761,$Y$2:$Y$1001,0)),"")</f>
        <v/>
      </c>
    </row>
    <row r="762" spans="1:27" x14ac:dyDescent="0.25">
      <c r="A762">
        <v>124</v>
      </c>
      <c r="B762">
        <v>49</v>
      </c>
      <c r="C762">
        <v>101.5</v>
      </c>
      <c r="D762" s="1" t="s">
        <v>17</v>
      </c>
      <c r="E762" s="1" t="s">
        <v>18</v>
      </c>
      <c r="F762" s="1" t="s">
        <v>67</v>
      </c>
      <c r="G762" s="2">
        <v>38219</v>
      </c>
      <c r="H762" s="1" t="s">
        <v>270</v>
      </c>
      <c r="I762" s="1" t="s">
        <v>18</v>
      </c>
      <c r="J762" s="1" t="s">
        <v>263</v>
      </c>
      <c r="K762" s="1" t="s">
        <v>264</v>
      </c>
      <c r="L762" s="1" t="s">
        <v>265</v>
      </c>
      <c r="M762" s="1" t="s">
        <v>24</v>
      </c>
      <c r="N762">
        <v>210500</v>
      </c>
      <c r="O762" s="1" t="s">
        <v>251</v>
      </c>
      <c r="P762" s="1" t="s">
        <v>24</v>
      </c>
      <c r="Q762" s="1">
        <f>Data_sales[[#This Row],[priceEach]]*Data_sales[[#This Row],[quantityOrdered]]</f>
        <v>4973.5</v>
      </c>
      <c r="R762" s="1">
        <f>YEAR(Data_sales[[#This Row],[orderDate]])</f>
        <v>2004</v>
      </c>
      <c r="T762">
        <f>COUNTIF($F$2:F762,F762:F1761)</f>
        <v>11</v>
      </c>
      <c r="U762" t="str">
        <f>IF(T762=1,T762+ROWS($T$2:T762)/1000,"")</f>
        <v/>
      </c>
      <c r="V762" t="str">
        <f>IFERROR(SMALL($U$2:$U$1001,ROWS($U$2:U762)),"")</f>
        <v/>
      </c>
      <c r="W762" t="str">
        <f>IF(V762&lt;&gt;"",INDEX(Data_sales[productName],MATCH(V762,$U$2:$U$1001,0)),"")</f>
        <v/>
      </c>
      <c r="X762">
        <f>COUNTIF($O$2:O762,$O$2:$O$1001)</f>
        <v>42</v>
      </c>
      <c r="Y762" t="str">
        <f>IF(X762=1,X762+ROWS($X$2:X762)/100,"")</f>
        <v/>
      </c>
      <c r="Z762" t="str">
        <f>IFERROR(LARGE($Y$2:$Y$1001,ROWS($Y$2:Y762)),"")</f>
        <v/>
      </c>
      <c r="AA762" t="str">
        <f>IF(Z762&lt;&gt;"",INDEX(Data_sales[RepfullName],MATCH(Z762,$Y$2:$Y$1001,0)),"")</f>
        <v/>
      </c>
    </row>
    <row r="763" spans="1:27" x14ac:dyDescent="0.25">
      <c r="A763">
        <v>124</v>
      </c>
      <c r="B763">
        <v>49</v>
      </c>
      <c r="C763">
        <v>101.5</v>
      </c>
      <c r="D763" s="1" t="s">
        <v>17</v>
      </c>
      <c r="E763" s="1" t="s">
        <v>18</v>
      </c>
      <c r="F763" s="1" t="s">
        <v>67</v>
      </c>
      <c r="G763" s="2">
        <v>38281</v>
      </c>
      <c r="H763" s="1" t="s">
        <v>271</v>
      </c>
      <c r="I763" s="1" t="s">
        <v>18</v>
      </c>
      <c r="J763" s="1" t="s">
        <v>263</v>
      </c>
      <c r="K763" s="1" t="s">
        <v>264</v>
      </c>
      <c r="L763" s="1" t="s">
        <v>265</v>
      </c>
      <c r="M763" s="1" t="s">
        <v>24</v>
      </c>
      <c r="N763">
        <v>210500</v>
      </c>
      <c r="O763" s="1" t="s">
        <v>251</v>
      </c>
      <c r="P763" s="1" t="s">
        <v>24</v>
      </c>
      <c r="Q763" s="1">
        <f>Data_sales[[#This Row],[priceEach]]*Data_sales[[#This Row],[quantityOrdered]]</f>
        <v>4973.5</v>
      </c>
      <c r="R763" s="1">
        <f>YEAR(Data_sales[[#This Row],[orderDate]])</f>
        <v>2004</v>
      </c>
      <c r="T763">
        <f>COUNTIF($F$2:F763,F763:F1762)</f>
        <v>12</v>
      </c>
      <c r="U763" t="str">
        <f>IF(T763=1,T763+ROWS($T$2:T763)/1000,"")</f>
        <v/>
      </c>
      <c r="V763" t="str">
        <f>IFERROR(SMALL($U$2:$U$1001,ROWS($U$2:U763)),"")</f>
        <v/>
      </c>
      <c r="W763" t="str">
        <f>IF(V763&lt;&gt;"",INDEX(Data_sales[productName],MATCH(V763,$U$2:$U$1001,0)),"")</f>
        <v/>
      </c>
      <c r="X763">
        <f>COUNTIF($O$2:O763,$O$2:$O$1001)</f>
        <v>43</v>
      </c>
      <c r="Y763" t="str">
        <f>IF(X763=1,X763+ROWS($X$2:X763)/100,"")</f>
        <v/>
      </c>
      <c r="Z763" t="str">
        <f>IFERROR(LARGE($Y$2:$Y$1001,ROWS($Y$2:Y763)),"")</f>
        <v/>
      </c>
      <c r="AA763" t="str">
        <f>IF(Z763&lt;&gt;"",INDEX(Data_sales[RepfullName],MATCH(Z763,$Y$2:$Y$1001,0)),"")</f>
        <v/>
      </c>
    </row>
    <row r="764" spans="1:27" x14ac:dyDescent="0.25">
      <c r="A764">
        <v>124</v>
      </c>
      <c r="B764">
        <v>49</v>
      </c>
      <c r="C764">
        <v>101.5</v>
      </c>
      <c r="D764" s="1" t="s">
        <v>17</v>
      </c>
      <c r="E764" s="1" t="s">
        <v>18</v>
      </c>
      <c r="F764" s="1" t="s">
        <v>67</v>
      </c>
      <c r="G764" s="2">
        <v>38310</v>
      </c>
      <c r="H764" s="1" t="s">
        <v>227</v>
      </c>
      <c r="I764" s="1" t="s">
        <v>18</v>
      </c>
      <c r="J764" s="1" t="s">
        <v>263</v>
      </c>
      <c r="K764" s="1" t="s">
        <v>264</v>
      </c>
      <c r="L764" s="1" t="s">
        <v>265</v>
      </c>
      <c r="M764" s="1" t="s">
        <v>24</v>
      </c>
      <c r="N764">
        <v>210500</v>
      </c>
      <c r="O764" s="1" t="s">
        <v>251</v>
      </c>
      <c r="P764" s="1" t="s">
        <v>24</v>
      </c>
      <c r="Q764" s="1">
        <f>Data_sales[[#This Row],[priceEach]]*Data_sales[[#This Row],[quantityOrdered]]</f>
        <v>4973.5</v>
      </c>
      <c r="R764" s="1">
        <f>YEAR(Data_sales[[#This Row],[orderDate]])</f>
        <v>2004</v>
      </c>
      <c r="T764">
        <f>COUNTIF($F$2:F764,F764:F1763)</f>
        <v>13</v>
      </c>
      <c r="U764" t="str">
        <f>IF(T764=1,T764+ROWS($T$2:T764)/1000,"")</f>
        <v/>
      </c>
      <c r="V764" t="str">
        <f>IFERROR(SMALL($U$2:$U$1001,ROWS($U$2:U764)),"")</f>
        <v/>
      </c>
      <c r="W764" t="str">
        <f>IF(V764&lt;&gt;"",INDEX(Data_sales[productName],MATCH(V764,$U$2:$U$1001,0)),"")</f>
        <v/>
      </c>
      <c r="X764">
        <f>COUNTIF($O$2:O764,$O$2:$O$1001)</f>
        <v>44</v>
      </c>
      <c r="Y764" t="str">
        <f>IF(X764=1,X764+ROWS($X$2:X764)/100,"")</f>
        <v/>
      </c>
      <c r="Z764" t="str">
        <f>IFERROR(LARGE($Y$2:$Y$1001,ROWS($Y$2:Y764)),"")</f>
        <v/>
      </c>
      <c r="AA764" t="str">
        <f>IF(Z764&lt;&gt;"",INDEX(Data_sales[RepfullName],MATCH(Z764,$Y$2:$Y$1001,0)),"")</f>
        <v/>
      </c>
    </row>
    <row r="765" spans="1:27" x14ac:dyDescent="0.25">
      <c r="A765">
        <v>124</v>
      </c>
      <c r="B765">
        <v>49</v>
      </c>
      <c r="C765">
        <v>101.5</v>
      </c>
      <c r="D765" s="1" t="s">
        <v>17</v>
      </c>
      <c r="E765" s="1" t="s">
        <v>18</v>
      </c>
      <c r="F765" s="1" t="s">
        <v>67</v>
      </c>
      <c r="G765" s="2">
        <v>38331</v>
      </c>
      <c r="H765" s="1" t="s">
        <v>272</v>
      </c>
      <c r="I765" s="1" t="s">
        <v>18</v>
      </c>
      <c r="J765" s="1" t="s">
        <v>263</v>
      </c>
      <c r="K765" s="1" t="s">
        <v>264</v>
      </c>
      <c r="L765" s="1" t="s">
        <v>265</v>
      </c>
      <c r="M765" s="1" t="s">
        <v>24</v>
      </c>
      <c r="N765">
        <v>210500</v>
      </c>
      <c r="O765" s="1" t="s">
        <v>251</v>
      </c>
      <c r="P765" s="1" t="s">
        <v>24</v>
      </c>
      <c r="Q765" s="1">
        <f>Data_sales[[#This Row],[priceEach]]*Data_sales[[#This Row],[quantityOrdered]]</f>
        <v>4973.5</v>
      </c>
      <c r="R765" s="1">
        <f>YEAR(Data_sales[[#This Row],[orderDate]])</f>
        <v>2004</v>
      </c>
      <c r="T765">
        <f>COUNTIF($F$2:F765,F765:F1764)</f>
        <v>14</v>
      </c>
      <c r="U765" t="str">
        <f>IF(T765=1,T765+ROWS($T$2:T765)/1000,"")</f>
        <v/>
      </c>
      <c r="V765" t="str">
        <f>IFERROR(SMALL($U$2:$U$1001,ROWS($U$2:U765)),"")</f>
        <v/>
      </c>
      <c r="W765" t="str">
        <f>IF(V765&lt;&gt;"",INDEX(Data_sales[productName],MATCH(V765,$U$2:$U$1001,0)),"")</f>
        <v/>
      </c>
      <c r="X765">
        <f>COUNTIF($O$2:O765,$O$2:$O$1001)</f>
        <v>45</v>
      </c>
      <c r="Y765" t="str">
        <f>IF(X765=1,X765+ROWS($X$2:X765)/100,"")</f>
        <v/>
      </c>
      <c r="Z765" t="str">
        <f>IFERROR(LARGE($Y$2:$Y$1001,ROWS($Y$2:Y765)),"")</f>
        <v/>
      </c>
      <c r="AA765" t="str">
        <f>IF(Z765&lt;&gt;"",INDEX(Data_sales[RepfullName],MATCH(Z765,$Y$2:$Y$1001,0)),"")</f>
        <v/>
      </c>
    </row>
    <row r="766" spans="1:27" x14ac:dyDescent="0.25">
      <c r="A766">
        <v>124</v>
      </c>
      <c r="B766">
        <v>49</v>
      </c>
      <c r="C766">
        <v>101.5</v>
      </c>
      <c r="D766" s="1" t="s">
        <v>17</v>
      </c>
      <c r="E766" s="1" t="s">
        <v>18</v>
      </c>
      <c r="F766" s="1" t="s">
        <v>67</v>
      </c>
      <c r="G766" s="2">
        <v>38371</v>
      </c>
      <c r="H766" s="1" t="s">
        <v>273</v>
      </c>
      <c r="I766" s="1" t="s">
        <v>274</v>
      </c>
      <c r="J766" s="1" t="s">
        <v>263</v>
      </c>
      <c r="K766" s="1" t="s">
        <v>264</v>
      </c>
      <c r="L766" s="1" t="s">
        <v>265</v>
      </c>
      <c r="M766" s="1" t="s">
        <v>24</v>
      </c>
      <c r="N766">
        <v>210500</v>
      </c>
      <c r="O766" s="1" t="s">
        <v>251</v>
      </c>
      <c r="P766" s="1" t="s">
        <v>24</v>
      </c>
      <c r="Q766" s="3">
        <f>Data_sales[[#This Row],[priceEach]]*Data_sales[[#This Row],[quantityOrdered]]</f>
        <v>4973.5</v>
      </c>
      <c r="R766" s="1">
        <f>YEAR(Data_sales[[#This Row],[orderDate]])</f>
        <v>2005</v>
      </c>
      <c r="T766">
        <f>COUNTIF($F$2:F766,F766:F1765)</f>
        <v>15</v>
      </c>
      <c r="U766" t="str">
        <f>IF(T766=1,T766+ROWS($T$2:T766)/1000,"")</f>
        <v/>
      </c>
      <c r="V766" t="str">
        <f>IFERROR(SMALL($U$2:$U$1001,ROWS($U$2:U766)),"")</f>
        <v/>
      </c>
      <c r="W766" t="str">
        <f>IF(V766&lt;&gt;"",INDEX(Data_sales[productName],MATCH(V766,$U$2:$U$1001,0)),"")</f>
        <v/>
      </c>
      <c r="X766">
        <f>COUNTIF($O$2:O766,$O$2:$O$1001)</f>
        <v>46</v>
      </c>
      <c r="Y766" t="str">
        <f>IF(X766=1,X766+ROWS($X$2:X766)/100,"")</f>
        <v/>
      </c>
      <c r="Z766" t="str">
        <f>IFERROR(LARGE($Y$2:$Y$1001,ROWS($Y$2:Y766)),"")</f>
        <v/>
      </c>
      <c r="AA766" t="str">
        <f>IF(Z766&lt;&gt;"",INDEX(Data_sales[RepfullName],MATCH(Z766,$Y$2:$Y$1001,0)),"")</f>
        <v/>
      </c>
    </row>
    <row r="767" spans="1:27" x14ac:dyDescent="0.25">
      <c r="A767">
        <v>124</v>
      </c>
      <c r="B767">
        <v>49</v>
      </c>
      <c r="C767">
        <v>101.5</v>
      </c>
      <c r="D767" s="1" t="s">
        <v>17</v>
      </c>
      <c r="E767" s="1" t="s">
        <v>18</v>
      </c>
      <c r="F767" s="1" t="s">
        <v>67</v>
      </c>
      <c r="G767" s="2">
        <v>38375</v>
      </c>
      <c r="H767" s="1" t="s">
        <v>275</v>
      </c>
      <c r="I767" s="1" t="s">
        <v>18</v>
      </c>
      <c r="J767" s="1" t="s">
        <v>263</v>
      </c>
      <c r="K767" s="1" t="s">
        <v>264</v>
      </c>
      <c r="L767" s="1" t="s">
        <v>265</v>
      </c>
      <c r="M767" s="1" t="s">
        <v>24</v>
      </c>
      <c r="N767">
        <v>210500</v>
      </c>
      <c r="O767" s="1" t="s">
        <v>251</v>
      </c>
      <c r="P767" s="1" t="s">
        <v>24</v>
      </c>
      <c r="Q767" s="3">
        <f>Data_sales[[#This Row],[priceEach]]*Data_sales[[#This Row],[quantityOrdered]]</f>
        <v>4973.5</v>
      </c>
      <c r="R767" s="1">
        <f>YEAR(Data_sales[[#This Row],[orderDate]])</f>
        <v>2005</v>
      </c>
      <c r="T767">
        <f>COUNTIF($F$2:F767,F767:F1766)</f>
        <v>16</v>
      </c>
      <c r="U767" t="str">
        <f>IF(T767=1,T767+ROWS($T$2:T767)/1000,"")</f>
        <v/>
      </c>
      <c r="V767" t="str">
        <f>IFERROR(SMALL($U$2:$U$1001,ROWS($U$2:U767)),"")</f>
        <v/>
      </c>
      <c r="W767" t="str">
        <f>IF(V767&lt;&gt;"",INDEX(Data_sales[productName],MATCH(V767,$U$2:$U$1001,0)),"")</f>
        <v/>
      </c>
      <c r="X767">
        <f>COUNTIF($O$2:O767,$O$2:$O$1001)</f>
        <v>47</v>
      </c>
      <c r="Y767" t="str">
        <f>IF(X767=1,X767+ROWS($X$2:X767)/100,"")</f>
        <v/>
      </c>
      <c r="Z767" t="str">
        <f>IFERROR(LARGE($Y$2:$Y$1001,ROWS($Y$2:Y767)),"")</f>
        <v/>
      </c>
      <c r="AA767" t="str">
        <f>IF(Z767&lt;&gt;"",INDEX(Data_sales[RepfullName],MATCH(Z767,$Y$2:$Y$1001,0)),"")</f>
        <v/>
      </c>
    </row>
    <row r="768" spans="1:27" x14ac:dyDescent="0.25">
      <c r="A768">
        <v>124</v>
      </c>
      <c r="B768">
        <v>49</v>
      </c>
      <c r="C768">
        <v>101.5</v>
      </c>
      <c r="D768" s="1" t="s">
        <v>17</v>
      </c>
      <c r="E768" s="1" t="s">
        <v>18</v>
      </c>
      <c r="F768" s="1" t="s">
        <v>67</v>
      </c>
      <c r="G768" s="2">
        <v>38400</v>
      </c>
      <c r="H768" s="1" t="s">
        <v>108</v>
      </c>
      <c r="I768" s="1" t="s">
        <v>276</v>
      </c>
      <c r="J768" s="1" t="s">
        <v>263</v>
      </c>
      <c r="K768" s="1" t="s">
        <v>264</v>
      </c>
      <c r="L768" s="1" t="s">
        <v>265</v>
      </c>
      <c r="M768" s="1" t="s">
        <v>24</v>
      </c>
      <c r="N768">
        <v>210500</v>
      </c>
      <c r="O768" s="1" t="s">
        <v>251</v>
      </c>
      <c r="P768" s="1" t="s">
        <v>24</v>
      </c>
      <c r="Q768" s="3">
        <f>Data_sales[[#This Row],[priceEach]]*Data_sales[[#This Row],[quantityOrdered]]</f>
        <v>4973.5</v>
      </c>
      <c r="R768" s="1">
        <f>YEAR(Data_sales[[#This Row],[orderDate]])</f>
        <v>2005</v>
      </c>
      <c r="T768">
        <f>COUNTIF($F$2:F768,F768:F1767)</f>
        <v>17</v>
      </c>
      <c r="U768" t="str">
        <f>IF(T768=1,T768+ROWS($T$2:T768)/1000,"")</f>
        <v/>
      </c>
      <c r="V768" t="str">
        <f>IFERROR(SMALL($U$2:$U$1001,ROWS($U$2:U768)),"")</f>
        <v/>
      </c>
      <c r="W768" t="str">
        <f>IF(V768&lt;&gt;"",INDEX(Data_sales[productName],MATCH(V768,$U$2:$U$1001,0)),"")</f>
        <v/>
      </c>
      <c r="X768">
        <f>COUNTIF($O$2:O768,$O$2:$O$1001)</f>
        <v>48</v>
      </c>
      <c r="Y768" t="str">
        <f>IF(X768=1,X768+ROWS($X$2:X768)/100,"")</f>
        <v/>
      </c>
      <c r="Z768" t="str">
        <f>IFERROR(LARGE($Y$2:$Y$1001,ROWS($Y$2:Y768)),"")</f>
        <v/>
      </c>
      <c r="AA768" t="str">
        <f>IF(Z768&lt;&gt;"",INDEX(Data_sales[RepfullName],MATCH(Z768,$Y$2:$Y$1001,0)),"")</f>
        <v/>
      </c>
    </row>
    <row r="769" spans="1:27" x14ac:dyDescent="0.25">
      <c r="A769">
        <v>124</v>
      </c>
      <c r="B769">
        <v>49</v>
      </c>
      <c r="C769">
        <v>101.5</v>
      </c>
      <c r="D769" s="1" t="s">
        <v>17</v>
      </c>
      <c r="E769" s="1" t="s">
        <v>18</v>
      </c>
      <c r="F769" s="1" t="s">
        <v>67</v>
      </c>
      <c r="G769" s="2">
        <v>38411</v>
      </c>
      <c r="H769" s="1" t="s">
        <v>277</v>
      </c>
      <c r="I769" s="1" t="s">
        <v>18</v>
      </c>
      <c r="J769" s="1" t="s">
        <v>263</v>
      </c>
      <c r="K769" s="1" t="s">
        <v>264</v>
      </c>
      <c r="L769" s="1" t="s">
        <v>265</v>
      </c>
      <c r="M769" s="1" t="s">
        <v>24</v>
      </c>
      <c r="N769">
        <v>210500</v>
      </c>
      <c r="O769" s="1" t="s">
        <v>251</v>
      </c>
      <c r="P769" s="1" t="s">
        <v>24</v>
      </c>
      <c r="Q769" s="3">
        <f>Data_sales[[#This Row],[priceEach]]*Data_sales[[#This Row],[quantityOrdered]]</f>
        <v>4973.5</v>
      </c>
      <c r="R769" s="1">
        <f>YEAR(Data_sales[[#This Row],[orderDate]])</f>
        <v>2005</v>
      </c>
      <c r="T769">
        <f>COUNTIF($F$2:F769,F769:F1768)</f>
        <v>18</v>
      </c>
      <c r="U769" t="str">
        <f>IF(T769=1,T769+ROWS($T$2:T769)/1000,"")</f>
        <v/>
      </c>
      <c r="V769" t="str">
        <f>IFERROR(SMALL($U$2:$U$1001,ROWS($U$2:U769)),"")</f>
        <v/>
      </c>
      <c r="W769" t="str">
        <f>IF(V769&lt;&gt;"",INDEX(Data_sales[productName],MATCH(V769,$U$2:$U$1001,0)),"")</f>
        <v/>
      </c>
      <c r="X769">
        <f>COUNTIF($O$2:O769,$O$2:$O$1001)</f>
        <v>49</v>
      </c>
      <c r="Y769" t="str">
        <f>IF(X769=1,X769+ROWS($X$2:X769)/100,"")</f>
        <v/>
      </c>
      <c r="Z769" t="str">
        <f>IFERROR(LARGE($Y$2:$Y$1001,ROWS($Y$2:Y769)),"")</f>
        <v/>
      </c>
      <c r="AA769" t="str">
        <f>IF(Z769&lt;&gt;"",INDEX(Data_sales[RepfullName],MATCH(Z769,$Y$2:$Y$1001,0)),"")</f>
        <v/>
      </c>
    </row>
    <row r="770" spans="1:27" x14ac:dyDescent="0.25">
      <c r="A770">
        <v>124</v>
      </c>
      <c r="B770">
        <v>49</v>
      </c>
      <c r="C770">
        <v>101.5</v>
      </c>
      <c r="D770" s="1" t="s">
        <v>17</v>
      </c>
      <c r="E770" s="1" t="s">
        <v>18</v>
      </c>
      <c r="F770" s="1" t="s">
        <v>67</v>
      </c>
      <c r="G770" s="2">
        <v>38415</v>
      </c>
      <c r="H770" s="1" t="s">
        <v>278</v>
      </c>
      <c r="I770" s="1" t="s">
        <v>186</v>
      </c>
      <c r="J770" s="1" t="s">
        <v>263</v>
      </c>
      <c r="K770" s="1" t="s">
        <v>264</v>
      </c>
      <c r="L770" s="1" t="s">
        <v>265</v>
      </c>
      <c r="M770" s="1" t="s">
        <v>24</v>
      </c>
      <c r="N770">
        <v>210500</v>
      </c>
      <c r="O770" s="1" t="s">
        <v>251</v>
      </c>
      <c r="P770" s="1" t="s">
        <v>24</v>
      </c>
      <c r="Q770" s="3">
        <f>Data_sales[[#This Row],[priceEach]]*Data_sales[[#This Row],[quantityOrdered]]</f>
        <v>4973.5</v>
      </c>
      <c r="R770" s="1">
        <f>YEAR(Data_sales[[#This Row],[orderDate]])</f>
        <v>2005</v>
      </c>
      <c r="T770">
        <f>COUNTIF($F$2:F770,F770:F1769)</f>
        <v>19</v>
      </c>
      <c r="U770" t="str">
        <f>IF(T770=1,T770+ROWS($T$2:T770)/1000,"")</f>
        <v/>
      </c>
      <c r="V770" t="str">
        <f>IFERROR(SMALL($U$2:$U$1001,ROWS($U$2:U770)),"")</f>
        <v/>
      </c>
      <c r="W770" t="str">
        <f>IF(V770&lt;&gt;"",INDEX(Data_sales[productName],MATCH(V770,$U$2:$U$1001,0)),"")</f>
        <v/>
      </c>
      <c r="X770">
        <f>COUNTIF($O$2:O770,$O$2:$O$1001)</f>
        <v>50</v>
      </c>
      <c r="Y770" t="str">
        <f>IF(X770=1,X770+ROWS($X$2:X770)/100,"")</f>
        <v/>
      </c>
      <c r="Z770" t="str">
        <f>IFERROR(LARGE($Y$2:$Y$1001,ROWS($Y$2:Y770)),"")</f>
        <v/>
      </c>
      <c r="AA770" t="str">
        <f>IF(Z770&lt;&gt;"",INDEX(Data_sales[RepfullName],MATCH(Z770,$Y$2:$Y$1001,0)),"")</f>
        <v/>
      </c>
    </row>
    <row r="771" spans="1:27" x14ac:dyDescent="0.25">
      <c r="A771">
        <v>124</v>
      </c>
      <c r="B771">
        <v>49</v>
      </c>
      <c r="C771">
        <v>101.5</v>
      </c>
      <c r="D771" s="1" t="s">
        <v>17</v>
      </c>
      <c r="E771" s="1" t="s">
        <v>18</v>
      </c>
      <c r="F771" s="1" t="s">
        <v>67</v>
      </c>
      <c r="G771" s="2">
        <v>38434</v>
      </c>
      <c r="H771" s="1" t="s">
        <v>279</v>
      </c>
      <c r="I771" s="1" t="s">
        <v>18</v>
      </c>
      <c r="J771" s="1" t="s">
        <v>263</v>
      </c>
      <c r="K771" s="1" t="s">
        <v>264</v>
      </c>
      <c r="L771" s="1" t="s">
        <v>265</v>
      </c>
      <c r="M771" s="1" t="s">
        <v>24</v>
      </c>
      <c r="N771">
        <v>210500</v>
      </c>
      <c r="O771" s="1" t="s">
        <v>251</v>
      </c>
      <c r="P771" s="1" t="s">
        <v>24</v>
      </c>
      <c r="Q771" s="3">
        <f>Data_sales[[#This Row],[priceEach]]*Data_sales[[#This Row],[quantityOrdered]]</f>
        <v>4973.5</v>
      </c>
      <c r="R771" s="1">
        <f>YEAR(Data_sales[[#This Row],[orderDate]])</f>
        <v>2005</v>
      </c>
      <c r="T771">
        <f>COUNTIF($F$2:F771,F771:F1770)</f>
        <v>20</v>
      </c>
      <c r="U771" t="str">
        <f>IF(T771=1,T771+ROWS($T$2:T771)/1000,"")</f>
        <v/>
      </c>
      <c r="V771" t="str">
        <f>IFERROR(SMALL($U$2:$U$1001,ROWS($U$2:U771)),"")</f>
        <v/>
      </c>
      <c r="W771" t="str">
        <f>IF(V771&lt;&gt;"",INDEX(Data_sales[productName],MATCH(V771,$U$2:$U$1001,0)),"")</f>
        <v/>
      </c>
      <c r="X771">
        <f>COUNTIF($O$2:O771,$O$2:$O$1001)</f>
        <v>51</v>
      </c>
      <c r="Y771" t="str">
        <f>IF(X771=1,X771+ROWS($X$2:X771)/100,"")</f>
        <v/>
      </c>
      <c r="Z771" t="str">
        <f>IFERROR(LARGE($Y$2:$Y$1001,ROWS($Y$2:Y771)),"")</f>
        <v/>
      </c>
      <c r="AA771" t="str">
        <f>IF(Z771&lt;&gt;"",INDEX(Data_sales[RepfullName],MATCH(Z771,$Y$2:$Y$1001,0)),"")</f>
        <v/>
      </c>
    </row>
    <row r="772" spans="1:27" x14ac:dyDescent="0.25">
      <c r="A772">
        <v>124</v>
      </c>
      <c r="B772">
        <v>49</v>
      </c>
      <c r="C772">
        <v>101.5</v>
      </c>
      <c r="D772" s="1" t="s">
        <v>17</v>
      </c>
      <c r="E772" s="1" t="s">
        <v>18</v>
      </c>
      <c r="F772" s="1" t="s">
        <v>67</v>
      </c>
      <c r="G772" s="2">
        <v>38501</v>
      </c>
      <c r="H772" s="1" t="s">
        <v>18</v>
      </c>
      <c r="I772" s="1" t="s">
        <v>280</v>
      </c>
      <c r="J772" s="1" t="s">
        <v>263</v>
      </c>
      <c r="K772" s="1" t="s">
        <v>264</v>
      </c>
      <c r="L772" s="1" t="s">
        <v>265</v>
      </c>
      <c r="M772" s="1" t="s">
        <v>24</v>
      </c>
      <c r="N772">
        <v>210500</v>
      </c>
      <c r="O772" s="1" t="s">
        <v>251</v>
      </c>
      <c r="P772" s="1" t="s">
        <v>24</v>
      </c>
      <c r="Q772" s="3">
        <f>Data_sales[[#This Row],[priceEach]]*Data_sales[[#This Row],[quantityOrdered]]</f>
        <v>4973.5</v>
      </c>
      <c r="R772" s="1">
        <f>YEAR(Data_sales[[#This Row],[orderDate]])</f>
        <v>2005</v>
      </c>
      <c r="T772">
        <f>COUNTIF($F$2:F772,F772:F1771)</f>
        <v>21</v>
      </c>
      <c r="U772" t="str">
        <f>IF(T772=1,T772+ROWS($T$2:T772)/1000,"")</f>
        <v/>
      </c>
      <c r="V772" t="str">
        <f>IFERROR(SMALL($U$2:$U$1001,ROWS($U$2:U772)),"")</f>
        <v/>
      </c>
      <c r="W772" t="str">
        <f>IF(V772&lt;&gt;"",INDEX(Data_sales[productName],MATCH(V772,$U$2:$U$1001,0)),"")</f>
        <v/>
      </c>
      <c r="X772">
        <f>COUNTIF($O$2:O772,$O$2:$O$1001)</f>
        <v>52</v>
      </c>
      <c r="Y772" t="str">
        <f>IF(X772=1,X772+ROWS($X$2:X772)/100,"")</f>
        <v/>
      </c>
      <c r="Z772" t="str">
        <f>IFERROR(LARGE($Y$2:$Y$1001,ROWS($Y$2:Y772)),"")</f>
        <v/>
      </c>
      <c r="AA772" t="str">
        <f>IF(Z772&lt;&gt;"",INDEX(Data_sales[RepfullName],MATCH(Z772,$Y$2:$Y$1001,0)),"")</f>
        <v/>
      </c>
    </row>
    <row r="773" spans="1:27" x14ac:dyDescent="0.25">
      <c r="A773">
        <v>124</v>
      </c>
      <c r="B773">
        <v>50</v>
      </c>
      <c r="C773">
        <v>43.27</v>
      </c>
      <c r="D773" s="1" t="s">
        <v>17</v>
      </c>
      <c r="E773" s="1" t="s">
        <v>18</v>
      </c>
      <c r="F773" s="1" t="s">
        <v>74</v>
      </c>
      <c r="G773" s="2">
        <v>37706</v>
      </c>
      <c r="H773" s="1" t="s">
        <v>262</v>
      </c>
      <c r="I773" s="1" t="s">
        <v>18</v>
      </c>
      <c r="J773" s="1" t="s">
        <v>263</v>
      </c>
      <c r="K773" s="1" t="s">
        <v>264</v>
      </c>
      <c r="L773" s="1" t="s">
        <v>265</v>
      </c>
      <c r="M773" s="1" t="s">
        <v>24</v>
      </c>
      <c r="N773">
        <v>210500</v>
      </c>
      <c r="O773" s="1" t="s">
        <v>251</v>
      </c>
      <c r="P773" s="1" t="s">
        <v>24</v>
      </c>
      <c r="Q773" s="1">
        <f>Data_sales[[#This Row],[priceEach]]*Data_sales[[#This Row],[quantityOrdered]]</f>
        <v>2163.5</v>
      </c>
      <c r="R773" s="1">
        <f>YEAR(Data_sales[[#This Row],[orderDate]])</f>
        <v>2003</v>
      </c>
      <c r="T773">
        <f>COUNTIF($F$2:F773,F773:F1772)</f>
        <v>5</v>
      </c>
      <c r="U773" t="str">
        <f>IF(T773=1,T773+ROWS($T$2:T773)/1000,"")</f>
        <v/>
      </c>
      <c r="V773" t="str">
        <f>IFERROR(SMALL($U$2:$U$1001,ROWS($U$2:U773)),"")</f>
        <v/>
      </c>
      <c r="W773" t="str">
        <f>IF(V773&lt;&gt;"",INDEX(Data_sales[productName],MATCH(V773,$U$2:$U$1001,0)),"")</f>
        <v/>
      </c>
      <c r="X773">
        <f>COUNTIF($O$2:O773,$O$2:$O$1001)</f>
        <v>53</v>
      </c>
      <c r="Y773" t="str">
        <f>IF(X773=1,X773+ROWS($X$2:X773)/100,"")</f>
        <v/>
      </c>
      <c r="Z773" t="str">
        <f>IFERROR(LARGE($Y$2:$Y$1001,ROWS($Y$2:Y773)),"")</f>
        <v/>
      </c>
      <c r="AA773" t="str">
        <f>IF(Z773&lt;&gt;"",INDEX(Data_sales[RepfullName],MATCH(Z773,$Y$2:$Y$1001,0)),"")</f>
        <v/>
      </c>
    </row>
    <row r="774" spans="1:27" x14ac:dyDescent="0.25">
      <c r="A774">
        <v>124</v>
      </c>
      <c r="B774">
        <v>50</v>
      </c>
      <c r="C774">
        <v>43.27</v>
      </c>
      <c r="D774" s="1" t="s">
        <v>17</v>
      </c>
      <c r="E774" s="1" t="s">
        <v>18</v>
      </c>
      <c r="F774" s="1" t="s">
        <v>74</v>
      </c>
      <c r="G774" s="2">
        <v>37804</v>
      </c>
      <c r="H774" s="1" t="s">
        <v>89</v>
      </c>
      <c r="I774" s="1" t="s">
        <v>18</v>
      </c>
      <c r="J774" s="1" t="s">
        <v>263</v>
      </c>
      <c r="K774" s="1" t="s">
        <v>264</v>
      </c>
      <c r="L774" s="1" t="s">
        <v>265</v>
      </c>
      <c r="M774" s="1" t="s">
        <v>24</v>
      </c>
      <c r="N774">
        <v>210500</v>
      </c>
      <c r="O774" s="1" t="s">
        <v>251</v>
      </c>
      <c r="P774" s="1" t="s">
        <v>24</v>
      </c>
      <c r="Q774" s="1">
        <f>Data_sales[[#This Row],[priceEach]]*Data_sales[[#This Row],[quantityOrdered]]</f>
        <v>2163.5</v>
      </c>
      <c r="R774" s="1">
        <f>YEAR(Data_sales[[#This Row],[orderDate]])</f>
        <v>2003</v>
      </c>
      <c r="T774">
        <f>COUNTIF($F$2:F774,F774:F1773)</f>
        <v>6</v>
      </c>
      <c r="U774" t="str">
        <f>IF(T774=1,T774+ROWS($T$2:T774)/1000,"")</f>
        <v/>
      </c>
      <c r="V774" t="str">
        <f>IFERROR(SMALL($U$2:$U$1001,ROWS($U$2:U774)),"")</f>
        <v/>
      </c>
      <c r="W774" t="str">
        <f>IF(V774&lt;&gt;"",INDEX(Data_sales[productName],MATCH(V774,$U$2:$U$1001,0)),"")</f>
        <v/>
      </c>
      <c r="X774">
        <f>COUNTIF($O$2:O774,$O$2:$O$1001)</f>
        <v>54</v>
      </c>
      <c r="Y774" t="str">
        <f>IF(X774=1,X774+ROWS($X$2:X774)/100,"")</f>
        <v/>
      </c>
      <c r="Z774" t="str">
        <f>IFERROR(LARGE($Y$2:$Y$1001,ROWS($Y$2:Y774)),"")</f>
        <v/>
      </c>
      <c r="AA774" t="str">
        <f>IF(Z774&lt;&gt;"",INDEX(Data_sales[RepfullName],MATCH(Z774,$Y$2:$Y$1001,0)),"")</f>
        <v/>
      </c>
    </row>
    <row r="775" spans="1:27" x14ac:dyDescent="0.25">
      <c r="A775">
        <v>124</v>
      </c>
      <c r="B775">
        <v>50</v>
      </c>
      <c r="C775">
        <v>43.27</v>
      </c>
      <c r="D775" s="1" t="s">
        <v>17</v>
      </c>
      <c r="E775" s="1" t="s">
        <v>18</v>
      </c>
      <c r="F775" s="1" t="s">
        <v>74</v>
      </c>
      <c r="G775" s="2">
        <v>37841</v>
      </c>
      <c r="H775" s="1" t="s">
        <v>266</v>
      </c>
      <c r="I775" s="1" t="s">
        <v>18</v>
      </c>
      <c r="J775" s="1" t="s">
        <v>263</v>
      </c>
      <c r="K775" s="1" t="s">
        <v>264</v>
      </c>
      <c r="L775" s="1" t="s">
        <v>265</v>
      </c>
      <c r="M775" s="1" t="s">
        <v>24</v>
      </c>
      <c r="N775">
        <v>210500</v>
      </c>
      <c r="O775" s="1" t="s">
        <v>251</v>
      </c>
      <c r="P775" s="1" t="s">
        <v>24</v>
      </c>
      <c r="Q775" s="1">
        <f>Data_sales[[#This Row],[priceEach]]*Data_sales[[#This Row],[quantityOrdered]]</f>
        <v>2163.5</v>
      </c>
      <c r="R775" s="1">
        <f>YEAR(Data_sales[[#This Row],[orderDate]])</f>
        <v>2003</v>
      </c>
      <c r="T775">
        <f>COUNTIF($F$2:F775,F775:F1774)</f>
        <v>7</v>
      </c>
      <c r="U775" t="str">
        <f>IF(T775=1,T775+ROWS($T$2:T775)/1000,"")</f>
        <v/>
      </c>
      <c r="V775" t="str">
        <f>IFERROR(SMALL($U$2:$U$1001,ROWS($U$2:U775)),"")</f>
        <v/>
      </c>
      <c r="W775" t="str">
        <f>IF(V775&lt;&gt;"",INDEX(Data_sales[productName],MATCH(V775,$U$2:$U$1001,0)),"")</f>
        <v/>
      </c>
      <c r="X775">
        <f>COUNTIF($O$2:O775,$O$2:$O$1001)</f>
        <v>55</v>
      </c>
      <c r="Y775" t="str">
        <f>IF(X775=1,X775+ROWS($X$2:X775)/100,"")</f>
        <v/>
      </c>
      <c r="Z775" t="str">
        <f>IFERROR(LARGE($Y$2:$Y$1001,ROWS($Y$2:Y775)),"")</f>
        <v/>
      </c>
      <c r="AA775" t="str">
        <f>IF(Z775&lt;&gt;"",INDEX(Data_sales[RepfullName],MATCH(Z775,$Y$2:$Y$1001,0)),"")</f>
        <v/>
      </c>
    </row>
    <row r="776" spans="1:27" x14ac:dyDescent="0.25">
      <c r="A776">
        <v>124</v>
      </c>
      <c r="B776">
        <v>50</v>
      </c>
      <c r="C776">
        <v>43.27</v>
      </c>
      <c r="D776" s="1" t="s">
        <v>17</v>
      </c>
      <c r="E776" s="1" t="s">
        <v>18</v>
      </c>
      <c r="F776" s="1" t="s">
        <v>74</v>
      </c>
      <c r="G776" s="2">
        <v>37937</v>
      </c>
      <c r="H776" s="1" t="s">
        <v>267</v>
      </c>
      <c r="I776" s="1" t="s">
        <v>18</v>
      </c>
      <c r="J776" s="1" t="s">
        <v>263</v>
      </c>
      <c r="K776" s="1" t="s">
        <v>264</v>
      </c>
      <c r="L776" s="1" t="s">
        <v>265</v>
      </c>
      <c r="M776" s="1" t="s">
        <v>24</v>
      </c>
      <c r="N776">
        <v>210500</v>
      </c>
      <c r="O776" s="1" t="s">
        <v>251</v>
      </c>
      <c r="P776" s="1" t="s">
        <v>24</v>
      </c>
      <c r="Q776" s="1">
        <f>Data_sales[[#This Row],[priceEach]]*Data_sales[[#This Row],[quantityOrdered]]</f>
        <v>2163.5</v>
      </c>
      <c r="R776" s="1">
        <f>YEAR(Data_sales[[#This Row],[orderDate]])</f>
        <v>2003</v>
      </c>
      <c r="T776">
        <f>COUNTIF($F$2:F776,F776:F1775)</f>
        <v>8</v>
      </c>
      <c r="U776" t="str">
        <f>IF(T776=1,T776+ROWS($T$2:T776)/1000,"")</f>
        <v/>
      </c>
      <c r="V776" t="str">
        <f>IFERROR(SMALL($U$2:$U$1001,ROWS($U$2:U776)),"")</f>
        <v/>
      </c>
      <c r="W776" t="str">
        <f>IF(V776&lt;&gt;"",INDEX(Data_sales[productName],MATCH(V776,$U$2:$U$1001,0)),"")</f>
        <v/>
      </c>
      <c r="X776">
        <f>COUNTIF($O$2:O776,$O$2:$O$1001)</f>
        <v>56</v>
      </c>
      <c r="Y776" t="str">
        <f>IF(X776=1,X776+ROWS($X$2:X776)/100,"")</f>
        <v/>
      </c>
      <c r="Z776" t="str">
        <f>IFERROR(LARGE($Y$2:$Y$1001,ROWS($Y$2:Y776)),"")</f>
        <v/>
      </c>
      <c r="AA776" t="str">
        <f>IF(Z776&lt;&gt;"",INDEX(Data_sales[RepfullName],MATCH(Z776,$Y$2:$Y$1001,0)),"")</f>
        <v/>
      </c>
    </row>
    <row r="777" spans="1:27" x14ac:dyDescent="0.25">
      <c r="A777">
        <v>124</v>
      </c>
      <c r="B777">
        <v>50</v>
      </c>
      <c r="C777">
        <v>43.27</v>
      </c>
      <c r="D777" s="1" t="s">
        <v>17</v>
      </c>
      <c r="E777" s="1" t="s">
        <v>18</v>
      </c>
      <c r="F777" s="1" t="s">
        <v>74</v>
      </c>
      <c r="G777" s="2">
        <v>38057</v>
      </c>
      <c r="H777" s="1" t="s">
        <v>268</v>
      </c>
      <c r="I777" s="1" t="s">
        <v>18</v>
      </c>
      <c r="J777" s="1" t="s">
        <v>263</v>
      </c>
      <c r="K777" s="1" t="s">
        <v>264</v>
      </c>
      <c r="L777" s="1" t="s">
        <v>265</v>
      </c>
      <c r="M777" s="1" t="s">
        <v>24</v>
      </c>
      <c r="N777">
        <v>210500</v>
      </c>
      <c r="O777" s="1" t="s">
        <v>251</v>
      </c>
      <c r="P777" s="1" t="s">
        <v>24</v>
      </c>
      <c r="Q777" s="1">
        <f>Data_sales[[#This Row],[priceEach]]*Data_sales[[#This Row],[quantityOrdered]]</f>
        <v>2163.5</v>
      </c>
      <c r="R777" s="1">
        <f>YEAR(Data_sales[[#This Row],[orderDate]])</f>
        <v>2004</v>
      </c>
      <c r="T777">
        <f>COUNTIF($F$2:F777,F777:F1776)</f>
        <v>9</v>
      </c>
      <c r="U777" t="str">
        <f>IF(T777=1,T777+ROWS($T$2:T777)/1000,"")</f>
        <v/>
      </c>
      <c r="V777" t="str">
        <f>IFERROR(SMALL($U$2:$U$1001,ROWS($U$2:U777)),"")</f>
        <v/>
      </c>
      <c r="W777" t="str">
        <f>IF(V777&lt;&gt;"",INDEX(Data_sales[productName],MATCH(V777,$U$2:$U$1001,0)),"")</f>
        <v/>
      </c>
      <c r="X777">
        <f>COUNTIF($O$2:O777,$O$2:$O$1001)</f>
        <v>57</v>
      </c>
      <c r="Y777" t="str">
        <f>IF(X777=1,X777+ROWS($X$2:X777)/100,"")</f>
        <v/>
      </c>
      <c r="Z777" t="str">
        <f>IFERROR(LARGE($Y$2:$Y$1001,ROWS($Y$2:Y777)),"")</f>
        <v/>
      </c>
      <c r="AA777" t="str">
        <f>IF(Z777&lt;&gt;"",INDEX(Data_sales[RepfullName],MATCH(Z777,$Y$2:$Y$1001,0)),"")</f>
        <v/>
      </c>
    </row>
    <row r="778" spans="1:27" x14ac:dyDescent="0.25">
      <c r="A778">
        <v>124</v>
      </c>
      <c r="B778">
        <v>50</v>
      </c>
      <c r="C778">
        <v>43.27</v>
      </c>
      <c r="D778" s="1" t="s">
        <v>17</v>
      </c>
      <c r="E778" s="1" t="s">
        <v>18</v>
      </c>
      <c r="F778" s="1" t="s">
        <v>74</v>
      </c>
      <c r="G778" s="2">
        <v>38188</v>
      </c>
      <c r="H778" s="1" t="s">
        <v>269</v>
      </c>
      <c r="I778" s="1" t="s">
        <v>18</v>
      </c>
      <c r="J778" s="1" t="s">
        <v>263</v>
      </c>
      <c r="K778" s="1" t="s">
        <v>264</v>
      </c>
      <c r="L778" s="1" t="s">
        <v>265</v>
      </c>
      <c r="M778" s="1" t="s">
        <v>24</v>
      </c>
      <c r="N778">
        <v>210500</v>
      </c>
      <c r="O778" s="1" t="s">
        <v>251</v>
      </c>
      <c r="P778" s="1" t="s">
        <v>24</v>
      </c>
      <c r="Q778" s="1">
        <f>Data_sales[[#This Row],[priceEach]]*Data_sales[[#This Row],[quantityOrdered]]</f>
        <v>2163.5</v>
      </c>
      <c r="R778" s="1">
        <f>YEAR(Data_sales[[#This Row],[orderDate]])</f>
        <v>2004</v>
      </c>
      <c r="T778">
        <f>COUNTIF($F$2:F778,F778:F1777)</f>
        <v>10</v>
      </c>
      <c r="U778" t="str">
        <f>IF(T778=1,T778+ROWS($T$2:T778)/1000,"")</f>
        <v/>
      </c>
      <c r="V778" t="str">
        <f>IFERROR(SMALL($U$2:$U$1001,ROWS($U$2:U778)),"")</f>
        <v/>
      </c>
      <c r="W778" t="str">
        <f>IF(V778&lt;&gt;"",INDEX(Data_sales[productName],MATCH(V778,$U$2:$U$1001,0)),"")</f>
        <v/>
      </c>
      <c r="X778">
        <f>COUNTIF($O$2:O778,$O$2:$O$1001)</f>
        <v>58</v>
      </c>
      <c r="Y778" t="str">
        <f>IF(X778=1,X778+ROWS($X$2:X778)/100,"")</f>
        <v/>
      </c>
      <c r="Z778" t="str">
        <f>IFERROR(LARGE($Y$2:$Y$1001,ROWS($Y$2:Y778)),"")</f>
        <v/>
      </c>
      <c r="AA778" t="str">
        <f>IF(Z778&lt;&gt;"",INDEX(Data_sales[RepfullName],MATCH(Z778,$Y$2:$Y$1001,0)),"")</f>
        <v/>
      </c>
    </row>
    <row r="779" spans="1:27" x14ac:dyDescent="0.25">
      <c r="A779">
        <v>124</v>
      </c>
      <c r="B779">
        <v>50</v>
      </c>
      <c r="C779">
        <v>43.27</v>
      </c>
      <c r="D779" s="1" t="s">
        <v>17</v>
      </c>
      <c r="E779" s="1" t="s">
        <v>18</v>
      </c>
      <c r="F779" s="1" t="s">
        <v>74</v>
      </c>
      <c r="G779" s="2">
        <v>38219</v>
      </c>
      <c r="H779" s="1" t="s">
        <v>270</v>
      </c>
      <c r="I779" s="1" t="s">
        <v>18</v>
      </c>
      <c r="J779" s="1" t="s">
        <v>263</v>
      </c>
      <c r="K779" s="1" t="s">
        <v>264</v>
      </c>
      <c r="L779" s="1" t="s">
        <v>265</v>
      </c>
      <c r="M779" s="1" t="s">
        <v>24</v>
      </c>
      <c r="N779">
        <v>210500</v>
      </c>
      <c r="O779" s="1" t="s">
        <v>251</v>
      </c>
      <c r="P779" s="1" t="s">
        <v>24</v>
      </c>
      <c r="Q779" s="1">
        <f>Data_sales[[#This Row],[priceEach]]*Data_sales[[#This Row],[quantityOrdered]]</f>
        <v>2163.5</v>
      </c>
      <c r="R779" s="1">
        <f>YEAR(Data_sales[[#This Row],[orderDate]])</f>
        <v>2004</v>
      </c>
      <c r="T779">
        <f>COUNTIF($F$2:F779,F779:F1778)</f>
        <v>11</v>
      </c>
      <c r="U779" t="str">
        <f>IF(T779=1,T779+ROWS($T$2:T779)/1000,"")</f>
        <v/>
      </c>
      <c r="V779" t="str">
        <f>IFERROR(SMALL($U$2:$U$1001,ROWS($U$2:U779)),"")</f>
        <v/>
      </c>
      <c r="W779" t="str">
        <f>IF(V779&lt;&gt;"",INDEX(Data_sales[productName],MATCH(V779,$U$2:$U$1001,0)),"")</f>
        <v/>
      </c>
      <c r="X779">
        <f>COUNTIF($O$2:O779,$O$2:$O$1001)</f>
        <v>59</v>
      </c>
      <c r="Y779" t="str">
        <f>IF(X779=1,X779+ROWS($X$2:X779)/100,"")</f>
        <v/>
      </c>
      <c r="Z779" t="str">
        <f>IFERROR(LARGE($Y$2:$Y$1001,ROWS($Y$2:Y779)),"")</f>
        <v/>
      </c>
      <c r="AA779" t="str">
        <f>IF(Z779&lt;&gt;"",INDEX(Data_sales[RepfullName],MATCH(Z779,$Y$2:$Y$1001,0)),"")</f>
        <v/>
      </c>
    </row>
    <row r="780" spans="1:27" x14ac:dyDescent="0.25">
      <c r="A780">
        <v>124</v>
      </c>
      <c r="B780">
        <v>50</v>
      </c>
      <c r="C780">
        <v>43.27</v>
      </c>
      <c r="D780" s="1" t="s">
        <v>17</v>
      </c>
      <c r="E780" s="1" t="s">
        <v>18</v>
      </c>
      <c r="F780" s="1" t="s">
        <v>74</v>
      </c>
      <c r="G780" s="2">
        <v>38281</v>
      </c>
      <c r="H780" s="1" t="s">
        <v>271</v>
      </c>
      <c r="I780" s="1" t="s">
        <v>18</v>
      </c>
      <c r="J780" s="1" t="s">
        <v>263</v>
      </c>
      <c r="K780" s="1" t="s">
        <v>264</v>
      </c>
      <c r="L780" s="1" t="s">
        <v>265</v>
      </c>
      <c r="M780" s="1" t="s">
        <v>24</v>
      </c>
      <c r="N780">
        <v>210500</v>
      </c>
      <c r="O780" s="1" t="s">
        <v>251</v>
      </c>
      <c r="P780" s="1" t="s">
        <v>24</v>
      </c>
      <c r="Q780" s="1">
        <f>Data_sales[[#This Row],[priceEach]]*Data_sales[[#This Row],[quantityOrdered]]</f>
        <v>2163.5</v>
      </c>
      <c r="R780" s="1">
        <f>YEAR(Data_sales[[#This Row],[orderDate]])</f>
        <v>2004</v>
      </c>
      <c r="T780">
        <f>COUNTIF($F$2:F780,F780:F1779)</f>
        <v>12</v>
      </c>
      <c r="U780" t="str">
        <f>IF(T780=1,T780+ROWS($T$2:T780)/1000,"")</f>
        <v/>
      </c>
      <c r="V780" t="str">
        <f>IFERROR(SMALL($U$2:$U$1001,ROWS($U$2:U780)),"")</f>
        <v/>
      </c>
      <c r="W780" t="str">
        <f>IF(V780&lt;&gt;"",INDEX(Data_sales[productName],MATCH(V780,$U$2:$U$1001,0)),"")</f>
        <v/>
      </c>
      <c r="X780">
        <f>COUNTIF($O$2:O780,$O$2:$O$1001)</f>
        <v>60</v>
      </c>
      <c r="Y780" t="str">
        <f>IF(X780=1,X780+ROWS($X$2:X780)/100,"")</f>
        <v/>
      </c>
      <c r="Z780" t="str">
        <f>IFERROR(LARGE($Y$2:$Y$1001,ROWS($Y$2:Y780)),"")</f>
        <v/>
      </c>
      <c r="AA780" t="str">
        <f>IF(Z780&lt;&gt;"",INDEX(Data_sales[RepfullName],MATCH(Z780,$Y$2:$Y$1001,0)),"")</f>
        <v/>
      </c>
    </row>
    <row r="781" spans="1:27" x14ac:dyDescent="0.25">
      <c r="A781">
        <v>124</v>
      </c>
      <c r="B781">
        <v>50</v>
      </c>
      <c r="C781">
        <v>43.27</v>
      </c>
      <c r="D781" s="1" t="s">
        <v>17</v>
      </c>
      <c r="E781" s="1" t="s">
        <v>18</v>
      </c>
      <c r="F781" s="1" t="s">
        <v>74</v>
      </c>
      <c r="G781" s="2">
        <v>38310</v>
      </c>
      <c r="H781" s="1" t="s">
        <v>227</v>
      </c>
      <c r="I781" s="1" t="s">
        <v>18</v>
      </c>
      <c r="J781" s="1" t="s">
        <v>263</v>
      </c>
      <c r="K781" s="1" t="s">
        <v>264</v>
      </c>
      <c r="L781" s="1" t="s">
        <v>265</v>
      </c>
      <c r="M781" s="1" t="s">
        <v>24</v>
      </c>
      <c r="N781">
        <v>210500</v>
      </c>
      <c r="O781" s="1" t="s">
        <v>251</v>
      </c>
      <c r="P781" s="1" t="s">
        <v>24</v>
      </c>
      <c r="Q781" s="1">
        <f>Data_sales[[#This Row],[priceEach]]*Data_sales[[#This Row],[quantityOrdered]]</f>
        <v>2163.5</v>
      </c>
      <c r="R781" s="1">
        <f>YEAR(Data_sales[[#This Row],[orderDate]])</f>
        <v>2004</v>
      </c>
      <c r="T781">
        <f>COUNTIF($F$2:F781,F781:F1780)</f>
        <v>13</v>
      </c>
      <c r="U781" t="str">
        <f>IF(T781=1,T781+ROWS($T$2:T781)/1000,"")</f>
        <v/>
      </c>
      <c r="V781" t="str">
        <f>IFERROR(SMALL($U$2:$U$1001,ROWS($U$2:U781)),"")</f>
        <v/>
      </c>
      <c r="W781" t="str">
        <f>IF(V781&lt;&gt;"",INDEX(Data_sales[productName],MATCH(V781,$U$2:$U$1001,0)),"")</f>
        <v/>
      </c>
      <c r="X781">
        <f>COUNTIF($O$2:O781,$O$2:$O$1001)</f>
        <v>61</v>
      </c>
      <c r="Y781" t="str">
        <f>IF(X781=1,X781+ROWS($X$2:X781)/100,"")</f>
        <v/>
      </c>
      <c r="Z781" t="str">
        <f>IFERROR(LARGE($Y$2:$Y$1001,ROWS($Y$2:Y781)),"")</f>
        <v/>
      </c>
      <c r="AA781" t="str">
        <f>IF(Z781&lt;&gt;"",INDEX(Data_sales[RepfullName],MATCH(Z781,$Y$2:$Y$1001,0)),"")</f>
        <v/>
      </c>
    </row>
    <row r="782" spans="1:27" x14ac:dyDescent="0.25">
      <c r="A782">
        <v>124</v>
      </c>
      <c r="B782">
        <v>50</v>
      </c>
      <c r="C782">
        <v>43.27</v>
      </c>
      <c r="D782" s="1" t="s">
        <v>17</v>
      </c>
      <c r="E782" s="1" t="s">
        <v>18</v>
      </c>
      <c r="F782" s="1" t="s">
        <v>74</v>
      </c>
      <c r="G782" s="2">
        <v>38331</v>
      </c>
      <c r="H782" s="1" t="s">
        <v>272</v>
      </c>
      <c r="I782" s="1" t="s">
        <v>18</v>
      </c>
      <c r="J782" s="1" t="s">
        <v>263</v>
      </c>
      <c r="K782" s="1" t="s">
        <v>264</v>
      </c>
      <c r="L782" s="1" t="s">
        <v>265</v>
      </c>
      <c r="M782" s="1" t="s">
        <v>24</v>
      </c>
      <c r="N782">
        <v>210500</v>
      </c>
      <c r="O782" s="1" t="s">
        <v>251</v>
      </c>
      <c r="P782" s="1" t="s">
        <v>24</v>
      </c>
      <c r="Q782" s="1">
        <f>Data_sales[[#This Row],[priceEach]]*Data_sales[[#This Row],[quantityOrdered]]</f>
        <v>2163.5</v>
      </c>
      <c r="R782" s="1">
        <f>YEAR(Data_sales[[#This Row],[orderDate]])</f>
        <v>2004</v>
      </c>
      <c r="T782">
        <f>COUNTIF($F$2:F782,F782:F1781)</f>
        <v>14</v>
      </c>
      <c r="U782" t="str">
        <f>IF(T782=1,T782+ROWS($T$2:T782)/1000,"")</f>
        <v/>
      </c>
      <c r="V782" t="str">
        <f>IFERROR(SMALL($U$2:$U$1001,ROWS($U$2:U782)),"")</f>
        <v/>
      </c>
      <c r="W782" t="str">
        <f>IF(V782&lt;&gt;"",INDEX(Data_sales[productName],MATCH(V782,$U$2:$U$1001,0)),"")</f>
        <v/>
      </c>
      <c r="X782">
        <f>COUNTIF($O$2:O782,$O$2:$O$1001)</f>
        <v>62</v>
      </c>
      <c r="Y782" t="str">
        <f>IF(X782=1,X782+ROWS($X$2:X782)/100,"")</f>
        <v/>
      </c>
      <c r="Z782" t="str">
        <f>IFERROR(LARGE($Y$2:$Y$1001,ROWS($Y$2:Y782)),"")</f>
        <v/>
      </c>
      <c r="AA782" t="str">
        <f>IF(Z782&lt;&gt;"",INDEX(Data_sales[RepfullName],MATCH(Z782,$Y$2:$Y$1001,0)),"")</f>
        <v/>
      </c>
    </row>
    <row r="783" spans="1:27" x14ac:dyDescent="0.25">
      <c r="A783">
        <v>124</v>
      </c>
      <c r="B783">
        <v>50</v>
      </c>
      <c r="C783">
        <v>43.27</v>
      </c>
      <c r="D783" s="1" t="s">
        <v>17</v>
      </c>
      <c r="E783" s="1" t="s">
        <v>18</v>
      </c>
      <c r="F783" s="1" t="s">
        <v>74</v>
      </c>
      <c r="G783" s="2">
        <v>38371</v>
      </c>
      <c r="H783" s="1" t="s">
        <v>273</v>
      </c>
      <c r="I783" s="1" t="s">
        <v>274</v>
      </c>
      <c r="J783" s="1" t="s">
        <v>263</v>
      </c>
      <c r="K783" s="1" t="s">
        <v>264</v>
      </c>
      <c r="L783" s="1" t="s">
        <v>265</v>
      </c>
      <c r="M783" s="1" t="s">
        <v>24</v>
      </c>
      <c r="N783">
        <v>210500</v>
      </c>
      <c r="O783" s="1" t="s">
        <v>251</v>
      </c>
      <c r="P783" s="1" t="s">
        <v>24</v>
      </c>
      <c r="Q783" s="3">
        <f>Data_sales[[#This Row],[priceEach]]*Data_sales[[#This Row],[quantityOrdered]]</f>
        <v>2163.5</v>
      </c>
      <c r="R783" s="1">
        <f>YEAR(Data_sales[[#This Row],[orderDate]])</f>
        <v>2005</v>
      </c>
      <c r="T783">
        <f>COUNTIF($F$2:F783,F783:F1782)</f>
        <v>15</v>
      </c>
      <c r="U783" t="str">
        <f>IF(T783=1,T783+ROWS($T$2:T783)/1000,"")</f>
        <v/>
      </c>
      <c r="V783" t="str">
        <f>IFERROR(SMALL($U$2:$U$1001,ROWS($U$2:U783)),"")</f>
        <v/>
      </c>
      <c r="W783" t="str">
        <f>IF(V783&lt;&gt;"",INDEX(Data_sales[productName],MATCH(V783,$U$2:$U$1001,0)),"")</f>
        <v/>
      </c>
      <c r="X783">
        <f>COUNTIF($O$2:O783,$O$2:$O$1001)</f>
        <v>63</v>
      </c>
      <c r="Y783" t="str">
        <f>IF(X783=1,X783+ROWS($X$2:X783)/100,"")</f>
        <v/>
      </c>
      <c r="Z783" t="str">
        <f>IFERROR(LARGE($Y$2:$Y$1001,ROWS($Y$2:Y783)),"")</f>
        <v/>
      </c>
      <c r="AA783" t="str">
        <f>IF(Z783&lt;&gt;"",INDEX(Data_sales[RepfullName],MATCH(Z783,$Y$2:$Y$1001,0)),"")</f>
        <v/>
      </c>
    </row>
    <row r="784" spans="1:27" x14ac:dyDescent="0.25">
      <c r="A784">
        <v>124</v>
      </c>
      <c r="B784">
        <v>50</v>
      </c>
      <c r="C784">
        <v>43.27</v>
      </c>
      <c r="D784" s="1" t="s">
        <v>17</v>
      </c>
      <c r="E784" s="1" t="s">
        <v>18</v>
      </c>
      <c r="F784" s="1" t="s">
        <v>74</v>
      </c>
      <c r="G784" s="2">
        <v>38375</v>
      </c>
      <c r="H784" s="1" t="s">
        <v>275</v>
      </c>
      <c r="I784" s="1" t="s">
        <v>18</v>
      </c>
      <c r="J784" s="1" t="s">
        <v>263</v>
      </c>
      <c r="K784" s="1" t="s">
        <v>264</v>
      </c>
      <c r="L784" s="1" t="s">
        <v>265</v>
      </c>
      <c r="M784" s="1" t="s">
        <v>24</v>
      </c>
      <c r="N784">
        <v>210500</v>
      </c>
      <c r="O784" s="1" t="s">
        <v>251</v>
      </c>
      <c r="P784" s="1" t="s">
        <v>24</v>
      </c>
      <c r="Q784" s="3">
        <f>Data_sales[[#This Row],[priceEach]]*Data_sales[[#This Row],[quantityOrdered]]</f>
        <v>2163.5</v>
      </c>
      <c r="R784" s="1">
        <f>YEAR(Data_sales[[#This Row],[orderDate]])</f>
        <v>2005</v>
      </c>
      <c r="T784">
        <f>COUNTIF($F$2:F784,F784:F1783)</f>
        <v>16</v>
      </c>
      <c r="U784" t="str">
        <f>IF(T784=1,T784+ROWS($T$2:T784)/1000,"")</f>
        <v/>
      </c>
      <c r="V784" t="str">
        <f>IFERROR(SMALL($U$2:$U$1001,ROWS($U$2:U784)),"")</f>
        <v/>
      </c>
      <c r="W784" t="str">
        <f>IF(V784&lt;&gt;"",INDEX(Data_sales[productName],MATCH(V784,$U$2:$U$1001,0)),"")</f>
        <v/>
      </c>
      <c r="X784">
        <f>COUNTIF($O$2:O784,$O$2:$O$1001)</f>
        <v>64</v>
      </c>
      <c r="Y784" t="str">
        <f>IF(X784=1,X784+ROWS($X$2:X784)/100,"")</f>
        <v/>
      </c>
      <c r="Z784" t="str">
        <f>IFERROR(LARGE($Y$2:$Y$1001,ROWS($Y$2:Y784)),"")</f>
        <v/>
      </c>
      <c r="AA784" t="str">
        <f>IF(Z784&lt;&gt;"",INDEX(Data_sales[RepfullName],MATCH(Z784,$Y$2:$Y$1001,0)),"")</f>
        <v/>
      </c>
    </row>
    <row r="785" spans="1:27" x14ac:dyDescent="0.25">
      <c r="A785">
        <v>124</v>
      </c>
      <c r="B785">
        <v>50</v>
      </c>
      <c r="C785">
        <v>43.27</v>
      </c>
      <c r="D785" s="1" t="s">
        <v>17</v>
      </c>
      <c r="E785" s="1" t="s">
        <v>18</v>
      </c>
      <c r="F785" s="1" t="s">
        <v>74</v>
      </c>
      <c r="G785" s="2">
        <v>38400</v>
      </c>
      <c r="H785" s="1" t="s">
        <v>108</v>
      </c>
      <c r="I785" s="1" t="s">
        <v>276</v>
      </c>
      <c r="J785" s="1" t="s">
        <v>263</v>
      </c>
      <c r="K785" s="1" t="s">
        <v>264</v>
      </c>
      <c r="L785" s="1" t="s">
        <v>265</v>
      </c>
      <c r="M785" s="1" t="s">
        <v>24</v>
      </c>
      <c r="N785">
        <v>210500</v>
      </c>
      <c r="O785" s="1" t="s">
        <v>251</v>
      </c>
      <c r="P785" s="1" t="s">
        <v>24</v>
      </c>
      <c r="Q785" s="3">
        <f>Data_sales[[#This Row],[priceEach]]*Data_sales[[#This Row],[quantityOrdered]]</f>
        <v>2163.5</v>
      </c>
      <c r="R785" s="1">
        <f>YEAR(Data_sales[[#This Row],[orderDate]])</f>
        <v>2005</v>
      </c>
      <c r="T785">
        <f>COUNTIF($F$2:F785,F785:F1784)</f>
        <v>17</v>
      </c>
      <c r="U785" t="str">
        <f>IF(T785=1,T785+ROWS($T$2:T785)/1000,"")</f>
        <v/>
      </c>
      <c r="V785" t="str">
        <f>IFERROR(SMALL($U$2:$U$1001,ROWS($U$2:U785)),"")</f>
        <v/>
      </c>
      <c r="W785" t="str">
        <f>IF(V785&lt;&gt;"",INDEX(Data_sales[productName],MATCH(V785,$U$2:$U$1001,0)),"")</f>
        <v/>
      </c>
      <c r="X785">
        <f>COUNTIF($O$2:O785,$O$2:$O$1001)</f>
        <v>65</v>
      </c>
      <c r="Y785" t="str">
        <f>IF(X785=1,X785+ROWS($X$2:X785)/100,"")</f>
        <v/>
      </c>
      <c r="Z785" t="str">
        <f>IFERROR(LARGE($Y$2:$Y$1001,ROWS($Y$2:Y785)),"")</f>
        <v/>
      </c>
      <c r="AA785" t="str">
        <f>IF(Z785&lt;&gt;"",INDEX(Data_sales[RepfullName],MATCH(Z785,$Y$2:$Y$1001,0)),"")</f>
        <v/>
      </c>
    </row>
    <row r="786" spans="1:27" x14ac:dyDescent="0.25">
      <c r="A786">
        <v>124</v>
      </c>
      <c r="B786">
        <v>50</v>
      </c>
      <c r="C786">
        <v>43.27</v>
      </c>
      <c r="D786" s="1" t="s">
        <v>17</v>
      </c>
      <c r="E786" s="1" t="s">
        <v>18</v>
      </c>
      <c r="F786" s="1" t="s">
        <v>74</v>
      </c>
      <c r="G786" s="2">
        <v>38411</v>
      </c>
      <c r="H786" s="1" t="s">
        <v>277</v>
      </c>
      <c r="I786" s="1" t="s">
        <v>18</v>
      </c>
      <c r="J786" s="1" t="s">
        <v>263</v>
      </c>
      <c r="K786" s="1" t="s">
        <v>264</v>
      </c>
      <c r="L786" s="1" t="s">
        <v>265</v>
      </c>
      <c r="M786" s="1" t="s">
        <v>24</v>
      </c>
      <c r="N786">
        <v>210500</v>
      </c>
      <c r="O786" s="1" t="s">
        <v>251</v>
      </c>
      <c r="P786" s="1" t="s">
        <v>24</v>
      </c>
      <c r="Q786" s="3">
        <f>Data_sales[[#This Row],[priceEach]]*Data_sales[[#This Row],[quantityOrdered]]</f>
        <v>2163.5</v>
      </c>
      <c r="R786" s="1">
        <f>YEAR(Data_sales[[#This Row],[orderDate]])</f>
        <v>2005</v>
      </c>
      <c r="T786">
        <f>COUNTIF($F$2:F786,F786:F1785)</f>
        <v>18</v>
      </c>
      <c r="U786" t="str">
        <f>IF(T786=1,T786+ROWS($T$2:T786)/1000,"")</f>
        <v/>
      </c>
      <c r="V786" t="str">
        <f>IFERROR(SMALL($U$2:$U$1001,ROWS($U$2:U786)),"")</f>
        <v/>
      </c>
      <c r="W786" t="str">
        <f>IF(V786&lt;&gt;"",INDEX(Data_sales[productName],MATCH(V786,$U$2:$U$1001,0)),"")</f>
        <v/>
      </c>
      <c r="X786">
        <f>COUNTIF($O$2:O786,$O$2:$O$1001)</f>
        <v>66</v>
      </c>
      <c r="Y786" t="str">
        <f>IF(X786=1,X786+ROWS($X$2:X786)/100,"")</f>
        <v/>
      </c>
      <c r="Z786" t="str">
        <f>IFERROR(LARGE($Y$2:$Y$1001,ROWS($Y$2:Y786)),"")</f>
        <v/>
      </c>
      <c r="AA786" t="str">
        <f>IF(Z786&lt;&gt;"",INDEX(Data_sales[RepfullName],MATCH(Z786,$Y$2:$Y$1001,0)),"")</f>
        <v/>
      </c>
    </row>
    <row r="787" spans="1:27" x14ac:dyDescent="0.25">
      <c r="A787">
        <v>124</v>
      </c>
      <c r="B787">
        <v>50</v>
      </c>
      <c r="C787">
        <v>43.27</v>
      </c>
      <c r="D787" s="1" t="s">
        <v>17</v>
      </c>
      <c r="E787" s="1" t="s">
        <v>18</v>
      </c>
      <c r="F787" s="1" t="s">
        <v>74</v>
      </c>
      <c r="G787" s="2">
        <v>38415</v>
      </c>
      <c r="H787" s="1" t="s">
        <v>278</v>
      </c>
      <c r="I787" s="1" t="s">
        <v>186</v>
      </c>
      <c r="J787" s="1" t="s">
        <v>263</v>
      </c>
      <c r="K787" s="1" t="s">
        <v>264</v>
      </c>
      <c r="L787" s="1" t="s">
        <v>265</v>
      </c>
      <c r="M787" s="1" t="s">
        <v>24</v>
      </c>
      <c r="N787">
        <v>210500</v>
      </c>
      <c r="O787" s="1" t="s">
        <v>251</v>
      </c>
      <c r="P787" s="1" t="s">
        <v>24</v>
      </c>
      <c r="Q787" s="3">
        <f>Data_sales[[#This Row],[priceEach]]*Data_sales[[#This Row],[quantityOrdered]]</f>
        <v>2163.5</v>
      </c>
      <c r="R787" s="1">
        <f>YEAR(Data_sales[[#This Row],[orderDate]])</f>
        <v>2005</v>
      </c>
      <c r="T787">
        <f>COUNTIF($F$2:F787,F787:F1786)</f>
        <v>19</v>
      </c>
      <c r="U787" t="str">
        <f>IF(T787=1,T787+ROWS($T$2:T787)/1000,"")</f>
        <v/>
      </c>
      <c r="V787" t="str">
        <f>IFERROR(SMALL($U$2:$U$1001,ROWS($U$2:U787)),"")</f>
        <v/>
      </c>
      <c r="W787" t="str">
        <f>IF(V787&lt;&gt;"",INDEX(Data_sales[productName],MATCH(V787,$U$2:$U$1001,0)),"")</f>
        <v/>
      </c>
      <c r="X787">
        <f>COUNTIF($O$2:O787,$O$2:$O$1001)</f>
        <v>67</v>
      </c>
      <c r="Y787" t="str">
        <f>IF(X787=1,X787+ROWS($X$2:X787)/100,"")</f>
        <v/>
      </c>
      <c r="Z787" t="str">
        <f>IFERROR(LARGE($Y$2:$Y$1001,ROWS($Y$2:Y787)),"")</f>
        <v/>
      </c>
      <c r="AA787" t="str">
        <f>IF(Z787&lt;&gt;"",INDEX(Data_sales[RepfullName],MATCH(Z787,$Y$2:$Y$1001,0)),"")</f>
        <v/>
      </c>
    </row>
    <row r="788" spans="1:27" x14ac:dyDescent="0.25">
      <c r="A788">
        <v>124</v>
      </c>
      <c r="B788">
        <v>50</v>
      </c>
      <c r="C788">
        <v>43.27</v>
      </c>
      <c r="D788" s="1" t="s">
        <v>17</v>
      </c>
      <c r="E788" s="1" t="s">
        <v>18</v>
      </c>
      <c r="F788" s="1" t="s">
        <v>74</v>
      </c>
      <c r="G788" s="2">
        <v>38434</v>
      </c>
      <c r="H788" s="1" t="s">
        <v>279</v>
      </c>
      <c r="I788" s="1" t="s">
        <v>18</v>
      </c>
      <c r="J788" s="1" t="s">
        <v>263</v>
      </c>
      <c r="K788" s="1" t="s">
        <v>264</v>
      </c>
      <c r="L788" s="1" t="s">
        <v>265</v>
      </c>
      <c r="M788" s="1" t="s">
        <v>24</v>
      </c>
      <c r="N788">
        <v>210500</v>
      </c>
      <c r="O788" s="1" t="s">
        <v>251</v>
      </c>
      <c r="P788" s="1" t="s">
        <v>24</v>
      </c>
      <c r="Q788" s="3">
        <f>Data_sales[[#This Row],[priceEach]]*Data_sales[[#This Row],[quantityOrdered]]</f>
        <v>2163.5</v>
      </c>
      <c r="R788" s="1">
        <f>YEAR(Data_sales[[#This Row],[orderDate]])</f>
        <v>2005</v>
      </c>
      <c r="T788">
        <f>COUNTIF($F$2:F788,F788:F1787)</f>
        <v>20</v>
      </c>
      <c r="U788" t="str">
        <f>IF(T788=1,T788+ROWS($T$2:T788)/1000,"")</f>
        <v/>
      </c>
      <c r="V788" t="str">
        <f>IFERROR(SMALL($U$2:$U$1001,ROWS($U$2:U788)),"")</f>
        <v/>
      </c>
      <c r="W788" t="str">
        <f>IF(V788&lt;&gt;"",INDEX(Data_sales[productName],MATCH(V788,$U$2:$U$1001,0)),"")</f>
        <v/>
      </c>
      <c r="X788">
        <f>COUNTIF($O$2:O788,$O$2:$O$1001)</f>
        <v>68</v>
      </c>
      <c r="Y788" t="str">
        <f>IF(X788=1,X788+ROWS($X$2:X788)/100,"")</f>
        <v/>
      </c>
      <c r="Z788" t="str">
        <f>IFERROR(LARGE($Y$2:$Y$1001,ROWS($Y$2:Y788)),"")</f>
        <v/>
      </c>
      <c r="AA788" t="str">
        <f>IF(Z788&lt;&gt;"",INDEX(Data_sales[RepfullName],MATCH(Z788,$Y$2:$Y$1001,0)),"")</f>
        <v/>
      </c>
    </row>
    <row r="789" spans="1:27" x14ac:dyDescent="0.25">
      <c r="A789">
        <v>124</v>
      </c>
      <c r="B789">
        <v>50</v>
      </c>
      <c r="C789">
        <v>43.27</v>
      </c>
      <c r="D789" s="1" t="s">
        <v>17</v>
      </c>
      <c r="E789" s="1" t="s">
        <v>18</v>
      </c>
      <c r="F789" s="1" t="s">
        <v>74</v>
      </c>
      <c r="G789" s="2">
        <v>38501</v>
      </c>
      <c r="H789" s="1" t="s">
        <v>18</v>
      </c>
      <c r="I789" s="1" t="s">
        <v>280</v>
      </c>
      <c r="J789" s="1" t="s">
        <v>263</v>
      </c>
      <c r="K789" s="1" t="s">
        <v>264</v>
      </c>
      <c r="L789" s="1" t="s">
        <v>265</v>
      </c>
      <c r="M789" s="1" t="s">
        <v>24</v>
      </c>
      <c r="N789">
        <v>210500</v>
      </c>
      <c r="O789" s="1" t="s">
        <v>251</v>
      </c>
      <c r="P789" s="1" t="s">
        <v>24</v>
      </c>
      <c r="Q789" s="3">
        <f>Data_sales[[#This Row],[priceEach]]*Data_sales[[#This Row],[quantityOrdered]]</f>
        <v>2163.5</v>
      </c>
      <c r="R789" s="1">
        <f>YEAR(Data_sales[[#This Row],[orderDate]])</f>
        <v>2005</v>
      </c>
      <c r="T789">
        <f>COUNTIF($F$2:F789,F789:F1788)</f>
        <v>21</v>
      </c>
      <c r="U789" t="str">
        <f>IF(T789=1,T789+ROWS($T$2:T789)/1000,"")</f>
        <v/>
      </c>
      <c r="V789" t="str">
        <f>IFERROR(SMALL($U$2:$U$1001,ROWS($U$2:U789)),"")</f>
        <v/>
      </c>
      <c r="W789" t="str">
        <f>IF(V789&lt;&gt;"",INDEX(Data_sales[productName],MATCH(V789,$U$2:$U$1001,0)),"")</f>
        <v/>
      </c>
      <c r="X789">
        <f>COUNTIF($O$2:O789,$O$2:$O$1001)</f>
        <v>69</v>
      </c>
      <c r="Y789" t="str">
        <f>IF(X789=1,X789+ROWS($X$2:X789)/100,"")</f>
        <v/>
      </c>
      <c r="Z789" t="str">
        <f>IFERROR(LARGE($Y$2:$Y$1001,ROWS($Y$2:Y789)),"")</f>
        <v/>
      </c>
      <c r="AA789" t="str">
        <f>IF(Z789&lt;&gt;"",INDEX(Data_sales[RepfullName],MATCH(Z789,$Y$2:$Y$1001,0)),"")</f>
        <v/>
      </c>
    </row>
    <row r="790" spans="1:27" x14ac:dyDescent="0.25">
      <c r="A790">
        <v>124</v>
      </c>
      <c r="B790">
        <v>23</v>
      </c>
      <c r="C790">
        <v>58.82</v>
      </c>
      <c r="D790" s="1" t="s">
        <v>17</v>
      </c>
      <c r="E790" s="1" t="s">
        <v>18</v>
      </c>
      <c r="F790" s="1" t="s">
        <v>78</v>
      </c>
      <c r="G790" s="2">
        <v>37706</v>
      </c>
      <c r="H790" s="1" t="s">
        <v>262</v>
      </c>
      <c r="I790" s="1" t="s">
        <v>18</v>
      </c>
      <c r="J790" s="1" t="s">
        <v>263</v>
      </c>
      <c r="K790" s="1" t="s">
        <v>264</v>
      </c>
      <c r="L790" s="1" t="s">
        <v>265</v>
      </c>
      <c r="M790" s="1" t="s">
        <v>24</v>
      </c>
      <c r="N790">
        <v>210500</v>
      </c>
      <c r="O790" s="1" t="s">
        <v>251</v>
      </c>
      <c r="P790" s="1" t="s">
        <v>24</v>
      </c>
      <c r="Q790" s="1">
        <f>Data_sales[[#This Row],[priceEach]]*Data_sales[[#This Row],[quantityOrdered]]</f>
        <v>1352.86</v>
      </c>
      <c r="R790" s="1">
        <f>YEAR(Data_sales[[#This Row],[orderDate]])</f>
        <v>2003</v>
      </c>
      <c r="T790">
        <f>COUNTIF($F$2:F790,F790:F1789)</f>
        <v>5</v>
      </c>
      <c r="U790" t="str">
        <f>IF(T790=1,T790+ROWS($T$2:T790)/1000,"")</f>
        <v/>
      </c>
      <c r="V790" t="str">
        <f>IFERROR(SMALL($U$2:$U$1001,ROWS($U$2:U790)),"")</f>
        <v/>
      </c>
      <c r="W790" t="str">
        <f>IF(V790&lt;&gt;"",INDEX(Data_sales[productName],MATCH(V790,$U$2:$U$1001,0)),"")</f>
        <v/>
      </c>
      <c r="X790">
        <f>COUNTIF($O$2:O790,$O$2:$O$1001)</f>
        <v>70</v>
      </c>
      <c r="Y790" t="str">
        <f>IF(X790=1,X790+ROWS($X$2:X790)/100,"")</f>
        <v/>
      </c>
      <c r="Z790" t="str">
        <f>IFERROR(LARGE($Y$2:$Y$1001,ROWS($Y$2:Y790)),"")</f>
        <v/>
      </c>
      <c r="AA790" t="str">
        <f>IF(Z790&lt;&gt;"",INDEX(Data_sales[RepfullName],MATCH(Z790,$Y$2:$Y$1001,0)),"")</f>
        <v/>
      </c>
    </row>
    <row r="791" spans="1:27" x14ac:dyDescent="0.25">
      <c r="A791">
        <v>124</v>
      </c>
      <c r="B791">
        <v>23</v>
      </c>
      <c r="C791">
        <v>58.82</v>
      </c>
      <c r="D791" s="1" t="s">
        <v>17</v>
      </c>
      <c r="E791" s="1" t="s">
        <v>18</v>
      </c>
      <c r="F791" s="1" t="s">
        <v>78</v>
      </c>
      <c r="G791" s="2">
        <v>37804</v>
      </c>
      <c r="H791" s="1" t="s">
        <v>89</v>
      </c>
      <c r="I791" s="1" t="s">
        <v>18</v>
      </c>
      <c r="J791" s="1" t="s">
        <v>263</v>
      </c>
      <c r="K791" s="1" t="s">
        <v>264</v>
      </c>
      <c r="L791" s="1" t="s">
        <v>265</v>
      </c>
      <c r="M791" s="1" t="s">
        <v>24</v>
      </c>
      <c r="N791">
        <v>210500</v>
      </c>
      <c r="O791" s="1" t="s">
        <v>251</v>
      </c>
      <c r="P791" s="1" t="s">
        <v>24</v>
      </c>
      <c r="Q791" s="1">
        <f>Data_sales[[#This Row],[priceEach]]*Data_sales[[#This Row],[quantityOrdered]]</f>
        <v>1352.86</v>
      </c>
      <c r="R791" s="1">
        <f>YEAR(Data_sales[[#This Row],[orderDate]])</f>
        <v>2003</v>
      </c>
      <c r="T791">
        <f>COUNTIF($F$2:F791,F791:F1790)</f>
        <v>6</v>
      </c>
      <c r="U791" t="str">
        <f>IF(T791=1,T791+ROWS($T$2:T791)/1000,"")</f>
        <v/>
      </c>
      <c r="V791" t="str">
        <f>IFERROR(SMALL($U$2:$U$1001,ROWS($U$2:U791)),"")</f>
        <v/>
      </c>
      <c r="W791" t="str">
        <f>IF(V791&lt;&gt;"",INDEX(Data_sales[productName],MATCH(V791,$U$2:$U$1001,0)),"")</f>
        <v/>
      </c>
      <c r="X791">
        <f>COUNTIF($O$2:O791,$O$2:$O$1001)</f>
        <v>71</v>
      </c>
      <c r="Y791" t="str">
        <f>IF(X791=1,X791+ROWS($X$2:X791)/100,"")</f>
        <v/>
      </c>
      <c r="Z791" t="str">
        <f>IFERROR(LARGE($Y$2:$Y$1001,ROWS($Y$2:Y791)),"")</f>
        <v/>
      </c>
      <c r="AA791" t="str">
        <f>IF(Z791&lt;&gt;"",INDEX(Data_sales[RepfullName],MATCH(Z791,$Y$2:$Y$1001,0)),"")</f>
        <v/>
      </c>
    </row>
    <row r="792" spans="1:27" x14ac:dyDescent="0.25">
      <c r="A792">
        <v>124</v>
      </c>
      <c r="B792">
        <v>23</v>
      </c>
      <c r="C792">
        <v>58.82</v>
      </c>
      <c r="D792" s="1" t="s">
        <v>17</v>
      </c>
      <c r="E792" s="1" t="s">
        <v>18</v>
      </c>
      <c r="F792" s="1" t="s">
        <v>78</v>
      </c>
      <c r="G792" s="2">
        <v>37841</v>
      </c>
      <c r="H792" s="1" t="s">
        <v>266</v>
      </c>
      <c r="I792" s="1" t="s">
        <v>18</v>
      </c>
      <c r="J792" s="1" t="s">
        <v>263</v>
      </c>
      <c r="K792" s="1" t="s">
        <v>264</v>
      </c>
      <c r="L792" s="1" t="s">
        <v>265</v>
      </c>
      <c r="M792" s="1" t="s">
        <v>24</v>
      </c>
      <c r="N792">
        <v>210500</v>
      </c>
      <c r="O792" s="1" t="s">
        <v>251</v>
      </c>
      <c r="P792" s="1" t="s">
        <v>24</v>
      </c>
      <c r="Q792" s="1">
        <f>Data_sales[[#This Row],[priceEach]]*Data_sales[[#This Row],[quantityOrdered]]</f>
        <v>1352.86</v>
      </c>
      <c r="R792" s="1">
        <f>YEAR(Data_sales[[#This Row],[orderDate]])</f>
        <v>2003</v>
      </c>
      <c r="T792">
        <f>COUNTIF($F$2:F792,F792:F1791)</f>
        <v>7</v>
      </c>
      <c r="U792" t="str">
        <f>IF(T792=1,T792+ROWS($T$2:T792)/1000,"")</f>
        <v/>
      </c>
      <c r="V792" t="str">
        <f>IFERROR(SMALL($U$2:$U$1001,ROWS($U$2:U792)),"")</f>
        <v/>
      </c>
      <c r="W792" t="str">
        <f>IF(V792&lt;&gt;"",INDEX(Data_sales[productName],MATCH(V792,$U$2:$U$1001,0)),"")</f>
        <v/>
      </c>
      <c r="X792">
        <f>COUNTIF($O$2:O792,$O$2:$O$1001)</f>
        <v>72</v>
      </c>
      <c r="Y792" t="str">
        <f>IF(X792=1,X792+ROWS($X$2:X792)/100,"")</f>
        <v/>
      </c>
      <c r="Z792" t="str">
        <f>IFERROR(LARGE($Y$2:$Y$1001,ROWS($Y$2:Y792)),"")</f>
        <v/>
      </c>
      <c r="AA792" t="str">
        <f>IF(Z792&lt;&gt;"",INDEX(Data_sales[RepfullName],MATCH(Z792,$Y$2:$Y$1001,0)),"")</f>
        <v/>
      </c>
    </row>
    <row r="793" spans="1:27" x14ac:dyDescent="0.25">
      <c r="A793">
        <v>124</v>
      </c>
      <c r="B793">
        <v>23</v>
      </c>
      <c r="C793">
        <v>58.82</v>
      </c>
      <c r="D793" s="1" t="s">
        <v>17</v>
      </c>
      <c r="E793" s="1" t="s">
        <v>18</v>
      </c>
      <c r="F793" s="1" t="s">
        <v>78</v>
      </c>
      <c r="G793" s="2">
        <v>37937</v>
      </c>
      <c r="H793" s="1" t="s">
        <v>267</v>
      </c>
      <c r="I793" s="1" t="s">
        <v>18</v>
      </c>
      <c r="J793" s="1" t="s">
        <v>263</v>
      </c>
      <c r="K793" s="1" t="s">
        <v>264</v>
      </c>
      <c r="L793" s="1" t="s">
        <v>265</v>
      </c>
      <c r="M793" s="1" t="s">
        <v>24</v>
      </c>
      <c r="N793">
        <v>210500</v>
      </c>
      <c r="O793" s="1" t="s">
        <v>251</v>
      </c>
      <c r="P793" s="1" t="s">
        <v>24</v>
      </c>
      <c r="Q793" s="1">
        <f>Data_sales[[#This Row],[priceEach]]*Data_sales[[#This Row],[quantityOrdered]]</f>
        <v>1352.86</v>
      </c>
      <c r="R793" s="1">
        <f>YEAR(Data_sales[[#This Row],[orderDate]])</f>
        <v>2003</v>
      </c>
      <c r="T793">
        <f>COUNTIF($F$2:F793,F793:F1792)</f>
        <v>8</v>
      </c>
      <c r="U793" t="str">
        <f>IF(T793=1,T793+ROWS($T$2:T793)/1000,"")</f>
        <v/>
      </c>
      <c r="V793" t="str">
        <f>IFERROR(SMALL($U$2:$U$1001,ROWS($U$2:U793)),"")</f>
        <v/>
      </c>
      <c r="W793" t="str">
        <f>IF(V793&lt;&gt;"",INDEX(Data_sales[productName],MATCH(V793,$U$2:$U$1001,0)),"")</f>
        <v/>
      </c>
      <c r="X793">
        <f>COUNTIF($O$2:O793,$O$2:$O$1001)</f>
        <v>73</v>
      </c>
      <c r="Y793" t="str">
        <f>IF(X793=1,X793+ROWS($X$2:X793)/100,"")</f>
        <v/>
      </c>
      <c r="Z793" t="str">
        <f>IFERROR(LARGE($Y$2:$Y$1001,ROWS($Y$2:Y793)),"")</f>
        <v/>
      </c>
      <c r="AA793" t="str">
        <f>IF(Z793&lt;&gt;"",INDEX(Data_sales[RepfullName],MATCH(Z793,$Y$2:$Y$1001,0)),"")</f>
        <v/>
      </c>
    </row>
    <row r="794" spans="1:27" x14ac:dyDescent="0.25">
      <c r="A794">
        <v>124</v>
      </c>
      <c r="B794">
        <v>23</v>
      </c>
      <c r="C794">
        <v>58.82</v>
      </c>
      <c r="D794" s="1" t="s">
        <v>17</v>
      </c>
      <c r="E794" s="1" t="s">
        <v>18</v>
      </c>
      <c r="F794" s="1" t="s">
        <v>78</v>
      </c>
      <c r="G794" s="2">
        <v>38057</v>
      </c>
      <c r="H794" s="1" t="s">
        <v>268</v>
      </c>
      <c r="I794" s="1" t="s">
        <v>18</v>
      </c>
      <c r="J794" s="1" t="s">
        <v>263</v>
      </c>
      <c r="K794" s="1" t="s">
        <v>264</v>
      </c>
      <c r="L794" s="1" t="s">
        <v>265</v>
      </c>
      <c r="M794" s="1" t="s">
        <v>24</v>
      </c>
      <c r="N794">
        <v>210500</v>
      </c>
      <c r="O794" s="1" t="s">
        <v>251</v>
      </c>
      <c r="P794" s="1" t="s">
        <v>24</v>
      </c>
      <c r="Q794" s="1">
        <f>Data_sales[[#This Row],[priceEach]]*Data_sales[[#This Row],[quantityOrdered]]</f>
        <v>1352.86</v>
      </c>
      <c r="R794" s="1">
        <f>YEAR(Data_sales[[#This Row],[orderDate]])</f>
        <v>2004</v>
      </c>
      <c r="T794">
        <f>COUNTIF($F$2:F794,F794:F1793)</f>
        <v>9</v>
      </c>
      <c r="U794" t="str">
        <f>IF(T794=1,T794+ROWS($T$2:T794)/1000,"")</f>
        <v/>
      </c>
      <c r="V794" t="str">
        <f>IFERROR(SMALL($U$2:$U$1001,ROWS($U$2:U794)),"")</f>
        <v/>
      </c>
      <c r="W794" t="str">
        <f>IF(V794&lt;&gt;"",INDEX(Data_sales[productName],MATCH(V794,$U$2:$U$1001,0)),"")</f>
        <v/>
      </c>
      <c r="X794">
        <f>COUNTIF($O$2:O794,$O$2:$O$1001)</f>
        <v>74</v>
      </c>
      <c r="Y794" t="str">
        <f>IF(X794=1,X794+ROWS($X$2:X794)/100,"")</f>
        <v/>
      </c>
      <c r="Z794" t="str">
        <f>IFERROR(LARGE($Y$2:$Y$1001,ROWS($Y$2:Y794)),"")</f>
        <v/>
      </c>
      <c r="AA794" t="str">
        <f>IF(Z794&lt;&gt;"",INDEX(Data_sales[RepfullName],MATCH(Z794,$Y$2:$Y$1001,0)),"")</f>
        <v/>
      </c>
    </row>
    <row r="795" spans="1:27" x14ac:dyDescent="0.25">
      <c r="A795">
        <v>124</v>
      </c>
      <c r="B795">
        <v>23</v>
      </c>
      <c r="C795">
        <v>58.82</v>
      </c>
      <c r="D795" s="1" t="s">
        <v>17</v>
      </c>
      <c r="E795" s="1" t="s">
        <v>18</v>
      </c>
      <c r="F795" s="1" t="s">
        <v>78</v>
      </c>
      <c r="G795" s="2">
        <v>38188</v>
      </c>
      <c r="H795" s="1" t="s">
        <v>269</v>
      </c>
      <c r="I795" s="1" t="s">
        <v>18</v>
      </c>
      <c r="J795" s="1" t="s">
        <v>263</v>
      </c>
      <c r="K795" s="1" t="s">
        <v>264</v>
      </c>
      <c r="L795" s="1" t="s">
        <v>265</v>
      </c>
      <c r="M795" s="1" t="s">
        <v>24</v>
      </c>
      <c r="N795">
        <v>210500</v>
      </c>
      <c r="O795" s="1" t="s">
        <v>251</v>
      </c>
      <c r="P795" s="1" t="s">
        <v>24</v>
      </c>
      <c r="Q795" s="1">
        <f>Data_sales[[#This Row],[priceEach]]*Data_sales[[#This Row],[quantityOrdered]]</f>
        <v>1352.86</v>
      </c>
      <c r="R795" s="1">
        <f>YEAR(Data_sales[[#This Row],[orderDate]])</f>
        <v>2004</v>
      </c>
      <c r="T795">
        <f>COUNTIF($F$2:F795,F795:F1794)</f>
        <v>10</v>
      </c>
      <c r="U795" t="str">
        <f>IF(T795=1,T795+ROWS($T$2:T795)/1000,"")</f>
        <v/>
      </c>
      <c r="V795" t="str">
        <f>IFERROR(SMALL($U$2:$U$1001,ROWS($U$2:U795)),"")</f>
        <v/>
      </c>
      <c r="W795" t="str">
        <f>IF(V795&lt;&gt;"",INDEX(Data_sales[productName],MATCH(V795,$U$2:$U$1001,0)),"")</f>
        <v/>
      </c>
      <c r="X795">
        <f>COUNTIF($O$2:O795,$O$2:$O$1001)</f>
        <v>75</v>
      </c>
      <c r="Y795" t="str">
        <f>IF(X795=1,X795+ROWS($X$2:X795)/100,"")</f>
        <v/>
      </c>
      <c r="Z795" t="str">
        <f>IFERROR(LARGE($Y$2:$Y$1001,ROWS($Y$2:Y795)),"")</f>
        <v/>
      </c>
      <c r="AA795" t="str">
        <f>IF(Z795&lt;&gt;"",INDEX(Data_sales[RepfullName],MATCH(Z795,$Y$2:$Y$1001,0)),"")</f>
        <v/>
      </c>
    </row>
    <row r="796" spans="1:27" x14ac:dyDescent="0.25">
      <c r="A796">
        <v>124</v>
      </c>
      <c r="B796">
        <v>23</v>
      </c>
      <c r="C796">
        <v>58.82</v>
      </c>
      <c r="D796" s="1" t="s">
        <v>17</v>
      </c>
      <c r="E796" s="1" t="s">
        <v>18</v>
      </c>
      <c r="F796" s="1" t="s">
        <v>78</v>
      </c>
      <c r="G796" s="2">
        <v>38219</v>
      </c>
      <c r="H796" s="1" t="s">
        <v>270</v>
      </c>
      <c r="I796" s="1" t="s">
        <v>18</v>
      </c>
      <c r="J796" s="1" t="s">
        <v>263</v>
      </c>
      <c r="K796" s="1" t="s">
        <v>264</v>
      </c>
      <c r="L796" s="1" t="s">
        <v>265</v>
      </c>
      <c r="M796" s="1" t="s">
        <v>24</v>
      </c>
      <c r="N796">
        <v>210500</v>
      </c>
      <c r="O796" s="1" t="s">
        <v>251</v>
      </c>
      <c r="P796" s="1" t="s">
        <v>24</v>
      </c>
      <c r="Q796" s="1">
        <f>Data_sales[[#This Row],[priceEach]]*Data_sales[[#This Row],[quantityOrdered]]</f>
        <v>1352.86</v>
      </c>
      <c r="R796" s="1">
        <f>YEAR(Data_sales[[#This Row],[orderDate]])</f>
        <v>2004</v>
      </c>
      <c r="T796">
        <f>COUNTIF($F$2:F796,F796:F1795)</f>
        <v>11</v>
      </c>
      <c r="U796" t="str">
        <f>IF(T796=1,T796+ROWS($T$2:T796)/1000,"")</f>
        <v/>
      </c>
      <c r="V796" t="str">
        <f>IFERROR(SMALL($U$2:$U$1001,ROWS($U$2:U796)),"")</f>
        <v/>
      </c>
      <c r="W796" t="str">
        <f>IF(V796&lt;&gt;"",INDEX(Data_sales[productName],MATCH(V796,$U$2:$U$1001,0)),"")</f>
        <v/>
      </c>
      <c r="X796">
        <f>COUNTIF($O$2:O796,$O$2:$O$1001)</f>
        <v>76</v>
      </c>
      <c r="Y796" t="str">
        <f>IF(X796=1,X796+ROWS($X$2:X796)/100,"")</f>
        <v/>
      </c>
      <c r="Z796" t="str">
        <f>IFERROR(LARGE($Y$2:$Y$1001,ROWS($Y$2:Y796)),"")</f>
        <v/>
      </c>
      <c r="AA796" t="str">
        <f>IF(Z796&lt;&gt;"",INDEX(Data_sales[RepfullName],MATCH(Z796,$Y$2:$Y$1001,0)),"")</f>
        <v/>
      </c>
    </row>
    <row r="797" spans="1:27" x14ac:dyDescent="0.25">
      <c r="A797">
        <v>124</v>
      </c>
      <c r="B797">
        <v>23</v>
      </c>
      <c r="C797">
        <v>58.82</v>
      </c>
      <c r="D797" s="1" t="s">
        <v>17</v>
      </c>
      <c r="E797" s="1" t="s">
        <v>18</v>
      </c>
      <c r="F797" s="1" t="s">
        <v>78</v>
      </c>
      <c r="G797" s="2">
        <v>38281</v>
      </c>
      <c r="H797" s="1" t="s">
        <v>271</v>
      </c>
      <c r="I797" s="1" t="s">
        <v>18</v>
      </c>
      <c r="J797" s="1" t="s">
        <v>263</v>
      </c>
      <c r="K797" s="1" t="s">
        <v>264</v>
      </c>
      <c r="L797" s="1" t="s">
        <v>265</v>
      </c>
      <c r="M797" s="1" t="s">
        <v>24</v>
      </c>
      <c r="N797">
        <v>210500</v>
      </c>
      <c r="O797" s="1" t="s">
        <v>251</v>
      </c>
      <c r="P797" s="1" t="s">
        <v>24</v>
      </c>
      <c r="Q797" s="1">
        <f>Data_sales[[#This Row],[priceEach]]*Data_sales[[#This Row],[quantityOrdered]]</f>
        <v>1352.86</v>
      </c>
      <c r="R797" s="1">
        <f>YEAR(Data_sales[[#This Row],[orderDate]])</f>
        <v>2004</v>
      </c>
      <c r="T797">
        <f>COUNTIF($F$2:F797,F797:F1796)</f>
        <v>12</v>
      </c>
      <c r="U797" t="str">
        <f>IF(T797=1,T797+ROWS($T$2:T797)/1000,"")</f>
        <v/>
      </c>
      <c r="V797" t="str">
        <f>IFERROR(SMALL($U$2:$U$1001,ROWS($U$2:U797)),"")</f>
        <v/>
      </c>
      <c r="W797" t="str">
        <f>IF(V797&lt;&gt;"",INDEX(Data_sales[productName],MATCH(V797,$U$2:$U$1001,0)),"")</f>
        <v/>
      </c>
      <c r="X797">
        <f>COUNTIF($O$2:O797,$O$2:$O$1001)</f>
        <v>77</v>
      </c>
      <c r="Y797" t="str">
        <f>IF(X797=1,X797+ROWS($X$2:X797)/100,"")</f>
        <v/>
      </c>
      <c r="Z797" t="str">
        <f>IFERROR(LARGE($Y$2:$Y$1001,ROWS($Y$2:Y797)),"")</f>
        <v/>
      </c>
      <c r="AA797" t="str">
        <f>IF(Z797&lt;&gt;"",INDEX(Data_sales[RepfullName],MATCH(Z797,$Y$2:$Y$1001,0)),"")</f>
        <v/>
      </c>
    </row>
    <row r="798" spans="1:27" x14ac:dyDescent="0.25">
      <c r="A798">
        <v>124</v>
      </c>
      <c r="B798">
        <v>23</v>
      </c>
      <c r="C798">
        <v>58.82</v>
      </c>
      <c r="D798" s="1" t="s">
        <v>17</v>
      </c>
      <c r="E798" s="1" t="s">
        <v>18</v>
      </c>
      <c r="F798" s="1" t="s">
        <v>78</v>
      </c>
      <c r="G798" s="2">
        <v>38310</v>
      </c>
      <c r="H798" s="1" t="s">
        <v>227</v>
      </c>
      <c r="I798" s="1" t="s">
        <v>18</v>
      </c>
      <c r="J798" s="1" t="s">
        <v>263</v>
      </c>
      <c r="K798" s="1" t="s">
        <v>264</v>
      </c>
      <c r="L798" s="1" t="s">
        <v>265</v>
      </c>
      <c r="M798" s="1" t="s">
        <v>24</v>
      </c>
      <c r="N798">
        <v>210500</v>
      </c>
      <c r="O798" s="1" t="s">
        <v>251</v>
      </c>
      <c r="P798" s="1" t="s">
        <v>24</v>
      </c>
      <c r="Q798" s="1">
        <f>Data_sales[[#This Row],[priceEach]]*Data_sales[[#This Row],[quantityOrdered]]</f>
        <v>1352.86</v>
      </c>
      <c r="R798" s="1">
        <f>YEAR(Data_sales[[#This Row],[orderDate]])</f>
        <v>2004</v>
      </c>
      <c r="T798">
        <f>COUNTIF($F$2:F798,F798:F1797)</f>
        <v>13</v>
      </c>
      <c r="U798" t="str">
        <f>IF(T798=1,T798+ROWS($T$2:T798)/1000,"")</f>
        <v/>
      </c>
      <c r="V798" t="str">
        <f>IFERROR(SMALL($U$2:$U$1001,ROWS($U$2:U798)),"")</f>
        <v/>
      </c>
      <c r="W798" t="str">
        <f>IF(V798&lt;&gt;"",INDEX(Data_sales[productName],MATCH(V798,$U$2:$U$1001,0)),"")</f>
        <v/>
      </c>
      <c r="X798">
        <f>COUNTIF($O$2:O798,$O$2:$O$1001)</f>
        <v>78</v>
      </c>
      <c r="Y798" t="str">
        <f>IF(X798=1,X798+ROWS($X$2:X798)/100,"")</f>
        <v/>
      </c>
      <c r="Z798" t="str">
        <f>IFERROR(LARGE($Y$2:$Y$1001,ROWS($Y$2:Y798)),"")</f>
        <v/>
      </c>
      <c r="AA798" t="str">
        <f>IF(Z798&lt;&gt;"",INDEX(Data_sales[RepfullName],MATCH(Z798,$Y$2:$Y$1001,0)),"")</f>
        <v/>
      </c>
    </row>
    <row r="799" spans="1:27" x14ac:dyDescent="0.25">
      <c r="A799">
        <v>124</v>
      </c>
      <c r="B799">
        <v>23</v>
      </c>
      <c r="C799">
        <v>58.82</v>
      </c>
      <c r="D799" s="1" t="s">
        <v>17</v>
      </c>
      <c r="E799" s="1" t="s">
        <v>18</v>
      </c>
      <c r="F799" s="1" t="s">
        <v>78</v>
      </c>
      <c r="G799" s="2">
        <v>38331</v>
      </c>
      <c r="H799" s="1" t="s">
        <v>272</v>
      </c>
      <c r="I799" s="1" t="s">
        <v>18</v>
      </c>
      <c r="J799" s="1" t="s">
        <v>263</v>
      </c>
      <c r="K799" s="1" t="s">
        <v>264</v>
      </c>
      <c r="L799" s="1" t="s">
        <v>265</v>
      </c>
      <c r="M799" s="1" t="s">
        <v>24</v>
      </c>
      <c r="N799">
        <v>210500</v>
      </c>
      <c r="O799" s="1" t="s">
        <v>251</v>
      </c>
      <c r="P799" s="1" t="s">
        <v>24</v>
      </c>
      <c r="Q799" s="1">
        <f>Data_sales[[#This Row],[priceEach]]*Data_sales[[#This Row],[quantityOrdered]]</f>
        <v>1352.86</v>
      </c>
      <c r="R799" s="1">
        <f>YEAR(Data_sales[[#This Row],[orderDate]])</f>
        <v>2004</v>
      </c>
      <c r="T799">
        <f>COUNTIF($F$2:F799,F799:F1798)</f>
        <v>14</v>
      </c>
      <c r="U799" t="str">
        <f>IF(T799=1,T799+ROWS($T$2:T799)/1000,"")</f>
        <v/>
      </c>
      <c r="V799" t="str">
        <f>IFERROR(SMALL($U$2:$U$1001,ROWS($U$2:U799)),"")</f>
        <v/>
      </c>
      <c r="W799" t="str">
        <f>IF(V799&lt;&gt;"",INDEX(Data_sales[productName],MATCH(V799,$U$2:$U$1001,0)),"")</f>
        <v/>
      </c>
      <c r="X799">
        <f>COUNTIF($O$2:O799,$O$2:$O$1001)</f>
        <v>79</v>
      </c>
      <c r="Y799" t="str">
        <f>IF(X799=1,X799+ROWS($X$2:X799)/100,"")</f>
        <v/>
      </c>
      <c r="Z799" t="str">
        <f>IFERROR(LARGE($Y$2:$Y$1001,ROWS($Y$2:Y799)),"")</f>
        <v/>
      </c>
      <c r="AA799" t="str">
        <f>IF(Z799&lt;&gt;"",INDEX(Data_sales[RepfullName],MATCH(Z799,$Y$2:$Y$1001,0)),"")</f>
        <v/>
      </c>
    </row>
    <row r="800" spans="1:27" x14ac:dyDescent="0.25">
      <c r="A800">
        <v>124</v>
      </c>
      <c r="B800">
        <v>23</v>
      </c>
      <c r="C800">
        <v>58.82</v>
      </c>
      <c r="D800" s="1" t="s">
        <v>17</v>
      </c>
      <c r="E800" s="1" t="s">
        <v>18</v>
      </c>
      <c r="F800" s="1" t="s">
        <v>78</v>
      </c>
      <c r="G800" s="2">
        <v>38371</v>
      </c>
      <c r="H800" s="1" t="s">
        <v>273</v>
      </c>
      <c r="I800" s="1" t="s">
        <v>274</v>
      </c>
      <c r="J800" s="1" t="s">
        <v>263</v>
      </c>
      <c r="K800" s="1" t="s">
        <v>264</v>
      </c>
      <c r="L800" s="1" t="s">
        <v>265</v>
      </c>
      <c r="M800" s="1" t="s">
        <v>24</v>
      </c>
      <c r="N800">
        <v>210500</v>
      </c>
      <c r="O800" s="1" t="s">
        <v>251</v>
      </c>
      <c r="P800" s="1" t="s">
        <v>24</v>
      </c>
      <c r="Q800" s="3">
        <f>Data_sales[[#This Row],[priceEach]]*Data_sales[[#This Row],[quantityOrdered]]</f>
        <v>1352.86</v>
      </c>
      <c r="R800" s="1">
        <f>YEAR(Data_sales[[#This Row],[orderDate]])</f>
        <v>2005</v>
      </c>
      <c r="T800">
        <f>COUNTIF($F$2:F800,F800:F1799)</f>
        <v>15</v>
      </c>
      <c r="U800" t="str">
        <f>IF(T800=1,T800+ROWS($T$2:T800)/1000,"")</f>
        <v/>
      </c>
      <c r="V800" t="str">
        <f>IFERROR(SMALL($U$2:$U$1001,ROWS($U$2:U800)),"")</f>
        <v/>
      </c>
      <c r="W800" t="str">
        <f>IF(V800&lt;&gt;"",INDEX(Data_sales[productName],MATCH(V800,$U$2:$U$1001,0)),"")</f>
        <v/>
      </c>
      <c r="X800">
        <f>COUNTIF($O$2:O800,$O$2:$O$1001)</f>
        <v>80</v>
      </c>
      <c r="Y800" t="str">
        <f>IF(X800=1,X800+ROWS($X$2:X800)/100,"")</f>
        <v/>
      </c>
      <c r="Z800" t="str">
        <f>IFERROR(LARGE($Y$2:$Y$1001,ROWS($Y$2:Y800)),"")</f>
        <v/>
      </c>
      <c r="AA800" t="str">
        <f>IF(Z800&lt;&gt;"",INDEX(Data_sales[RepfullName],MATCH(Z800,$Y$2:$Y$1001,0)),"")</f>
        <v/>
      </c>
    </row>
    <row r="801" spans="1:27" x14ac:dyDescent="0.25">
      <c r="A801">
        <v>124</v>
      </c>
      <c r="B801">
        <v>23</v>
      </c>
      <c r="C801">
        <v>58.82</v>
      </c>
      <c r="D801" s="1" t="s">
        <v>17</v>
      </c>
      <c r="E801" s="1" t="s">
        <v>18</v>
      </c>
      <c r="F801" s="1" t="s">
        <v>78</v>
      </c>
      <c r="G801" s="2">
        <v>38375</v>
      </c>
      <c r="H801" s="1" t="s">
        <v>275</v>
      </c>
      <c r="I801" s="1" t="s">
        <v>18</v>
      </c>
      <c r="J801" s="1" t="s">
        <v>263</v>
      </c>
      <c r="K801" s="1" t="s">
        <v>264</v>
      </c>
      <c r="L801" s="1" t="s">
        <v>265</v>
      </c>
      <c r="M801" s="1" t="s">
        <v>24</v>
      </c>
      <c r="N801">
        <v>210500</v>
      </c>
      <c r="O801" s="1" t="s">
        <v>251</v>
      </c>
      <c r="P801" s="1" t="s">
        <v>24</v>
      </c>
      <c r="Q801" s="3">
        <f>Data_sales[[#This Row],[priceEach]]*Data_sales[[#This Row],[quantityOrdered]]</f>
        <v>1352.86</v>
      </c>
      <c r="R801" s="1">
        <f>YEAR(Data_sales[[#This Row],[orderDate]])</f>
        <v>2005</v>
      </c>
      <c r="T801">
        <f>COUNTIF($F$2:F801,F801:F1800)</f>
        <v>16</v>
      </c>
      <c r="U801" t="str">
        <f>IF(T801=1,T801+ROWS($T$2:T801)/1000,"")</f>
        <v/>
      </c>
      <c r="V801" t="str">
        <f>IFERROR(SMALL($U$2:$U$1001,ROWS($U$2:U801)),"")</f>
        <v/>
      </c>
      <c r="W801" t="str">
        <f>IF(V801&lt;&gt;"",INDEX(Data_sales[productName],MATCH(V801,$U$2:$U$1001,0)),"")</f>
        <v/>
      </c>
      <c r="X801">
        <f>COUNTIF($O$2:O801,$O$2:$O$1001)</f>
        <v>81</v>
      </c>
      <c r="Y801" t="str">
        <f>IF(X801=1,X801+ROWS($X$2:X801)/100,"")</f>
        <v/>
      </c>
      <c r="Z801" t="str">
        <f>IFERROR(LARGE($Y$2:$Y$1001,ROWS($Y$2:Y801)),"")</f>
        <v/>
      </c>
      <c r="AA801" t="str">
        <f>IF(Z801&lt;&gt;"",INDEX(Data_sales[RepfullName],MATCH(Z801,$Y$2:$Y$1001,0)),"")</f>
        <v/>
      </c>
    </row>
    <row r="802" spans="1:27" x14ac:dyDescent="0.25">
      <c r="A802">
        <v>124</v>
      </c>
      <c r="B802">
        <v>23</v>
      </c>
      <c r="C802">
        <v>58.82</v>
      </c>
      <c r="D802" s="1" t="s">
        <v>17</v>
      </c>
      <c r="E802" s="1" t="s">
        <v>18</v>
      </c>
      <c r="F802" s="1" t="s">
        <v>78</v>
      </c>
      <c r="G802" s="2">
        <v>38400</v>
      </c>
      <c r="H802" s="1" t="s">
        <v>108</v>
      </c>
      <c r="I802" s="1" t="s">
        <v>276</v>
      </c>
      <c r="J802" s="1" t="s">
        <v>263</v>
      </c>
      <c r="K802" s="1" t="s">
        <v>264</v>
      </c>
      <c r="L802" s="1" t="s">
        <v>265</v>
      </c>
      <c r="M802" s="1" t="s">
        <v>24</v>
      </c>
      <c r="N802">
        <v>210500</v>
      </c>
      <c r="O802" s="1" t="s">
        <v>251</v>
      </c>
      <c r="P802" s="1" t="s">
        <v>24</v>
      </c>
      <c r="Q802" s="3">
        <f>Data_sales[[#This Row],[priceEach]]*Data_sales[[#This Row],[quantityOrdered]]</f>
        <v>1352.86</v>
      </c>
      <c r="R802" s="1">
        <f>YEAR(Data_sales[[#This Row],[orderDate]])</f>
        <v>2005</v>
      </c>
      <c r="T802">
        <f>COUNTIF($F$2:F802,F802:F1801)</f>
        <v>17</v>
      </c>
      <c r="U802" t="str">
        <f>IF(T802=1,T802+ROWS($T$2:T802)/1000,"")</f>
        <v/>
      </c>
      <c r="V802" t="str">
        <f>IFERROR(SMALL($U$2:$U$1001,ROWS($U$2:U802)),"")</f>
        <v/>
      </c>
      <c r="W802" t="str">
        <f>IF(V802&lt;&gt;"",INDEX(Data_sales[productName],MATCH(V802,$U$2:$U$1001,0)),"")</f>
        <v/>
      </c>
      <c r="X802">
        <f>COUNTIF($O$2:O802,$O$2:$O$1001)</f>
        <v>82</v>
      </c>
      <c r="Y802" t="str">
        <f>IF(X802=1,X802+ROWS($X$2:X802)/100,"")</f>
        <v/>
      </c>
      <c r="Z802" t="str">
        <f>IFERROR(LARGE($Y$2:$Y$1001,ROWS($Y$2:Y802)),"")</f>
        <v/>
      </c>
      <c r="AA802" t="str">
        <f>IF(Z802&lt;&gt;"",INDEX(Data_sales[RepfullName],MATCH(Z802,$Y$2:$Y$1001,0)),"")</f>
        <v/>
      </c>
    </row>
    <row r="803" spans="1:27" x14ac:dyDescent="0.25">
      <c r="A803">
        <v>124</v>
      </c>
      <c r="B803">
        <v>23</v>
      </c>
      <c r="C803">
        <v>58.82</v>
      </c>
      <c r="D803" s="1" t="s">
        <v>17</v>
      </c>
      <c r="E803" s="1" t="s">
        <v>18</v>
      </c>
      <c r="F803" s="1" t="s">
        <v>78</v>
      </c>
      <c r="G803" s="2">
        <v>38411</v>
      </c>
      <c r="H803" s="1" t="s">
        <v>277</v>
      </c>
      <c r="I803" s="1" t="s">
        <v>18</v>
      </c>
      <c r="J803" s="1" t="s">
        <v>263</v>
      </c>
      <c r="K803" s="1" t="s">
        <v>264</v>
      </c>
      <c r="L803" s="1" t="s">
        <v>265</v>
      </c>
      <c r="M803" s="1" t="s">
        <v>24</v>
      </c>
      <c r="N803">
        <v>210500</v>
      </c>
      <c r="O803" s="1" t="s">
        <v>251</v>
      </c>
      <c r="P803" s="1" t="s">
        <v>24</v>
      </c>
      <c r="Q803" s="3">
        <f>Data_sales[[#This Row],[priceEach]]*Data_sales[[#This Row],[quantityOrdered]]</f>
        <v>1352.86</v>
      </c>
      <c r="R803" s="1">
        <f>YEAR(Data_sales[[#This Row],[orderDate]])</f>
        <v>2005</v>
      </c>
      <c r="T803">
        <f>COUNTIF($F$2:F803,F803:F1802)</f>
        <v>18</v>
      </c>
      <c r="U803" t="str">
        <f>IF(T803=1,T803+ROWS($T$2:T803)/1000,"")</f>
        <v/>
      </c>
      <c r="V803" t="str">
        <f>IFERROR(SMALL($U$2:$U$1001,ROWS($U$2:U803)),"")</f>
        <v/>
      </c>
      <c r="W803" t="str">
        <f>IF(V803&lt;&gt;"",INDEX(Data_sales[productName],MATCH(V803,$U$2:$U$1001,0)),"")</f>
        <v/>
      </c>
      <c r="X803">
        <f>COUNTIF($O$2:O803,$O$2:$O$1001)</f>
        <v>83</v>
      </c>
      <c r="Y803" t="str">
        <f>IF(X803=1,X803+ROWS($X$2:X803)/100,"")</f>
        <v/>
      </c>
      <c r="Z803" t="str">
        <f>IFERROR(LARGE($Y$2:$Y$1001,ROWS($Y$2:Y803)),"")</f>
        <v/>
      </c>
      <c r="AA803" t="str">
        <f>IF(Z803&lt;&gt;"",INDEX(Data_sales[RepfullName],MATCH(Z803,$Y$2:$Y$1001,0)),"")</f>
        <v/>
      </c>
    </row>
    <row r="804" spans="1:27" x14ac:dyDescent="0.25">
      <c r="A804">
        <v>124</v>
      </c>
      <c r="B804">
        <v>23</v>
      </c>
      <c r="C804">
        <v>58.82</v>
      </c>
      <c r="D804" s="1" t="s">
        <v>17</v>
      </c>
      <c r="E804" s="1" t="s">
        <v>18</v>
      </c>
      <c r="F804" s="1" t="s">
        <v>78</v>
      </c>
      <c r="G804" s="2">
        <v>38415</v>
      </c>
      <c r="H804" s="1" t="s">
        <v>278</v>
      </c>
      <c r="I804" s="1" t="s">
        <v>186</v>
      </c>
      <c r="J804" s="1" t="s">
        <v>263</v>
      </c>
      <c r="K804" s="1" t="s">
        <v>264</v>
      </c>
      <c r="L804" s="1" t="s">
        <v>265</v>
      </c>
      <c r="M804" s="1" t="s">
        <v>24</v>
      </c>
      <c r="N804">
        <v>210500</v>
      </c>
      <c r="O804" s="1" t="s">
        <v>251</v>
      </c>
      <c r="P804" s="1" t="s">
        <v>24</v>
      </c>
      <c r="Q804" s="3">
        <f>Data_sales[[#This Row],[priceEach]]*Data_sales[[#This Row],[quantityOrdered]]</f>
        <v>1352.86</v>
      </c>
      <c r="R804" s="1">
        <f>YEAR(Data_sales[[#This Row],[orderDate]])</f>
        <v>2005</v>
      </c>
      <c r="T804">
        <f>COUNTIF($F$2:F804,F804:F1803)</f>
        <v>19</v>
      </c>
      <c r="U804" t="str">
        <f>IF(T804=1,T804+ROWS($T$2:T804)/1000,"")</f>
        <v/>
      </c>
      <c r="V804" t="str">
        <f>IFERROR(SMALL($U$2:$U$1001,ROWS($U$2:U804)),"")</f>
        <v/>
      </c>
      <c r="W804" t="str">
        <f>IF(V804&lt;&gt;"",INDEX(Data_sales[productName],MATCH(V804,$U$2:$U$1001,0)),"")</f>
        <v/>
      </c>
      <c r="X804">
        <f>COUNTIF($O$2:O804,$O$2:$O$1001)</f>
        <v>84</v>
      </c>
      <c r="Y804" t="str">
        <f>IF(X804=1,X804+ROWS($X$2:X804)/100,"")</f>
        <v/>
      </c>
      <c r="Z804" t="str">
        <f>IFERROR(LARGE($Y$2:$Y$1001,ROWS($Y$2:Y804)),"")</f>
        <v/>
      </c>
      <c r="AA804" t="str">
        <f>IF(Z804&lt;&gt;"",INDEX(Data_sales[RepfullName],MATCH(Z804,$Y$2:$Y$1001,0)),"")</f>
        <v/>
      </c>
    </row>
    <row r="805" spans="1:27" x14ac:dyDescent="0.25">
      <c r="A805">
        <v>124</v>
      </c>
      <c r="B805">
        <v>23</v>
      </c>
      <c r="C805">
        <v>58.82</v>
      </c>
      <c r="D805" s="1" t="s">
        <v>17</v>
      </c>
      <c r="E805" s="1" t="s">
        <v>18</v>
      </c>
      <c r="F805" s="1" t="s">
        <v>78</v>
      </c>
      <c r="G805" s="2">
        <v>38434</v>
      </c>
      <c r="H805" s="1" t="s">
        <v>279</v>
      </c>
      <c r="I805" s="1" t="s">
        <v>18</v>
      </c>
      <c r="J805" s="1" t="s">
        <v>263</v>
      </c>
      <c r="K805" s="1" t="s">
        <v>264</v>
      </c>
      <c r="L805" s="1" t="s">
        <v>265</v>
      </c>
      <c r="M805" s="1" t="s">
        <v>24</v>
      </c>
      <c r="N805">
        <v>210500</v>
      </c>
      <c r="O805" s="1" t="s">
        <v>251</v>
      </c>
      <c r="P805" s="1" t="s">
        <v>24</v>
      </c>
      <c r="Q805" s="3">
        <f>Data_sales[[#This Row],[priceEach]]*Data_sales[[#This Row],[quantityOrdered]]</f>
        <v>1352.86</v>
      </c>
      <c r="R805" s="1">
        <f>YEAR(Data_sales[[#This Row],[orderDate]])</f>
        <v>2005</v>
      </c>
      <c r="T805">
        <f>COUNTIF($F$2:F805,F805:F1804)</f>
        <v>20</v>
      </c>
      <c r="U805" t="str">
        <f>IF(T805=1,T805+ROWS($T$2:T805)/1000,"")</f>
        <v/>
      </c>
      <c r="V805" t="str">
        <f>IFERROR(SMALL($U$2:$U$1001,ROWS($U$2:U805)),"")</f>
        <v/>
      </c>
      <c r="W805" t="str">
        <f>IF(V805&lt;&gt;"",INDEX(Data_sales[productName],MATCH(V805,$U$2:$U$1001,0)),"")</f>
        <v/>
      </c>
      <c r="X805">
        <f>COUNTIF($O$2:O805,$O$2:$O$1001)</f>
        <v>85</v>
      </c>
      <c r="Y805" t="str">
        <f>IF(X805=1,X805+ROWS($X$2:X805)/100,"")</f>
        <v/>
      </c>
      <c r="Z805" t="str">
        <f>IFERROR(LARGE($Y$2:$Y$1001,ROWS($Y$2:Y805)),"")</f>
        <v/>
      </c>
      <c r="AA805" t="str">
        <f>IF(Z805&lt;&gt;"",INDEX(Data_sales[RepfullName],MATCH(Z805,$Y$2:$Y$1001,0)),"")</f>
        <v/>
      </c>
    </row>
    <row r="806" spans="1:27" x14ac:dyDescent="0.25">
      <c r="A806">
        <v>124</v>
      </c>
      <c r="B806">
        <v>23</v>
      </c>
      <c r="C806">
        <v>58.82</v>
      </c>
      <c r="D806" s="1" t="s">
        <v>17</v>
      </c>
      <c r="E806" s="1" t="s">
        <v>18</v>
      </c>
      <c r="F806" s="1" t="s">
        <v>78</v>
      </c>
      <c r="G806" s="2">
        <v>38501</v>
      </c>
      <c r="H806" s="1" t="s">
        <v>18</v>
      </c>
      <c r="I806" s="1" t="s">
        <v>280</v>
      </c>
      <c r="J806" s="1" t="s">
        <v>263</v>
      </c>
      <c r="K806" s="1" t="s">
        <v>264</v>
      </c>
      <c r="L806" s="1" t="s">
        <v>265</v>
      </c>
      <c r="M806" s="1" t="s">
        <v>24</v>
      </c>
      <c r="N806">
        <v>210500</v>
      </c>
      <c r="O806" s="1" t="s">
        <v>251</v>
      </c>
      <c r="P806" s="1" t="s">
        <v>24</v>
      </c>
      <c r="Q806" s="3">
        <f>Data_sales[[#This Row],[priceEach]]*Data_sales[[#This Row],[quantityOrdered]]</f>
        <v>1352.86</v>
      </c>
      <c r="R806" s="1">
        <f>YEAR(Data_sales[[#This Row],[orderDate]])</f>
        <v>2005</v>
      </c>
      <c r="T806">
        <f>COUNTIF($F$2:F806,F806:F1805)</f>
        <v>21</v>
      </c>
      <c r="U806" t="str">
        <f>IF(T806=1,T806+ROWS($T$2:T806)/1000,"")</f>
        <v/>
      </c>
      <c r="V806" t="str">
        <f>IFERROR(SMALL($U$2:$U$1001,ROWS($U$2:U806)),"")</f>
        <v/>
      </c>
      <c r="W806" t="str">
        <f>IF(V806&lt;&gt;"",INDEX(Data_sales[productName],MATCH(V806,$U$2:$U$1001,0)),"")</f>
        <v/>
      </c>
      <c r="X806">
        <f>COUNTIF($O$2:O806,$O$2:$O$1001)</f>
        <v>86</v>
      </c>
      <c r="Y806" t="str">
        <f>IF(X806=1,X806+ROWS($X$2:X806)/100,"")</f>
        <v/>
      </c>
      <c r="Z806" t="str">
        <f>IFERROR(LARGE($Y$2:$Y$1001,ROWS($Y$2:Y806)),"")</f>
        <v/>
      </c>
      <c r="AA806" t="str">
        <f>IF(Z806&lt;&gt;"",INDEX(Data_sales[RepfullName],MATCH(Z806,$Y$2:$Y$1001,0)),"")</f>
        <v/>
      </c>
    </row>
    <row r="807" spans="1:27" x14ac:dyDescent="0.25">
      <c r="A807">
        <v>172</v>
      </c>
      <c r="B807">
        <v>31</v>
      </c>
      <c r="C807">
        <v>128.53</v>
      </c>
      <c r="D807" s="1" t="s">
        <v>17</v>
      </c>
      <c r="E807" s="1" t="s">
        <v>18</v>
      </c>
      <c r="F807" s="1" t="s">
        <v>65</v>
      </c>
      <c r="G807" s="2">
        <v>37712</v>
      </c>
      <c r="H807" s="1" t="s">
        <v>281</v>
      </c>
      <c r="I807" s="1" t="s">
        <v>18</v>
      </c>
      <c r="J807" s="1" t="s">
        <v>282</v>
      </c>
      <c r="K807" s="1" t="s">
        <v>283</v>
      </c>
      <c r="L807" s="1" t="s">
        <v>284</v>
      </c>
      <c r="M807" s="1" t="s">
        <v>87</v>
      </c>
      <c r="N807">
        <v>84300</v>
      </c>
      <c r="O807" s="1" t="s">
        <v>285</v>
      </c>
      <c r="P807" s="1" t="s">
        <v>87</v>
      </c>
      <c r="Q807" s="1">
        <f>Data_sales[[#This Row],[priceEach]]*Data_sales[[#This Row],[quantityOrdered]]</f>
        <v>3984.43</v>
      </c>
      <c r="R807" s="1">
        <f>YEAR(Data_sales[[#This Row],[orderDate]])</f>
        <v>2003</v>
      </c>
      <c r="T807">
        <f>COUNTIF($F$2:F807,F807:F1806)</f>
        <v>5</v>
      </c>
      <c r="U807" t="str">
        <f>IF(T807=1,T807+ROWS($T$2:T807)/1000,"")</f>
        <v/>
      </c>
      <c r="V807" t="str">
        <f>IFERROR(SMALL($U$2:$U$1001,ROWS($U$2:U807)),"")</f>
        <v/>
      </c>
      <c r="W807" t="str">
        <f>IF(V807&lt;&gt;"",INDEX(Data_sales[productName],MATCH(V807,$U$2:$U$1001,0)),"")</f>
        <v/>
      </c>
      <c r="X807">
        <f>COUNTIF($O$2:O807,$O$2:$O$1001)</f>
        <v>1</v>
      </c>
      <c r="Y807">
        <f>IF(X807=1,X807+ROWS($X$2:X807)/100,"")</f>
        <v>9.06</v>
      </c>
      <c r="Z807" t="str">
        <f>IFERROR(LARGE($Y$2:$Y$1001,ROWS($Y$2:Y807)),"")</f>
        <v/>
      </c>
      <c r="AA807" t="str">
        <f>IF(Z807&lt;&gt;"",INDEX(Data_sales[RepfullName],MATCH(Z807,$Y$2:$Y$1001,0)),"")</f>
        <v/>
      </c>
    </row>
    <row r="808" spans="1:27" x14ac:dyDescent="0.25">
      <c r="A808">
        <v>172</v>
      </c>
      <c r="B808">
        <v>31</v>
      </c>
      <c r="C808">
        <v>128.53</v>
      </c>
      <c r="D808" s="1" t="s">
        <v>17</v>
      </c>
      <c r="E808" s="1" t="s">
        <v>18</v>
      </c>
      <c r="F808" s="1" t="s">
        <v>65</v>
      </c>
      <c r="G808" s="2">
        <v>38227</v>
      </c>
      <c r="H808" s="1" t="s">
        <v>286</v>
      </c>
      <c r="I808" s="1" t="s">
        <v>18</v>
      </c>
      <c r="J808" s="1" t="s">
        <v>282</v>
      </c>
      <c r="K808" s="1" t="s">
        <v>283</v>
      </c>
      <c r="L808" s="1" t="s">
        <v>284</v>
      </c>
      <c r="M808" s="1" t="s">
        <v>87</v>
      </c>
      <c r="N808">
        <v>84300</v>
      </c>
      <c r="O808" s="1" t="s">
        <v>285</v>
      </c>
      <c r="P808" s="1" t="s">
        <v>87</v>
      </c>
      <c r="Q808" s="1">
        <f>Data_sales[[#This Row],[priceEach]]*Data_sales[[#This Row],[quantityOrdered]]</f>
        <v>3984.43</v>
      </c>
      <c r="R808" s="1">
        <f>YEAR(Data_sales[[#This Row],[orderDate]])</f>
        <v>2004</v>
      </c>
      <c r="T808">
        <f>COUNTIF($F$2:F808,F808:F1807)</f>
        <v>6</v>
      </c>
      <c r="U808" t="str">
        <f>IF(T808=1,T808+ROWS($T$2:T808)/1000,"")</f>
        <v/>
      </c>
      <c r="V808" t="str">
        <f>IFERROR(SMALL($U$2:$U$1001,ROWS($U$2:U808)),"")</f>
        <v/>
      </c>
      <c r="W808" t="str">
        <f>IF(V808&lt;&gt;"",INDEX(Data_sales[productName],MATCH(V808,$U$2:$U$1001,0)),"")</f>
        <v/>
      </c>
      <c r="X808">
        <f>COUNTIF($O$2:O808,$O$2:$O$1001)</f>
        <v>2</v>
      </c>
      <c r="Y808" t="str">
        <f>IF(X808=1,X808+ROWS($X$2:X808)/100,"")</f>
        <v/>
      </c>
      <c r="Z808" t="str">
        <f>IFERROR(LARGE($Y$2:$Y$1001,ROWS($Y$2:Y808)),"")</f>
        <v/>
      </c>
      <c r="AA808" t="str">
        <f>IF(Z808&lt;&gt;"",INDEX(Data_sales[RepfullName],MATCH(Z808,$Y$2:$Y$1001,0)),"")</f>
        <v/>
      </c>
    </row>
    <row r="809" spans="1:27" x14ac:dyDescent="0.25">
      <c r="A809">
        <v>172</v>
      </c>
      <c r="B809">
        <v>31</v>
      </c>
      <c r="C809">
        <v>128.53</v>
      </c>
      <c r="D809" s="1" t="s">
        <v>17</v>
      </c>
      <c r="E809" s="1" t="s">
        <v>18</v>
      </c>
      <c r="F809" s="1" t="s">
        <v>65</v>
      </c>
      <c r="G809" s="2">
        <v>38311</v>
      </c>
      <c r="H809" s="1" t="s">
        <v>287</v>
      </c>
      <c r="I809" s="1" t="s">
        <v>106</v>
      </c>
      <c r="J809" s="1" t="s">
        <v>282</v>
      </c>
      <c r="K809" s="1" t="s">
        <v>283</v>
      </c>
      <c r="L809" s="1" t="s">
        <v>284</v>
      </c>
      <c r="M809" s="1" t="s">
        <v>87</v>
      </c>
      <c r="N809">
        <v>84300</v>
      </c>
      <c r="O809" s="1" t="s">
        <v>285</v>
      </c>
      <c r="P809" s="1" t="s">
        <v>87</v>
      </c>
      <c r="Q809" s="1">
        <f>Data_sales[[#This Row],[priceEach]]*Data_sales[[#This Row],[quantityOrdered]]</f>
        <v>3984.43</v>
      </c>
      <c r="R809" s="1">
        <f>YEAR(Data_sales[[#This Row],[orderDate]])</f>
        <v>2004</v>
      </c>
      <c r="T809">
        <f>COUNTIF($F$2:F809,F809:F1808)</f>
        <v>7</v>
      </c>
      <c r="U809" t="str">
        <f>IF(T809=1,T809+ROWS($T$2:T809)/1000,"")</f>
        <v/>
      </c>
      <c r="V809" t="str">
        <f>IFERROR(SMALL($U$2:$U$1001,ROWS($U$2:U809)),"")</f>
        <v/>
      </c>
      <c r="W809" t="str">
        <f>IF(V809&lt;&gt;"",INDEX(Data_sales[productName],MATCH(V809,$U$2:$U$1001,0)),"")</f>
        <v/>
      </c>
      <c r="X809">
        <f>COUNTIF($O$2:O809,$O$2:$O$1001)</f>
        <v>3</v>
      </c>
      <c r="Y809" t="str">
        <f>IF(X809=1,X809+ROWS($X$2:X809)/100,"")</f>
        <v/>
      </c>
      <c r="Z809" t="str">
        <f>IFERROR(LARGE($Y$2:$Y$1001,ROWS($Y$2:Y809)),"")</f>
        <v/>
      </c>
      <c r="AA809" t="str">
        <f>IF(Z809&lt;&gt;"",INDEX(Data_sales[RepfullName],MATCH(Z809,$Y$2:$Y$1001,0)),"")</f>
        <v/>
      </c>
    </row>
    <row r="810" spans="1:27" x14ac:dyDescent="0.25">
      <c r="A810">
        <v>172</v>
      </c>
      <c r="B810">
        <v>39</v>
      </c>
      <c r="C810">
        <v>106.78</v>
      </c>
      <c r="D810" s="1" t="s">
        <v>17</v>
      </c>
      <c r="E810" s="1" t="s">
        <v>18</v>
      </c>
      <c r="F810" s="1" t="s">
        <v>118</v>
      </c>
      <c r="G810" s="2">
        <v>37712</v>
      </c>
      <c r="H810" s="1" t="s">
        <v>281</v>
      </c>
      <c r="I810" s="1" t="s">
        <v>18</v>
      </c>
      <c r="J810" s="1" t="s">
        <v>282</v>
      </c>
      <c r="K810" s="1" t="s">
        <v>283</v>
      </c>
      <c r="L810" s="1" t="s">
        <v>284</v>
      </c>
      <c r="M810" s="1" t="s">
        <v>87</v>
      </c>
      <c r="N810">
        <v>84300</v>
      </c>
      <c r="O810" s="1" t="s">
        <v>285</v>
      </c>
      <c r="P810" s="1" t="s">
        <v>87</v>
      </c>
      <c r="Q810" s="1">
        <f>Data_sales[[#This Row],[priceEach]]*Data_sales[[#This Row],[quantityOrdered]]</f>
        <v>4164.42</v>
      </c>
      <c r="R810" s="1">
        <f>YEAR(Data_sales[[#This Row],[orderDate]])</f>
        <v>2003</v>
      </c>
      <c r="T810">
        <f>COUNTIF($F$2:F810,F810:F1809)</f>
        <v>27</v>
      </c>
      <c r="U810" t="str">
        <f>IF(T810=1,T810+ROWS($T$2:T810)/1000,"")</f>
        <v/>
      </c>
      <c r="V810" t="str">
        <f>IFERROR(SMALL($U$2:$U$1001,ROWS($U$2:U810)),"")</f>
        <v/>
      </c>
      <c r="W810" t="str">
        <f>IF(V810&lt;&gt;"",INDEX(Data_sales[productName],MATCH(V810,$U$2:$U$1001,0)),"")</f>
        <v/>
      </c>
      <c r="X810">
        <f>COUNTIF($O$2:O810,$O$2:$O$1001)</f>
        <v>4</v>
      </c>
      <c r="Y810" t="str">
        <f>IF(X810=1,X810+ROWS($X$2:X810)/100,"")</f>
        <v/>
      </c>
      <c r="Z810" t="str">
        <f>IFERROR(LARGE($Y$2:$Y$1001,ROWS($Y$2:Y810)),"")</f>
        <v/>
      </c>
      <c r="AA810" t="str">
        <f>IF(Z810&lt;&gt;"",INDEX(Data_sales[RepfullName],MATCH(Z810,$Y$2:$Y$1001,0)),"")</f>
        <v/>
      </c>
    </row>
    <row r="811" spans="1:27" x14ac:dyDescent="0.25">
      <c r="A811">
        <v>172</v>
      </c>
      <c r="B811">
        <v>39</v>
      </c>
      <c r="C811">
        <v>106.78</v>
      </c>
      <c r="D811" s="1" t="s">
        <v>17</v>
      </c>
      <c r="E811" s="1" t="s">
        <v>18</v>
      </c>
      <c r="F811" s="1" t="s">
        <v>118</v>
      </c>
      <c r="G811" s="2">
        <v>38227</v>
      </c>
      <c r="H811" s="1" t="s">
        <v>286</v>
      </c>
      <c r="I811" s="1" t="s">
        <v>18</v>
      </c>
      <c r="J811" s="1" t="s">
        <v>282</v>
      </c>
      <c r="K811" s="1" t="s">
        <v>283</v>
      </c>
      <c r="L811" s="1" t="s">
        <v>284</v>
      </c>
      <c r="M811" s="1" t="s">
        <v>87</v>
      </c>
      <c r="N811">
        <v>84300</v>
      </c>
      <c r="O811" s="1" t="s">
        <v>285</v>
      </c>
      <c r="P811" s="1" t="s">
        <v>87</v>
      </c>
      <c r="Q811" s="1">
        <f>Data_sales[[#This Row],[priceEach]]*Data_sales[[#This Row],[quantityOrdered]]</f>
        <v>4164.42</v>
      </c>
      <c r="R811" s="1">
        <f>YEAR(Data_sales[[#This Row],[orderDate]])</f>
        <v>2004</v>
      </c>
      <c r="T811">
        <f>COUNTIF($F$2:F811,F811:F1810)</f>
        <v>28</v>
      </c>
      <c r="U811" t="str">
        <f>IF(T811=1,T811+ROWS($T$2:T811)/1000,"")</f>
        <v/>
      </c>
      <c r="V811" t="str">
        <f>IFERROR(SMALL($U$2:$U$1001,ROWS($U$2:U811)),"")</f>
        <v/>
      </c>
      <c r="W811" t="str">
        <f>IF(V811&lt;&gt;"",INDEX(Data_sales[productName],MATCH(V811,$U$2:$U$1001,0)),"")</f>
        <v/>
      </c>
      <c r="X811">
        <f>COUNTIF($O$2:O811,$O$2:$O$1001)</f>
        <v>5</v>
      </c>
      <c r="Y811" t="str">
        <f>IF(X811=1,X811+ROWS($X$2:X811)/100,"")</f>
        <v/>
      </c>
      <c r="Z811" t="str">
        <f>IFERROR(LARGE($Y$2:$Y$1001,ROWS($Y$2:Y811)),"")</f>
        <v/>
      </c>
      <c r="AA811" t="str">
        <f>IF(Z811&lt;&gt;"",INDEX(Data_sales[RepfullName],MATCH(Z811,$Y$2:$Y$1001,0)),"")</f>
        <v/>
      </c>
    </row>
    <row r="812" spans="1:27" x14ac:dyDescent="0.25">
      <c r="A812">
        <v>172</v>
      </c>
      <c r="B812">
        <v>39</v>
      </c>
      <c r="C812">
        <v>106.78</v>
      </c>
      <c r="D812" s="1" t="s">
        <v>17</v>
      </c>
      <c r="E812" s="1" t="s">
        <v>18</v>
      </c>
      <c r="F812" s="1" t="s">
        <v>118</v>
      </c>
      <c r="G812" s="2">
        <v>38311</v>
      </c>
      <c r="H812" s="1" t="s">
        <v>287</v>
      </c>
      <c r="I812" s="1" t="s">
        <v>106</v>
      </c>
      <c r="J812" s="1" t="s">
        <v>282</v>
      </c>
      <c r="K812" s="1" t="s">
        <v>283</v>
      </c>
      <c r="L812" s="1" t="s">
        <v>284</v>
      </c>
      <c r="M812" s="1" t="s">
        <v>87</v>
      </c>
      <c r="N812">
        <v>84300</v>
      </c>
      <c r="O812" s="1" t="s">
        <v>285</v>
      </c>
      <c r="P812" s="1" t="s">
        <v>87</v>
      </c>
      <c r="Q812" s="1">
        <f>Data_sales[[#This Row],[priceEach]]*Data_sales[[#This Row],[quantityOrdered]]</f>
        <v>4164.42</v>
      </c>
      <c r="R812" s="1">
        <f>YEAR(Data_sales[[#This Row],[orderDate]])</f>
        <v>2004</v>
      </c>
      <c r="T812">
        <f>COUNTIF($F$2:F812,F812:F1811)</f>
        <v>29</v>
      </c>
      <c r="U812" t="str">
        <f>IF(T812=1,T812+ROWS($T$2:T812)/1000,"")</f>
        <v/>
      </c>
      <c r="V812" t="str">
        <f>IFERROR(SMALL($U$2:$U$1001,ROWS($U$2:U812)),"")</f>
        <v/>
      </c>
      <c r="W812" t="str">
        <f>IF(V812&lt;&gt;"",INDEX(Data_sales[productName],MATCH(V812,$U$2:$U$1001,0)),"")</f>
        <v/>
      </c>
      <c r="X812">
        <f>COUNTIF($O$2:O812,$O$2:$O$1001)</f>
        <v>6</v>
      </c>
      <c r="Y812" t="str">
        <f>IF(X812=1,X812+ROWS($X$2:X812)/100,"")</f>
        <v/>
      </c>
      <c r="Z812" t="str">
        <f>IFERROR(LARGE($Y$2:$Y$1001,ROWS($Y$2:Y812)),"")</f>
        <v/>
      </c>
      <c r="AA812" t="str">
        <f>IF(Z812&lt;&gt;"",INDEX(Data_sales[RepfullName],MATCH(Z812,$Y$2:$Y$1001,0)),"")</f>
        <v/>
      </c>
    </row>
    <row r="813" spans="1:27" x14ac:dyDescent="0.25">
      <c r="A813">
        <v>172</v>
      </c>
      <c r="B813">
        <v>45</v>
      </c>
      <c r="C813">
        <v>53.48</v>
      </c>
      <c r="D813" s="1" t="s">
        <v>17</v>
      </c>
      <c r="E813" s="1" t="s">
        <v>18</v>
      </c>
      <c r="F813" s="1" t="s">
        <v>68</v>
      </c>
      <c r="G813" s="2">
        <v>37712</v>
      </c>
      <c r="H813" s="1" t="s">
        <v>281</v>
      </c>
      <c r="I813" s="1" t="s">
        <v>18</v>
      </c>
      <c r="J813" s="1" t="s">
        <v>282</v>
      </c>
      <c r="K813" s="1" t="s">
        <v>283</v>
      </c>
      <c r="L813" s="1" t="s">
        <v>284</v>
      </c>
      <c r="M813" s="1" t="s">
        <v>87</v>
      </c>
      <c r="N813">
        <v>84300</v>
      </c>
      <c r="O813" s="1" t="s">
        <v>285</v>
      </c>
      <c r="P813" s="1" t="s">
        <v>87</v>
      </c>
      <c r="Q813" s="1">
        <f>Data_sales[[#This Row],[priceEach]]*Data_sales[[#This Row],[quantityOrdered]]</f>
        <v>2406.6</v>
      </c>
      <c r="R813" s="1">
        <f>YEAR(Data_sales[[#This Row],[orderDate]])</f>
        <v>2003</v>
      </c>
      <c r="T813">
        <f>COUNTIF($F$2:F813,F813:F1812)</f>
        <v>5</v>
      </c>
      <c r="U813" t="str">
        <f>IF(T813=1,T813+ROWS($T$2:T813)/1000,"")</f>
        <v/>
      </c>
      <c r="V813" t="str">
        <f>IFERROR(SMALL($U$2:$U$1001,ROWS($U$2:U813)),"")</f>
        <v/>
      </c>
      <c r="W813" t="str">
        <f>IF(V813&lt;&gt;"",INDEX(Data_sales[productName],MATCH(V813,$U$2:$U$1001,0)),"")</f>
        <v/>
      </c>
      <c r="X813">
        <f>COUNTIF($O$2:O813,$O$2:$O$1001)</f>
        <v>7</v>
      </c>
      <c r="Y813" t="str">
        <f>IF(X813=1,X813+ROWS($X$2:X813)/100,"")</f>
        <v/>
      </c>
      <c r="Z813" t="str">
        <f>IFERROR(LARGE($Y$2:$Y$1001,ROWS($Y$2:Y813)),"")</f>
        <v/>
      </c>
      <c r="AA813" t="str">
        <f>IF(Z813&lt;&gt;"",INDEX(Data_sales[RepfullName],MATCH(Z813,$Y$2:$Y$1001,0)),"")</f>
        <v/>
      </c>
    </row>
    <row r="814" spans="1:27" x14ac:dyDescent="0.25">
      <c r="A814">
        <v>172</v>
      </c>
      <c r="B814">
        <v>45</v>
      </c>
      <c r="C814">
        <v>53.48</v>
      </c>
      <c r="D814" s="1" t="s">
        <v>17</v>
      </c>
      <c r="E814" s="1" t="s">
        <v>18</v>
      </c>
      <c r="F814" s="1" t="s">
        <v>68</v>
      </c>
      <c r="G814" s="2">
        <v>38227</v>
      </c>
      <c r="H814" s="1" t="s">
        <v>286</v>
      </c>
      <c r="I814" s="1" t="s">
        <v>18</v>
      </c>
      <c r="J814" s="1" t="s">
        <v>282</v>
      </c>
      <c r="K814" s="1" t="s">
        <v>283</v>
      </c>
      <c r="L814" s="1" t="s">
        <v>284</v>
      </c>
      <c r="M814" s="1" t="s">
        <v>87</v>
      </c>
      <c r="N814">
        <v>84300</v>
      </c>
      <c r="O814" s="1" t="s">
        <v>285</v>
      </c>
      <c r="P814" s="1" t="s">
        <v>87</v>
      </c>
      <c r="Q814" s="1">
        <f>Data_sales[[#This Row],[priceEach]]*Data_sales[[#This Row],[quantityOrdered]]</f>
        <v>2406.6</v>
      </c>
      <c r="R814" s="1">
        <f>YEAR(Data_sales[[#This Row],[orderDate]])</f>
        <v>2004</v>
      </c>
      <c r="T814">
        <f>COUNTIF($F$2:F814,F814:F1813)</f>
        <v>6</v>
      </c>
      <c r="U814" t="str">
        <f>IF(T814=1,T814+ROWS($T$2:T814)/1000,"")</f>
        <v/>
      </c>
      <c r="V814" t="str">
        <f>IFERROR(SMALL($U$2:$U$1001,ROWS($U$2:U814)),"")</f>
        <v/>
      </c>
      <c r="W814" t="str">
        <f>IF(V814&lt;&gt;"",INDEX(Data_sales[productName],MATCH(V814,$U$2:$U$1001,0)),"")</f>
        <v/>
      </c>
      <c r="X814">
        <f>COUNTIF($O$2:O814,$O$2:$O$1001)</f>
        <v>8</v>
      </c>
      <c r="Y814" t="str">
        <f>IF(X814=1,X814+ROWS($X$2:X814)/100,"")</f>
        <v/>
      </c>
      <c r="Z814" t="str">
        <f>IFERROR(LARGE($Y$2:$Y$1001,ROWS($Y$2:Y814)),"")</f>
        <v/>
      </c>
      <c r="AA814" t="str">
        <f>IF(Z814&lt;&gt;"",INDEX(Data_sales[RepfullName],MATCH(Z814,$Y$2:$Y$1001,0)),"")</f>
        <v/>
      </c>
    </row>
    <row r="815" spans="1:27" x14ac:dyDescent="0.25">
      <c r="A815">
        <v>172</v>
      </c>
      <c r="B815">
        <v>45</v>
      </c>
      <c r="C815">
        <v>53.48</v>
      </c>
      <c r="D815" s="1" t="s">
        <v>17</v>
      </c>
      <c r="E815" s="1" t="s">
        <v>18</v>
      </c>
      <c r="F815" s="1" t="s">
        <v>68</v>
      </c>
      <c r="G815" s="2">
        <v>38311</v>
      </c>
      <c r="H815" s="1" t="s">
        <v>287</v>
      </c>
      <c r="I815" s="1" t="s">
        <v>106</v>
      </c>
      <c r="J815" s="1" t="s">
        <v>282</v>
      </c>
      <c r="K815" s="1" t="s">
        <v>283</v>
      </c>
      <c r="L815" s="1" t="s">
        <v>284</v>
      </c>
      <c r="M815" s="1" t="s">
        <v>87</v>
      </c>
      <c r="N815">
        <v>84300</v>
      </c>
      <c r="O815" s="1" t="s">
        <v>285</v>
      </c>
      <c r="P815" s="1" t="s">
        <v>87</v>
      </c>
      <c r="Q815" s="1">
        <f>Data_sales[[#This Row],[priceEach]]*Data_sales[[#This Row],[quantityOrdered]]</f>
        <v>2406.6</v>
      </c>
      <c r="R815" s="1">
        <f>YEAR(Data_sales[[#This Row],[orderDate]])</f>
        <v>2004</v>
      </c>
      <c r="T815">
        <f>COUNTIF($F$2:F815,F815:F1814)</f>
        <v>7</v>
      </c>
      <c r="U815" t="str">
        <f>IF(T815=1,T815+ROWS($T$2:T815)/1000,"")</f>
        <v/>
      </c>
      <c r="V815" t="str">
        <f>IFERROR(SMALL($U$2:$U$1001,ROWS($U$2:U815)),"")</f>
        <v/>
      </c>
      <c r="W815" t="str">
        <f>IF(V815&lt;&gt;"",INDEX(Data_sales[productName],MATCH(V815,$U$2:$U$1001,0)),"")</f>
        <v/>
      </c>
      <c r="X815">
        <f>COUNTIF($O$2:O815,$O$2:$O$1001)</f>
        <v>9</v>
      </c>
      <c r="Y815" t="str">
        <f>IF(X815=1,X815+ROWS($X$2:X815)/100,"")</f>
        <v/>
      </c>
      <c r="Z815" t="str">
        <f>IFERROR(LARGE($Y$2:$Y$1001,ROWS($Y$2:Y815)),"")</f>
        <v/>
      </c>
      <c r="AA815" t="str">
        <f>IF(Z815&lt;&gt;"",INDEX(Data_sales[RepfullName],MATCH(Z815,$Y$2:$Y$1001,0)),"")</f>
        <v/>
      </c>
    </row>
    <row r="816" spans="1:27" x14ac:dyDescent="0.25">
      <c r="A816">
        <v>172</v>
      </c>
      <c r="B816">
        <v>48</v>
      </c>
      <c r="C816">
        <v>169.34</v>
      </c>
      <c r="D816" s="1" t="s">
        <v>17</v>
      </c>
      <c r="E816" s="1" t="s">
        <v>18</v>
      </c>
      <c r="F816" s="1" t="s">
        <v>119</v>
      </c>
      <c r="G816" s="2">
        <v>37712</v>
      </c>
      <c r="H816" s="1" t="s">
        <v>281</v>
      </c>
      <c r="I816" s="1" t="s">
        <v>18</v>
      </c>
      <c r="J816" s="1" t="s">
        <v>282</v>
      </c>
      <c r="K816" s="1" t="s">
        <v>283</v>
      </c>
      <c r="L816" s="1" t="s">
        <v>284</v>
      </c>
      <c r="M816" s="1" t="s">
        <v>87</v>
      </c>
      <c r="N816">
        <v>84300</v>
      </c>
      <c r="O816" s="1" t="s">
        <v>285</v>
      </c>
      <c r="P816" s="1" t="s">
        <v>87</v>
      </c>
      <c r="Q816" s="1">
        <f>Data_sales[[#This Row],[priceEach]]*Data_sales[[#This Row],[quantityOrdered]]</f>
        <v>8128.32</v>
      </c>
      <c r="R816" s="1">
        <f>YEAR(Data_sales[[#This Row],[orderDate]])</f>
        <v>2003</v>
      </c>
      <c r="T816">
        <f>COUNTIF($F$2:F816,F816:F1815)</f>
        <v>30</v>
      </c>
      <c r="U816" t="str">
        <f>IF(T816=1,T816+ROWS($T$2:T816)/1000,"")</f>
        <v/>
      </c>
      <c r="V816" t="str">
        <f>IFERROR(SMALL($U$2:$U$1001,ROWS($U$2:U816)),"")</f>
        <v/>
      </c>
      <c r="W816" t="str">
        <f>IF(V816&lt;&gt;"",INDEX(Data_sales[productName],MATCH(V816,$U$2:$U$1001,0)),"")</f>
        <v/>
      </c>
      <c r="X816">
        <f>COUNTIF($O$2:O816,$O$2:$O$1001)</f>
        <v>10</v>
      </c>
      <c r="Y816" t="str">
        <f>IF(X816=1,X816+ROWS($X$2:X816)/100,"")</f>
        <v/>
      </c>
      <c r="Z816" t="str">
        <f>IFERROR(LARGE($Y$2:$Y$1001,ROWS($Y$2:Y816)),"")</f>
        <v/>
      </c>
      <c r="AA816" t="str">
        <f>IF(Z816&lt;&gt;"",INDEX(Data_sales[RepfullName],MATCH(Z816,$Y$2:$Y$1001,0)),"")</f>
        <v/>
      </c>
    </row>
    <row r="817" spans="1:27" x14ac:dyDescent="0.25">
      <c r="A817">
        <v>172</v>
      </c>
      <c r="B817">
        <v>48</v>
      </c>
      <c r="C817">
        <v>169.34</v>
      </c>
      <c r="D817" s="1" t="s">
        <v>17</v>
      </c>
      <c r="E817" s="1" t="s">
        <v>18</v>
      </c>
      <c r="F817" s="1" t="s">
        <v>119</v>
      </c>
      <c r="G817" s="2">
        <v>38227</v>
      </c>
      <c r="H817" s="1" t="s">
        <v>286</v>
      </c>
      <c r="I817" s="1" t="s">
        <v>18</v>
      </c>
      <c r="J817" s="1" t="s">
        <v>282</v>
      </c>
      <c r="K817" s="1" t="s">
        <v>283</v>
      </c>
      <c r="L817" s="1" t="s">
        <v>284</v>
      </c>
      <c r="M817" s="1" t="s">
        <v>87</v>
      </c>
      <c r="N817">
        <v>84300</v>
      </c>
      <c r="O817" s="1" t="s">
        <v>285</v>
      </c>
      <c r="P817" s="1" t="s">
        <v>87</v>
      </c>
      <c r="Q817" s="1">
        <f>Data_sales[[#This Row],[priceEach]]*Data_sales[[#This Row],[quantityOrdered]]</f>
        <v>8128.32</v>
      </c>
      <c r="R817" s="1">
        <f>YEAR(Data_sales[[#This Row],[orderDate]])</f>
        <v>2004</v>
      </c>
      <c r="T817">
        <f>COUNTIF($F$2:F817,F817:F1816)</f>
        <v>31</v>
      </c>
      <c r="U817" t="str">
        <f>IF(T817=1,T817+ROWS($T$2:T817)/1000,"")</f>
        <v/>
      </c>
      <c r="V817" t="str">
        <f>IFERROR(SMALL($U$2:$U$1001,ROWS($U$2:U817)),"")</f>
        <v/>
      </c>
      <c r="W817" t="str">
        <f>IF(V817&lt;&gt;"",INDEX(Data_sales[productName],MATCH(V817,$U$2:$U$1001,0)),"")</f>
        <v/>
      </c>
      <c r="X817">
        <f>COUNTIF($O$2:O817,$O$2:$O$1001)</f>
        <v>11</v>
      </c>
      <c r="Y817" t="str">
        <f>IF(X817=1,X817+ROWS($X$2:X817)/100,"")</f>
        <v/>
      </c>
      <c r="Z817" t="str">
        <f>IFERROR(LARGE($Y$2:$Y$1001,ROWS($Y$2:Y817)),"")</f>
        <v/>
      </c>
      <c r="AA817" t="str">
        <f>IF(Z817&lt;&gt;"",INDEX(Data_sales[RepfullName],MATCH(Z817,$Y$2:$Y$1001,0)),"")</f>
        <v/>
      </c>
    </row>
    <row r="818" spans="1:27" x14ac:dyDescent="0.25">
      <c r="A818">
        <v>172</v>
      </c>
      <c r="B818">
        <v>48</v>
      </c>
      <c r="C818">
        <v>169.34</v>
      </c>
      <c r="D818" s="1" t="s">
        <v>17</v>
      </c>
      <c r="E818" s="1" t="s">
        <v>18</v>
      </c>
      <c r="F818" s="1" t="s">
        <v>119</v>
      </c>
      <c r="G818" s="2">
        <v>38311</v>
      </c>
      <c r="H818" s="1" t="s">
        <v>287</v>
      </c>
      <c r="I818" s="1" t="s">
        <v>106</v>
      </c>
      <c r="J818" s="1" t="s">
        <v>282</v>
      </c>
      <c r="K818" s="1" t="s">
        <v>283</v>
      </c>
      <c r="L818" s="1" t="s">
        <v>284</v>
      </c>
      <c r="M818" s="1" t="s">
        <v>87</v>
      </c>
      <c r="N818">
        <v>84300</v>
      </c>
      <c r="O818" s="1" t="s">
        <v>285</v>
      </c>
      <c r="P818" s="1" t="s">
        <v>87</v>
      </c>
      <c r="Q818" s="1">
        <f>Data_sales[[#This Row],[priceEach]]*Data_sales[[#This Row],[quantityOrdered]]</f>
        <v>8128.32</v>
      </c>
      <c r="R818" s="1">
        <f>YEAR(Data_sales[[#This Row],[orderDate]])</f>
        <v>2004</v>
      </c>
      <c r="T818">
        <f>COUNTIF($F$2:F818,F818:F1817)</f>
        <v>32</v>
      </c>
      <c r="U818" t="str">
        <f>IF(T818=1,T818+ROWS($T$2:T818)/1000,"")</f>
        <v/>
      </c>
      <c r="V818" t="str">
        <f>IFERROR(SMALL($U$2:$U$1001,ROWS($U$2:U818)),"")</f>
        <v/>
      </c>
      <c r="W818" t="str">
        <f>IF(V818&lt;&gt;"",INDEX(Data_sales[productName],MATCH(V818,$U$2:$U$1001,0)),"")</f>
        <v/>
      </c>
      <c r="X818">
        <f>COUNTIF($O$2:O818,$O$2:$O$1001)</f>
        <v>12</v>
      </c>
      <c r="Y818" t="str">
        <f>IF(X818=1,X818+ROWS($X$2:X818)/100,"")</f>
        <v/>
      </c>
      <c r="Z818" t="str">
        <f>IFERROR(LARGE($Y$2:$Y$1001,ROWS($Y$2:Y818)),"")</f>
        <v/>
      </c>
      <c r="AA818" t="str">
        <f>IF(Z818&lt;&gt;"",INDEX(Data_sales[RepfullName],MATCH(Z818,$Y$2:$Y$1001,0)),"")</f>
        <v/>
      </c>
    </row>
    <row r="819" spans="1:27" x14ac:dyDescent="0.25">
      <c r="A819">
        <v>172</v>
      </c>
      <c r="B819">
        <v>41</v>
      </c>
      <c r="C819">
        <v>105.34</v>
      </c>
      <c r="D819" s="1" t="s">
        <v>17</v>
      </c>
      <c r="E819" s="1" t="s">
        <v>18</v>
      </c>
      <c r="F819" s="1" t="s">
        <v>73</v>
      </c>
      <c r="G819" s="2">
        <v>37712</v>
      </c>
      <c r="H819" s="1" t="s">
        <v>281</v>
      </c>
      <c r="I819" s="1" t="s">
        <v>18</v>
      </c>
      <c r="J819" s="1" t="s">
        <v>282</v>
      </c>
      <c r="K819" s="1" t="s">
        <v>283</v>
      </c>
      <c r="L819" s="1" t="s">
        <v>284</v>
      </c>
      <c r="M819" s="1" t="s">
        <v>87</v>
      </c>
      <c r="N819">
        <v>84300</v>
      </c>
      <c r="O819" s="1" t="s">
        <v>285</v>
      </c>
      <c r="P819" s="1" t="s">
        <v>87</v>
      </c>
      <c r="Q819" s="1">
        <f>Data_sales[[#This Row],[priceEach]]*Data_sales[[#This Row],[quantityOrdered]]</f>
        <v>4318.9400000000005</v>
      </c>
      <c r="R819" s="1">
        <f>YEAR(Data_sales[[#This Row],[orderDate]])</f>
        <v>2003</v>
      </c>
      <c r="T819">
        <f>COUNTIF($F$2:F819,F819:F1818)</f>
        <v>5</v>
      </c>
      <c r="U819" t="str">
        <f>IF(T819=1,T819+ROWS($T$2:T819)/1000,"")</f>
        <v/>
      </c>
      <c r="V819" t="str">
        <f>IFERROR(SMALL($U$2:$U$1001,ROWS($U$2:U819)),"")</f>
        <v/>
      </c>
      <c r="W819" t="str">
        <f>IF(V819&lt;&gt;"",INDEX(Data_sales[productName],MATCH(V819,$U$2:$U$1001,0)),"")</f>
        <v/>
      </c>
      <c r="X819">
        <f>COUNTIF($O$2:O819,$O$2:$O$1001)</f>
        <v>13</v>
      </c>
      <c r="Y819" t="str">
        <f>IF(X819=1,X819+ROWS($X$2:X819)/100,"")</f>
        <v/>
      </c>
      <c r="Z819" t="str">
        <f>IFERROR(LARGE($Y$2:$Y$1001,ROWS($Y$2:Y819)),"")</f>
        <v/>
      </c>
      <c r="AA819" t="str">
        <f>IF(Z819&lt;&gt;"",INDEX(Data_sales[RepfullName],MATCH(Z819,$Y$2:$Y$1001,0)),"")</f>
        <v/>
      </c>
    </row>
    <row r="820" spans="1:27" x14ac:dyDescent="0.25">
      <c r="A820">
        <v>172</v>
      </c>
      <c r="B820">
        <v>41</v>
      </c>
      <c r="C820">
        <v>105.34</v>
      </c>
      <c r="D820" s="1" t="s">
        <v>17</v>
      </c>
      <c r="E820" s="1" t="s">
        <v>18</v>
      </c>
      <c r="F820" s="1" t="s">
        <v>73</v>
      </c>
      <c r="G820" s="2">
        <v>38227</v>
      </c>
      <c r="H820" s="1" t="s">
        <v>286</v>
      </c>
      <c r="I820" s="1" t="s">
        <v>18</v>
      </c>
      <c r="J820" s="1" t="s">
        <v>282</v>
      </c>
      <c r="K820" s="1" t="s">
        <v>283</v>
      </c>
      <c r="L820" s="1" t="s">
        <v>284</v>
      </c>
      <c r="M820" s="1" t="s">
        <v>87</v>
      </c>
      <c r="N820">
        <v>84300</v>
      </c>
      <c r="O820" s="1" t="s">
        <v>285</v>
      </c>
      <c r="P820" s="1" t="s">
        <v>87</v>
      </c>
      <c r="Q820" s="1">
        <f>Data_sales[[#This Row],[priceEach]]*Data_sales[[#This Row],[quantityOrdered]]</f>
        <v>4318.9400000000005</v>
      </c>
      <c r="R820" s="1">
        <f>YEAR(Data_sales[[#This Row],[orderDate]])</f>
        <v>2004</v>
      </c>
      <c r="T820">
        <f>COUNTIF($F$2:F820,F820:F1819)</f>
        <v>6</v>
      </c>
      <c r="U820" t="str">
        <f>IF(T820=1,T820+ROWS($T$2:T820)/1000,"")</f>
        <v/>
      </c>
      <c r="V820" t="str">
        <f>IFERROR(SMALL($U$2:$U$1001,ROWS($U$2:U820)),"")</f>
        <v/>
      </c>
      <c r="W820" t="str">
        <f>IF(V820&lt;&gt;"",INDEX(Data_sales[productName],MATCH(V820,$U$2:$U$1001,0)),"")</f>
        <v/>
      </c>
      <c r="X820">
        <f>COUNTIF($O$2:O820,$O$2:$O$1001)</f>
        <v>14</v>
      </c>
      <c r="Y820" t="str">
        <f>IF(X820=1,X820+ROWS($X$2:X820)/100,"")</f>
        <v/>
      </c>
      <c r="Z820" t="str">
        <f>IFERROR(LARGE($Y$2:$Y$1001,ROWS($Y$2:Y820)),"")</f>
        <v/>
      </c>
      <c r="AA820" t="str">
        <f>IF(Z820&lt;&gt;"",INDEX(Data_sales[RepfullName],MATCH(Z820,$Y$2:$Y$1001,0)),"")</f>
        <v/>
      </c>
    </row>
    <row r="821" spans="1:27" x14ac:dyDescent="0.25">
      <c r="A821">
        <v>172</v>
      </c>
      <c r="B821">
        <v>41</v>
      </c>
      <c r="C821">
        <v>105.34</v>
      </c>
      <c r="D821" s="1" t="s">
        <v>17</v>
      </c>
      <c r="E821" s="1" t="s">
        <v>18</v>
      </c>
      <c r="F821" s="1" t="s">
        <v>73</v>
      </c>
      <c r="G821" s="2">
        <v>38311</v>
      </c>
      <c r="H821" s="1" t="s">
        <v>287</v>
      </c>
      <c r="I821" s="1" t="s">
        <v>106</v>
      </c>
      <c r="J821" s="1" t="s">
        <v>282</v>
      </c>
      <c r="K821" s="1" t="s">
        <v>283</v>
      </c>
      <c r="L821" s="1" t="s">
        <v>284</v>
      </c>
      <c r="M821" s="1" t="s">
        <v>87</v>
      </c>
      <c r="N821">
        <v>84300</v>
      </c>
      <c r="O821" s="1" t="s">
        <v>285</v>
      </c>
      <c r="P821" s="1" t="s">
        <v>87</v>
      </c>
      <c r="Q821" s="1">
        <f>Data_sales[[#This Row],[priceEach]]*Data_sales[[#This Row],[quantityOrdered]]</f>
        <v>4318.9400000000005</v>
      </c>
      <c r="R821" s="1">
        <f>YEAR(Data_sales[[#This Row],[orderDate]])</f>
        <v>2004</v>
      </c>
      <c r="T821">
        <f>COUNTIF($F$2:F821,F821:F1820)</f>
        <v>7</v>
      </c>
      <c r="U821" t="str">
        <f>IF(T821=1,T821+ROWS($T$2:T821)/1000,"")</f>
        <v/>
      </c>
      <c r="V821" t="str">
        <f>IFERROR(SMALL($U$2:$U$1001,ROWS($U$2:U821)),"")</f>
        <v/>
      </c>
      <c r="W821" t="str">
        <f>IF(V821&lt;&gt;"",INDEX(Data_sales[productName],MATCH(V821,$U$2:$U$1001,0)),"")</f>
        <v/>
      </c>
      <c r="X821">
        <f>COUNTIF($O$2:O821,$O$2:$O$1001)</f>
        <v>15</v>
      </c>
      <c r="Y821" t="str">
        <f>IF(X821=1,X821+ROWS($X$2:X821)/100,"")</f>
        <v/>
      </c>
      <c r="Z821" t="str">
        <f>IFERROR(LARGE($Y$2:$Y$1001,ROWS($Y$2:Y821)),"")</f>
        <v/>
      </c>
      <c r="AA821" t="str">
        <f>IF(Z821&lt;&gt;"",INDEX(Data_sales[RepfullName],MATCH(Z821,$Y$2:$Y$1001,0)),"")</f>
        <v/>
      </c>
    </row>
    <row r="822" spans="1:27" x14ac:dyDescent="0.25">
      <c r="A822">
        <v>172</v>
      </c>
      <c r="B822">
        <v>21</v>
      </c>
      <c r="C822">
        <v>102.23</v>
      </c>
      <c r="D822" s="1" t="s">
        <v>17</v>
      </c>
      <c r="E822" s="1" t="s">
        <v>18</v>
      </c>
      <c r="F822" s="1" t="s">
        <v>75</v>
      </c>
      <c r="G822" s="2">
        <v>37712</v>
      </c>
      <c r="H822" s="1" t="s">
        <v>281</v>
      </c>
      <c r="I822" s="1" t="s">
        <v>18</v>
      </c>
      <c r="J822" s="1" t="s">
        <v>282</v>
      </c>
      <c r="K822" s="1" t="s">
        <v>283</v>
      </c>
      <c r="L822" s="1" t="s">
        <v>284</v>
      </c>
      <c r="M822" s="1" t="s">
        <v>87</v>
      </c>
      <c r="N822">
        <v>84300</v>
      </c>
      <c r="O822" s="1" t="s">
        <v>285</v>
      </c>
      <c r="P822" s="1" t="s">
        <v>87</v>
      </c>
      <c r="Q822" s="1">
        <f>Data_sales[[#This Row],[priceEach]]*Data_sales[[#This Row],[quantityOrdered]]</f>
        <v>2146.83</v>
      </c>
      <c r="R822" s="1">
        <f>YEAR(Data_sales[[#This Row],[orderDate]])</f>
        <v>2003</v>
      </c>
      <c r="T822">
        <f>COUNTIF($F$2:F822,F822:F1821)</f>
        <v>5</v>
      </c>
      <c r="U822" t="str">
        <f>IF(T822=1,T822+ROWS($T$2:T822)/1000,"")</f>
        <v/>
      </c>
      <c r="V822" t="str">
        <f>IFERROR(SMALL($U$2:$U$1001,ROWS($U$2:U822)),"")</f>
        <v/>
      </c>
      <c r="W822" t="str">
        <f>IF(V822&lt;&gt;"",INDEX(Data_sales[productName],MATCH(V822,$U$2:$U$1001,0)),"")</f>
        <v/>
      </c>
      <c r="X822">
        <f>COUNTIF($O$2:O822,$O$2:$O$1001)</f>
        <v>16</v>
      </c>
      <c r="Y822" t="str">
        <f>IF(X822=1,X822+ROWS($X$2:X822)/100,"")</f>
        <v/>
      </c>
      <c r="Z822" t="str">
        <f>IFERROR(LARGE($Y$2:$Y$1001,ROWS($Y$2:Y822)),"")</f>
        <v/>
      </c>
      <c r="AA822" t="str">
        <f>IF(Z822&lt;&gt;"",INDEX(Data_sales[RepfullName],MATCH(Z822,$Y$2:$Y$1001,0)),"")</f>
        <v/>
      </c>
    </row>
    <row r="823" spans="1:27" x14ac:dyDescent="0.25">
      <c r="A823">
        <v>172</v>
      </c>
      <c r="B823">
        <v>21</v>
      </c>
      <c r="C823">
        <v>102.23</v>
      </c>
      <c r="D823" s="1" t="s">
        <v>17</v>
      </c>
      <c r="E823" s="1" t="s">
        <v>18</v>
      </c>
      <c r="F823" s="1" t="s">
        <v>75</v>
      </c>
      <c r="G823" s="2">
        <v>38227</v>
      </c>
      <c r="H823" s="1" t="s">
        <v>286</v>
      </c>
      <c r="I823" s="1" t="s">
        <v>18</v>
      </c>
      <c r="J823" s="1" t="s">
        <v>282</v>
      </c>
      <c r="K823" s="1" t="s">
        <v>283</v>
      </c>
      <c r="L823" s="1" t="s">
        <v>284</v>
      </c>
      <c r="M823" s="1" t="s">
        <v>87</v>
      </c>
      <c r="N823">
        <v>84300</v>
      </c>
      <c r="O823" s="1" t="s">
        <v>285</v>
      </c>
      <c r="P823" s="1" t="s">
        <v>87</v>
      </c>
      <c r="Q823" s="1">
        <f>Data_sales[[#This Row],[priceEach]]*Data_sales[[#This Row],[quantityOrdered]]</f>
        <v>2146.83</v>
      </c>
      <c r="R823" s="1">
        <f>YEAR(Data_sales[[#This Row],[orderDate]])</f>
        <v>2004</v>
      </c>
      <c r="T823">
        <f>COUNTIF($F$2:F823,F823:F1822)</f>
        <v>6</v>
      </c>
      <c r="U823" t="str">
        <f>IF(T823=1,T823+ROWS($T$2:T823)/1000,"")</f>
        <v/>
      </c>
      <c r="V823" t="str">
        <f>IFERROR(SMALL($U$2:$U$1001,ROWS($U$2:U823)),"")</f>
        <v/>
      </c>
      <c r="W823" t="str">
        <f>IF(V823&lt;&gt;"",INDEX(Data_sales[productName],MATCH(V823,$U$2:$U$1001,0)),"")</f>
        <v/>
      </c>
      <c r="X823">
        <f>COUNTIF($O$2:O823,$O$2:$O$1001)</f>
        <v>17</v>
      </c>
      <c r="Y823" t="str">
        <f>IF(X823=1,X823+ROWS($X$2:X823)/100,"")</f>
        <v/>
      </c>
      <c r="Z823" t="str">
        <f>IFERROR(LARGE($Y$2:$Y$1001,ROWS($Y$2:Y823)),"")</f>
        <v/>
      </c>
      <c r="AA823" t="str">
        <f>IF(Z823&lt;&gt;"",INDEX(Data_sales[RepfullName],MATCH(Z823,$Y$2:$Y$1001,0)),"")</f>
        <v/>
      </c>
    </row>
    <row r="824" spans="1:27" x14ac:dyDescent="0.25">
      <c r="A824">
        <v>172</v>
      </c>
      <c r="B824">
        <v>21</v>
      </c>
      <c r="C824">
        <v>102.23</v>
      </c>
      <c r="D824" s="1" t="s">
        <v>17</v>
      </c>
      <c r="E824" s="1" t="s">
        <v>18</v>
      </c>
      <c r="F824" s="1" t="s">
        <v>75</v>
      </c>
      <c r="G824" s="2">
        <v>38311</v>
      </c>
      <c r="H824" s="1" t="s">
        <v>287</v>
      </c>
      <c r="I824" s="1" t="s">
        <v>106</v>
      </c>
      <c r="J824" s="1" t="s">
        <v>282</v>
      </c>
      <c r="K824" s="1" t="s">
        <v>283</v>
      </c>
      <c r="L824" s="1" t="s">
        <v>284</v>
      </c>
      <c r="M824" s="1" t="s">
        <v>87</v>
      </c>
      <c r="N824">
        <v>84300</v>
      </c>
      <c r="O824" s="1" t="s">
        <v>285</v>
      </c>
      <c r="P824" s="1" t="s">
        <v>87</v>
      </c>
      <c r="Q824" s="1">
        <f>Data_sales[[#This Row],[priceEach]]*Data_sales[[#This Row],[quantityOrdered]]</f>
        <v>2146.83</v>
      </c>
      <c r="R824" s="1">
        <f>YEAR(Data_sales[[#This Row],[orderDate]])</f>
        <v>2004</v>
      </c>
      <c r="T824">
        <f>COUNTIF($F$2:F824,F824:F1823)</f>
        <v>7</v>
      </c>
      <c r="U824" t="str">
        <f>IF(T824=1,T824+ROWS($T$2:T824)/1000,"")</f>
        <v/>
      </c>
      <c r="V824" t="str">
        <f>IFERROR(SMALL($U$2:$U$1001,ROWS($U$2:U824)),"")</f>
        <v/>
      </c>
      <c r="W824" t="str">
        <f>IF(V824&lt;&gt;"",INDEX(Data_sales[productName],MATCH(V824,$U$2:$U$1001,0)),"")</f>
        <v/>
      </c>
      <c r="X824">
        <f>COUNTIF($O$2:O824,$O$2:$O$1001)</f>
        <v>18</v>
      </c>
      <c r="Y824" t="str">
        <f>IF(X824=1,X824+ROWS($X$2:X824)/100,"")</f>
        <v/>
      </c>
      <c r="Z824" t="str">
        <f>IFERROR(LARGE($Y$2:$Y$1001,ROWS($Y$2:Y824)),"")</f>
        <v/>
      </c>
      <c r="AA824" t="str">
        <f>IF(Z824&lt;&gt;"",INDEX(Data_sales[RepfullName],MATCH(Z824,$Y$2:$Y$1001,0)),"")</f>
        <v/>
      </c>
    </row>
    <row r="825" spans="1:27" x14ac:dyDescent="0.25">
      <c r="A825">
        <v>172</v>
      </c>
      <c r="B825">
        <v>24</v>
      </c>
      <c r="C825">
        <v>28.64</v>
      </c>
      <c r="D825" s="1" t="s">
        <v>17</v>
      </c>
      <c r="E825" s="1" t="s">
        <v>18</v>
      </c>
      <c r="F825" s="1" t="s">
        <v>122</v>
      </c>
      <c r="G825" s="2">
        <v>37712</v>
      </c>
      <c r="H825" s="1" t="s">
        <v>281</v>
      </c>
      <c r="I825" s="1" t="s">
        <v>18</v>
      </c>
      <c r="J825" s="1" t="s">
        <v>282</v>
      </c>
      <c r="K825" s="1" t="s">
        <v>283</v>
      </c>
      <c r="L825" s="1" t="s">
        <v>284</v>
      </c>
      <c r="M825" s="1" t="s">
        <v>87</v>
      </c>
      <c r="N825">
        <v>84300</v>
      </c>
      <c r="O825" s="1" t="s">
        <v>285</v>
      </c>
      <c r="P825" s="1" t="s">
        <v>87</v>
      </c>
      <c r="Q825" s="1">
        <f>Data_sales[[#This Row],[priceEach]]*Data_sales[[#This Row],[quantityOrdered]]</f>
        <v>687.36</v>
      </c>
      <c r="R825" s="1">
        <f>YEAR(Data_sales[[#This Row],[orderDate]])</f>
        <v>2003</v>
      </c>
      <c r="T825">
        <f>COUNTIF($F$2:F825,F825:F1824)</f>
        <v>27</v>
      </c>
      <c r="U825" t="str">
        <f>IF(T825=1,T825+ROWS($T$2:T825)/1000,"")</f>
        <v/>
      </c>
      <c r="V825" t="str">
        <f>IFERROR(SMALL($U$2:$U$1001,ROWS($U$2:U825)),"")</f>
        <v/>
      </c>
      <c r="W825" t="str">
        <f>IF(V825&lt;&gt;"",INDEX(Data_sales[productName],MATCH(V825,$U$2:$U$1001,0)),"")</f>
        <v/>
      </c>
      <c r="X825">
        <f>COUNTIF($O$2:O825,$O$2:$O$1001)</f>
        <v>19</v>
      </c>
      <c r="Y825" t="str">
        <f>IF(X825=1,X825+ROWS($X$2:X825)/100,"")</f>
        <v/>
      </c>
      <c r="Z825" t="str">
        <f>IFERROR(LARGE($Y$2:$Y$1001,ROWS($Y$2:Y825)),"")</f>
        <v/>
      </c>
      <c r="AA825" t="str">
        <f>IF(Z825&lt;&gt;"",INDEX(Data_sales[RepfullName],MATCH(Z825,$Y$2:$Y$1001,0)),"")</f>
        <v/>
      </c>
    </row>
    <row r="826" spans="1:27" x14ac:dyDescent="0.25">
      <c r="A826">
        <v>172</v>
      </c>
      <c r="B826">
        <v>24</v>
      </c>
      <c r="C826">
        <v>28.64</v>
      </c>
      <c r="D826" s="1" t="s">
        <v>17</v>
      </c>
      <c r="E826" s="1" t="s">
        <v>18</v>
      </c>
      <c r="F826" s="1" t="s">
        <v>122</v>
      </c>
      <c r="G826" s="2">
        <v>38227</v>
      </c>
      <c r="H826" s="1" t="s">
        <v>286</v>
      </c>
      <c r="I826" s="1" t="s">
        <v>18</v>
      </c>
      <c r="J826" s="1" t="s">
        <v>282</v>
      </c>
      <c r="K826" s="1" t="s">
        <v>283</v>
      </c>
      <c r="L826" s="1" t="s">
        <v>284</v>
      </c>
      <c r="M826" s="1" t="s">
        <v>87</v>
      </c>
      <c r="N826">
        <v>84300</v>
      </c>
      <c r="O826" s="1" t="s">
        <v>285</v>
      </c>
      <c r="P826" s="1" t="s">
        <v>87</v>
      </c>
      <c r="Q826" s="1">
        <f>Data_sales[[#This Row],[priceEach]]*Data_sales[[#This Row],[quantityOrdered]]</f>
        <v>687.36</v>
      </c>
      <c r="R826" s="1">
        <f>YEAR(Data_sales[[#This Row],[orderDate]])</f>
        <v>2004</v>
      </c>
      <c r="T826">
        <f>COUNTIF($F$2:F826,F826:F1825)</f>
        <v>28</v>
      </c>
      <c r="U826" t="str">
        <f>IF(T826=1,T826+ROWS($T$2:T826)/1000,"")</f>
        <v/>
      </c>
      <c r="V826" t="str">
        <f>IFERROR(SMALL($U$2:$U$1001,ROWS($U$2:U826)),"")</f>
        <v/>
      </c>
      <c r="W826" t="str">
        <f>IF(V826&lt;&gt;"",INDEX(Data_sales[productName],MATCH(V826,$U$2:$U$1001,0)),"")</f>
        <v/>
      </c>
      <c r="X826">
        <f>COUNTIF($O$2:O826,$O$2:$O$1001)</f>
        <v>20</v>
      </c>
      <c r="Y826" t="str">
        <f>IF(X826=1,X826+ROWS($X$2:X826)/100,"")</f>
        <v/>
      </c>
      <c r="Z826" t="str">
        <f>IFERROR(LARGE($Y$2:$Y$1001,ROWS($Y$2:Y826)),"")</f>
        <v/>
      </c>
      <c r="AA826" t="str">
        <f>IF(Z826&lt;&gt;"",INDEX(Data_sales[RepfullName],MATCH(Z826,$Y$2:$Y$1001,0)),"")</f>
        <v/>
      </c>
    </row>
    <row r="827" spans="1:27" x14ac:dyDescent="0.25">
      <c r="A827">
        <v>172</v>
      </c>
      <c r="B827">
        <v>24</v>
      </c>
      <c r="C827">
        <v>28.64</v>
      </c>
      <c r="D827" s="1" t="s">
        <v>17</v>
      </c>
      <c r="E827" s="1" t="s">
        <v>18</v>
      </c>
      <c r="F827" s="1" t="s">
        <v>122</v>
      </c>
      <c r="G827" s="2">
        <v>38311</v>
      </c>
      <c r="H827" s="1" t="s">
        <v>287</v>
      </c>
      <c r="I827" s="1" t="s">
        <v>106</v>
      </c>
      <c r="J827" s="1" t="s">
        <v>282</v>
      </c>
      <c r="K827" s="1" t="s">
        <v>283</v>
      </c>
      <c r="L827" s="1" t="s">
        <v>284</v>
      </c>
      <c r="M827" s="1" t="s">
        <v>87</v>
      </c>
      <c r="N827">
        <v>84300</v>
      </c>
      <c r="O827" s="1" t="s">
        <v>285</v>
      </c>
      <c r="P827" s="1" t="s">
        <v>87</v>
      </c>
      <c r="Q827" s="1">
        <f>Data_sales[[#This Row],[priceEach]]*Data_sales[[#This Row],[quantityOrdered]]</f>
        <v>687.36</v>
      </c>
      <c r="R827" s="1">
        <f>YEAR(Data_sales[[#This Row],[orderDate]])</f>
        <v>2004</v>
      </c>
      <c r="T827">
        <f>COUNTIF($F$2:F827,F827:F1826)</f>
        <v>29</v>
      </c>
      <c r="U827" t="str">
        <f>IF(T827=1,T827+ROWS($T$2:T827)/1000,"")</f>
        <v/>
      </c>
      <c r="V827" t="str">
        <f>IFERROR(SMALL($U$2:$U$1001,ROWS($U$2:U827)),"")</f>
        <v/>
      </c>
      <c r="W827" t="str">
        <f>IF(V827&lt;&gt;"",INDEX(Data_sales[productName],MATCH(V827,$U$2:$U$1001,0)),"")</f>
        <v/>
      </c>
      <c r="X827">
        <f>COUNTIF($O$2:O827,$O$2:$O$1001)</f>
        <v>21</v>
      </c>
      <c r="Y827" t="str">
        <f>IF(X827=1,X827+ROWS($X$2:X827)/100,"")</f>
        <v/>
      </c>
      <c r="Z827" t="str">
        <f>IFERROR(LARGE($Y$2:$Y$1001,ROWS($Y$2:Y827)),"")</f>
        <v/>
      </c>
      <c r="AA827" t="str">
        <f>IF(Z827&lt;&gt;"",INDEX(Data_sales[RepfullName],MATCH(Z827,$Y$2:$Y$1001,0)),"")</f>
        <v/>
      </c>
    </row>
    <row r="828" spans="1:27" x14ac:dyDescent="0.25">
      <c r="A828">
        <v>172</v>
      </c>
      <c r="B828">
        <v>32</v>
      </c>
      <c r="C828">
        <v>88.61</v>
      </c>
      <c r="D828" s="1" t="s">
        <v>17</v>
      </c>
      <c r="E828" s="1" t="s">
        <v>18</v>
      </c>
      <c r="F828" s="1" t="s">
        <v>77</v>
      </c>
      <c r="G828" s="2">
        <v>37712</v>
      </c>
      <c r="H828" s="1" t="s">
        <v>281</v>
      </c>
      <c r="I828" s="1" t="s">
        <v>18</v>
      </c>
      <c r="J828" s="1" t="s">
        <v>282</v>
      </c>
      <c r="K828" s="1" t="s">
        <v>283</v>
      </c>
      <c r="L828" s="1" t="s">
        <v>284</v>
      </c>
      <c r="M828" s="1" t="s">
        <v>87</v>
      </c>
      <c r="N828">
        <v>84300</v>
      </c>
      <c r="O828" s="1" t="s">
        <v>285</v>
      </c>
      <c r="P828" s="1" t="s">
        <v>87</v>
      </c>
      <c r="Q828" s="1">
        <f>Data_sales[[#This Row],[priceEach]]*Data_sales[[#This Row],[quantityOrdered]]</f>
        <v>2835.52</v>
      </c>
      <c r="R828" s="1">
        <f>YEAR(Data_sales[[#This Row],[orderDate]])</f>
        <v>2003</v>
      </c>
      <c r="T828">
        <f>COUNTIF($F$2:F828,F828:F1827)</f>
        <v>5</v>
      </c>
      <c r="U828" t="str">
        <f>IF(T828=1,T828+ROWS($T$2:T828)/1000,"")</f>
        <v/>
      </c>
      <c r="V828" t="str">
        <f>IFERROR(SMALL($U$2:$U$1001,ROWS($U$2:U828)),"")</f>
        <v/>
      </c>
      <c r="W828" t="str">
        <f>IF(V828&lt;&gt;"",INDEX(Data_sales[productName],MATCH(V828,$U$2:$U$1001,0)),"")</f>
        <v/>
      </c>
      <c r="X828">
        <f>COUNTIF($O$2:O828,$O$2:$O$1001)</f>
        <v>22</v>
      </c>
      <c r="Y828" t="str">
        <f>IF(X828=1,X828+ROWS($X$2:X828)/100,"")</f>
        <v/>
      </c>
      <c r="Z828" t="str">
        <f>IFERROR(LARGE($Y$2:$Y$1001,ROWS($Y$2:Y828)),"")</f>
        <v/>
      </c>
      <c r="AA828" t="str">
        <f>IF(Z828&lt;&gt;"",INDEX(Data_sales[RepfullName],MATCH(Z828,$Y$2:$Y$1001,0)),"")</f>
        <v/>
      </c>
    </row>
    <row r="829" spans="1:27" x14ac:dyDescent="0.25">
      <c r="A829">
        <v>172</v>
      </c>
      <c r="B829">
        <v>32</v>
      </c>
      <c r="C829">
        <v>88.61</v>
      </c>
      <c r="D829" s="1" t="s">
        <v>17</v>
      </c>
      <c r="E829" s="1" t="s">
        <v>18</v>
      </c>
      <c r="F829" s="1" t="s">
        <v>77</v>
      </c>
      <c r="G829" s="2">
        <v>38227</v>
      </c>
      <c r="H829" s="1" t="s">
        <v>286</v>
      </c>
      <c r="I829" s="1" t="s">
        <v>18</v>
      </c>
      <c r="J829" s="1" t="s">
        <v>282</v>
      </c>
      <c r="K829" s="1" t="s">
        <v>283</v>
      </c>
      <c r="L829" s="1" t="s">
        <v>284</v>
      </c>
      <c r="M829" s="1" t="s">
        <v>87</v>
      </c>
      <c r="N829">
        <v>84300</v>
      </c>
      <c r="O829" s="1" t="s">
        <v>285</v>
      </c>
      <c r="P829" s="1" t="s">
        <v>87</v>
      </c>
      <c r="Q829" s="1">
        <f>Data_sales[[#This Row],[priceEach]]*Data_sales[[#This Row],[quantityOrdered]]</f>
        <v>2835.52</v>
      </c>
      <c r="R829" s="1">
        <f>YEAR(Data_sales[[#This Row],[orderDate]])</f>
        <v>2004</v>
      </c>
      <c r="T829">
        <f>COUNTIF($F$2:F829,F829:F1828)</f>
        <v>6</v>
      </c>
      <c r="U829" t="str">
        <f>IF(T829=1,T829+ROWS($T$2:T829)/1000,"")</f>
        <v/>
      </c>
      <c r="V829" t="str">
        <f>IFERROR(SMALL($U$2:$U$1001,ROWS($U$2:U829)),"")</f>
        <v/>
      </c>
      <c r="W829" t="str">
        <f>IF(V829&lt;&gt;"",INDEX(Data_sales[productName],MATCH(V829,$U$2:$U$1001,0)),"")</f>
        <v/>
      </c>
      <c r="X829">
        <f>COUNTIF($O$2:O829,$O$2:$O$1001)</f>
        <v>23</v>
      </c>
      <c r="Y829" t="str">
        <f>IF(X829=1,X829+ROWS($X$2:X829)/100,"")</f>
        <v/>
      </c>
      <c r="Z829" t="str">
        <f>IFERROR(LARGE($Y$2:$Y$1001,ROWS($Y$2:Y829)),"")</f>
        <v/>
      </c>
      <c r="AA829" t="str">
        <f>IF(Z829&lt;&gt;"",INDEX(Data_sales[RepfullName],MATCH(Z829,$Y$2:$Y$1001,0)),"")</f>
        <v/>
      </c>
    </row>
    <row r="830" spans="1:27" x14ac:dyDescent="0.25">
      <c r="A830">
        <v>172</v>
      </c>
      <c r="B830">
        <v>32</v>
      </c>
      <c r="C830">
        <v>88.61</v>
      </c>
      <c r="D830" s="1" t="s">
        <v>17</v>
      </c>
      <c r="E830" s="1" t="s">
        <v>18</v>
      </c>
      <c r="F830" s="1" t="s">
        <v>77</v>
      </c>
      <c r="G830" s="2">
        <v>38311</v>
      </c>
      <c r="H830" s="1" t="s">
        <v>287</v>
      </c>
      <c r="I830" s="1" t="s">
        <v>106</v>
      </c>
      <c r="J830" s="1" t="s">
        <v>282</v>
      </c>
      <c r="K830" s="1" t="s">
        <v>283</v>
      </c>
      <c r="L830" s="1" t="s">
        <v>284</v>
      </c>
      <c r="M830" s="1" t="s">
        <v>87</v>
      </c>
      <c r="N830">
        <v>84300</v>
      </c>
      <c r="O830" s="1" t="s">
        <v>285</v>
      </c>
      <c r="P830" s="1" t="s">
        <v>87</v>
      </c>
      <c r="Q830" s="1">
        <f>Data_sales[[#This Row],[priceEach]]*Data_sales[[#This Row],[quantityOrdered]]</f>
        <v>2835.52</v>
      </c>
      <c r="R830" s="1">
        <f>YEAR(Data_sales[[#This Row],[orderDate]])</f>
        <v>2004</v>
      </c>
      <c r="T830">
        <f>COUNTIF($F$2:F830,F830:F1829)</f>
        <v>7</v>
      </c>
      <c r="U830" t="str">
        <f>IF(T830=1,T830+ROWS($T$2:T830)/1000,"")</f>
        <v/>
      </c>
      <c r="V830" t="str">
        <f>IFERROR(SMALL($U$2:$U$1001,ROWS($U$2:U830)),"")</f>
        <v/>
      </c>
      <c r="W830" t="str">
        <f>IF(V830&lt;&gt;"",INDEX(Data_sales[productName],MATCH(V830,$U$2:$U$1001,0)),"")</f>
        <v/>
      </c>
      <c r="X830">
        <f>COUNTIF($O$2:O830,$O$2:$O$1001)</f>
        <v>24</v>
      </c>
      <c r="Y830" t="str">
        <f>IF(X830=1,X830+ROWS($X$2:X830)/100,"")</f>
        <v/>
      </c>
      <c r="Z830" t="str">
        <f>IFERROR(LARGE($Y$2:$Y$1001,ROWS($Y$2:Y830)),"")</f>
        <v/>
      </c>
      <c r="AA830" t="str">
        <f>IF(Z830&lt;&gt;"",INDEX(Data_sales[RepfullName],MATCH(Z830,$Y$2:$Y$1001,0)),"")</f>
        <v/>
      </c>
    </row>
    <row r="831" spans="1:27" x14ac:dyDescent="0.25">
      <c r="A831">
        <v>172</v>
      </c>
      <c r="B831">
        <v>28</v>
      </c>
      <c r="C831">
        <v>43.83</v>
      </c>
      <c r="D831" s="1" t="s">
        <v>17</v>
      </c>
      <c r="E831" s="1" t="s">
        <v>18</v>
      </c>
      <c r="F831" s="1" t="s">
        <v>124</v>
      </c>
      <c r="G831" s="2">
        <v>37712</v>
      </c>
      <c r="H831" s="1" t="s">
        <v>281</v>
      </c>
      <c r="I831" s="1" t="s">
        <v>18</v>
      </c>
      <c r="J831" s="1" t="s">
        <v>282</v>
      </c>
      <c r="K831" s="1" t="s">
        <v>283</v>
      </c>
      <c r="L831" s="1" t="s">
        <v>284</v>
      </c>
      <c r="M831" s="1" t="s">
        <v>87</v>
      </c>
      <c r="N831">
        <v>84300</v>
      </c>
      <c r="O831" s="1" t="s">
        <v>285</v>
      </c>
      <c r="P831" s="1" t="s">
        <v>87</v>
      </c>
      <c r="Q831" s="1">
        <f>Data_sales[[#This Row],[priceEach]]*Data_sales[[#This Row],[quantityOrdered]]</f>
        <v>1227.24</v>
      </c>
      <c r="R831" s="1">
        <f>YEAR(Data_sales[[#This Row],[orderDate]])</f>
        <v>2003</v>
      </c>
      <c r="T831">
        <f>COUNTIF($F$2:F831,F831:F1830)</f>
        <v>27</v>
      </c>
      <c r="U831" t="str">
        <f>IF(T831=1,T831+ROWS($T$2:T831)/1000,"")</f>
        <v/>
      </c>
      <c r="V831" t="str">
        <f>IFERROR(SMALL($U$2:$U$1001,ROWS($U$2:U831)),"")</f>
        <v/>
      </c>
      <c r="W831" t="str">
        <f>IF(V831&lt;&gt;"",INDEX(Data_sales[productName],MATCH(V831,$U$2:$U$1001,0)),"")</f>
        <v/>
      </c>
      <c r="X831">
        <f>COUNTIF($O$2:O831,$O$2:$O$1001)</f>
        <v>25</v>
      </c>
      <c r="Y831" t="str">
        <f>IF(X831=1,X831+ROWS($X$2:X831)/100,"")</f>
        <v/>
      </c>
      <c r="Z831" t="str">
        <f>IFERROR(LARGE($Y$2:$Y$1001,ROWS($Y$2:Y831)),"")</f>
        <v/>
      </c>
      <c r="AA831" t="str">
        <f>IF(Z831&lt;&gt;"",INDEX(Data_sales[RepfullName],MATCH(Z831,$Y$2:$Y$1001,0)),"")</f>
        <v/>
      </c>
    </row>
    <row r="832" spans="1:27" x14ac:dyDescent="0.25">
      <c r="A832">
        <v>172</v>
      </c>
      <c r="B832">
        <v>28</v>
      </c>
      <c r="C832">
        <v>43.83</v>
      </c>
      <c r="D832" s="1" t="s">
        <v>17</v>
      </c>
      <c r="E832" s="1" t="s">
        <v>18</v>
      </c>
      <c r="F832" s="1" t="s">
        <v>124</v>
      </c>
      <c r="G832" s="2">
        <v>38227</v>
      </c>
      <c r="H832" s="1" t="s">
        <v>286</v>
      </c>
      <c r="I832" s="1" t="s">
        <v>18</v>
      </c>
      <c r="J832" s="1" t="s">
        <v>282</v>
      </c>
      <c r="K832" s="1" t="s">
        <v>283</v>
      </c>
      <c r="L832" s="1" t="s">
        <v>284</v>
      </c>
      <c r="M832" s="1" t="s">
        <v>87</v>
      </c>
      <c r="N832">
        <v>84300</v>
      </c>
      <c r="O832" s="1" t="s">
        <v>285</v>
      </c>
      <c r="P832" s="1" t="s">
        <v>87</v>
      </c>
      <c r="Q832" s="1">
        <f>Data_sales[[#This Row],[priceEach]]*Data_sales[[#This Row],[quantityOrdered]]</f>
        <v>1227.24</v>
      </c>
      <c r="R832" s="1">
        <f>YEAR(Data_sales[[#This Row],[orderDate]])</f>
        <v>2004</v>
      </c>
      <c r="T832">
        <f>COUNTIF($F$2:F832,F832:F1831)</f>
        <v>28</v>
      </c>
      <c r="U832" t="str">
        <f>IF(T832=1,T832+ROWS($T$2:T832)/1000,"")</f>
        <v/>
      </c>
      <c r="V832" t="str">
        <f>IFERROR(SMALL($U$2:$U$1001,ROWS($U$2:U832)),"")</f>
        <v/>
      </c>
      <c r="W832" t="str">
        <f>IF(V832&lt;&gt;"",INDEX(Data_sales[productName],MATCH(V832,$U$2:$U$1001,0)),"")</f>
        <v/>
      </c>
      <c r="X832">
        <f>COUNTIF($O$2:O832,$O$2:$O$1001)</f>
        <v>26</v>
      </c>
      <c r="Y832" t="str">
        <f>IF(X832=1,X832+ROWS($X$2:X832)/100,"")</f>
        <v/>
      </c>
      <c r="Z832" t="str">
        <f>IFERROR(LARGE($Y$2:$Y$1001,ROWS($Y$2:Y832)),"")</f>
        <v/>
      </c>
      <c r="AA832" t="str">
        <f>IF(Z832&lt;&gt;"",INDEX(Data_sales[RepfullName],MATCH(Z832,$Y$2:$Y$1001,0)),"")</f>
        <v/>
      </c>
    </row>
    <row r="833" spans="1:27" x14ac:dyDescent="0.25">
      <c r="A833">
        <v>172</v>
      </c>
      <c r="B833">
        <v>28</v>
      </c>
      <c r="C833">
        <v>43.83</v>
      </c>
      <c r="D833" s="1" t="s">
        <v>17</v>
      </c>
      <c r="E833" s="1" t="s">
        <v>18</v>
      </c>
      <c r="F833" s="1" t="s">
        <v>124</v>
      </c>
      <c r="G833" s="2">
        <v>38311</v>
      </c>
      <c r="H833" s="1" t="s">
        <v>287</v>
      </c>
      <c r="I833" s="1" t="s">
        <v>106</v>
      </c>
      <c r="J833" s="1" t="s">
        <v>282</v>
      </c>
      <c r="K833" s="1" t="s">
        <v>283</v>
      </c>
      <c r="L833" s="1" t="s">
        <v>284</v>
      </c>
      <c r="M833" s="1" t="s">
        <v>87</v>
      </c>
      <c r="N833">
        <v>84300</v>
      </c>
      <c r="O833" s="1" t="s">
        <v>285</v>
      </c>
      <c r="P833" s="1" t="s">
        <v>87</v>
      </c>
      <c r="Q833" s="1">
        <f>Data_sales[[#This Row],[priceEach]]*Data_sales[[#This Row],[quantityOrdered]]</f>
        <v>1227.24</v>
      </c>
      <c r="R833" s="1">
        <f>YEAR(Data_sales[[#This Row],[orderDate]])</f>
        <v>2004</v>
      </c>
      <c r="T833">
        <f>COUNTIF($F$2:F833,F833:F1832)</f>
        <v>29</v>
      </c>
      <c r="U833" t="str">
        <f>IF(T833=1,T833+ROWS($T$2:T833)/1000,"")</f>
        <v/>
      </c>
      <c r="V833" t="str">
        <f>IFERROR(SMALL($U$2:$U$1001,ROWS($U$2:U833)),"")</f>
        <v/>
      </c>
      <c r="W833" t="str">
        <f>IF(V833&lt;&gt;"",INDEX(Data_sales[productName],MATCH(V833,$U$2:$U$1001,0)),"")</f>
        <v/>
      </c>
      <c r="X833">
        <f>COUNTIF($O$2:O833,$O$2:$O$1001)</f>
        <v>27</v>
      </c>
      <c r="Y833" t="str">
        <f>IF(X833=1,X833+ROWS($X$2:X833)/100,"")</f>
        <v/>
      </c>
      <c r="Z833" t="str">
        <f>IFERROR(LARGE($Y$2:$Y$1001,ROWS($Y$2:Y833)),"")</f>
        <v/>
      </c>
      <c r="AA833" t="str">
        <f>IF(Z833&lt;&gt;"",INDEX(Data_sales[RepfullName],MATCH(Z833,$Y$2:$Y$1001,0)),"")</f>
        <v/>
      </c>
    </row>
    <row r="834" spans="1:27" x14ac:dyDescent="0.25">
      <c r="A834">
        <v>172</v>
      </c>
      <c r="B834">
        <v>42</v>
      </c>
      <c r="C834">
        <v>82.94</v>
      </c>
      <c r="D834" s="1" t="s">
        <v>17</v>
      </c>
      <c r="E834" s="1" t="s">
        <v>18</v>
      </c>
      <c r="F834" s="1" t="s">
        <v>79</v>
      </c>
      <c r="G834" s="2">
        <v>37712</v>
      </c>
      <c r="H834" s="1" t="s">
        <v>281</v>
      </c>
      <c r="I834" s="1" t="s">
        <v>18</v>
      </c>
      <c r="J834" s="1" t="s">
        <v>282</v>
      </c>
      <c r="K834" s="1" t="s">
        <v>283</v>
      </c>
      <c r="L834" s="1" t="s">
        <v>284</v>
      </c>
      <c r="M834" s="1" t="s">
        <v>87</v>
      </c>
      <c r="N834">
        <v>84300</v>
      </c>
      <c r="O834" s="1" t="s">
        <v>285</v>
      </c>
      <c r="P834" s="1" t="s">
        <v>87</v>
      </c>
      <c r="Q834" s="1">
        <f>Data_sales[[#This Row],[priceEach]]*Data_sales[[#This Row],[quantityOrdered]]</f>
        <v>3483.48</v>
      </c>
      <c r="R834" s="1">
        <f>YEAR(Data_sales[[#This Row],[orderDate]])</f>
        <v>2003</v>
      </c>
      <c r="T834">
        <f>COUNTIF($F$2:F834,F834:F1833)</f>
        <v>5</v>
      </c>
      <c r="U834" t="str">
        <f>IF(T834=1,T834+ROWS($T$2:T834)/1000,"")</f>
        <v/>
      </c>
      <c r="V834" t="str">
        <f>IFERROR(SMALL($U$2:$U$1001,ROWS($U$2:U834)),"")</f>
        <v/>
      </c>
      <c r="W834" t="str">
        <f>IF(V834&lt;&gt;"",INDEX(Data_sales[productName],MATCH(V834,$U$2:$U$1001,0)),"")</f>
        <v/>
      </c>
      <c r="X834">
        <f>COUNTIF($O$2:O834,$O$2:$O$1001)</f>
        <v>28</v>
      </c>
      <c r="Y834" t="str">
        <f>IF(X834=1,X834+ROWS($X$2:X834)/100,"")</f>
        <v/>
      </c>
      <c r="Z834" t="str">
        <f>IFERROR(LARGE($Y$2:$Y$1001,ROWS($Y$2:Y834)),"")</f>
        <v/>
      </c>
      <c r="AA834" t="str">
        <f>IF(Z834&lt;&gt;"",INDEX(Data_sales[RepfullName],MATCH(Z834,$Y$2:$Y$1001,0)),"")</f>
        <v/>
      </c>
    </row>
    <row r="835" spans="1:27" x14ac:dyDescent="0.25">
      <c r="A835">
        <v>172</v>
      </c>
      <c r="B835">
        <v>42</v>
      </c>
      <c r="C835">
        <v>82.94</v>
      </c>
      <c r="D835" s="1" t="s">
        <v>17</v>
      </c>
      <c r="E835" s="1" t="s">
        <v>18</v>
      </c>
      <c r="F835" s="1" t="s">
        <v>79</v>
      </c>
      <c r="G835" s="2">
        <v>38227</v>
      </c>
      <c r="H835" s="1" t="s">
        <v>286</v>
      </c>
      <c r="I835" s="1" t="s">
        <v>18</v>
      </c>
      <c r="J835" s="1" t="s">
        <v>282</v>
      </c>
      <c r="K835" s="1" t="s">
        <v>283</v>
      </c>
      <c r="L835" s="1" t="s">
        <v>284</v>
      </c>
      <c r="M835" s="1" t="s">
        <v>87</v>
      </c>
      <c r="N835">
        <v>84300</v>
      </c>
      <c r="O835" s="1" t="s">
        <v>285</v>
      </c>
      <c r="P835" s="1" t="s">
        <v>87</v>
      </c>
      <c r="Q835" s="1">
        <f>Data_sales[[#This Row],[priceEach]]*Data_sales[[#This Row],[quantityOrdered]]</f>
        <v>3483.48</v>
      </c>
      <c r="R835" s="1">
        <f>YEAR(Data_sales[[#This Row],[orderDate]])</f>
        <v>2004</v>
      </c>
      <c r="T835">
        <f>COUNTIF($F$2:F835,F835:F1834)</f>
        <v>6</v>
      </c>
      <c r="U835" t="str">
        <f>IF(T835=1,T835+ROWS($T$2:T835)/1000,"")</f>
        <v/>
      </c>
      <c r="V835" t="str">
        <f>IFERROR(SMALL($U$2:$U$1001,ROWS($U$2:U835)),"")</f>
        <v/>
      </c>
      <c r="W835" t="str">
        <f>IF(V835&lt;&gt;"",INDEX(Data_sales[productName],MATCH(V835,$U$2:$U$1001,0)),"")</f>
        <v/>
      </c>
      <c r="X835">
        <f>COUNTIF($O$2:O835,$O$2:$O$1001)</f>
        <v>29</v>
      </c>
      <c r="Y835" t="str">
        <f>IF(X835=1,X835+ROWS($X$2:X835)/100,"")</f>
        <v/>
      </c>
      <c r="Z835" t="str">
        <f>IFERROR(LARGE($Y$2:$Y$1001,ROWS($Y$2:Y835)),"")</f>
        <v/>
      </c>
      <c r="AA835" t="str">
        <f>IF(Z835&lt;&gt;"",INDEX(Data_sales[RepfullName],MATCH(Z835,$Y$2:$Y$1001,0)),"")</f>
        <v/>
      </c>
    </row>
    <row r="836" spans="1:27" x14ac:dyDescent="0.25">
      <c r="A836">
        <v>172</v>
      </c>
      <c r="B836">
        <v>42</v>
      </c>
      <c r="C836">
        <v>82.94</v>
      </c>
      <c r="D836" s="1" t="s">
        <v>17</v>
      </c>
      <c r="E836" s="1" t="s">
        <v>18</v>
      </c>
      <c r="F836" s="1" t="s">
        <v>79</v>
      </c>
      <c r="G836" s="2">
        <v>38311</v>
      </c>
      <c r="H836" s="1" t="s">
        <v>287</v>
      </c>
      <c r="I836" s="1" t="s">
        <v>106</v>
      </c>
      <c r="J836" s="1" t="s">
        <v>282</v>
      </c>
      <c r="K836" s="1" t="s">
        <v>283</v>
      </c>
      <c r="L836" s="1" t="s">
        <v>284</v>
      </c>
      <c r="M836" s="1" t="s">
        <v>87</v>
      </c>
      <c r="N836">
        <v>84300</v>
      </c>
      <c r="O836" s="1" t="s">
        <v>285</v>
      </c>
      <c r="P836" s="1" t="s">
        <v>87</v>
      </c>
      <c r="Q836" s="1">
        <f>Data_sales[[#This Row],[priceEach]]*Data_sales[[#This Row],[quantityOrdered]]</f>
        <v>3483.48</v>
      </c>
      <c r="R836" s="1">
        <f>YEAR(Data_sales[[#This Row],[orderDate]])</f>
        <v>2004</v>
      </c>
      <c r="T836">
        <f>COUNTIF($F$2:F836,F836:F1835)</f>
        <v>7</v>
      </c>
      <c r="U836" t="str">
        <f>IF(T836=1,T836+ROWS($T$2:T836)/1000,"")</f>
        <v/>
      </c>
      <c r="V836" t="str">
        <f>IFERROR(SMALL($U$2:$U$1001,ROWS($U$2:U836)),"")</f>
        <v/>
      </c>
      <c r="W836" t="str">
        <f>IF(V836&lt;&gt;"",INDEX(Data_sales[productName],MATCH(V836,$U$2:$U$1001,0)),"")</f>
        <v/>
      </c>
      <c r="X836">
        <f>COUNTIF($O$2:O836,$O$2:$O$1001)</f>
        <v>30</v>
      </c>
      <c r="Y836" t="str">
        <f>IF(X836=1,X836+ROWS($X$2:X836)/100,"")</f>
        <v/>
      </c>
      <c r="Z836" t="str">
        <f>IFERROR(LARGE($Y$2:$Y$1001,ROWS($Y$2:Y836)),"")</f>
        <v/>
      </c>
      <c r="AA836" t="str">
        <f>IF(Z836&lt;&gt;"",INDEX(Data_sales[RepfullName],MATCH(Z836,$Y$2:$Y$1001,0)),"")</f>
        <v/>
      </c>
    </row>
    <row r="837" spans="1:27" x14ac:dyDescent="0.25">
      <c r="A837">
        <v>424</v>
      </c>
      <c r="B837">
        <v>46</v>
      </c>
      <c r="C837">
        <v>111.39</v>
      </c>
      <c r="D837" s="1" t="s">
        <v>17</v>
      </c>
      <c r="E837" s="1" t="s">
        <v>18</v>
      </c>
      <c r="F837" s="1" t="s">
        <v>116</v>
      </c>
      <c r="G837" s="2">
        <v>37715</v>
      </c>
      <c r="H837" s="1" t="s">
        <v>288</v>
      </c>
      <c r="I837" s="1" t="s">
        <v>18</v>
      </c>
      <c r="J837" s="1" t="s">
        <v>289</v>
      </c>
      <c r="K837" s="1" t="s">
        <v>290</v>
      </c>
      <c r="L837" s="1" t="s">
        <v>52</v>
      </c>
      <c r="M837" s="1" t="s">
        <v>24</v>
      </c>
      <c r="N837">
        <v>67500</v>
      </c>
      <c r="O837" s="1" t="s">
        <v>53</v>
      </c>
      <c r="P837" s="1" t="s">
        <v>24</v>
      </c>
      <c r="Q837" s="1">
        <f>Data_sales[[#This Row],[priceEach]]*Data_sales[[#This Row],[quantityOrdered]]</f>
        <v>5123.9399999999996</v>
      </c>
      <c r="R837" s="1">
        <f>YEAR(Data_sales[[#This Row],[orderDate]])</f>
        <v>2003</v>
      </c>
      <c r="T837">
        <f>COUNTIF($F$2:F837,F837:F1836)</f>
        <v>27</v>
      </c>
      <c r="U837" t="str">
        <f>IF(T837=1,T837+ROWS($T$2:T837)/1000,"")</f>
        <v/>
      </c>
      <c r="V837" t="str">
        <f>IFERROR(SMALL($U$2:$U$1001,ROWS($U$2:U837)),"")</f>
        <v/>
      </c>
      <c r="W837" t="str">
        <f>IF(V837&lt;&gt;"",INDEX(Data_sales[productName],MATCH(V837,$U$2:$U$1001,0)),"")</f>
        <v/>
      </c>
      <c r="X837">
        <f>COUNTIF($O$2:O837,$O$2:$O$1001)</f>
        <v>7</v>
      </c>
      <c r="Y837" t="str">
        <f>IF(X837=1,X837+ROWS($X$2:X837)/100,"")</f>
        <v/>
      </c>
      <c r="Z837" t="str">
        <f>IFERROR(LARGE($Y$2:$Y$1001,ROWS($Y$2:Y837)),"")</f>
        <v/>
      </c>
      <c r="AA837" t="str">
        <f>IF(Z837&lt;&gt;"",INDEX(Data_sales[RepfullName],MATCH(Z837,$Y$2:$Y$1001,0)),"")</f>
        <v/>
      </c>
    </row>
    <row r="838" spans="1:27" x14ac:dyDescent="0.25">
      <c r="A838">
        <v>424</v>
      </c>
      <c r="B838">
        <v>46</v>
      </c>
      <c r="C838">
        <v>111.39</v>
      </c>
      <c r="D838" s="1" t="s">
        <v>17</v>
      </c>
      <c r="E838" s="1" t="s">
        <v>18</v>
      </c>
      <c r="F838" s="1" t="s">
        <v>116</v>
      </c>
      <c r="G838" s="2">
        <v>37914</v>
      </c>
      <c r="H838" s="1" t="s">
        <v>291</v>
      </c>
      <c r="I838" s="1" t="s">
        <v>18</v>
      </c>
      <c r="J838" s="1" t="s">
        <v>289</v>
      </c>
      <c r="K838" s="1" t="s">
        <v>290</v>
      </c>
      <c r="L838" s="1" t="s">
        <v>52</v>
      </c>
      <c r="M838" s="1" t="s">
        <v>24</v>
      </c>
      <c r="N838">
        <v>67500</v>
      </c>
      <c r="O838" s="1" t="s">
        <v>53</v>
      </c>
      <c r="P838" s="1" t="s">
        <v>24</v>
      </c>
      <c r="Q838" s="1">
        <f>Data_sales[[#This Row],[priceEach]]*Data_sales[[#This Row],[quantityOrdered]]</f>
        <v>5123.9399999999996</v>
      </c>
      <c r="R838" s="1">
        <f>YEAR(Data_sales[[#This Row],[orderDate]])</f>
        <v>2003</v>
      </c>
      <c r="T838">
        <f>COUNTIF($F$2:F838,F838:F1837)</f>
        <v>28</v>
      </c>
      <c r="U838" t="str">
        <f>IF(T838=1,T838+ROWS($T$2:T838)/1000,"")</f>
        <v/>
      </c>
      <c r="V838" t="str">
        <f>IFERROR(SMALL($U$2:$U$1001,ROWS($U$2:U838)),"")</f>
        <v/>
      </c>
      <c r="W838" t="str">
        <f>IF(V838&lt;&gt;"",INDEX(Data_sales[productName],MATCH(V838,$U$2:$U$1001,0)),"")</f>
        <v/>
      </c>
      <c r="X838">
        <f>COUNTIF($O$2:O838,$O$2:$O$1001)</f>
        <v>8</v>
      </c>
      <c r="Y838" t="str">
        <f>IF(X838=1,X838+ROWS($X$2:X838)/100,"")</f>
        <v/>
      </c>
      <c r="Z838" t="str">
        <f>IFERROR(LARGE($Y$2:$Y$1001,ROWS($Y$2:Y838)),"")</f>
        <v/>
      </c>
      <c r="AA838" t="str">
        <f>IF(Z838&lt;&gt;"",INDEX(Data_sales[RepfullName],MATCH(Z838,$Y$2:$Y$1001,0)),"")</f>
        <v/>
      </c>
    </row>
    <row r="839" spans="1:27" x14ac:dyDescent="0.25">
      <c r="A839">
        <v>424</v>
      </c>
      <c r="B839">
        <v>46</v>
      </c>
      <c r="C839">
        <v>111.39</v>
      </c>
      <c r="D839" s="1" t="s">
        <v>17</v>
      </c>
      <c r="E839" s="1" t="s">
        <v>18</v>
      </c>
      <c r="F839" s="1" t="s">
        <v>116</v>
      </c>
      <c r="G839" s="2">
        <v>38312</v>
      </c>
      <c r="H839" s="1" t="s">
        <v>292</v>
      </c>
      <c r="I839" s="1" t="s">
        <v>18</v>
      </c>
      <c r="J839" s="1" t="s">
        <v>289</v>
      </c>
      <c r="K839" s="1" t="s">
        <v>290</v>
      </c>
      <c r="L839" s="1" t="s">
        <v>52</v>
      </c>
      <c r="M839" s="1" t="s">
        <v>24</v>
      </c>
      <c r="N839">
        <v>67500</v>
      </c>
      <c r="O839" s="1" t="s">
        <v>53</v>
      </c>
      <c r="P839" s="1" t="s">
        <v>24</v>
      </c>
      <c r="Q839" s="1">
        <f>Data_sales[[#This Row],[priceEach]]*Data_sales[[#This Row],[quantityOrdered]]</f>
        <v>5123.9399999999996</v>
      </c>
      <c r="R839" s="1">
        <f>YEAR(Data_sales[[#This Row],[orderDate]])</f>
        <v>2004</v>
      </c>
      <c r="T839">
        <f>COUNTIF($F$2:F839,F839:F1838)</f>
        <v>29</v>
      </c>
      <c r="U839" t="str">
        <f>IF(T839=1,T839+ROWS($T$2:T839)/1000,"")</f>
        <v/>
      </c>
      <c r="V839" t="str">
        <f>IFERROR(SMALL($U$2:$U$1001,ROWS($U$2:U839)),"")</f>
        <v/>
      </c>
      <c r="W839" t="str">
        <f>IF(V839&lt;&gt;"",INDEX(Data_sales[productName],MATCH(V839,$U$2:$U$1001,0)),"")</f>
        <v/>
      </c>
      <c r="X839">
        <f>COUNTIF($O$2:O839,$O$2:$O$1001)</f>
        <v>9</v>
      </c>
      <c r="Y839" t="str">
        <f>IF(X839=1,X839+ROWS($X$2:X839)/100,"")</f>
        <v/>
      </c>
      <c r="Z839" t="str">
        <f>IFERROR(LARGE($Y$2:$Y$1001,ROWS($Y$2:Y839)),"")</f>
        <v/>
      </c>
      <c r="AA839" t="str">
        <f>IF(Z839&lt;&gt;"",INDEX(Data_sales[RepfullName],MATCH(Z839,$Y$2:$Y$1001,0)),"")</f>
        <v/>
      </c>
    </row>
    <row r="840" spans="1:27" x14ac:dyDescent="0.25">
      <c r="A840">
        <v>424</v>
      </c>
      <c r="B840">
        <v>46</v>
      </c>
      <c r="C840">
        <v>140.81</v>
      </c>
      <c r="D840" s="1" t="s">
        <v>17</v>
      </c>
      <c r="E840" s="1" t="s">
        <v>18</v>
      </c>
      <c r="F840" s="1" t="s">
        <v>117</v>
      </c>
      <c r="G840" s="2">
        <v>37715</v>
      </c>
      <c r="H840" s="1" t="s">
        <v>288</v>
      </c>
      <c r="I840" s="1" t="s">
        <v>18</v>
      </c>
      <c r="J840" s="1" t="s">
        <v>289</v>
      </c>
      <c r="K840" s="1" t="s">
        <v>290</v>
      </c>
      <c r="L840" s="1" t="s">
        <v>52</v>
      </c>
      <c r="M840" s="1" t="s">
        <v>24</v>
      </c>
      <c r="N840">
        <v>67500</v>
      </c>
      <c r="O840" s="1" t="s">
        <v>53</v>
      </c>
      <c r="P840" s="1" t="s">
        <v>24</v>
      </c>
      <c r="Q840" s="1">
        <f>Data_sales[[#This Row],[priceEach]]*Data_sales[[#This Row],[quantityOrdered]]</f>
        <v>6477.26</v>
      </c>
      <c r="R840" s="1">
        <f>YEAR(Data_sales[[#This Row],[orderDate]])</f>
        <v>2003</v>
      </c>
      <c r="T840">
        <f>COUNTIF($F$2:F840,F840:F1839)</f>
        <v>27</v>
      </c>
      <c r="U840" t="str">
        <f>IF(T840=1,T840+ROWS($T$2:T840)/1000,"")</f>
        <v/>
      </c>
      <c r="V840" t="str">
        <f>IFERROR(SMALL($U$2:$U$1001,ROWS($U$2:U840)),"")</f>
        <v/>
      </c>
      <c r="W840" t="str">
        <f>IF(V840&lt;&gt;"",INDEX(Data_sales[productName],MATCH(V840,$U$2:$U$1001,0)),"")</f>
        <v/>
      </c>
      <c r="X840">
        <f>COUNTIF($O$2:O840,$O$2:$O$1001)</f>
        <v>10</v>
      </c>
      <c r="Y840" t="str">
        <f>IF(X840=1,X840+ROWS($X$2:X840)/100,"")</f>
        <v/>
      </c>
      <c r="Z840" t="str">
        <f>IFERROR(LARGE($Y$2:$Y$1001,ROWS($Y$2:Y840)),"")</f>
        <v/>
      </c>
      <c r="AA840" t="str">
        <f>IF(Z840&lt;&gt;"",INDEX(Data_sales[RepfullName],MATCH(Z840,$Y$2:$Y$1001,0)),"")</f>
        <v/>
      </c>
    </row>
    <row r="841" spans="1:27" x14ac:dyDescent="0.25">
      <c r="A841">
        <v>424</v>
      </c>
      <c r="B841">
        <v>46</v>
      </c>
      <c r="C841">
        <v>140.81</v>
      </c>
      <c r="D841" s="1" t="s">
        <v>17</v>
      </c>
      <c r="E841" s="1" t="s">
        <v>18</v>
      </c>
      <c r="F841" s="1" t="s">
        <v>117</v>
      </c>
      <c r="G841" s="2">
        <v>37914</v>
      </c>
      <c r="H841" s="1" t="s">
        <v>291</v>
      </c>
      <c r="I841" s="1" t="s">
        <v>18</v>
      </c>
      <c r="J841" s="1" t="s">
        <v>289</v>
      </c>
      <c r="K841" s="1" t="s">
        <v>290</v>
      </c>
      <c r="L841" s="1" t="s">
        <v>52</v>
      </c>
      <c r="M841" s="1" t="s">
        <v>24</v>
      </c>
      <c r="N841">
        <v>67500</v>
      </c>
      <c r="O841" s="1" t="s">
        <v>53</v>
      </c>
      <c r="P841" s="1" t="s">
        <v>24</v>
      </c>
      <c r="Q841" s="1">
        <f>Data_sales[[#This Row],[priceEach]]*Data_sales[[#This Row],[quantityOrdered]]</f>
        <v>6477.26</v>
      </c>
      <c r="R841" s="1">
        <f>YEAR(Data_sales[[#This Row],[orderDate]])</f>
        <v>2003</v>
      </c>
      <c r="T841">
        <f>COUNTIF($F$2:F841,F841:F1840)</f>
        <v>28</v>
      </c>
      <c r="U841" t="str">
        <f>IF(T841=1,T841+ROWS($T$2:T841)/1000,"")</f>
        <v/>
      </c>
      <c r="V841" t="str">
        <f>IFERROR(SMALL($U$2:$U$1001,ROWS($U$2:U841)),"")</f>
        <v/>
      </c>
      <c r="W841" t="str">
        <f>IF(V841&lt;&gt;"",INDEX(Data_sales[productName],MATCH(V841,$U$2:$U$1001,0)),"")</f>
        <v/>
      </c>
      <c r="X841">
        <f>COUNTIF($O$2:O841,$O$2:$O$1001)</f>
        <v>11</v>
      </c>
      <c r="Y841" t="str">
        <f>IF(X841=1,X841+ROWS($X$2:X841)/100,"")</f>
        <v/>
      </c>
      <c r="Z841" t="str">
        <f>IFERROR(LARGE($Y$2:$Y$1001,ROWS($Y$2:Y841)),"")</f>
        <v/>
      </c>
      <c r="AA841" t="str">
        <f>IF(Z841&lt;&gt;"",INDEX(Data_sales[RepfullName],MATCH(Z841,$Y$2:$Y$1001,0)),"")</f>
        <v/>
      </c>
    </row>
    <row r="842" spans="1:27" x14ac:dyDescent="0.25">
      <c r="A842">
        <v>424</v>
      </c>
      <c r="B842">
        <v>46</v>
      </c>
      <c r="C842">
        <v>140.81</v>
      </c>
      <c r="D842" s="1" t="s">
        <v>17</v>
      </c>
      <c r="E842" s="1" t="s">
        <v>18</v>
      </c>
      <c r="F842" s="1" t="s">
        <v>117</v>
      </c>
      <c r="G842" s="2">
        <v>38312</v>
      </c>
      <c r="H842" s="1" t="s">
        <v>292</v>
      </c>
      <c r="I842" s="1" t="s">
        <v>18</v>
      </c>
      <c r="J842" s="1" t="s">
        <v>289</v>
      </c>
      <c r="K842" s="1" t="s">
        <v>290</v>
      </c>
      <c r="L842" s="1" t="s">
        <v>52</v>
      </c>
      <c r="M842" s="1" t="s">
        <v>24</v>
      </c>
      <c r="N842">
        <v>67500</v>
      </c>
      <c r="O842" s="1" t="s">
        <v>53</v>
      </c>
      <c r="P842" s="1" t="s">
        <v>24</v>
      </c>
      <c r="Q842" s="1">
        <f>Data_sales[[#This Row],[priceEach]]*Data_sales[[#This Row],[quantityOrdered]]</f>
        <v>6477.26</v>
      </c>
      <c r="R842" s="1">
        <f>YEAR(Data_sales[[#This Row],[orderDate]])</f>
        <v>2004</v>
      </c>
      <c r="T842">
        <f>COUNTIF($F$2:F842,F842:F1841)</f>
        <v>29</v>
      </c>
      <c r="U842" t="str">
        <f>IF(T842=1,T842+ROWS($T$2:T842)/1000,"")</f>
        <v/>
      </c>
      <c r="V842" t="str">
        <f>IFERROR(SMALL($U$2:$U$1001,ROWS($U$2:U842)),"")</f>
        <v/>
      </c>
      <c r="W842" t="str">
        <f>IF(V842&lt;&gt;"",INDEX(Data_sales[productName],MATCH(V842,$U$2:$U$1001,0)),"")</f>
        <v/>
      </c>
      <c r="X842">
        <f>COUNTIF($O$2:O842,$O$2:$O$1001)</f>
        <v>12</v>
      </c>
      <c r="Y842" t="str">
        <f>IF(X842=1,X842+ROWS($X$2:X842)/100,"")</f>
        <v/>
      </c>
      <c r="Z842" t="str">
        <f>IFERROR(LARGE($Y$2:$Y$1001,ROWS($Y$2:Y842)),"")</f>
        <v/>
      </c>
      <c r="AA842" t="str">
        <f>IF(Z842&lt;&gt;"",INDEX(Data_sales[RepfullName],MATCH(Z842,$Y$2:$Y$1001,0)),"")</f>
        <v/>
      </c>
    </row>
    <row r="843" spans="1:27" x14ac:dyDescent="0.25">
      <c r="A843">
        <v>424</v>
      </c>
      <c r="B843">
        <v>47</v>
      </c>
      <c r="C843">
        <v>56.64</v>
      </c>
      <c r="D843" s="1" t="s">
        <v>17</v>
      </c>
      <c r="E843" s="1" t="s">
        <v>18</v>
      </c>
      <c r="F843" s="1" t="s">
        <v>121</v>
      </c>
      <c r="G843" s="2">
        <v>37715</v>
      </c>
      <c r="H843" s="1" t="s">
        <v>288</v>
      </c>
      <c r="I843" s="1" t="s">
        <v>18</v>
      </c>
      <c r="J843" s="1" t="s">
        <v>289</v>
      </c>
      <c r="K843" s="1" t="s">
        <v>290</v>
      </c>
      <c r="L843" s="1" t="s">
        <v>52</v>
      </c>
      <c r="M843" s="1" t="s">
        <v>24</v>
      </c>
      <c r="N843">
        <v>67500</v>
      </c>
      <c r="O843" s="1" t="s">
        <v>53</v>
      </c>
      <c r="P843" s="1" t="s">
        <v>24</v>
      </c>
      <c r="Q843" s="1">
        <f>Data_sales[[#This Row],[priceEach]]*Data_sales[[#This Row],[quantityOrdered]]</f>
        <v>2662.08</v>
      </c>
      <c r="R843" s="1">
        <f>YEAR(Data_sales[[#This Row],[orderDate]])</f>
        <v>2003</v>
      </c>
      <c r="T843">
        <f>COUNTIF($F$2:F843,F843:F1842)</f>
        <v>27</v>
      </c>
      <c r="U843" t="str">
        <f>IF(T843=1,T843+ROWS($T$2:T843)/1000,"")</f>
        <v/>
      </c>
      <c r="V843" t="str">
        <f>IFERROR(SMALL($U$2:$U$1001,ROWS($U$2:U843)),"")</f>
        <v/>
      </c>
      <c r="W843" t="str">
        <f>IF(V843&lt;&gt;"",INDEX(Data_sales[productName],MATCH(V843,$U$2:$U$1001,0)),"")</f>
        <v/>
      </c>
      <c r="X843">
        <f>COUNTIF($O$2:O843,$O$2:$O$1001)</f>
        <v>13</v>
      </c>
      <c r="Y843" t="str">
        <f>IF(X843=1,X843+ROWS($X$2:X843)/100,"")</f>
        <v/>
      </c>
      <c r="Z843" t="str">
        <f>IFERROR(LARGE($Y$2:$Y$1001,ROWS($Y$2:Y843)),"")</f>
        <v/>
      </c>
      <c r="AA843" t="str">
        <f>IF(Z843&lt;&gt;"",INDEX(Data_sales[RepfullName],MATCH(Z843,$Y$2:$Y$1001,0)),"")</f>
        <v/>
      </c>
    </row>
    <row r="844" spans="1:27" x14ac:dyDescent="0.25">
      <c r="A844">
        <v>424</v>
      </c>
      <c r="B844">
        <v>47</v>
      </c>
      <c r="C844">
        <v>56.64</v>
      </c>
      <c r="D844" s="1" t="s">
        <v>17</v>
      </c>
      <c r="E844" s="1" t="s">
        <v>18</v>
      </c>
      <c r="F844" s="1" t="s">
        <v>121</v>
      </c>
      <c r="G844" s="2">
        <v>37914</v>
      </c>
      <c r="H844" s="1" t="s">
        <v>291</v>
      </c>
      <c r="I844" s="1" t="s">
        <v>18</v>
      </c>
      <c r="J844" s="1" t="s">
        <v>289</v>
      </c>
      <c r="K844" s="1" t="s">
        <v>290</v>
      </c>
      <c r="L844" s="1" t="s">
        <v>52</v>
      </c>
      <c r="M844" s="1" t="s">
        <v>24</v>
      </c>
      <c r="N844">
        <v>67500</v>
      </c>
      <c r="O844" s="1" t="s">
        <v>53</v>
      </c>
      <c r="P844" s="1" t="s">
        <v>24</v>
      </c>
      <c r="Q844" s="1">
        <f>Data_sales[[#This Row],[priceEach]]*Data_sales[[#This Row],[quantityOrdered]]</f>
        <v>2662.08</v>
      </c>
      <c r="R844" s="1">
        <f>YEAR(Data_sales[[#This Row],[orderDate]])</f>
        <v>2003</v>
      </c>
      <c r="T844">
        <f>COUNTIF($F$2:F844,F844:F1843)</f>
        <v>28</v>
      </c>
      <c r="U844" t="str">
        <f>IF(T844=1,T844+ROWS($T$2:T844)/1000,"")</f>
        <v/>
      </c>
      <c r="V844" t="str">
        <f>IFERROR(SMALL($U$2:$U$1001,ROWS($U$2:U844)),"")</f>
        <v/>
      </c>
      <c r="W844" t="str">
        <f>IF(V844&lt;&gt;"",INDEX(Data_sales[productName],MATCH(V844,$U$2:$U$1001,0)),"")</f>
        <v/>
      </c>
      <c r="X844">
        <f>COUNTIF($O$2:O844,$O$2:$O$1001)</f>
        <v>14</v>
      </c>
      <c r="Y844" t="str">
        <f>IF(X844=1,X844+ROWS($X$2:X844)/100,"")</f>
        <v/>
      </c>
      <c r="Z844" t="str">
        <f>IFERROR(LARGE($Y$2:$Y$1001,ROWS($Y$2:Y844)),"")</f>
        <v/>
      </c>
      <c r="AA844" t="str">
        <f>IF(Z844&lt;&gt;"",INDEX(Data_sales[RepfullName],MATCH(Z844,$Y$2:$Y$1001,0)),"")</f>
        <v/>
      </c>
    </row>
    <row r="845" spans="1:27" x14ac:dyDescent="0.25">
      <c r="A845">
        <v>424</v>
      </c>
      <c r="B845">
        <v>47</v>
      </c>
      <c r="C845">
        <v>56.64</v>
      </c>
      <c r="D845" s="1" t="s">
        <v>17</v>
      </c>
      <c r="E845" s="1" t="s">
        <v>18</v>
      </c>
      <c r="F845" s="1" t="s">
        <v>121</v>
      </c>
      <c r="G845" s="2">
        <v>38312</v>
      </c>
      <c r="H845" s="1" t="s">
        <v>292</v>
      </c>
      <c r="I845" s="1" t="s">
        <v>18</v>
      </c>
      <c r="J845" s="1" t="s">
        <v>289</v>
      </c>
      <c r="K845" s="1" t="s">
        <v>290</v>
      </c>
      <c r="L845" s="1" t="s">
        <v>52</v>
      </c>
      <c r="M845" s="1" t="s">
        <v>24</v>
      </c>
      <c r="N845">
        <v>67500</v>
      </c>
      <c r="O845" s="1" t="s">
        <v>53</v>
      </c>
      <c r="P845" s="1" t="s">
        <v>24</v>
      </c>
      <c r="Q845" s="1">
        <f>Data_sales[[#This Row],[priceEach]]*Data_sales[[#This Row],[quantityOrdered]]</f>
        <v>2662.08</v>
      </c>
      <c r="R845" s="1">
        <f>YEAR(Data_sales[[#This Row],[orderDate]])</f>
        <v>2004</v>
      </c>
      <c r="T845">
        <f>COUNTIF($F$2:F845,F845:F1844)</f>
        <v>29</v>
      </c>
      <c r="U845" t="str">
        <f>IF(T845=1,T845+ROWS($T$2:T845)/1000,"")</f>
        <v/>
      </c>
      <c r="V845" t="str">
        <f>IFERROR(SMALL($U$2:$U$1001,ROWS($U$2:U845)),"")</f>
        <v/>
      </c>
      <c r="W845" t="str">
        <f>IF(V845&lt;&gt;"",INDEX(Data_sales[productName],MATCH(V845,$U$2:$U$1001,0)),"")</f>
        <v/>
      </c>
      <c r="X845">
        <f>COUNTIF($O$2:O845,$O$2:$O$1001)</f>
        <v>15</v>
      </c>
      <c r="Y845" t="str">
        <f>IF(X845=1,X845+ROWS($X$2:X845)/100,"")</f>
        <v/>
      </c>
      <c r="Z845" t="str">
        <f>IFERROR(LARGE($Y$2:$Y$1001,ROWS($Y$2:Y845)),"")</f>
        <v/>
      </c>
      <c r="AA845" t="str">
        <f>IF(Z845&lt;&gt;"",INDEX(Data_sales[RepfullName],MATCH(Z845,$Y$2:$Y$1001,0)),"")</f>
        <v/>
      </c>
    </row>
    <row r="846" spans="1:27" x14ac:dyDescent="0.25">
      <c r="A846">
        <v>424</v>
      </c>
      <c r="B846">
        <v>44</v>
      </c>
      <c r="C846">
        <v>106.45</v>
      </c>
      <c r="D846" s="1" t="s">
        <v>17</v>
      </c>
      <c r="E846" s="1" t="s">
        <v>18</v>
      </c>
      <c r="F846" s="1" t="s">
        <v>123</v>
      </c>
      <c r="G846" s="2">
        <v>37715</v>
      </c>
      <c r="H846" s="1" t="s">
        <v>288</v>
      </c>
      <c r="I846" s="1" t="s">
        <v>18</v>
      </c>
      <c r="J846" s="1" t="s">
        <v>289</v>
      </c>
      <c r="K846" s="1" t="s">
        <v>290</v>
      </c>
      <c r="L846" s="1" t="s">
        <v>52</v>
      </c>
      <c r="M846" s="1" t="s">
        <v>24</v>
      </c>
      <c r="N846">
        <v>67500</v>
      </c>
      <c r="O846" s="1" t="s">
        <v>53</v>
      </c>
      <c r="P846" s="1" t="s">
        <v>24</v>
      </c>
      <c r="Q846" s="1">
        <f>Data_sales[[#This Row],[priceEach]]*Data_sales[[#This Row],[quantityOrdered]]</f>
        <v>4683.8</v>
      </c>
      <c r="R846" s="1">
        <f>YEAR(Data_sales[[#This Row],[orderDate]])</f>
        <v>2003</v>
      </c>
      <c r="T846">
        <f>COUNTIF($F$2:F846,F846:F1845)</f>
        <v>27</v>
      </c>
      <c r="U846" t="str">
        <f>IF(T846=1,T846+ROWS($T$2:T846)/1000,"")</f>
        <v/>
      </c>
      <c r="V846" t="str">
        <f>IFERROR(SMALL($U$2:$U$1001,ROWS($U$2:U846)),"")</f>
        <v/>
      </c>
      <c r="W846" t="str">
        <f>IF(V846&lt;&gt;"",INDEX(Data_sales[productName],MATCH(V846,$U$2:$U$1001,0)),"")</f>
        <v/>
      </c>
      <c r="X846">
        <f>COUNTIF($O$2:O846,$O$2:$O$1001)</f>
        <v>16</v>
      </c>
      <c r="Y846" t="str">
        <f>IF(X846=1,X846+ROWS($X$2:X846)/100,"")</f>
        <v/>
      </c>
      <c r="Z846" t="str">
        <f>IFERROR(LARGE($Y$2:$Y$1001,ROWS($Y$2:Y846)),"")</f>
        <v/>
      </c>
      <c r="AA846" t="str">
        <f>IF(Z846&lt;&gt;"",INDEX(Data_sales[RepfullName],MATCH(Z846,$Y$2:$Y$1001,0)),"")</f>
        <v/>
      </c>
    </row>
    <row r="847" spans="1:27" x14ac:dyDescent="0.25">
      <c r="A847">
        <v>424</v>
      </c>
      <c r="B847">
        <v>44</v>
      </c>
      <c r="C847">
        <v>106.45</v>
      </c>
      <c r="D847" s="1" t="s">
        <v>17</v>
      </c>
      <c r="E847" s="1" t="s">
        <v>18</v>
      </c>
      <c r="F847" s="1" t="s">
        <v>123</v>
      </c>
      <c r="G847" s="2">
        <v>37914</v>
      </c>
      <c r="H847" s="1" t="s">
        <v>291</v>
      </c>
      <c r="I847" s="1" t="s">
        <v>18</v>
      </c>
      <c r="J847" s="1" t="s">
        <v>289</v>
      </c>
      <c r="K847" s="1" t="s">
        <v>290</v>
      </c>
      <c r="L847" s="1" t="s">
        <v>52</v>
      </c>
      <c r="M847" s="1" t="s">
        <v>24</v>
      </c>
      <c r="N847">
        <v>67500</v>
      </c>
      <c r="O847" s="1" t="s">
        <v>53</v>
      </c>
      <c r="P847" s="1" t="s">
        <v>24</v>
      </c>
      <c r="Q847" s="1">
        <f>Data_sales[[#This Row],[priceEach]]*Data_sales[[#This Row],[quantityOrdered]]</f>
        <v>4683.8</v>
      </c>
      <c r="R847" s="1">
        <f>YEAR(Data_sales[[#This Row],[orderDate]])</f>
        <v>2003</v>
      </c>
      <c r="T847">
        <f>COUNTIF($F$2:F847,F847:F1846)</f>
        <v>28</v>
      </c>
      <c r="U847" t="str">
        <f>IF(T847=1,T847+ROWS($T$2:T847)/1000,"")</f>
        <v/>
      </c>
      <c r="V847" t="str">
        <f>IFERROR(SMALL($U$2:$U$1001,ROWS($U$2:U847)),"")</f>
        <v/>
      </c>
      <c r="W847" t="str">
        <f>IF(V847&lt;&gt;"",INDEX(Data_sales[productName],MATCH(V847,$U$2:$U$1001,0)),"")</f>
        <v/>
      </c>
      <c r="X847">
        <f>COUNTIF($O$2:O847,$O$2:$O$1001)</f>
        <v>17</v>
      </c>
      <c r="Y847" t="str">
        <f>IF(X847=1,X847+ROWS($X$2:X847)/100,"")</f>
        <v/>
      </c>
      <c r="Z847" t="str">
        <f>IFERROR(LARGE($Y$2:$Y$1001,ROWS($Y$2:Y847)),"")</f>
        <v/>
      </c>
      <c r="AA847" t="str">
        <f>IF(Z847&lt;&gt;"",INDEX(Data_sales[RepfullName],MATCH(Z847,$Y$2:$Y$1001,0)),"")</f>
        <v/>
      </c>
    </row>
    <row r="848" spans="1:27" x14ac:dyDescent="0.25">
      <c r="A848">
        <v>424</v>
      </c>
      <c r="B848">
        <v>44</v>
      </c>
      <c r="C848">
        <v>106.45</v>
      </c>
      <c r="D848" s="1" t="s">
        <v>17</v>
      </c>
      <c r="E848" s="1" t="s">
        <v>18</v>
      </c>
      <c r="F848" s="1" t="s">
        <v>123</v>
      </c>
      <c r="G848" s="2">
        <v>38312</v>
      </c>
      <c r="H848" s="1" t="s">
        <v>292</v>
      </c>
      <c r="I848" s="1" t="s">
        <v>18</v>
      </c>
      <c r="J848" s="1" t="s">
        <v>289</v>
      </c>
      <c r="K848" s="1" t="s">
        <v>290</v>
      </c>
      <c r="L848" s="1" t="s">
        <v>52</v>
      </c>
      <c r="M848" s="1" t="s">
        <v>24</v>
      </c>
      <c r="N848">
        <v>67500</v>
      </c>
      <c r="O848" s="1" t="s">
        <v>53</v>
      </c>
      <c r="P848" s="1" t="s">
        <v>24</v>
      </c>
      <c r="Q848" s="1">
        <f>Data_sales[[#This Row],[priceEach]]*Data_sales[[#This Row],[quantityOrdered]]</f>
        <v>4683.8</v>
      </c>
      <c r="R848" s="1">
        <f>YEAR(Data_sales[[#This Row],[orderDate]])</f>
        <v>2004</v>
      </c>
      <c r="T848">
        <f>COUNTIF($F$2:F848,F848:F1847)</f>
        <v>29</v>
      </c>
      <c r="U848" t="str">
        <f>IF(T848=1,T848+ROWS($T$2:T848)/1000,"")</f>
        <v/>
      </c>
      <c r="V848" t="str">
        <f>IFERROR(SMALL($U$2:$U$1001,ROWS($U$2:U848)),"")</f>
        <v/>
      </c>
      <c r="W848" t="str">
        <f>IF(V848&lt;&gt;"",INDEX(Data_sales[productName],MATCH(V848,$U$2:$U$1001,0)),"")</f>
        <v/>
      </c>
      <c r="X848">
        <f>COUNTIF($O$2:O848,$O$2:$O$1001)</f>
        <v>18</v>
      </c>
      <c r="Y848" t="str">
        <f>IF(X848=1,X848+ROWS($X$2:X848)/100,"")</f>
        <v/>
      </c>
      <c r="Z848" t="str">
        <f>IFERROR(LARGE($Y$2:$Y$1001,ROWS($Y$2:Y848)),"")</f>
        <v/>
      </c>
      <c r="AA848" t="str">
        <f>IF(Z848&lt;&gt;"",INDEX(Data_sales[RepfullName],MATCH(Z848,$Y$2:$Y$1001,0)),"")</f>
        <v/>
      </c>
    </row>
    <row r="849" spans="1:27" x14ac:dyDescent="0.25">
      <c r="A849">
        <v>424</v>
      </c>
      <c r="B849">
        <v>27</v>
      </c>
      <c r="C849">
        <v>100.7</v>
      </c>
      <c r="D849" s="1" t="s">
        <v>17</v>
      </c>
      <c r="E849" s="1" t="s">
        <v>18</v>
      </c>
      <c r="F849" s="1" t="s">
        <v>126</v>
      </c>
      <c r="G849" s="2">
        <v>37715</v>
      </c>
      <c r="H849" s="1" t="s">
        <v>288</v>
      </c>
      <c r="I849" s="1" t="s">
        <v>18</v>
      </c>
      <c r="J849" s="1" t="s">
        <v>289</v>
      </c>
      <c r="K849" s="1" t="s">
        <v>290</v>
      </c>
      <c r="L849" s="1" t="s">
        <v>52</v>
      </c>
      <c r="M849" s="1" t="s">
        <v>24</v>
      </c>
      <c r="N849">
        <v>67500</v>
      </c>
      <c r="O849" s="1" t="s">
        <v>53</v>
      </c>
      <c r="P849" s="1" t="s">
        <v>24</v>
      </c>
      <c r="Q849" s="1">
        <f>Data_sales[[#This Row],[priceEach]]*Data_sales[[#This Row],[quantityOrdered]]</f>
        <v>2718.9</v>
      </c>
      <c r="R849" s="1">
        <f>YEAR(Data_sales[[#This Row],[orderDate]])</f>
        <v>2003</v>
      </c>
      <c r="T849">
        <f>COUNTIF($F$2:F849,F849:F1848)</f>
        <v>27</v>
      </c>
      <c r="U849" t="str">
        <f>IF(T849=1,T849+ROWS($T$2:T849)/1000,"")</f>
        <v/>
      </c>
      <c r="V849" t="str">
        <f>IFERROR(SMALL($U$2:$U$1001,ROWS($U$2:U849)),"")</f>
        <v/>
      </c>
      <c r="W849" t="str">
        <f>IF(V849&lt;&gt;"",INDEX(Data_sales[productName],MATCH(V849,$U$2:$U$1001,0)),"")</f>
        <v/>
      </c>
      <c r="X849">
        <f>COUNTIF($O$2:O849,$O$2:$O$1001)</f>
        <v>19</v>
      </c>
      <c r="Y849" t="str">
        <f>IF(X849=1,X849+ROWS($X$2:X849)/100,"")</f>
        <v/>
      </c>
      <c r="Z849" t="str">
        <f>IFERROR(LARGE($Y$2:$Y$1001,ROWS($Y$2:Y849)),"")</f>
        <v/>
      </c>
      <c r="AA849" t="str">
        <f>IF(Z849&lt;&gt;"",INDEX(Data_sales[RepfullName],MATCH(Z849,$Y$2:$Y$1001,0)),"")</f>
        <v/>
      </c>
    </row>
    <row r="850" spans="1:27" x14ac:dyDescent="0.25">
      <c r="A850">
        <v>424</v>
      </c>
      <c r="B850">
        <v>27</v>
      </c>
      <c r="C850">
        <v>100.7</v>
      </c>
      <c r="D850" s="1" t="s">
        <v>17</v>
      </c>
      <c r="E850" s="1" t="s">
        <v>18</v>
      </c>
      <c r="F850" s="1" t="s">
        <v>126</v>
      </c>
      <c r="G850" s="2">
        <v>37914</v>
      </c>
      <c r="H850" s="1" t="s">
        <v>291</v>
      </c>
      <c r="I850" s="1" t="s">
        <v>18</v>
      </c>
      <c r="J850" s="1" t="s">
        <v>289</v>
      </c>
      <c r="K850" s="1" t="s">
        <v>290</v>
      </c>
      <c r="L850" s="1" t="s">
        <v>52</v>
      </c>
      <c r="M850" s="1" t="s">
        <v>24</v>
      </c>
      <c r="N850">
        <v>67500</v>
      </c>
      <c r="O850" s="1" t="s">
        <v>53</v>
      </c>
      <c r="P850" s="1" t="s">
        <v>24</v>
      </c>
      <c r="Q850" s="1">
        <f>Data_sales[[#This Row],[priceEach]]*Data_sales[[#This Row],[quantityOrdered]]</f>
        <v>2718.9</v>
      </c>
      <c r="R850" s="1">
        <f>YEAR(Data_sales[[#This Row],[orderDate]])</f>
        <v>2003</v>
      </c>
      <c r="T850">
        <f>COUNTIF($F$2:F850,F850:F1849)</f>
        <v>28</v>
      </c>
      <c r="U850" t="str">
        <f>IF(T850=1,T850+ROWS($T$2:T850)/1000,"")</f>
        <v/>
      </c>
      <c r="V850" t="str">
        <f>IFERROR(SMALL($U$2:$U$1001,ROWS($U$2:U850)),"")</f>
        <v/>
      </c>
      <c r="W850" t="str">
        <f>IF(V850&lt;&gt;"",INDEX(Data_sales[productName],MATCH(V850,$U$2:$U$1001,0)),"")</f>
        <v/>
      </c>
      <c r="X850">
        <f>COUNTIF($O$2:O850,$O$2:$O$1001)</f>
        <v>20</v>
      </c>
      <c r="Y850" t="str">
        <f>IF(X850=1,X850+ROWS($X$2:X850)/100,"")</f>
        <v/>
      </c>
      <c r="Z850" t="str">
        <f>IFERROR(LARGE($Y$2:$Y$1001,ROWS($Y$2:Y850)),"")</f>
        <v/>
      </c>
      <c r="AA850" t="str">
        <f>IF(Z850&lt;&gt;"",INDEX(Data_sales[RepfullName],MATCH(Z850,$Y$2:$Y$1001,0)),"")</f>
        <v/>
      </c>
    </row>
    <row r="851" spans="1:27" x14ac:dyDescent="0.25">
      <c r="A851">
        <v>424</v>
      </c>
      <c r="B851">
        <v>27</v>
      </c>
      <c r="C851">
        <v>100.7</v>
      </c>
      <c r="D851" s="1" t="s">
        <v>17</v>
      </c>
      <c r="E851" s="1" t="s">
        <v>18</v>
      </c>
      <c r="F851" s="1" t="s">
        <v>126</v>
      </c>
      <c r="G851" s="2">
        <v>38312</v>
      </c>
      <c r="H851" s="1" t="s">
        <v>292</v>
      </c>
      <c r="I851" s="1" t="s">
        <v>18</v>
      </c>
      <c r="J851" s="1" t="s">
        <v>289</v>
      </c>
      <c r="K851" s="1" t="s">
        <v>290</v>
      </c>
      <c r="L851" s="1" t="s">
        <v>52</v>
      </c>
      <c r="M851" s="1" t="s">
        <v>24</v>
      </c>
      <c r="N851">
        <v>67500</v>
      </c>
      <c r="O851" s="1" t="s">
        <v>53</v>
      </c>
      <c r="P851" s="1" t="s">
        <v>24</v>
      </c>
      <c r="Q851" s="1">
        <f>Data_sales[[#This Row],[priceEach]]*Data_sales[[#This Row],[quantityOrdered]]</f>
        <v>2718.9</v>
      </c>
      <c r="R851" s="1">
        <f>YEAR(Data_sales[[#This Row],[orderDate]])</f>
        <v>2004</v>
      </c>
      <c r="T851">
        <f>COUNTIF($F$2:F851,F851:F1850)</f>
        <v>29</v>
      </c>
      <c r="U851" t="str">
        <f>IF(T851=1,T851+ROWS($T$2:T851)/1000,"")</f>
        <v/>
      </c>
      <c r="V851" t="str">
        <f>IFERROR(SMALL($U$2:$U$1001,ROWS($U$2:U851)),"")</f>
        <v/>
      </c>
      <c r="W851" t="str">
        <f>IF(V851&lt;&gt;"",INDEX(Data_sales[productName],MATCH(V851,$U$2:$U$1001,0)),"")</f>
        <v/>
      </c>
      <c r="X851">
        <f>COUNTIF($O$2:O851,$O$2:$O$1001)</f>
        <v>21</v>
      </c>
      <c r="Y851" t="str">
        <f>IF(X851=1,X851+ROWS($X$2:X851)/100,"")</f>
        <v/>
      </c>
      <c r="Z851" t="str">
        <f>IFERROR(LARGE($Y$2:$Y$1001,ROWS($Y$2:Y851)),"")</f>
        <v/>
      </c>
      <c r="AA851" t="str">
        <f>IF(Z851&lt;&gt;"",INDEX(Data_sales[RepfullName],MATCH(Z851,$Y$2:$Y$1001,0)),"")</f>
        <v/>
      </c>
    </row>
    <row r="852" spans="1:27" x14ac:dyDescent="0.25">
      <c r="A852">
        <v>381</v>
      </c>
      <c r="B852">
        <v>27</v>
      </c>
      <c r="C852">
        <v>60.28</v>
      </c>
      <c r="D852" s="1" t="s">
        <v>17</v>
      </c>
      <c r="E852" s="1" t="s">
        <v>18</v>
      </c>
      <c r="F852" s="1" t="s">
        <v>125</v>
      </c>
      <c r="G852" s="2">
        <v>37722</v>
      </c>
      <c r="H852" s="1" t="s">
        <v>293</v>
      </c>
      <c r="I852" s="1" t="s">
        <v>18</v>
      </c>
      <c r="J852" s="1" t="s">
        <v>294</v>
      </c>
      <c r="K852" s="1" t="s">
        <v>295</v>
      </c>
      <c r="L852" s="1" t="s">
        <v>296</v>
      </c>
      <c r="M852" s="1" t="s">
        <v>297</v>
      </c>
      <c r="N852">
        <v>23500</v>
      </c>
      <c r="O852" s="1" t="s">
        <v>134</v>
      </c>
      <c r="P852" s="1" t="s">
        <v>87</v>
      </c>
      <c r="Q852" s="1">
        <f>Data_sales[[#This Row],[priceEach]]*Data_sales[[#This Row],[quantityOrdered]]</f>
        <v>1627.56</v>
      </c>
      <c r="R852" s="1">
        <f>YEAR(Data_sales[[#This Row],[orderDate]])</f>
        <v>2003</v>
      </c>
      <c r="T852">
        <f>COUNTIF($F$2:F852,F852:F1851)</f>
        <v>27</v>
      </c>
      <c r="U852" t="str">
        <f>IF(T852=1,T852+ROWS($T$2:T852)/1000,"")</f>
        <v/>
      </c>
      <c r="V852" t="str">
        <f>IFERROR(SMALL($U$2:$U$1001,ROWS($U$2:U852)),"")</f>
        <v/>
      </c>
      <c r="W852" t="str">
        <f>IF(V852&lt;&gt;"",INDEX(Data_sales[productName],MATCH(V852,$U$2:$U$1001,0)),"")</f>
        <v/>
      </c>
      <c r="X852">
        <f>COUNTIF($O$2:O852,$O$2:$O$1001)</f>
        <v>130</v>
      </c>
      <c r="Y852" t="str">
        <f>IF(X852=1,X852+ROWS($X$2:X852)/100,"")</f>
        <v/>
      </c>
      <c r="Z852" t="str">
        <f>IFERROR(LARGE($Y$2:$Y$1001,ROWS($Y$2:Y852)),"")</f>
        <v/>
      </c>
      <c r="AA852" t="str">
        <f>IF(Z852&lt;&gt;"",INDEX(Data_sales[RepfullName],MATCH(Z852,$Y$2:$Y$1001,0)),"")</f>
        <v/>
      </c>
    </row>
    <row r="853" spans="1:27" x14ac:dyDescent="0.25">
      <c r="A853">
        <v>381</v>
      </c>
      <c r="B853">
        <v>27</v>
      </c>
      <c r="C853">
        <v>60.28</v>
      </c>
      <c r="D853" s="1" t="s">
        <v>17</v>
      </c>
      <c r="E853" s="1" t="s">
        <v>18</v>
      </c>
      <c r="F853" s="1" t="s">
        <v>125</v>
      </c>
      <c r="G853" s="2">
        <v>37846</v>
      </c>
      <c r="H853" s="1" t="s">
        <v>298</v>
      </c>
      <c r="I853" s="1" t="s">
        <v>18</v>
      </c>
      <c r="J853" s="1" t="s">
        <v>294</v>
      </c>
      <c r="K853" s="1" t="s">
        <v>295</v>
      </c>
      <c r="L853" s="1" t="s">
        <v>296</v>
      </c>
      <c r="M853" s="1" t="s">
        <v>297</v>
      </c>
      <c r="N853">
        <v>23500</v>
      </c>
      <c r="O853" s="1" t="s">
        <v>134</v>
      </c>
      <c r="P853" s="1" t="s">
        <v>87</v>
      </c>
      <c r="Q853" s="1">
        <f>Data_sales[[#This Row],[priceEach]]*Data_sales[[#This Row],[quantityOrdered]]</f>
        <v>1627.56</v>
      </c>
      <c r="R853" s="1">
        <f>YEAR(Data_sales[[#This Row],[orderDate]])</f>
        <v>2003</v>
      </c>
      <c r="T853">
        <f>COUNTIF($F$2:F853,F853:F1852)</f>
        <v>28</v>
      </c>
      <c r="U853" t="str">
        <f>IF(T853=1,T853+ROWS($T$2:T853)/1000,"")</f>
        <v/>
      </c>
      <c r="V853" t="str">
        <f>IFERROR(SMALL($U$2:$U$1001,ROWS($U$2:U853)),"")</f>
        <v/>
      </c>
      <c r="W853" t="str">
        <f>IF(V853&lt;&gt;"",INDEX(Data_sales[productName],MATCH(V853,$U$2:$U$1001,0)),"")</f>
        <v/>
      </c>
      <c r="X853">
        <f>COUNTIF($O$2:O853,$O$2:$O$1001)</f>
        <v>131</v>
      </c>
      <c r="Y853" t="str">
        <f>IF(X853=1,X853+ROWS($X$2:X853)/100,"")</f>
        <v/>
      </c>
      <c r="Z853" t="str">
        <f>IFERROR(LARGE($Y$2:$Y$1001,ROWS($Y$2:Y853)),"")</f>
        <v/>
      </c>
      <c r="AA853" t="str">
        <f>IF(Z853&lt;&gt;"",INDEX(Data_sales[RepfullName],MATCH(Z853,$Y$2:$Y$1001,0)),"")</f>
        <v/>
      </c>
    </row>
    <row r="854" spans="1:27" x14ac:dyDescent="0.25">
      <c r="A854">
        <v>381</v>
      </c>
      <c r="B854">
        <v>27</v>
      </c>
      <c r="C854">
        <v>60.28</v>
      </c>
      <c r="D854" s="1" t="s">
        <v>17</v>
      </c>
      <c r="E854" s="1" t="s">
        <v>18</v>
      </c>
      <c r="F854" s="1" t="s">
        <v>125</v>
      </c>
      <c r="G854" s="2">
        <v>38313</v>
      </c>
      <c r="H854" s="1" t="s">
        <v>299</v>
      </c>
      <c r="I854" s="1" t="s">
        <v>18</v>
      </c>
      <c r="J854" s="1" t="s">
        <v>294</v>
      </c>
      <c r="K854" s="1" t="s">
        <v>295</v>
      </c>
      <c r="L854" s="1" t="s">
        <v>296</v>
      </c>
      <c r="M854" s="1" t="s">
        <v>297</v>
      </c>
      <c r="N854">
        <v>23500</v>
      </c>
      <c r="O854" s="1" t="s">
        <v>134</v>
      </c>
      <c r="P854" s="1" t="s">
        <v>87</v>
      </c>
      <c r="Q854" s="1">
        <f>Data_sales[[#This Row],[priceEach]]*Data_sales[[#This Row],[quantityOrdered]]</f>
        <v>1627.56</v>
      </c>
      <c r="R854" s="1">
        <f>YEAR(Data_sales[[#This Row],[orderDate]])</f>
        <v>2004</v>
      </c>
      <c r="T854">
        <f>COUNTIF($F$2:F854,F854:F1853)</f>
        <v>29</v>
      </c>
      <c r="U854" t="str">
        <f>IF(T854=1,T854+ROWS($T$2:T854)/1000,"")</f>
        <v/>
      </c>
      <c r="V854" t="str">
        <f>IFERROR(SMALL($U$2:$U$1001,ROWS($U$2:U854)),"")</f>
        <v/>
      </c>
      <c r="W854" t="str">
        <f>IF(V854&lt;&gt;"",INDEX(Data_sales[productName],MATCH(V854,$U$2:$U$1001,0)),"")</f>
        <v/>
      </c>
      <c r="X854">
        <f>COUNTIF($O$2:O854,$O$2:$O$1001)</f>
        <v>132</v>
      </c>
      <c r="Y854" t="str">
        <f>IF(X854=1,X854+ROWS($X$2:X854)/100,"")</f>
        <v/>
      </c>
      <c r="Z854" t="str">
        <f>IFERROR(LARGE($Y$2:$Y$1001,ROWS($Y$2:Y854)),"")</f>
        <v/>
      </c>
      <c r="AA854" t="str">
        <f>IF(Z854&lt;&gt;"",INDEX(Data_sales[RepfullName],MATCH(Z854,$Y$2:$Y$1001,0)),"")</f>
        <v/>
      </c>
    </row>
    <row r="855" spans="1:27" x14ac:dyDescent="0.25">
      <c r="A855">
        <v>381</v>
      </c>
      <c r="B855">
        <v>27</v>
      </c>
      <c r="C855">
        <v>60.28</v>
      </c>
      <c r="D855" s="1" t="s">
        <v>17</v>
      </c>
      <c r="E855" s="1" t="s">
        <v>18</v>
      </c>
      <c r="F855" s="1" t="s">
        <v>125</v>
      </c>
      <c r="G855" s="2">
        <v>38362</v>
      </c>
      <c r="H855" s="1" t="s">
        <v>300</v>
      </c>
      <c r="I855" s="1" t="s">
        <v>18</v>
      </c>
      <c r="J855" s="1" t="s">
        <v>294</v>
      </c>
      <c r="K855" s="1" t="s">
        <v>295</v>
      </c>
      <c r="L855" s="1" t="s">
        <v>296</v>
      </c>
      <c r="M855" s="1" t="s">
        <v>297</v>
      </c>
      <c r="N855">
        <v>23500</v>
      </c>
      <c r="O855" s="1" t="s">
        <v>134</v>
      </c>
      <c r="P855" s="1" t="s">
        <v>87</v>
      </c>
      <c r="Q855" s="3">
        <f>Data_sales[[#This Row],[priceEach]]*Data_sales[[#This Row],[quantityOrdered]]</f>
        <v>1627.56</v>
      </c>
      <c r="R855" s="1">
        <f>YEAR(Data_sales[[#This Row],[orderDate]])</f>
        <v>2005</v>
      </c>
      <c r="T855">
        <f>COUNTIF($F$2:F855,F855:F1854)</f>
        <v>30</v>
      </c>
      <c r="U855" t="str">
        <f>IF(T855=1,T855+ROWS($T$2:T855)/1000,"")</f>
        <v/>
      </c>
      <c r="V855" t="str">
        <f>IFERROR(SMALL($U$2:$U$1001,ROWS($U$2:U855)),"")</f>
        <v/>
      </c>
      <c r="W855" t="str">
        <f>IF(V855&lt;&gt;"",INDEX(Data_sales[productName],MATCH(V855,$U$2:$U$1001,0)),"")</f>
        <v/>
      </c>
      <c r="X855">
        <f>COUNTIF($O$2:O855,$O$2:$O$1001)</f>
        <v>133</v>
      </c>
      <c r="Y855" t="str">
        <f>IF(X855=1,X855+ROWS($X$2:X855)/100,"")</f>
        <v/>
      </c>
      <c r="Z855" t="str">
        <f>IFERROR(LARGE($Y$2:$Y$1001,ROWS($Y$2:Y855)),"")</f>
        <v/>
      </c>
      <c r="AA855" t="str">
        <f>IF(Z855&lt;&gt;"",INDEX(Data_sales[RepfullName],MATCH(Z855,$Y$2:$Y$1001,0)),"")</f>
        <v/>
      </c>
    </row>
    <row r="856" spans="1:27" x14ac:dyDescent="0.25">
      <c r="A856">
        <v>148</v>
      </c>
      <c r="B856">
        <v>33</v>
      </c>
      <c r="C856">
        <v>195.33</v>
      </c>
      <c r="D856" s="1" t="s">
        <v>17</v>
      </c>
      <c r="E856" s="1" t="s">
        <v>18</v>
      </c>
      <c r="F856" s="1" t="s">
        <v>140</v>
      </c>
      <c r="G856" s="2">
        <v>37727</v>
      </c>
      <c r="H856" s="1" t="s">
        <v>301</v>
      </c>
      <c r="I856" s="1" t="s">
        <v>18</v>
      </c>
      <c r="J856" s="1" t="s">
        <v>302</v>
      </c>
      <c r="K856" s="1" t="s">
        <v>303</v>
      </c>
      <c r="L856" s="1" t="s">
        <v>304</v>
      </c>
      <c r="M856" s="1" t="s">
        <v>304</v>
      </c>
      <c r="N856">
        <v>103800</v>
      </c>
      <c r="O856" s="1" t="s">
        <v>201</v>
      </c>
      <c r="P856" s="1" t="s">
        <v>202</v>
      </c>
      <c r="Q856" s="1">
        <f>Data_sales[[#This Row],[priceEach]]*Data_sales[[#This Row],[quantityOrdered]]</f>
        <v>6445.89</v>
      </c>
      <c r="R856" s="1">
        <f>YEAR(Data_sales[[#This Row],[orderDate]])</f>
        <v>2003</v>
      </c>
      <c r="T856">
        <f>COUNTIF($F$2:F856,F856:F1855)</f>
        <v>6</v>
      </c>
      <c r="U856" t="str">
        <f>IF(T856=1,T856+ROWS($T$2:T856)/1000,"")</f>
        <v/>
      </c>
      <c r="V856" t="str">
        <f>IFERROR(SMALL($U$2:$U$1001,ROWS($U$2:U856)),"")</f>
        <v/>
      </c>
      <c r="W856" t="str">
        <f>IF(V856&lt;&gt;"",INDEX(Data_sales[productName],MATCH(V856,$U$2:$U$1001,0)),"")</f>
        <v/>
      </c>
      <c r="X856">
        <f>COUNTIF($O$2:O856,$O$2:$O$1001)</f>
        <v>49</v>
      </c>
      <c r="Y856" t="str">
        <f>IF(X856=1,X856+ROWS($X$2:X856)/100,"")</f>
        <v/>
      </c>
      <c r="Z856" t="str">
        <f>IFERROR(LARGE($Y$2:$Y$1001,ROWS($Y$2:Y856)),"")</f>
        <v/>
      </c>
      <c r="AA856" t="str">
        <f>IF(Z856&lt;&gt;"",INDEX(Data_sales[RepfullName],MATCH(Z856,$Y$2:$Y$1001,0)),"")</f>
        <v/>
      </c>
    </row>
    <row r="857" spans="1:27" x14ac:dyDescent="0.25">
      <c r="A857">
        <v>148</v>
      </c>
      <c r="B857">
        <v>33</v>
      </c>
      <c r="C857">
        <v>195.33</v>
      </c>
      <c r="D857" s="1" t="s">
        <v>17</v>
      </c>
      <c r="E857" s="1" t="s">
        <v>18</v>
      </c>
      <c r="F857" s="1" t="s">
        <v>140</v>
      </c>
      <c r="G857" s="2">
        <v>37883</v>
      </c>
      <c r="H857" s="1" t="s">
        <v>305</v>
      </c>
      <c r="I857" s="1" t="s">
        <v>186</v>
      </c>
      <c r="J857" s="1" t="s">
        <v>302</v>
      </c>
      <c r="K857" s="1" t="s">
        <v>303</v>
      </c>
      <c r="L857" s="1" t="s">
        <v>304</v>
      </c>
      <c r="M857" s="1" t="s">
        <v>304</v>
      </c>
      <c r="N857">
        <v>103800</v>
      </c>
      <c r="O857" s="1" t="s">
        <v>201</v>
      </c>
      <c r="P857" s="1" t="s">
        <v>202</v>
      </c>
      <c r="Q857" s="1">
        <f>Data_sales[[#This Row],[priceEach]]*Data_sales[[#This Row],[quantityOrdered]]</f>
        <v>6445.89</v>
      </c>
      <c r="R857" s="1">
        <f>YEAR(Data_sales[[#This Row],[orderDate]])</f>
        <v>2003</v>
      </c>
      <c r="T857">
        <f>COUNTIF($F$2:F857,F857:F1856)</f>
        <v>7</v>
      </c>
      <c r="U857" t="str">
        <f>IF(T857=1,T857+ROWS($T$2:T857)/1000,"")</f>
        <v/>
      </c>
      <c r="V857" t="str">
        <f>IFERROR(SMALL($U$2:$U$1001,ROWS($U$2:U857)),"")</f>
        <v/>
      </c>
      <c r="W857" t="str">
        <f>IF(V857&lt;&gt;"",INDEX(Data_sales[productName],MATCH(V857,$U$2:$U$1001,0)),"")</f>
        <v/>
      </c>
      <c r="X857">
        <f>COUNTIF($O$2:O857,$O$2:$O$1001)</f>
        <v>50</v>
      </c>
      <c r="Y857" t="str">
        <f>IF(X857=1,X857+ROWS($X$2:X857)/100,"")</f>
        <v/>
      </c>
      <c r="Z857" t="str">
        <f>IFERROR(LARGE($Y$2:$Y$1001,ROWS($Y$2:Y857)),"")</f>
        <v/>
      </c>
      <c r="AA857" t="str">
        <f>IF(Z857&lt;&gt;"",INDEX(Data_sales[RepfullName],MATCH(Z857,$Y$2:$Y$1001,0)),"")</f>
        <v/>
      </c>
    </row>
    <row r="858" spans="1:27" x14ac:dyDescent="0.25">
      <c r="A858">
        <v>148</v>
      </c>
      <c r="B858">
        <v>33</v>
      </c>
      <c r="C858">
        <v>195.33</v>
      </c>
      <c r="D858" s="1" t="s">
        <v>17</v>
      </c>
      <c r="E858" s="1" t="s">
        <v>18</v>
      </c>
      <c r="F858" s="1" t="s">
        <v>140</v>
      </c>
      <c r="G858" s="2">
        <v>37916</v>
      </c>
      <c r="H858" s="1" t="s">
        <v>306</v>
      </c>
      <c r="I858" s="1" t="s">
        <v>307</v>
      </c>
      <c r="J858" s="1" t="s">
        <v>302</v>
      </c>
      <c r="K858" s="1" t="s">
        <v>303</v>
      </c>
      <c r="L858" s="1" t="s">
        <v>304</v>
      </c>
      <c r="M858" s="1" t="s">
        <v>304</v>
      </c>
      <c r="N858">
        <v>103800</v>
      </c>
      <c r="O858" s="1" t="s">
        <v>201</v>
      </c>
      <c r="P858" s="1" t="s">
        <v>202</v>
      </c>
      <c r="Q858" s="1">
        <f>Data_sales[[#This Row],[priceEach]]*Data_sales[[#This Row],[quantityOrdered]]</f>
        <v>6445.89</v>
      </c>
      <c r="R858" s="1">
        <f>YEAR(Data_sales[[#This Row],[orderDate]])</f>
        <v>2003</v>
      </c>
      <c r="T858">
        <f>COUNTIF($F$2:F858,F858:F1857)</f>
        <v>8</v>
      </c>
      <c r="U858" t="str">
        <f>IF(T858=1,T858+ROWS($T$2:T858)/1000,"")</f>
        <v/>
      </c>
      <c r="V858" t="str">
        <f>IFERROR(SMALL($U$2:$U$1001,ROWS($U$2:U858)),"")</f>
        <v/>
      </c>
      <c r="W858" t="str">
        <f>IF(V858&lt;&gt;"",INDEX(Data_sales[productName],MATCH(V858,$U$2:$U$1001,0)),"")</f>
        <v/>
      </c>
      <c r="X858">
        <f>COUNTIF($O$2:O858,$O$2:$O$1001)</f>
        <v>51</v>
      </c>
      <c r="Y858" t="str">
        <f>IF(X858=1,X858+ROWS($X$2:X858)/100,"")</f>
        <v/>
      </c>
      <c r="Z858" t="str">
        <f>IFERROR(LARGE($Y$2:$Y$1001,ROWS($Y$2:Y858)),"")</f>
        <v/>
      </c>
      <c r="AA858" t="str">
        <f>IF(Z858&lt;&gt;"",INDEX(Data_sales[RepfullName],MATCH(Z858,$Y$2:$Y$1001,0)),"")</f>
        <v/>
      </c>
    </row>
    <row r="859" spans="1:27" x14ac:dyDescent="0.25">
      <c r="A859">
        <v>148</v>
      </c>
      <c r="B859">
        <v>33</v>
      </c>
      <c r="C859">
        <v>195.33</v>
      </c>
      <c r="D859" s="1" t="s">
        <v>17</v>
      </c>
      <c r="E859" s="1" t="s">
        <v>18</v>
      </c>
      <c r="F859" s="1" t="s">
        <v>140</v>
      </c>
      <c r="G859" s="2">
        <v>38203</v>
      </c>
      <c r="H859" s="1" t="s">
        <v>308</v>
      </c>
      <c r="I859" s="1" t="s">
        <v>18</v>
      </c>
      <c r="J859" s="1" t="s">
        <v>302</v>
      </c>
      <c r="K859" s="1" t="s">
        <v>303</v>
      </c>
      <c r="L859" s="1" t="s">
        <v>304</v>
      </c>
      <c r="M859" s="1" t="s">
        <v>304</v>
      </c>
      <c r="N859">
        <v>103800</v>
      </c>
      <c r="O859" s="1" t="s">
        <v>201</v>
      </c>
      <c r="P859" s="1" t="s">
        <v>202</v>
      </c>
      <c r="Q859" s="1">
        <f>Data_sales[[#This Row],[priceEach]]*Data_sales[[#This Row],[quantityOrdered]]</f>
        <v>6445.89</v>
      </c>
      <c r="R859" s="1">
        <f>YEAR(Data_sales[[#This Row],[orderDate]])</f>
        <v>2004</v>
      </c>
      <c r="T859">
        <f>COUNTIF($F$2:F859,F859:F1858)</f>
        <v>9</v>
      </c>
      <c r="U859" t="str">
        <f>IF(T859=1,T859+ROWS($T$2:T859)/1000,"")</f>
        <v/>
      </c>
      <c r="V859" t="str">
        <f>IFERROR(SMALL($U$2:$U$1001,ROWS($U$2:U859)),"")</f>
        <v/>
      </c>
      <c r="W859" t="str">
        <f>IF(V859&lt;&gt;"",INDEX(Data_sales[productName],MATCH(V859,$U$2:$U$1001,0)),"")</f>
        <v/>
      </c>
      <c r="X859">
        <f>COUNTIF($O$2:O859,$O$2:$O$1001)</f>
        <v>52</v>
      </c>
      <c r="Y859" t="str">
        <f>IF(X859=1,X859+ROWS($X$2:X859)/100,"")</f>
        <v/>
      </c>
      <c r="Z859" t="str">
        <f>IFERROR(LARGE($Y$2:$Y$1001,ROWS($Y$2:Y859)),"")</f>
        <v/>
      </c>
      <c r="AA859" t="str">
        <f>IF(Z859&lt;&gt;"",INDEX(Data_sales[RepfullName],MATCH(Z859,$Y$2:$Y$1001,0)),"")</f>
        <v/>
      </c>
    </row>
    <row r="860" spans="1:27" x14ac:dyDescent="0.25">
      <c r="A860">
        <v>148</v>
      </c>
      <c r="B860">
        <v>33</v>
      </c>
      <c r="C860">
        <v>195.33</v>
      </c>
      <c r="D860" s="1" t="s">
        <v>17</v>
      </c>
      <c r="E860" s="1" t="s">
        <v>18</v>
      </c>
      <c r="F860" s="1" t="s">
        <v>140</v>
      </c>
      <c r="G860" s="2">
        <v>38413</v>
      </c>
      <c r="H860" s="1" t="s">
        <v>110</v>
      </c>
      <c r="I860" s="1" t="s">
        <v>309</v>
      </c>
      <c r="J860" s="1" t="s">
        <v>302</v>
      </c>
      <c r="K860" s="1" t="s">
        <v>303</v>
      </c>
      <c r="L860" s="1" t="s">
        <v>304</v>
      </c>
      <c r="M860" s="1" t="s">
        <v>304</v>
      </c>
      <c r="N860">
        <v>103800</v>
      </c>
      <c r="O860" s="1" t="s">
        <v>201</v>
      </c>
      <c r="P860" s="1" t="s">
        <v>202</v>
      </c>
      <c r="Q860" s="3">
        <f>Data_sales[[#This Row],[priceEach]]*Data_sales[[#This Row],[quantityOrdered]]</f>
        <v>6445.89</v>
      </c>
      <c r="R860" s="1">
        <f>YEAR(Data_sales[[#This Row],[orderDate]])</f>
        <v>2005</v>
      </c>
      <c r="T860">
        <f>COUNTIF($F$2:F860,F860:F1859)</f>
        <v>10</v>
      </c>
      <c r="U860" t="str">
        <f>IF(T860=1,T860+ROWS($T$2:T860)/1000,"")</f>
        <v/>
      </c>
      <c r="V860" t="str">
        <f>IFERROR(SMALL($U$2:$U$1001,ROWS($U$2:U860)),"")</f>
        <v/>
      </c>
      <c r="W860" t="str">
        <f>IF(V860&lt;&gt;"",INDEX(Data_sales[productName],MATCH(V860,$U$2:$U$1001,0)),"")</f>
        <v/>
      </c>
      <c r="X860">
        <f>COUNTIF($O$2:O860,$O$2:$O$1001)</f>
        <v>53</v>
      </c>
      <c r="Y860" t="str">
        <f>IF(X860=1,X860+ROWS($X$2:X860)/100,"")</f>
        <v/>
      </c>
      <c r="Z860" t="str">
        <f>IFERROR(LARGE($Y$2:$Y$1001,ROWS($Y$2:Y860)),"")</f>
        <v/>
      </c>
      <c r="AA860" t="str">
        <f>IF(Z860&lt;&gt;"",INDEX(Data_sales[RepfullName],MATCH(Z860,$Y$2:$Y$1001,0)),"")</f>
        <v/>
      </c>
    </row>
    <row r="861" spans="1:27" x14ac:dyDescent="0.25">
      <c r="A861">
        <v>148</v>
      </c>
      <c r="B861">
        <v>43</v>
      </c>
      <c r="C861">
        <v>148.06</v>
      </c>
      <c r="D861" s="1" t="s">
        <v>17</v>
      </c>
      <c r="E861" s="1" t="s">
        <v>18</v>
      </c>
      <c r="F861" s="1" t="s">
        <v>80</v>
      </c>
      <c r="G861" s="2">
        <v>37727</v>
      </c>
      <c r="H861" s="1" t="s">
        <v>301</v>
      </c>
      <c r="I861" s="1" t="s">
        <v>18</v>
      </c>
      <c r="J861" s="1" t="s">
        <v>302</v>
      </c>
      <c r="K861" s="1" t="s">
        <v>303</v>
      </c>
      <c r="L861" s="1" t="s">
        <v>304</v>
      </c>
      <c r="M861" s="1" t="s">
        <v>304</v>
      </c>
      <c r="N861">
        <v>103800</v>
      </c>
      <c r="O861" s="1" t="s">
        <v>201</v>
      </c>
      <c r="P861" s="1" t="s">
        <v>202</v>
      </c>
      <c r="Q861" s="1">
        <f>Data_sales[[#This Row],[priceEach]]*Data_sales[[#This Row],[quantityOrdered]]</f>
        <v>6366.58</v>
      </c>
      <c r="R861" s="1">
        <f>YEAR(Data_sales[[#This Row],[orderDate]])</f>
        <v>2003</v>
      </c>
      <c r="T861">
        <f>COUNTIF($F$2:F861,F861:F1860)</f>
        <v>27</v>
      </c>
      <c r="U861" t="str">
        <f>IF(T861=1,T861+ROWS($T$2:T861)/1000,"")</f>
        <v/>
      </c>
      <c r="V861" t="str">
        <f>IFERROR(SMALL($U$2:$U$1001,ROWS($U$2:U861)),"")</f>
        <v/>
      </c>
      <c r="W861" t="str">
        <f>IF(V861&lt;&gt;"",INDEX(Data_sales[productName],MATCH(V861,$U$2:$U$1001,0)),"")</f>
        <v/>
      </c>
      <c r="X861">
        <f>COUNTIF($O$2:O861,$O$2:$O$1001)</f>
        <v>54</v>
      </c>
      <c r="Y861" t="str">
        <f>IF(X861=1,X861+ROWS($X$2:X861)/100,"")</f>
        <v/>
      </c>
      <c r="Z861" t="str">
        <f>IFERROR(LARGE($Y$2:$Y$1001,ROWS($Y$2:Y861)),"")</f>
        <v/>
      </c>
      <c r="AA861" t="str">
        <f>IF(Z861&lt;&gt;"",INDEX(Data_sales[RepfullName],MATCH(Z861,$Y$2:$Y$1001,0)),"")</f>
        <v/>
      </c>
    </row>
    <row r="862" spans="1:27" x14ac:dyDescent="0.25">
      <c r="A862">
        <v>148</v>
      </c>
      <c r="B862">
        <v>43</v>
      </c>
      <c r="C862">
        <v>148.06</v>
      </c>
      <c r="D862" s="1" t="s">
        <v>17</v>
      </c>
      <c r="E862" s="1" t="s">
        <v>18</v>
      </c>
      <c r="F862" s="1" t="s">
        <v>80</v>
      </c>
      <c r="G862" s="2">
        <v>37883</v>
      </c>
      <c r="H862" s="1" t="s">
        <v>305</v>
      </c>
      <c r="I862" s="1" t="s">
        <v>186</v>
      </c>
      <c r="J862" s="1" t="s">
        <v>302</v>
      </c>
      <c r="K862" s="1" t="s">
        <v>303</v>
      </c>
      <c r="L862" s="1" t="s">
        <v>304</v>
      </c>
      <c r="M862" s="1" t="s">
        <v>304</v>
      </c>
      <c r="N862">
        <v>103800</v>
      </c>
      <c r="O862" s="1" t="s">
        <v>201</v>
      </c>
      <c r="P862" s="1" t="s">
        <v>202</v>
      </c>
      <c r="Q862" s="1">
        <f>Data_sales[[#This Row],[priceEach]]*Data_sales[[#This Row],[quantityOrdered]]</f>
        <v>6366.58</v>
      </c>
      <c r="R862" s="1">
        <f>YEAR(Data_sales[[#This Row],[orderDate]])</f>
        <v>2003</v>
      </c>
      <c r="T862">
        <f>COUNTIF($F$2:F862,F862:F1861)</f>
        <v>28</v>
      </c>
      <c r="U862" t="str">
        <f>IF(T862=1,T862+ROWS($T$2:T862)/1000,"")</f>
        <v/>
      </c>
      <c r="V862" t="str">
        <f>IFERROR(SMALL($U$2:$U$1001,ROWS($U$2:U862)),"")</f>
        <v/>
      </c>
      <c r="W862" t="str">
        <f>IF(V862&lt;&gt;"",INDEX(Data_sales[productName],MATCH(V862,$U$2:$U$1001,0)),"")</f>
        <v/>
      </c>
      <c r="X862">
        <f>COUNTIF($O$2:O862,$O$2:$O$1001)</f>
        <v>55</v>
      </c>
      <c r="Y862" t="str">
        <f>IF(X862=1,X862+ROWS($X$2:X862)/100,"")</f>
        <v/>
      </c>
      <c r="Z862" t="str">
        <f>IFERROR(LARGE($Y$2:$Y$1001,ROWS($Y$2:Y862)),"")</f>
        <v/>
      </c>
      <c r="AA862" t="str">
        <f>IF(Z862&lt;&gt;"",INDEX(Data_sales[RepfullName],MATCH(Z862,$Y$2:$Y$1001,0)),"")</f>
        <v/>
      </c>
    </row>
    <row r="863" spans="1:27" x14ac:dyDescent="0.25">
      <c r="A863">
        <v>148</v>
      </c>
      <c r="B863">
        <v>43</v>
      </c>
      <c r="C863">
        <v>148.06</v>
      </c>
      <c r="D863" s="1" t="s">
        <v>17</v>
      </c>
      <c r="E863" s="1" t="s">
        <v>18</v>
      </c>
      <c r="F863" s="1" t="s">
        <v>80</v>
      </c>
      <c r="G863" s="2">
        <v>37916</v>
      </c>
      <c r="H863" s="1" t="s">
        <v>306</v>
      </c>
      <c r="I863" s="1" t="s">
        <v>307</v>
      </c>
      <c r="J863" s="1" t="s">
        <v>302</v>
      </c>
      <c r="K863" s="1" t="s">
        <v>303</v>
      </c>
      <c r="L863" s="1" t="s">
        <v>304</v>
      </c>
      <c r="M863" s="1" t="s">
        <v>304</v>
      </c>
      <c r="N863">
        <v>103800</v>
      </c>
      <c r="O863" s="1" t="s">
        <v>201</v>
      </c>
      <c r="P863" s="1" t="s">
        <v>202</v>
      </c>
      <c r="Q863" s="1">
        <f>Data_sales[[#This Row],[priceEach]]*Data_sales[[#This Row],[quantityOrdered]]</f>
        <v>6366.58</v>
      </c>
      <c r="R863" s="1">
        <f>YEAR(Data_sales[[#This Row],[orderDate]])</f>
        <v>2003</v>
      </c>
      <c r="T863">
        <f>COUNTIF($F$2:F863,F863:F1862)</f>
        <v>29</v>
      </c>
      <c r="U863" t="str">
        <f>IF(T863=1,T863+ROWS($T$2:T863)/1000,"")</f>
        <v/>
      </c>
      <c r="V863" t="str">
        <f>IFERROR(SMALL($U$2:$U$1001,ROWS($U$2:U863)),"")</f>
        <v/>
      </c>
      <c r="W863" t="str">
        <f>IF(V863&lt;&gt;"",INDEX(Data_sales[productName],MATCH(V863,$U$2:$U$1001,0)),"")</f>
        <v/>
      </c>
      <c r="X863">
        <f>COUNTIF($O$2:O863,$O$2:$O$1001)</f>
        <v>56</v>
      </c>
      <c r="Y863" t="str">
        <f>IF(X863=1,X863+ROWS($X$2:X863)/100,"")</f>
        <v/>
      </c>
      <c r="Z863" t="str">
        <f>IFERROR(LARGE($Y$2:$Y$1001,ROWS($Y$2:Y863)),"")</f>
        <v/>
      </c>
      <c r="AA863" t="str">
        <f>IF(Z863&lt;&gt;"",INDEX(Data_sales[RepfullName],MATCH(Z863,$Y$2:$Y$1001,0)),"")</f>
        <v/>
      </c>
    </row>
    <row r="864" spans="1:27" x14ac:dyDescent="0.25">
      <c r="A864">
        <v>148</v>
      </c>
      <c r="B864">
        <v>43</v>
      </c>
      <c r="C864">
        <v>148.06</v>
      </c>
      <c r="D864" s="1" t="s">
        <v>17</v>
      </c>
      <c r="E864" s="1" t="s">
        <v>18</v>
      </c>
      <c r="F864" s="1" t="s">
        <v>80</v>
      </c>
      <c r="G864" s="2">
        <v>38203</v>
      </c>
      <c r="H864" s="1" t="s">
        <v>308</v>
      </c>
      <c r="I864" s="1" t="s">
        <v>18</v>
      </c>
      <c r="J864" s="1" t="s">
        <v>302</v>
      </c>
      <c r="K864" s="1" t="s">
        <v>303</v>
      </c>
      <c r="L864" s="1" t="s">
        <v>304</v>
      </c>
      <c r="M864" s="1" t="s">
        <v>304</v>
      </c>
      <c r="N864">
        <v>103800</v>
      </c>
      <c r="O864" s="1" t="s">
        <v>201</v>
      </c>
      <c r="P864" s="1" t="s">
        <v>202</v>
      </c>
      <c r="Q864" s="1">
        <f>Data_sales[[#This Row],[priceEach]]*Data_sales[[#This Row],[quantityOrdered]]</f>
        <v>6366.58</v>
      </c>
      <c r="R864" s="1">
        <f>YEAR(Data_sales[[#This Row],[orderDate]])</f>
        <v>2004</v>
      </c>
      <c r="T864">
        <f>COUNTIF($F$2:F864,F864:F1863)</f>
        <v>30</v>
      </c>
      <c r="U864" t="str">
        <f>IF(T864=1,T864+ROWS($T$2:T864)/1000,"")</f>
        <v/>
      </c>
      <c r="V864" t="str">
        <f>IFERROR(SMALL($U$2:$U$1001,ROWS($U$2:U864)),"")</f>
        <v/>
      </c>
      <c r="W864" t="str">
        <f>IF(V864&lt;&gt;"",INDEX(Data_sales[productName],MATCH(V864,$U$2:$U$1001,0)),"")</f>
        <v/>
      </c>
      <c r="X864">
        <f>COUNTIF($O$2:O864,$O$2:$O$1001)</f>
        <v>57</v>
      </c>
      <c r="Y864" t="str">
        <f>IF(X864=1,X864+ROWS($X$2:X864)/100,"")</f>
        <v/>
      </c>
      <c r="Z864" t="str">
        <f>IFERROR(LARGE($Y$2:$Y$1001,ROWS($Y$2:Y864)),"")</f>
        <v/>
      </c>
      <c r="AA864" t="str">
        <f>IF(Z864&lt;&gt;"",INDEX(Data_sales[RepfullName],MATCH(Z864,$Y$2:$Y$1001,0)),"")</f>
        <v/>
      </c>
    </row>
    <row r="865" spans="1:27" x14ac:dyDescent="0.25">
      <c r="A865">
        <v>148</v>
      </c>
      <c r="B865">
        <v>43</v>
      </c>
      <c r="C865">
        <v>148.06</v>
      </c>
      <c r="D865" s="1" t="s">
        <v>17</v>
      </c>
      <c r="E865" s="1" t="s">
        <v>18</v>
      </c>
      <c r="F865" s="1" t="s">
        <v>80</v>
      </c>
      <c r="G865" s="2">
        <v>38413</v>
      </c>
      <c r="H865" s="1" t="s">
        <v>110</v>
      </c>
      <c r="I865" s="1" t="s">
        <v>309</v>
      </c>
      <c r="J865" s="1" t="s">
        <v>302</v>
      </c>
      <c r="K865" s="1" t="s">
        <v>303</v>
      </c>
      <c r="L865" s="1" t="s">
        <v>304</v>
      </c>
      <c r="M865" s="1" t="s">
        <v>304</v>
      </c>
      <c r="N865">
        <v>103800</v>
      </c>
      <c r="O865" s="1" t="s">
        <v>201</v>
      </c>
      <c r="P865" s="1" t="s">
        <v>202</v>
      </c>
      <c r="Q865" s="3">
        <f>Data_sales[[#This Row],[priceEach]]*Data_sales[[#This Row],[quantityOrdered]]</f>
        <v>6366.58</v>
      </c>
      <c r="R865" s="1">
        <f>YEAR(Data_sales[[#This Row],[orderDate]])</f>
        <v>2005</v>
      </c>
      <c r="T865">
        <f>COUNTIF($F$2:F865,F865:F1864)</f>
        <v>31</v>
      </c>
      <c r="U865" t="str">
        <f>IF(T865=1,T865+ROWS($T$2:T865)/1000,"")</f>
        <v/>
      </c>
      <c r="V865" t="str">
        <f>IFERROR(SMALL($U$2:$U$1001,ROWS($U$2:U865)),"")</f>
        <v/>
      </c>
      <c r="W865" t="str">
        <f>IF(V865&lt;&gt;"",INDEX(Data_sales[productName],MATCH(V865,$U$2:$U$1001,0)),"")</f>
        <v/>
      </c>
      <c r="X865">
        <f>COUNTIF($O$2:O865,$O$2:$O$1001)</f>
        <v>58</v>
      </c>
      <c r="Y865" t="str">
        <f>IF(X865=1,X865+ROWS($X$2:X865)/100,"")</f>
        <v/>
      </c>
      <c r="Z865" t="str">
        <f>IFERROR(LARGE($Y$2:$Y$1001,ROWS($Y$2:Y865)),"")</f>
        <v/>
      </c>
      <c r="AA865" t="str">
        <f>IF(Z865&lt;&gt;"",INDEX(Data_sales[RepfullName],MATCH(Z865,$Y$2:$Y$1001,0)),"")</f>
        <v/>
      </c>
    </row>
    <row r="866" spans="1:27" x14ac:dyDescent="0.25">
      <c r="A866">
        <v>148</v>
      </c>
      <c r="B866">
        <v>39</v>
      </c>
      <c r="C866">
        <v>173.02</v>
      </c>
      <c r="D866" s="1" t="s">
        <v>17</v>
      </c>
      <c r="E866" s="1" t="s">
        <v>18</v>
      </c>
      <c r="F866" s="1" t="s">
        <v>141</v>
      </c>
      <c r="G866" s="2">
        <v>37727</v>
      </c>
      <c r="H866" s="1" t="s">
        <v>301</v>
      </c>
      <c r="I866" s="1" t="s">
        <v>18</v>
      </c>
      <c r="J866" s="1" t="s">
        <v>302</v>
      </c>
      <c r="K866" s="1" t="s">
        <v>303</v>
      </c>
      <c r="L866" s="1" t="s">
        <v>304</v>
      </c>
      <c r="M866" s="1" t="s">
        <v>304</v>
      </c>
      <c r="N866">
        <v>103800</v>
      </c>
      <c r="O866" s="1" t="s">
        <v>201</v>
      </c>
      <c r="P866" s="1" t="s">
        <v>202</v>
      </c>
      <c r="Q866" s="1">
        <f>Data_sales[[#This Row],[priceEach]]*Data_sales[[#This Row],[quantityOrdered]]</f>
        <v>6747.7800000000007</v>
      </c>
      <c r="R866" s="1">
        <f>YEAR(Data_sales[[#This Row],[orderDate]])</f>
        <v>2003</v>
      </c>
      <c r="T866">
        <f>COUNTIF($F$2:F866,F866:F1865)</f>
        <v>6</v>
      </c>
      <c r="U866" t="str">
        <f>IF(T866=1,T866+ROWS($T$2:T866)/1000,"")</f>
        <v/>
      </c>
      <c r="V866" t="str">
        <f>IFERROR(SMALL($U$2:$U$1001,ROWS($U$2:U866)),"")</f>
        <v/>
      </c>
      <c r="W866" t="str">
        <f>IF(V866&lt;&gt;"",INDEX(Data_sales[productName],MATCH(V866,$U$2:$U$1001,0)),"")</f>
        <v/>
      </c>
      <c r="X866">
        <f>COUNTIF($O$2:O866,$O$2:$O$1001)</f>
        <v>59</v>
      </c>
      <c r="Y866" t="str">
        <f>IF(X866=1,X866+ROWS($X$2:X866)/100,"")</f>
        <v/>
      </c>
      <c r="Z866" t="str">
        <f>IFERROR(LARGE($Y$2:$Y$1001,ROWS($Y$2:Y866)),"")</f>
        <v/>
      </c>
      <c r="AA866" t="str">
        <f>IF(Z866&lt;&gt;"",INDEX(Data_sales[RepfullName],MATCH(Z866,$Y$2:$Y$1001,0)),"")</f>
        <v/>
      </c>
    </row>
    <row r="867" spans="1:27" x14ac:dyDescent="0.25">
      <c r="A867">
        <v>148</v>
      </c>
      <c r="B867">
        <v>39</v>
      </c>
      <c r="C867">
        <v>173.02</v>
      </c>
      <c r="D867" s="1" t="s">
        <v>17</v>
      </c>
      <c r="E867" s="1" t="s">
        <v>18</v>
      </c>
      <c r="F867" s="1" t="s">
        <v>141</v>
      </c>
      <c r="G867" s="2">
        <v>37883</v>
      </c>
      <c r="H867" s="1" t="s">
        <v>305</v>
      </c>
      <c r="I867" s="1" t="s">
        <v>186</v>
      </c>
      <c r="J867" s="1" t="s">
        <v>302</v>
      </c>
      <c r="K867" s="1" t="s">
        <v>303</v>
      </c>
      <c r="L867" s="1" t="s">
        <v>304</v>
      </c>
      <c r="M867" s="1" t="s">
        <v>304</v>
      </c>
      <c r="N867">
        <v>103800</v>
      </c>
      <c r="O867" s="1" t="s">
        <v>201</v>
      </c>
      <c r="P867" s="1" t="s">
        <v>202</v>
      </c>
      <c r="Q867" s="1">
        <f>Data_sales[[#This Row],[priceEach]]*Data_sales[[#This Row],[quantityOrdered]]</f>
        <v>6747.7800000000007</v>
      </c>
      <c r="R867" s="1">
        <f>YEAR(Data_sales[[#This Row],[orderDate]])</f>
        <v>2003</v>
      </c>
      <c r="T867">
        <f>COUNTIF($F$2:F867,F867:F1866)</f>
        <v>7</v>
      </c>
      <c r="U867" t="str">
        <f>IF(T867=1,T867+ROWS($T$2:T867)/1000,"")</f>
        <v/>
      </c>
      <c r="V867" t="str">
        <f>IFERROR(SMALL($U$2:$U$1001,ROWS($U$2:U867)),"")</f>
        <v/>
      </c>
      <c r="W867" t="str">
        <f>IF(V867&lt;&gt;"",INDEX(Data_sales[productName],MATCH(V867,$U$2:$U$1001,0)),"")</f>
        <v/>
      </c>
      <c r="X867">
        <f>COUNTIF($O$2:O867,$O$2:$O$1001)</f>
        <v>60</v>
      </c>
      <c r="Y867" t="str">
        <f>IF(X867=1,X867+ROWS($X$2:X867)/100,"")</f>
        <v/>
      </c>
      <c r="Z867" t="str">
        <f>IFERROR(LARGE($Y$2:$Y$1001,ROWS($Y$2:Y867)),"")</f>
        <v/>
      </c>
      <c r="AA867" t="str">
        <f>IF(Z867&lt;&gt;"",INDEX(Data_sales[RepfullName],MATCH(Z867,$Y$2:$Y$1001,0)),"")</f>
        <v/>
      </c>
    </row>
    <row r="868" spans="1:27" x14ac:dyDescent="0.25">
      <c r="A868">
        <v>148</v>
      </c>
      <c r="B868">
        <v>39</v>
      </c>
      <c r="C868">
        <v>173.02</v>
      </c>
      <c r="D868" s="1" t="s">
        <v>17</v>
      </c>
      <c r="E868" s="1" t="s">
        <v>18</v>
      </c>
      <c r="F868" s="1" t="s">
        <v>141</v>
      </c>
      <c r="G868" s="2">
        <v>37916</v>
      </c>
      <c r="H868" s="1" t="s">
        <v>306</v>
      </c>
      <c r="I868" s="1" t="s">
        <v>307</v>
      </c>
      <c r="J868" s="1" t="s">
        <v>302</v>
      </c>
      <c r="K868" s="1" t="s">
        <v>303</v>
      </c>
      <c r="L868" s="1" t="s">
        <v>304</v>
      </c>
      <c r="M868" s="1" t="s">
        <v>304</v>
      </c>
      <c r="N868">
        <v>103800</v>
      </c>
      <c r="O868" s="1" t="s">
        <v>201</v>
      </c>
      <c r="P868" s="1" t="s">
        <v>202</v>
      </c>
      <c r="Q868" s="1">
        <f>Data_sales[[#This Row],[priceEach]]*Data_sales[[#This Row],[quantityOrdered]]</f>
        <v>6747.7800000000007</v>
      </c>
      <c r="R868" s="1">
        <f>YEAR(Data_sales[[#This Row],[orderDate]])</f>
        <v>2003</v>
      </c>
      <c r="T868">
        <f>COUNTIF($F$2:F868,F868:F1867)</f>
        <v>8</v>
      </c>
      <c r="U868" t="str">
        <f>IF(T868=1,T868+ROWS($T$2:T868)/1000,"")</f>
        <v/>
      </c>
      <c r="V868" t="str">
        <f>IFERROR(SMALL($U$2:$U$1001,ROWS($U$2:U868)),"")</f>
        <v/>
      </c>
      <c r="W868" t="str">
        <f>IF(V868&lt;&gt;"",INDEX(Data_sales[productName],MATCH(V868,$U$2:$U$1001,0)),"")</f>
        <v/>
      </c>
      <c r="X868">
        <f>COUNTIF($O$2:O868,$O$2:$O$1001)</f>
        <v>61</v>
      </c>
      <c r="Y868" t="str">
        <f>IF(X868=1,X868+ROWS($X$2:X868)/100,"")</f>
        <v/>
      </c>
      <c r="Z868" t="str">
        <f>IFERROR(LARGE($Y$2:$Y$1001,ROWS($Y$2:Y868)),"")</f>
        <v/>
      </c>
      <c r="AA868" t="str">
        <f>IF(Z868&lt;&gt;"",INDEX(Data_sales[RepfullName],MATCH(Z868,$Y$2:$Y$1001,0)),"")</f>
        <v/>
      </c>
    </row>
    <row r="869" spans="1:27" x14ac:dyDescent="0.25">
      <c r="A869">
        <v>148</v>
      </c>
      <c r="B869">
        <v>39</v>
      </c>
      <c r="C869">
        <v>173.02</v>
      </c>
      <c r="D869" s="1" t="s">
        <v>17</v>
      </c>
      <c r="E869" s="1" t="s">
        <v>18</v>
      </c>
      <c r="F869" s="1" t="s">
        <v>141</v>
      </c>
      <c r="G869" s="2">
        <v>38203</v>
      </c>
      <c r="H869" s="1" t="s">
        <v>308</v>
      </c>
      <c r="I869" s="1" t="s">
        <v>18</v>
      </c>
      <c r="J869" s="1" t="s">
        <v>302</v>
      </c>
      <c r="K869" s="1" t="s">
        <v>303</v>
      </c>
      <c r="L869" s="1" t="s">
        <v>304</v>
      </c>
      <c r="M869" s="1" t="s">
        <v>304</v>
      </c>
      <c r="N869">
        <v>103800</v>
      </c>
      <c r="O869" s="1" t="s">
        <v>201</v>
      </c>
      <c r="P869" s="1" t="s">
        <v>202</v>
      </c>
      <c r="Q869" s="1">
        <f>Data_sales[[#This Row],[priceEach]]*Data_sales[[#This Row],[quantityOrdered]]</f>
        <v>6747.7800000000007</v>
      </c>
      <c r="R869" s="1">
        <f>YEAR(Data_sales[[#This Row],[orderDate]])</f>
        <v>2004</v>
      </c>
      <c r="T869">
        <f>COUNTIF($F$2:F869,F869:F1868)</f>
        <v>9</v>
      </c>
      <c r="U869" t="str">
        <f>IF(T869=1,T869+ROWS($T$2:T869)/1000,"")</f>
        <v/>
      </c>
      <c r="V869" t="str">
        <f>IFERROR(SMALL($U$2:$U$1001,ROWS($U$2:U869)),"")</f>
        <v/>
      </c>
      <c r="W869" t="str">
        <f>IF(V869&lt;&gt;"",INDEX(Data_sales[productName],MATCH(V869,$U$2:$U$1001,0)),"")</f>
        <v/>
      </c>
      <c r="X869">
        <f>COUNTIF($O$2:O869,$O$2:$O$1001)</f>
        <v>62</v>
      </c>
      <c r="Y869" t="str">
        <f>IF(X869=1,X869+ROWS($X$2:X869)/100,"")</f>
        <v/>
      </c>
      <c r="Z869" t="str">
        <f>IFERROR(LARGE($Y$2:$Y$1001,ROWS($Y$2:Y869)),"")</f>
        <v/>
      </c>
      <c r="AA869" t="str">
        <f>IF(Z869&lt;&gt;"",INDEX(Data_sales[RepfullName],MATCH(Z869,$Y$2:$Y$1001,0)),"")</f>
        <v/>
      </c>
    </row>
    <row r="870" spans="1:27" x14ac:dyDescent="0.25">
      <c r="A870">
        <v>148</v>
      </c>
      <c r="B870">
        <v>39</v>
      </c>
      <c r="C870">
        <v>173.02</v>
      </c>
      <c r="D870" s="1" t="s">
        <v>17</v>
      </c>
      <c r="E870" s="1" t="s">
        <v>18</v>
      </c>
      <c r="F870" s="1" t="s">
        <v>141</v>
      </c>
      <c r="G870" s="2">
        <v>38413</v>
      </c>
      <c r="H870" s="1" t="s">
        <v>110</v>
      </c>
      <c r="I870" s="1" t="s">
        <v>309</v>
      </c>
      <c r="J870" s="1" t="s">
        <v>302</v>
      </c>
      <c r="K870" s="1" t="s">
        <v>303</v>
      </c>
      <c r="L870" s="1" t="s">
        <v>304</v>
      </c>
      <c r="M870" s="1" t="s">
        <v>304</v>
      </c>
      <c r="N870">
        <v>103800</v>
      </c>
      <c r="O870" s="1" t="s">
        <v>201</v>
      </c>
      <c r="P870" s="1" t="s">
        <v>202</v>
      </c>
      <c r="Q870" s="3">
        <f>Data_sales[[#This Row],[priceEach]]*Data_sales[[#This Row],[quantityOrdered]]</f>
        <v>6747.7800000000007</v>
      </c>
      <c r="R870" s="1">
        <f>YEAR(Data_sales[[#This Row],[orderDate]])</f>
        <v>2005</v>
      </c>
      <c r="T870">
        <f>COUNTIF($F$2:F870,F870:F1869)</f>
        <v>10</v>
      </c>
      <c r="U870" t="str">
        <f>IF(T870=1,T870+ROWS($T$2:T870)/1000,"")</f>
        <v/>
      </c>
      <c r="V870" t="str">
        <f>IFERROR(SMALL($U$2:$U$1001,ROWS($U$2:U870)),"")</f>
        <v/>
      </c>
      <c r="W870" t="str">
        <f>IF(V870&lt;&gt;"",INDEX(Data_sales[productName],MATCH(V870,$U$2:$U$1001,0)),"")</f>
        <v/>
      </c>
      <c r="X870">
        <f>COUNTIF($O$2:O870,$O$2:$O$1001)</f>
        <v>63</v>
      </c>
      <c r="Y870" t="str">
        <f>IF(X870=1,X870+ROWS($X$2:X870)/100,"")</f>
        <v/>
      </c>
      <c r="Z870" t="str">
        <f>IFERROR(LARGE($Y$2:$Y$1001,ROWS($Y$2:Y870)),"")</f>
        <v/>
      </c>
      <c r="AA870" t="str">
        <f>IF(Z870&lt;&gt;"",INDEX(Data_sales[RepfullName],MATCH(Z870,$Y$2:$Y$1001,0)),"")</f>
        <v/>
      </c>
    </row>
    <row r="871" spans="1:27" x14ac:dyDescent="0.25">
      <c r="A871">
        <v>148</v>
      </c>
      <c r="B871">
        <v>26</v>
      </c>
      <c r="C871">
        <v>121.57</v>
      </c>
      <c r="D871" s="1" t="s">
        <v>17</v>
      </c>
      <c r="E871" s="1" t="s">
        <v>18</v>
      </c>
      <c r="F871" s="1" t="s">
        <v>142</v>
      </c>
      <c r="G871" s="2">
        <v>37727</v>
      </c>
      <c r="H871" s="1" t="s">
        <v>301</v>
      </c>
      <c r="I871" s="1" t="s">
        <v>18</v>
      </c>
      <c r="J871" s="1" t="s">
        <v>302</v>
      </c>
      <c r="K871" s="1" t="s">
        <v>303</v>
      </c>
      <c r="L871" s="1" t="s">
        <v>304</v>
      </c>
      <c r="M871" s="1" t="s">
        <v>304</v>
      </c>
      <c r="N871">
        <v>103800</v>
      </c>
      <c r="O871" s="1" t="s">
        <v>201</v>
      </c>
      <c r="P871" s="1" t="s">
        <v>202</v>
      </c>
      <c r="Q871" s="1">
        <f>Data_sales[[#This Row],[priceEach]]*Data_sales[[#This Row],[quantityOrdered]]</f>
        <v>3160.8199999999997</v>
      </c>
      <c r="R871" s="1">
        <f>YEAR(Data_sales[[#This Row],[orderDate]])</f>
        <v>2003</v>
      </c>
      <c r="T871">
        <f>COUNTIF($F$2:F871,F871:F1870)</f>
        <v>6</v>
      </c>
      <c r="U871" t="str">
        <f>IF(T871=1,T871+ROWS($T$2:T871)/1000,"")</f>
        <v/>
      </c>
      <c r="V871" t="str">
        <f>IFERROR(SMALL($U$2:$U$1001,ROWS($U$2:U871)),"")</f>
        <v/>
      </c>
      <c r="W871" t="str">
        <f>IF(V871&lt;&gt;"",INDEX(Data_sales[productName],MATCH(V871,$U$2:$U$1001,0)),"")</f>
        <v/>
      </c>
      <c r="X871">
        <f>COUNTIF($O$2:O871,$O$2:$O$1001)</f>
        <v>64</v>
      </c>
      <c r="Y871" t="str">
        <f>IF(X871=1,X871+ROWS($X$2:X871)/100,"")</f>
        <v/>
      </c>
      <c r="Z871" t="str">
        <f>IFERROR(LARGE($Y$2:$Y$1001,ROWS($Y$2:Y871)),"")</f>
        <v/>
      </c>
      <c r="AA871" t="str">
        <f>IF(Z871&lt;&gt;"",INDEX(Data_sales[RepfullName],MATCH(Z871,$Y$2:$Y$1001,0)),"")</f>
        <v/>
      </c>
    </row>
    <row r="872" spans="1:27" x14ac:dyDescent="0.25">
      <c r="A872">
        <v>148</v>
      </c>
      <c r="B872">
        <v>26</v>
      </c>
      <c r="C872">
        <v>121.57</v>
      </c>
      <c r="D872" s="1" t="s">
        <v>17</v>
      </c>
      <c r="E872" s="1" t="s">
        <v>18</v>
      </c>
      <c r="F872" s="1" t="s">
        <v>142</v>
      </c>
      <c r="G872" s="2">
        <v>37883</v>
      </c>
      <c r="H872" s="1" t="s">
        <v>305</v>
      </c>
      <c r="I872" s="1" t="s">
        <v>186</v>
      </c>
      <c r="J872" s="1" t="s">
        <v>302</v>
      </c>
      <c r="K872" s="1" t="s">
        <v>303</v>
      </c>
      <c r="L872" s="1" t="s">
        <v>304</v>
      </c>
      <c r="M872" s="1" t="s">
        <v>304</v>
      </c>
      <c r="N872">
        <v>103800</v>
      </c>
      <c r="O872" s="1" t="s">
        <v>201</v>
      </c>
      <c r="P872" s="1" t="s">
        <v>202</v>
      </c>
      <c r="Q872" s="1">
        <f>Data_sales[[#This Row],[priceEach]]*Data_sales[[#This Row],[quantityOrdered]]</f>
        <v>3160.8199999999997</v>
      </c>
      <c r="R872" s="1">
        <f>YEAR(Data_sales[[#This Row],[orderDate]])</f>
        <v>2003</v>
      </c>
      <c r="T872">
        <f>COUNTIF($F$2:F872,F872:F1871)</f>
        <v>7</v>
      </c>
      <c r="U872" t="str">
        <f>IF(T872=1,T872+ROWS($T$2:T872)/1000,"")</f>
        <v/>
      </c>
      <c r="V872" t="str">
        <f>IFERROR(SMALL($U$2:$U$1001,ROWS($U$2:U872)),"")</f>
        <v/>
      </c>
      <c r="W872" t="str">
        <f>IF(V872&lt;&gt;"",INDEX(Data_sales[productName],MATCH(V872,$U$2:$U$1001,0)),"")</f>
        <v/>
      </c>
      <c r="X872">
        <f>COUNTIF($O$2:O872,$O$2:$O$1001)</f>
        <v>65</v>
      </c>
      <c r="Y872" t="str">
        <f>IF(X872=1,X872+ROWS($X$2:X872)/100,"")</f>
        <v/>
      </c>
      <c r="Z872" t="str">
        <f>IFERROR(LARGE($Y$2:$Y$1001,ROWS($Y$2:Y872)),"")</f>
        <v/>
      </c>
      <c r="AA872" t="str">
        <f>IF(Z872&lt;&gt;"",INDEX(Data_sales[RepfullName],MATCH(Z872,$Y$2:$Y$1001,0)),"")</f>
        <v/>
      </c>
    </row>
    <row r="873" spans="1:27" x14ac:dyDescent="0.25">
      <c r="A873">
        <v>148</v>
      </c>
      <c r="B873">
        <v>26</v>
      </c>
      <c r="C873">
        <v>121.57</v>
      </c>
      <c r="D873" s="1" t="s">
        <v>17</v>
      </c>
      <c r="E873" s="1" t="s">
        <v>18</v>
      </c>
      <c r="F873" s="1" t="s">
        <v>142</v>
      </c>
      <c r="G873" s="2">
        <v>37916</v>
      </c>
      <c r="H873" s="1" t="s">
        <v>306</v>
      </c>
      <c r="I873" s="1" t="s">
        <v>307</v>
      </c>
      <c r="J873" s="1" t="s">
        <v>302</v>
      </c>
      <c r="K873" s="1" t="s">
        <v>303</v>
      </c>
      <c r="L873" s="1" t="s">
        <v>304</v>
      </c>
      <c r="M873" s="1" t="s">
        <v>304</v>
      </c>
      <c r="N873">
        <v>103800</v>
      </c>
      <c r="O873" s="1" t="s">
        <v>201</v>
      </c>
      <c r="P873" s="1" t="s">
        <v>202</v>
      </c>
      <c r="Q873" s="1">
        <f>Data_sales[[#This Row],[priceEach]]*Data_sales[[#This Row],[quantityOrdered]]</f>
        <v>3160.8199999999997</v>
      </c>
      <c r="R873" s="1">
        <f>YEAR(Data_sales[[#This Row],[orderDate]])</f>
        <v>2003</v>
      </c>
      <c r="T873">
        <f>COUNTIF($F$2:F873,F873:F1872)</f>
        <v>8</v>
      </c>
      <c r="U873" t="str">
        <f>IF(T873=1,T873+ROWS($T$2:T873)/1000,"")</f>
        <v/>
      </c>
      <c r="V873" t="str">
        <f>IFERROR(SMALL($U$2:$U$1001,ROWS($U$2:U873)),"")</f>
        <v/>
      </c>
      <c r="W873" t="str">
        <f>IF(V873&lt;&gt;"",INDEX(Data_sales[productName],MATCH(V873,$U$2:$U$1001,0)),"")</f>
        <v/>
      </c>
      <c r="X873">
        <f>COUNTIF($O$2:O873,$O$2:$O$1001)</f>
        <v>66</v>
      </c>
      <c r="Y873" t="str">
        <f>IF(X873=1,X873+ROWS($X$2:X873)/100,"")</f>
        <v/>
      </c>
      <c r="Z873" t="str">
        <f>IFERROR(LARGE($Y$2:$Y$1001,ROWS($Y$2:Y873)),"")</f>
        <v/>
      </c>
      <c r="AA873" t="str">
        <f>IF(Z873&lt;&gt;"",INDEX(Data_sales[RepfullName],MATCH(Z873,$Y$2:$Y$1001,0)),"")</f>
        <v/>
      </c>
    </row>
    <row r="874" spans="1:27" x14ac:dyDescent="0.25">
      <c r="A874">
        <v>148</v>
      </c>
      <c r="B874">
        <v>26</v>
      </c>
      <c r="C874">
        <v>121.57</v>
      </c>
      <c r="D874" s="1" t="s">
        <v>17</v>
      </c>
      <c r="E874" s="1" t="s">
        <v>18</v>
      </c>
      <c r="F874" s="1" t="s">
        <v>142</v>
      </c>
      <c r="G874" s="2">
        <v>38203</v>
      </c>
      <c r="H874" s="1" t="s">
        <v>308</v>
      </c>
      <c r="I874" s="1" t="s">
        <v>18</v>
      </c>
      <c r="J874" s="1" t="s">
        <v>302</v>
      </c>
      <c r="K874" s="1" t="s">
        <v>303</v>
      </c>
      <c r="L874" s="1" t="s">
        <v>304</v>
      </c>
      <c r="M874" s="1" t="s">
        <v>304</v>
      </c>
      <c r="N874">
        <v>103800</v>
      </c>
      <c r="O874" s="1" t="s">
        <v>201</v>
      </c>
      <c r="P874" s="1" t="s">
        <v>202</v>
      </c>
      <c r="Q874" s="1">
        <f>Data_sales[[#This Row],[priceEach]]*Data_sales[[#This Row],[quantityOrdered]]</f>
        <v>3160.8199999999997</v>
      </c>
      <c r="R874" s="1">
        <f>YEAR(Data_sales[[#This Row],[orderDate]])</f>
        <v>2004</v>
      </c>
      <c r="T874">
        <f>COUNTIF($F$2:F874,F874:F1873)</f>
        <v>9</v>
      </c>
      <c r="U874" t="str">
        <f>IF(T874=1,T874+ROWS($T$2:T874)/1000,"")</f>
        <v/>
      </c>
      <c r="V874" t="str">
        <f>IFERROR(SMALL($U$2:$U$1001,ROWS($U$2:U874)),"")</f>
        <v/>
      </c>
      <c r="W874" t="str">
        <f>IF(V874&lt;&gt;"",INDEX(Data_sales[productName],MATCH(V874,$U$2:$U$1001,0)),"")</f>
        <v/>
      </c>
      <c r="X874">
        <f>COUNTIF($O$2:O874,$O$2:$O$1001)</f>
        <v>67</v>
      </c>
      <c r="Y874" t="str">
        <f>IF(X874=1,X874+ROWS($X$2:X874)/100,"")</f>
        <v/>
      </c>
      <c r="Z874" t="str">
        <f>IFERROR(LARGE($Y$2:$Y$1001,ROWS($Y$2:Y874)),"")</f>
        <v/>
      </c>
      <c r="AA874" t="str">
        <f>IF(Z874&lt;&gt;"",INDEX(Data_sales[RepfullName],MATCH(Z874,$Y$2:$Y$1001,0)),"")</f>
        <v/>
      </c>
    </row>
    <row r="875" spans="1:27" x14ac:dyDescent="0.25">
      <c r="A875">
        <v>148</v>
      </c>
      <c r="B875">
        <v>26</v>
      </c>
      <c r="C875">
        <v>121.57</v>
      </c>
      <c r="D875" s="1" t="s">
        <v>17</v>
      </c>
      <c r="E875" s="1" t="s">
        <v>18</v>
      </c>
      <c r="F875" s="1" t="s">
        <v>142</v>
      </c>
      <c r="G875" s="2">
        <v>38413</v>
      </c>
      <c r="H875" s="1" t="s">
        <v>110</v>
      </c>
      <c r="I875" s="1" t="s">
        <v>309</v>
      </c>
      <c r="J875" s="1" t="s">
        <v>302</v>
      </c>
      <c r="K875" s="1" t="s">
        <v>303</v>
      </c>
      <c r="L875" s="1" t="s">
        <v>304</v>
      </c>
      <c r="M875" s="1" t="s">
        <v>304</v>
      </c>
      <c r="N875">
        <v>103800</v>
      </c>
      <c r="O875" s="1" t="s">
        <v>201</v>
      </c>
      <c r="P875" s="1" t="s">
        <v>202</v>
      </c>
      <c r="Q875" s="3">
        <f>Data_sales[[#This Row],[priceEach]]*Data_sales[[#This Row],[quantityOrdered]]</f>
        <v>3160.8199999999997</v>
      </c>
      <c r="R875" s="1">
        <f>YEAR(Data_sales[[#This Row],[orderDate]])</f>
        <v>2005</v>
      </c>
      <c r="T875">
        <f>COUNTIF($F$2:F875,F875:F1874)</f>
        <v>10</v>
      </c>
      <c r="U875" t="str">
        <f>IF(T875=1,T875+ROWS($T$2:T875)/1000,"")</f>
        <v/>
      </c>
      <c r="V875" t="str">
        <f>IFERROR(SMALL($U$2:$U$1001,ROWS($U$2:U875)),"")</f>
        <v/>
      </c>
      <c r="W875" t="str">
        <f>IF(V875&lt;&gt;"",INDEX(Data_sales[productName],MATCH(V875,$U$2:$U$1001,0)),"")</f>
        <v/>
      </c>
      <c r="X875">
        <f>COUNTIF($O$2:O875,$O$2:$O$1001)</f>
        <v>68</v>
      </c>
      <c r="Y875" t="str">
        <f>IF(X875=1,X875+ROWS($X$2:X875)/100,"")</f>
        <v/>
      </c>
      <c r="Z875" t="str">
        <f>IFERROR(LARGE($Y$2:$Y$1001,ROWS($Y$2:Y875)),"")</f>
        <v/>
      </c>
      <c r="AA875" t="str">
        <f>IF(Z875&lt;&gt;"",INDEX(Data_sales[RepfullName],MATCH(Z875,$Y$2:$Y$1001,0)),"")</f>
        <v/>
      </c>
    </row>
    <row r="876" spans="1:27" x14ac:dyDescent="0.25">
      <c r="A876">
        <v>148</v>
      </c>
      <c r="B876">
        <v>21</v>
      </c>
      <c r="C876">
        <v>81.680000000000007</v>
      </c>
      <c r="D876" s="1" t="s">
        <v>17</v>
      </c>
      <c r="E876" s="1" t="s">
        <v>18</v>
      </c>
      <c r="F876" s="1" t="s">
        <v>143</v>
      </c>
      <c r="G876" s="2">
        <v>37727</v>
      </c>
      <c r="H876" s="1" t="s">
        <v>301</v>
      </c>
      <c r="I876" s="1" t="s">
        <v>18</v>
      </c>
      <c r="J876" s="1" t="s">
        <v>302</v>
      </c>
      <c r="K876" s="1" t="s">
        <v>303</v>
      </c>
      <c r="L876" s="1" t="s">
        <v>304</v>
      </c>
      <c r="M876" s="1" t="s">
        <v>304</v>
      </c>
      <c r="N876">
        <v>103800</v>
      </c>
      <c r="O876" s="1" t="s">
        <v>201</v>
      </c>
      <c r="P876" s="1" t="s">
        <v>202</v>
      </c>
      <c r="Q876" s="1">
        <f>Data_sales[[#This Row],[priceEach]]*Data_sales[[#This Row],[quantityOrdered]]</f>
        <v>1715.2800000000002</v>
      </c>
      <c r="R876" s="1">
        <f>YEAR(Data_sales[[#This Row],[orderDate]])</f>
        <v>2003</v>
      </c>
      <c r="T876">
        <f>COUNTIF($F$2:F876,F876:F1875)</f>
        <v>6</v>
      </c>
      <c r="U876" t="str">
        <f>IF(T876=1,T876+ROWS($T$2:T876)/1000,"")</f>
        <v/>
      </c>
      <c r="V876" t="str">
        <f>IFERROR(SMALL($U$2:$U$1001,ROWS($U$2:U876)),"")</f>
        <v/>
      </c>
      <c r="W876" t="str">
        <f>IF(V876&lt;&gt;"",INDEX(Data_sales[productName],MATCH(V876,$U$2:$U$1001,0)),"")</f>
        <v/>
      </c>
      <c r="X876">
        <f>COUNTIF($O$2:O876,$O$2:$O$1001)</f>
        <v>69</v>
      </c>
      <c r="Y876" t="str">
        <f>IF(X876=1,X876+ROWS($X$2:X876)/100,"")</f>
        <v/>
      </c>
      <c r="Z876" t="str">
        <f>IFERROR(LARGE($Y$2:$Y$1001,ROWS($Y$2:Y876)),"")</f>
        <v/>
      </c>
      <c r="AA876" t="str">
        <f>IF(Z876&lt;&gt;"",INDEX(Data_sales[RepfullName],MATCH(Z876,$Y$2:$Y$1001,0)),"")</f>
        <v/>
      </c>
    </row>
    <row r="877" spans="1:27" x14ac:dyDescent="0.25">
      <c r="A877">
        <v>148</v>
      </c>
      <c r="B877">
        <v>21</v>
      </c>
      <c r="C877">
        <v>81.680000000000007</v>
      </c>
      <c r="D877" s="1" t="s">
        <v>17</v>
      </c>
      <c r="E877" s="1" t="s">
        <v>18</v>
      </c>
      <c r="F877" s="1" t="s">
        <v>143</v>
      </c>
      <c r="G877" s="2">
        <v>37883</v>
      </c>
      <c r="H877" s="1" t="s">
        <v>305</v>
      </c>
      <c r="I877" s="1" t="s">
        <v>186</v>
      </c>
      <c r="J877" s="1" t="s">
        <v>302</v>
      </c>
      <c r="K877" s="1" t="s">
        <v>303</v>
      </c>
      <c r="L877" s="1" t="s">
        <v>304</v>
      </c>
      <c r="M877" s="1" t="s">
        <v>304</v>
      </c>
      <c r="N877">
        <v>103800</v>
      </c>
      <c r="O877" s="1" t="s">
        <v>201</v>
      </c>
      <c r="P877" s="1" t="s">
        <v>202</v>
      </c>
      <c r="Q877" s="1">
        <f>Data_sales[[#This Row],[priceEach]]*Data_sales[[#This Row],[quantityOrdered]]</f>
        <v>1715.2800000000002</v>
      </c>
      <c r="R877" s="1">
        <f>YEAR(Data_sales[[#This Row],[orderDate]])</f>
        <v>2003</v>
      </c>
      <c r="T877">
        <f>COUNTIF($F$2:F877,F877:F1876)</f>
        <v>7</v>
      </c>
      <c r="U877" t="str">
        <f>IF(T877=1,T877+ROWS($T$2:T877)/1000,"")</f>
        <v/>
      </c>
      <c r="V877" t="str">
        <f>IFERROR(SMALL($U$2:$U$1001,ROWS($U$2:U877)),"")</f>
        <v/>
      </c>
      <c r="W877" t="str">
        <f>IF(V877&lt;&gt;"",INDEX(Data_sales[productName],MATCH(V877,$U$2:$U$1001,0)),"")</f>
        <v/>
      </c>
      <c r="X877">
        <f>COUNTIF($O$2:O877,$O$2:$O$1001)</f>
        <v>70</v>
      </c>
      <c r="Y877" t="str">
        <f>IF(X877=1,X877+ROWS($X$2:X877)/100,"")</f>
        <v/>
      </c>
      <c r="Z877" t="str">
        <f>IFERROR(LARGE($Y$2:$Y$1001,ROWS($Y$2:Y877)),"")</f>
        <v/>
      </c>
      <c r="AA877" t="str">
        <f>IF(Z877&lt;&gt;"",INDEX(Data_sales[RepfullName],MATCH(Z877,$Y$2:$Y$1001,0)),"")</f>
        <v/>
      </c>
    </row>
    <row r="878" spans="1:27" x14ac:dyDescent="0.25">
      <c r="A878">
        <v>148</v>
      </c>
      <c r="B878">
        <v>21</v>
      </c>
      <c r="C878">
        <v>81.680000000000007</v>
      </c>
      <c r="D878" s="1" t="s">
        <v>17</v>
      </c>
      <c r="E878" s="1" t="s">
        <v>18</v>
      </c>
      <c r="F878" s="1" t="s">
        <v>143</v>
      </c>
      <c r="G878" s="2">
        <v>37916</v>
      </c>
      <c r="H878" s="1" t="s">
        <v>306</v>
      </c>
      <c r="I878" s="1" t="s">
        <v>307</v>
      </c>
      <c r="J878" s="1" t="s">
        <v>302</v>
      </c>
      <c r="K878" s="1" t="s">
        <v>303</v>
      </c>
      <c r="L878" s="1" t="s">
        <v>304</v>
      </c>
      <c r="M878" s="1" t="s">
        <v>304</v>
      </c>
      <c r="N878">
        <v>103800</v>
      </c>
      <c r="O878" s="1" t="s">
        <v>201</v>
      </c>
      <c r="P878" s="1" t="s">
        <v>202</v>
      </c>
      <c r="Q878" s="1">
        <f>Data_sales[[#This Row],[priceEach]]*Data_sales[[#This Row],[quantityOrdered]]</f>
        <v>1715.2800000000002</v>
      </c>
      <c r="R878" s="1">
        <f>YEAR(Data_sales[[#This Row],[orderDate]])</f>
        <v>2003</v>
      </c>
      <c r="T878">
        <f>COUNTIF($F$2:F878,F878:F1877)</f>
        <v>8</v>
      </c>
      <c r="U878" t="str">
        <f>IF(T878=1,T878+ROWS($T$2:T878)/1000,"")</f>
        <v/>
      </c>
      <c r="V878" t="str">
        <f>IFERROR(SMALL($U$2:$U$1001,ROWS($U$2:U878)),"")</f>
        <v/>
      </c>
      <c r="W878" t="str">
        <f>IF(V878&lt;&gt;"",INDEX(Data_sales[productName],MATCH(V878,$U$2:$U$1001,0)),"")</f>
        <v/>
      </c>
      <c r="X878">
        <f>COUNTIF($O$2:O878,$O$2:$O$1001)</f>
        <v>71</v>
      </c>
      <c r="Y878" t="str">
        <f>IF(X878=1,X878+ROWS($X$2:X878)/100,"")</f>
        <v/>
      </c>
      <c r="Z878" t="str">
        <f>IFERROR(LARGE($Y$2:$Y$1001,ROWS($Y$2:Y878)),"")</f>
        <v/>
      </c>
      <c r="AA878" t="str">
        <f>IF(Z878&lt;&gt;"",INDEX(Data_sales[RepfullName],MATCH(Z878,$Y$2:$Y$1001,0)),"")</f>
        <v/>
      </c>
    </row>
    <row r="879" spans="1:27" x14ac:dyDescent="0.25">
      <c r="A879">
        <v>148</v>
      </c>
      <c r="B879">
        <v>21</v>
      </c>
      <c r="C879">
        <v>81.680000000000007</v>
      </c>
      <c r="D879" s="1" t="s">
        <v>17</v>
      </c>
      <c r="E879" s="1" t="s">
        <v>18</v>
      </c>
      <c r="F879" s="1" t="s">
        <v>143</v>
      </c>
      <c r="G879" s="2">
        <v>38203</v>
      </c>
      <c r="H879" s="1" t="s">
        <v>308</v>
      </c>
      <c r="I879" s="1" t="s">
        <v>18</v>
      </c>
      <c r="J879" s="1" t="s">
        <v>302</v>
      </c>
      <c r="K879" s="1" t="s">
        <v>303</v>
      </c>
      <c r="L879" s="1" t="s">
        <v>304</v>
      </c>
      <c r="M879" s="1" t="s">
        <v>304</v>
      </c>
      <c r="N879">
        <v>103800</v>
      </c>
      <c r="O879" s="1" t="s">
        <v>201</v>
      </c>
      <c r="P879" s="1" t="s">
        <v>202</v>
      </c>
      <c r="Q879" s="1">
        <f>Data_sales[[#This Row],[priceEach]]*Data_sales[[#This Row],[quantityOrdered]]</f>
        <v>1715.2800000000002</v>
      </c>
      <c r="R879" s="1">
        <f>YEAR(Data_sales[[#This Row],[orderDate]])</f>
        <v>2004</v>
      </c>
      <c r="T879">
        <f>COUNTIF($F$2:F879,F879:F1878)</f>
        <v>9</v>
      </c>
      <c r="U879" t="str">
        <f>IF(T879=1,T879+ROWS($T$2:T879)/1000,"")</f>
        <v/>
      </c>
      <c r="V879" t="str">
        <f>IFERROR(SMALL($U$2:$U$1001,ROWS($U$2:U879)),"")</f>
        <v/>
      </c>
      <c r="W879" t="str">
        <f>IF(V879&lt;&gt;"",INDEX(Data_sales[productName],MATCH(V879,$U$2:$U$1001,0)),"")</f>
        <v/>
      </c>
      <c r="X879">
        <f>COUNTIF($O$2:O879,$O$2:$O$1001)</f>
        <v>72</v>
      </c>
      <c r="Y879" t="str">
        <f>IF(X879=1,X879+ROWS($X$2:X879)/100,"")</f>
        <v/>
      </c>
      <c r="Z879" t="str">
        <f>IFERROR(LARGE($Y$2:$Y$1001,ROWS($Y$2:Y879)),"")</f>
        <v/>
      </c>
      <c r="AA879" t="str">
        <f>IF(Z879&lt;&gt;"",INDEX(Data_sales[RepfullName],MATCH(Z879,$Y$2:$Y$1001,0)),"")</f>
        <v/>
      </c>
    </row>
    <row r="880" spans="1:27" x14ac:dyDescent="0.25">
      <c r="A880">
        <v>148</v>
      </c>
      <c r="B880">
        <v>21</v>
      </c>
      <c r="C880">
        <v>81.680000000000007</v>
      </c>
      <c r="D880" s="1" t="s">
        <v>17</v>
      </c>
      <c r="E880" s="1" t="s">
        <v>18</v>
      </c>
      <c r="F880" s="1" t="s">
        <v>143</v>
      </c>
      <c r="G880" s="2">
        <v>38413</v>
      </c>
      <c r="H880" s="1" t="s">
        <v>110</v>
      </c>
      <c r="I880" s="1" t="s">
        <v>309</v>
      </c>
      <c r="J880" s="1" t="s">
        <v>302</v>
      </c>
      <c r="K880" s="1" t="s">
        <v>303</v>
      </c>
      <c r="L880" s="1" t="s">
        <v>304</v>
      </c>
      <c r="M880" s="1" t="s">
        <v>304</v>
      </c>
      <c r="N880">
        <v>103800</v>
      </c>
      <c r="O880" s="1" t="s">
        <v>201</v>
      </c>
      <c r="P880" s="1" t="s">
        <v>202</v>
      </c>
      <c r="Q880" s="3">
        <f>Data_sales[[#This Row],[priceEach]]*Data_sales[[#This Row],[quantityOrdered]]</f>
        <v>1715.2800000000002</v>
      </c>
      <c r="R880" s="1">
        <f>YEAR(Data_sales[[#This Row],[orderDate]])</f>
        <v>2005</v>
      </c>
      <c r="T880">
        <f>COUNTIF($F$2:F880,F880:F1879)</f>
        <v>10</v>
      </c>
      <c r="U880" t="str">
        <f>IF(T880=1,T880+ROWS($T$2:T880)/1000,"")</f>
        <v/>
      </c>
      <c r="V880" t="str">
        <f>IFERROR(SMALL($U$2:$U$1001,ROWS($U$2:U880)),"")</f>
        <v/>
      </c>
      <c r="W880" t="str">
        <f>IF(V880&lt;&gt;"",INDEX(Data_sales[productName],MATCH(V880,$U$2:$U$1001,0)),"")</f>
        <v/>
      </c>
      <c r="X880">
        <f>COUNTIF($O$2:O880,$O$2:$O$1001)</f>
        <v>73</v>
      </c>
      <c r="Y880" t="str">
        <f>IF(X880=1,X880+ROWS($X$2:X880)/100,"")</f>
        <v/>
      </c>
      <c r="Z880" t="str">
        <f>IFERROR(LARGE($Y$2:$Y$1001,ROWS($Y$2:Y880)),"")</f>
        <v/>
      </c>
      <c r="AA880" t="str">
        <f>IF(Z880&lt;&gt;"",INDEX(Data_sales[RepfullName],MATCH(Z880,$Y$2:$Y$1001,0)),"")</f>
        <v/>
      </c>
    </row>
    <row r="881" spans="1:27" x14ac:dyDescent="0.25">
      <c r="A881">
        <v>148</v>
      </c>
      <c r="B881">
        <v>22</v>
      </c>
      <c r="C881">
        <v>122.08</v>
      </c>
      <c r="D881" s="1" t="s">
        <v>17</v>
      </c>
      <c r="E881" s="1" t="s">
        <v>18</v>
      </c>
      <c r="F881" s="1" t="s">
        <v>120</v>
      </c>
      <c r="G881" s="2">
        <v>37727</v>
      </c>
      <c r="H881" s="1" t="s">
        <v>301</v>
      </c>
      <c r="I881" s="1" t="s">
        <v>18</v>
      </c>
      <c r="J881" s="1" t="s">
        <v>302</v>
      </c>
      <c r="K881" s="1" t="s">
        <v>303</v>
      </c>
      <c r="L881" s="1" t="s">
        <v>304</v>
      </c>
      <c r="M881" s="1" t="s">
        <v>304</v>
      </c>
      <c r="N881">
        <v>103800</v>
      </c>
      <c r="O881" s="1" t="s">
        <v>201</v>
      </c>
      <c r="P881" s="1" t="s">
        <v>202</v>
      </c>
      <c r="Q881" s="1">
        <f>Data_sales[[#This Row],[priceEach]]*Data_sales[[#This Row],[quantityOrdered]]</f>
        <v>2685.7599999999998</v>
      </c>
      <c r="R881" s="1">
        <f>YEAR(Data_sales[[#This Row],[orderDate]])</f>
        <v>2003</v>
      </c>
      <c r="T881">
        <f>COUNTIF($F$2:F881,F881:F1880)</f>
        <v>27</v>
      </c>
      <c r="U881" t="str">
        <f>IF(T881=1,T881+ROWS($T$2:T881)/1000,"")</f>
        <v/>
      </c>
      <c r="V881" t="str">
        <f>IFERROR(SMALL($U$2:$U$1001,ROWS($U$2:U881)),"")</f>
        <v/>
      </c>
      <c r="W881" t="str">
        <f>IF(V881&lt;&gt;"",INDEX(Data_sales[productName],MATCH(V881,$U$2:$U$1001,0)),"")</f>
        <v/>
      </c>
      <c r="X881">
        <f>COUNTIF($O$2:O881,$O$2:$O$1001)</f>
        <v>74</v>
      </c>
      <c r="Y881" t="str">
        <f>IF(X881=1,X881+ROWS($X$2:X881)/100,"")</f>
        <v/>
      </c>
      <c r="Z881" t="str">
        <f>IFERROR(LARGE($Y$2:$Y$1001,ROWS($Y$2:Y881)),"")</f>
        <v/>
      </c>
      <c r="AA881" t="str">
        <f>IF(Z881&lt;&gt;"",INDEX(Data_sales[RepfullName],MATCH(Z881,$Y$2:$Y$1001,0)),"")</f>
        <v/>
      </c>
    </row>
    <row r="882" spans="1:27" x14ac:dyDescent="0.25">
      <c r="A882">
        <v>148</v>
      </c>
      <c r="B882">
        <v>22</v>
      </c>
      <c r="C882">
        <v>122.08</v>
      </c>
      <c r="D882" s="1" t="s">
        <v>17</v>
      </c>
      <c r="E882" s="1" t="s">
        <v>18</v>
      </c>
      <c r="F882" s="1" t="s">
        <v>120</v>
      </c>
      <c r="G882" s="2">
        <v>37883</v>
      </c>
      <c r="H882" s="1" t="s">
        <v>305</v>
      </c>
      <c r="I882" s="1" t="s">
        <v>186</v>
      </c>
      <c r="J882" s="1" t="s">
        <v>302</v>
      </c>
      <c r="K882" s="1" t="s">
        <v>303</v>
      </c>
      <c r="L882" s="1" t="s">
        <v>304</v>
      </c>
      <c r="M882" s="1" t="s">
        <v>304</v>
      </c>
      <c r="N882">
        <v>103800</v>
      </c>
      <c r="O882" s="1" t="s">
        <v>201</v>
      </c>
      <c r="P882" s="1" t="s">
        <v>202</v>
      </c>
      <c r="Q882" s="1">
        <f>Data_sales[[#This Row],[priceEach]]*Data_sales[[#This Row],[quantityOrdered]]</f>
        <v>2685.7599999999998</v>
      </c>
      <c r="R882" s="1">
        <f>YEAR(Data_sales[[#This Row],[orderDate]])</f>
        <v>2003</v>
      </c>
      <c r="T882">
        <f>COUNTIF($F$2:F882,F882:F1881)</f>
        <v>28</v>
      </c>
      <c r="U882" t="str">
        <f>IF(T882=1,T882+ROWS($T$2:T882)/1000,"")</f>
        <v/>
      </c>
      <c r="V882" t="str">
        <f>IFERROR(SMALL($U$2:$U$1001,ROWS($U$2:U882)),"")</f>
        <v/>
      </c>
      <c r="W882" t="str">
        <f>IF(V882&lt;&gt;"",INDEX(Data_sales[productName],MATCH(V882,$U$2:$U$1001,0)),"")</f>
        <v/>
      </c>
      <c r="X882">
        <f>COUNTIF($O$2:O882,$O$2:$O$1001)</f>
        <v>75</v>
      </c>
      <c r="Y882" t="str">
        <f>IF(X882=1,X882+ROWS($X$2:X882)/100,"")</f>
        <v/>
      </c>
      <c r="Z882" t="str">
        <f>IFERROR(LARGE($Y$2:$Y$1001,ROWS($Y$2:Y882)),"")</f>
        <v/>
      </c>
      <c r="AA882" t="str">
        <f>IF(Z882&lt;&gt;"",INDEX(Data_sales[RepfullName],MATCH(Z882,$Y$2:$Y$1001,0)),"")</f>
        <v/>
      </c>
    </row>
    <row r="883" spans="1:27" x14ac:dyDescent="0.25">
      <c r="A883">
        <v>148</v>
      </c>
      <c r="B883">
        <v>22</v>
      </c>
      <c r="C883">
        <v>122.08</v>
      </c>
      <c r="D883" s="1" t="s">
        <v>17</v>
      </c>
      <c r="E883" s="1" t="s">
        <v>18</v>
      </c>
      <c r="F883" s="1" t="s">
        <v>120</v>
      </c>
      <c r="G883" s="2">
        <v>37916</v>
      </c>
      <c r="H883" s="1" t="s">
        <v>306</v>
      </c>
      <c r="I883" s="1" t="s">
        <v>307</v>
      </c>
      <c r="J883" s="1" t="s">
        <v>302</v>
      </c>
      <c r="K883" s="1" t="s">
        <v>303</v>
      </c>
      <c r="L883" s="1" t="s">
        <v>304</v>
      </c>
      <c r="M883" s="1" t="s">
        <v>304</v>
      </c>
      <c r="N883">
        <v>103800</v>
      </c>
      <c r="O883" s="1" t="s">
        <v>201</v>
      </c>
      <c r="P883" s="1" t="s">
        <v>202</v>
      </c>
      <c r="Q883" s="1">
        <f>Data_sales[[#This Row],[priceEach]]*Data_sales[[#This Row],[quantityOrdered]]</f>
        <v>2685.7599999999998</v>
      </c>
      <c r="R883" s="1">
        <f>YEAR(Data_sales[[#This Row],[orderDate]])</f>
        <v>2003</v>
      </c>
      <c r="T883">
        <f>COUNTIF($F$2:F883,F883:F1882)</f>
        <v>29</v>
      </c>
      <c r="U883" t="str">
        <f>IF(T883=1,T883+ROWS($T$2:T883)/1000,"")</f>
        <v/>
      </c>
      <c r="V883" t="str">
        <f>IFERROR(SMALL($U$2:$U$1001,ROWS($U$2:U883)),"")</f>
        <v/>
      </c>
      <c r="W883" t="str">
        <f>IF(V883&lt;&gt;"",INDEX(Data_sales[productName],MATCH(V883,$U$2:$U$1001,0)),"")</f>
        <v/>
      </c>
      <c r="X883">
        <f>COUNTIF($O$2:O883,$O$2:$O$1001)</f>
        <v>76</v>
      </c>
      <c r="Y883" t="str">
        <f>IF(X883=1,X883+ROWS($X$2:X883)/100,"")</f>
        <v/>
      </c>
      <c r="Z883" t="str">
        <f>IFERROR(LARGE($Y$2:$Y$1001,ROWS($Y$2:Y883)),"")</f>
        <v/>
      </c>
      <c r="AA883" t="str">
        <f>IF(Z883&lt;&gt;"",INDEX(Data_sales[RepfullName],MATCH(Z883,$Y$2:$Y$1001,0)),"")</f>
        <v/>
      </c>
    </row>
    <row r="884" spans="1:27" x14ac:dyDescent="0.25">
      <c r="A884">
        <v>148</v>
      </c>
      <c r="B884">
        <v>22</v>
      </c>
      <c r="C884">
        <v>122.08</v>
      </c>
      <c r="D884" s="1" t="s">
        <v>17</v>
      </c>
      <c r="E884" s="1" t="s">
        <v>18</v>
      </c>
      <c r="F884" s="1" t="s">
        <v>120</v>
      </c>
      <c r="G884" s="2">
        <v>38203</v>
      </c>
      <c r="H884" s="1" t="s">
        <v>308</v>
      </c>
      <c r="I884" s="1" t="s">
        <v>18</v>
      </c>
      <c r="J884" s="1" t="s">
        <v>302</v>
      </c>
      <c r="K884" s="1" t="s">
        <v>303</v>
      </c>
      <c r="L884" s="1" t="s">
        <v>304</v>
      </c>
      <c r="M884" s="1" t="s">
        <v>304</v>
      </c>
      <c r="N884">
        <v>103800</v>
      </c>
      <c r="O884" s="1" t="s">
        <v>201</v>
      </c>
      <c r="P884" s="1" t="s">
        <v>202</v>
      </c>
      <c r="Q884" s="1">
        <f>Data_sales[[#This Row],[priceEach]]*Data_sales[[#This Row],[quantityOrdered]]</f>
        <v>2685.7599999999998</v>
      </c>
      <c r="R884" s="1">
        <f>YEAR(Data_sales[[#This Row],[orderDate]])</f>
        <v>2004</v>
      </c>
      <c r="T884">
        <f>COUNTIF($F$2:F884,F884:F1883)</f>
        <v>30</v>
      </c>
      <c r="U884" t="str">
        <f>IF(T884=1,T884+ROWS($T$2:T884)/1000,"")</f>
        <v/>
      </c>
      <c r="V884" t="str">
        <f>IFERROR(SMALL($U$2:$U$1001,ROWS($U$2:U884)),"")</f>
        <v/>
      </c>
      <c r="W884" t="str">
        <f>IF(V884&lt;&gt;"",INDEX(Data_sales[productName],MATCH(V884,$U$2:$U$1001,0)),"")</f>
        <v/>
      </c>
      <c r="X884">
        <f>COUNTIF($O$2:O884,$O$2:$O$1001)</f>
        <v>77</v>
      </c>
      <c r="Y884" t="str">
        <f>IF(X884=1,X884+ROWS($X$2:X884)/100,"")</f>
        <v/>
      </c>
      <c r="Z884" t="str">
        <f>IFERROR(LARGE($Y$2:$Y$1001,ROWS($Y$2:Y884)),"")</f>
        <v/>
      </c>
      <c r="AA884" t="str">
        <f>IF(Z884&lt;&gt;"",INDEX(Data_sales[RepfullName],MATCH(Z884,$Y$2:$Y$1001,0)),"")</f>
        <v/>
      </c>
    </row>
    <row r="885" spans="1:27" x14ac:dyDescent="0.25">
      <c r="A885">
        <v>148</v>
      </c>
      <c r="B885">
        <v>22</v>
      </c>
      <c r="C885">
        <v>122.08</v>
      </c>
      <c r="D885" s="1" t="s">
        <v>17</v>
      </c>
      <c r="E885" s="1" t="s">
        <v>18</v>
      </c>
      <c r="F885" s="1" t="s">
        <v>120</v>
      </c>
      <c r="G885" s="2">
        <v>38413</v>
      </c>
      <c r="H885" s="1" t="s">
        <v>110</v>
      </c>
      <c r="I885" s="1" t="s">
        <v>309</v>
      </c>
      <c r="J885" s="1" t="s">
        <v>302</v>
      </c>
      <c r="K885" s="1" t="s">
        <v>303</v>
      </c>
      <c r="L885" s="1" t="s">
        <v>304</v>
      </c>
      <c r="M885" s="1" t="s">
        <v>304</v>
      </c>
      <c r="N885">
        <v>103800</v>
      </c>
      <c r="O885" s="1" t="s">
        <v>201</v>
      </c>
      <c r="P885" s="1" t="s">
        <v>202</v>
      </c>
      <c r="Q885" s="3">
        <f>Data_sales[[#This Row],[priceEach]]*Data_sales[[#This Row],[quantityOrdered]]</f>
        <v>2685.7599999999998</v>
      </c>
      <c r="R885" s="1">
        <f>YEAR(Data_sales[[#This Row],[orderDate]])</f>
        <v>2005</v>
      </c>
      <c r="T885">
        <f>COUNTIF($F$2:F885,F885:F1884)</f>
        <v>31</v>
      </c>
      <c r="U885" t="str">
        <f>IF(T885=1,T885+ROWS($T$2:T885)/1000,"")</f>
        <v/>
      </c>
      <c r="V885" t="str">
        <f>IFERROR(SMALL($U$2:$U$1001,ROWS($U$2:U885)),"")</f>
        <v/>
      </c>
      <c r="W885" t="str">
        <f>IF(V885&lt;&gt;"",INDEX(Data_sales[productName],MATCH(V885,$U$2:$U$1001,0)),"")</f>
        <v/>
      </c>
      <c r="X885">
        <f>COUNTIF($O$2:O885,$O$2:$O$1001)</f>
        <v>78</v>
      </c>
      <c r="Y885" t="str">
        <f>IF(X885=1,X885+ROWS($X$2:X885)/100,"")</f>
        <v/>
      </c>
      <c r="Z885" t="str">
        <f>IFERROR(LARGE($Y$2:$Y$1001,ROWS($Y$2:Y885)),"")</f>
        <v/>
      </c>
      <c r="AA885" t="str">
        <f>IF(Z885&lt;&gt;"",INDEX(Data_sales[RepfullName],MATCH(Z885,$Y$2:$Y$1001,0)),"")</f>
        <v/>
      </c>
    </row>
    <row r="886" spans="1:27" x14ac:dyDescent="0.25">
      <c r="A886">
        <v>148</v>
      </c>
      <c r="B886">
        <v>23</v>
      </c>
      <c r="C886">
        <v>73.73</v>
      </c>
      <c r="D886" s="1" t="s">
        <v>17</v>
      </c>
      <c r="E886" s="1" t="s">
        <v>18</v>
      </c>
      <c r="F886" s="1" t="s">
        <v>144</v>
      </c>
      <c r="G886" s="2">
        <v>37727</v>
      </c>
      <c r="H886" s="1" t="s">
        <v>301</v>
      </c>
      <c r="I886" s="1" t="s">
        <v>18</v>
      </c>
      <c r="J886" s="1" t="s">
        <v>302</v>
      </c>
      <c r="K886" s="1" t="s">
        <v>303</v>
      </c>
      <c r="L886" s="1" t="s">
        <v>304</v>
      </c>
      <c r="M886" s="1" t="s">
        <v>304</v>
      </c>
      <c r="N886">
        <v>103800</v>
      </c>
      <c r="O886" s="1" t="s">
        <v>201</v>
      </c>
      <c r="P886" s="1" t="s">
        <v>202</v>
      </c>
      <c r="Q886" s="1">
        <f>Data_sales[[#This Row],[priceEach]]*Data_sales[[#This Row],[quantityOrdered]]</f>
        <v>1695.7900000000002</v>
      </c>
      <c r="R886" s="1">
        <f>YEAR(Data_sales[[#This Row],[orderDate]])</f>
        <v>2003</v>
      </c>
      <c r="T886">
        <f>COUNTIF($F$2:F886,F886:F1885)</f>
        <v>6</v>
      </c>
      <c r="U886" t="str">
        <f>IF(T886=1,T886+ROWS($T$2:T886)/1000,"")</f>
        <v/>
      </c>
      <c r="V886" t="str">
        <f>IFERROR(SMALL($U$2:$U$1001,ROWS($U$2:U886)),"")</f>
        <v/>
      </c>
      <c r="W886" t="str">
        <f>IF(V886&lt;&gt;"",INDEX(Data_sales[productName],MATCH(V886,$U$2:$U$1001,0)),"")</f>
        <v/>
      </c>
      <c r="X886">
        <f>COUNTIF($O$2:O886,$O$2:$O$1001)</f>
        <v>79</v>
      </c>
      <c r="Y886" t="str">
        <f>IF(X886=1,X886+ROWS($X$2:X886)/100,"")</f>
        <v/>
      </c>
      <c r="Z886" t="str">
        <f>IFERROR(LARGE($Y$2:$Y$1001,ROWS($Y$2:Y886)),"")</f>
        <v/>
      </c>
      <c r="AA886" t="str">
        <f>IF(Z886&lt;&gt;"",INDEX(Data_sales[RepfullName],MATCH(Z886,$Y$2:$Y$1001,0)),"")</f>
        <v/>
      </c>
    </row>
    <row r="887" spans="1:27" x14ac:dyDescent="0.25">
      <c r="A887">
        <v>148</v>
      </c>
      <c r="B887">
        <v>23</v>
      </c>
      <c r="C887">
        <v>73.73</v>
      </c>
      <c r="D887" s="1" t="s">
        <v>17</v>
      </c>
      <c r="E887" s="1" t="s">
        <v>18</v>
      </c>
      <c r="F887" s="1" t="s">
        <v>144</v>
      </c>
      <c r="G887" s="2">
        <v>37883</v>
      </c>
      <c r="H887" s="1" t="s">
        <v>305</v>
      </c>
      <c r="I887" s="1" t="s">
        <v>186</v>
      </c>
      <c r="J887" s="1" t="s">
        <v>302</v>
      </c>
      <c r="K887" s="1" t="s">
        <v>303</v>
      </c>
      <c r="L887" s="1" t="s">
        <v>304</v>
      </c>
      <c r="M887" s="1" t="s">
        <v>304</v>
      </c>
      <c r="N887">
        <v>103800</v>
      </c>
      <c r="O887" s="1" t="s">
        <v>201</v>
      </c>
      <c r="P887" s="1" t="s">
        <v>202</v>
      </c>
      <c r="Q887" s="1">
        <f>Data_sales[[#This Row],[priceEach]]*Data_sales[[#This Row],[quantityOrdered]]</f>
        <v>1695.7900000000002</v>
      </c>
      <c r="R887" s="1">
        <f>YEAR(Data_sales[[#This Row],[orderDate]])</f>
        <v>2003</v>
      </c>
      <c r="T887">
        <f>COUNTIF($F$2:F887,F887:F1886)</f>
        <v>7</v>
      </c>
      <c r="U887" t="str">
        <f>IF(T887=1,T887+ROWS($T$2:T887)/1000,"")</f>
        <v/>
      </c>
      <c r="V887" t="str">
        <f>IFERROR(SMALL($U$2:$U$1001,ROWS($U$2:U887)),"")</f>
        <v/>
      </c>
      <c r="W887" t="str">
        <f>IF(V887&lt;&gt;"",INDEX(Data_sales[productName],MATCH(V887,$U$2:$U$1001,0)),"")</f>
        <v/>
      </c>
      <c r="X887">
        <f>COUNTIF($O$2:O887,$O$2:$O$1001)</f>
        <v>80</v>
      </c>
      <c r="Y887" t="str">
        <f>IF(X887=1,X887+ROWS($X$2:X887)/100,"")</f>
        <v/>
      </c>
      <c r="Z887" t="str">
        <f>IFERROR(LARGE($Y$2:$Y$1001,ROWS($Y$2:Y887)),"")</f>
        <v/>
      </c>
      <c r="AA887" t="str">
        <f>IF(Z887&lt;&gt;"",INDEX(Data_sales[RepfullName],MATCH(Z887,$Y$2:$Y$1001,0)),"")</f>
        <v/>
      </c>
    </row>
    <row r="888" spans="1:27" x14ac:dyDescent="0.25">
      <c r="A888">
        <v>148</v>
      </c>
      <c r="B888">
        <v>23</v>
      </c>
      <c r="C888">
        <v>73.73</v>
      </c>
      <c r="D888" s="1" t="s">
        <v>17</v>
      </c>
      <c r="E888" s="1" t="s">
        <v>18</v>
      </c>
      <c r="F888" s="1" t="s">
        <v>144</v>
      </c>
      <c r="G888" s="2">
        <v>37916</v>
      </c>
      <c r="H888" s="1" t="s">
        <v>306</v>
      </c>
      <c r="I888" s="1" t="s">
        <v>307</v>
      </c>
      <c r="J888" s="1" t="s">
        <v>302</v>
      </c>
      <c r="K888" s="1" t="s">
        <v>303</v>
      </c>
      <c r="L888" s="1" t="s">
        <v>304</v>
      </c>
      <c r="M888" s="1" t="s">
        <v>304</v>
      </c>
      <c r="N888">
        <v>103800</v>
      </c>
      <c r="O888" s="1" t="s">
        <v>201</v>
      </c>
      <c r="P888" s="1" t="s">
        <v>202</v>
      </c>
      <c r="Q888" s="1">
        <f>Data_sales[[#This Row],[priceEach]]*Data_sales[[#This Row],[quantityOrdered]]</f>
        <v>1695.7900000000002</v>
      </c>
      <c r="R888" s="1">
        <f>YEAR(Data_sales[[#This Row],[orderDate]])</f>
        <v>2003</v>
      </c>
      <c r="T888">
        <f>COUNTIF($F$2:F888,F888:F1887)</f>
        <v>8</v>
      </c>
      <c r="U888" t="str">
        <f>IF(T888=1,T888+ROWS($T$2:T888)/1000,"")</f>
        <v/>
      </c>
      <c r="V888" t="str">
        <f>IFERROR(SMALL($U$2:$U$1001,ROWS($U$2:U888)),"")</f>
        <v/>
      </c>
      <c r="W888" t="str">
        <f>IF(V888&lt;&gt;"",INDEX(Data_sales[productName],MATCH(V888,$U$2:$U$1001,0)),"")</f>
        <v/>
      </c>
      <c r="X888">
        <f>COUNTIF($O$2:O888,$O$2:$O$1001)</f>
        <v>81</v>
      </c>
      <c r="Y888" t="str">
        <f>IF(X888=1,X888+ROWS($X$2:X888)/100,"")</f>
        <v/>
      </c>
      <c r="Z888" t="str">
        <f>IFERROR(LARGE($Y$2:$Y$1001,ROWS($Y$2:Y888)),"")</f>
        <v/>
      </c>
      <c r="AA888" t="str">
        <f>IF(Z888&lt;&gt;"",INDEX(Data_sales[RepfullName],MATCH(Z888,$Y$2:$Y$1001,0)),"")</f>
        <v/>
      </c>
    </row>
    <row r="889" spans="1:27" x14ac:dyDescent="0.25">
      <c r="A889">
        <v>148</v>
      </c>
      <c r="B889">
        <v>23</v>
      </c>
      <c r="C889">
        <v>73.73</v>
      </c>
      <c r="D889" s="1" t="s">
        <v>17</v>
      </c>
      <c r="E889" s="1" t="s">
        <v>18</v>
      </c>
      <c r="F889" s="1" t="s">
        <v>144</v>
      </c>
      <c r="G889" s="2">
        <v>38203</v>
      </c>
      <c r="H889" s="1" t="s">
        <v>308</v>
      </c>
      <c r="I889" s="1" t="s">
        <v>18</v>
      </c>
      <c r="J889" s="1" t="s">
        <v>302</v>
      </c>
      <c r="K889" s="1" t="s">
        <v>303</v>
      </c>
      <c r="L889" s="1" t="s">
        <v>304</v>
      </c>
      <c r="M889" s="1" t="s">
        <v>304</v>
      </c>
      <c r="N889">
        <v>103800</v>
      </c>
      <c r="O889" s="1" t="s">
        <v>201</v>
      </c>
      <c r="P889" s="1" t="s">
        <v>202</v>
      </c>
      <c r="Q889" s="1">
        <f>Data_sales[[#This Row],[priceEach]]*Data_sales[[#This Row],[quantityOrdered]]</f>
        <v>1695.7900000000002</v>
      </c>
      <c r="R889" s="1">
        <f>YEAR(Data_sales[[#This Row],[orderDate]])</f>
        <v>2004</v>
      </c>
      <c r="T889">
        <f>COUNTIF($F$2:F889,F889:F1888)</f>
        <v>9</v>
      </c>
      <c r="U889" t="str">
        <f>IF(T889=1,T889+ROWS($T$2:T889)/1000,"")</f>
        <v/>
      </c>
      <c r="V889" t="str">
        <f>IFERROR(SMALL($U$2:$U$1001,ROWS($U$2:U889)),"")</f>
        <v/>
      </c>
      <c r="W889" t="str">
        <f>IF(V889&lt;&gt;"",INDEX(Data_sales[productName],MATCH(V889,$U$2:$U$1001,0)),"")</f>
        <v/>
      </c>
      <c r="X889">
        <f>COUNTIF($O$2:O889,$O$2:$O$1001)</f>
        <v>82</v>
      </c>
      <c r="Y889" t="str">
        <f>IF(X889=1,X889+ROWS($X$2:X889)/100,"")</f>
        <v/>
      </c>
      <c r="Z889" t="str">
        <f>IFERROR(LARGE($Y$2:$Y$1001,ROWS($Y$2:Y889)),"")</f>
        <v/>
      </c>
      <c r="AA889" t="str">
        <f>IF(Z889&lt;&gt;"",INDEX(Data_sales[RepfullName],MATCH(Z889,$Y$2:$Y$1001,0)),"")</f>
        <v/>
      </c>
    </row>
    <row r="890" spans="1:27" x14ac:dyDescent="0.25">
      <c r="A890">
        <v>148</v>
      </c>
      <c r="B890">
        <v>23</v>
      </c>
      <c r="C890">
        <v>73.73</v>
      </c>
      <c r="D890" s="1" t="s">
        <v>17</v>
      </c>
      <c r="E890" s="1" t="s">
        <v>18</v>
      </c>
      <c r="F890" s="1" t="s">
        <v>144</v>
      </c>
      <c r="G890" s="2">
        <v>38413</v>
      </c>
      <c r="H890" s="1" t="s">
        <v>110</v>
      </c>
      <c r="I890" s="1" t="s">
        <v>309</v>
      </c>
      <c r="J890" s="1" t="s">
        <v>302</v>
      </c>
      <c r="K890" s="1" t="s">
        <v>303</v>
      </c>
      <c r="L890" s="1" t="s">
        <v>304</v>
      </c>
      <c r="M890" s="1" t="s">
        <v>304</v>
      </c>
      <c r="N890">
        <v>103800</v>
      </c>
      <c r="O890" s="1" t="s">
        <v>201</v>
      </c>
      <c r="P890" s="1" t="s">
        <v>202</v>
      </c>
      <c r="Q890" s="3">
        <f>Data_sales[[#This Row],[priceEach]]*Data_sales[[#This Row],[quantityOrdered]]</f>
        <v>1695.7900000000002</v>
      </c>
      <c r="R890" s="1">
        <f>YEAR(Data_sales[[#This Row],[orderDate]])</f>
        <v>2005</v>
      </c>
      <c r="T890">
        <f>COUNTIF($F$2:F890,F890:F1889)</f>
        <v>10</v>
      </c>
      <c r="U890" t="str">
        <f>IF(T890=1,T890+ROWS($T$2:T890)/1000,"")</f>
        <v/>
      </c>
      <c r="V890" t="str">
        <f>IFERROR(SMALL($U$2:$U$1001,ROWS($U$2:U890)),"")</f>
        <v/>
      </c>
      <c r="W890" t="str">
        <f>IF(V890&lt;&gt;"",INDEX(Data_sales[productName],MATCH(V890,$U$2:$U$1001,0)),"")</f>
        <v/>
      </c>
      <c r="X890">
        <f>COUNTIF($O$2:O890,$O$2:$O$1001)</f>
        <v>83</v>
      </c>
      <c r="Y890" t="str">
        <f>IF(X890=1,X890+ROWS($X$2:X890)/100,"")</f>
        <v/>
      </c>
      <c r="Z890" t="str">
        <f>IFERROR(LARGE($Y$2:$Y$1001,ROWS($Y$2:Y890)),"")</f>
        <v/>
      </c>
      <c r="AA890" t="str">
        <f>IF(Z890&lt;&gt;"",INDEX(Data_sales[RepfullName],MATCH(Z890,$Y$2:$Y$1001,0)),"")</f>
        <v/>
      </c>
    </row>
    <row r="891" spans="1:27" x14ac:dyDescent="0.25">
      <c r="A891">
        <v>148</v>
      </c>
      <c r="B891">
        <v>41</v>
      </c>
      <c r="C891">
        <v>119.2</v>
      </c>
      <c r="D891" s="1" t="s">
        <v>17</v>
      </c>
      <c r="E891" s="1" t="s">
        <v>18</v>
      </c>
      <c r="F891" s="1" t="s">
        <v>145</v>
      </c>
      <c r="G891" s="2">
        <v>37727</v>
      </c>
      <c r="H891" s="1" t="s">
        <v>301</v>
      </c>
      <c r="I891" s="1" t="s">
        <v>18</v>
      </c>
      <c r="J891" s="1" t="s">
        <v>302</v>
      </c>
      <c r="K891" s="1" t="s">
        <v>303</v>
      </c>
      <c r="L891" s="1" t="s">
        <v>304</v>
      </c>
      <c r="M891" s="1" t="s">
        <v>304</v>
      </c>
      <c r="N891">
        <v>103800</v>
      </c>
      <c r="O891" s="1" t="s">
        <v>201</v>
      </c>
      <c r="P891" s="1" t="s">
        <v>202</v>
      </c>
      <c r="Q891" s="1">
        <f>Data_sales[[#This Row],[priceEach]]*Data_sales[[#This Row],[quantityOrdered]]</f>
        <v>4887.2</v>
      </c>
      <c r="R891" s="1">
        <f>YEAR(Data_sales[[#This Row],[orderDate]])</f>
        <v>2003</v>
      </c>
      <c r="T891">
        <f>COUNTIF($F$2:F891,F891:F1890)</f>
        <v>6</v>
      </c>
      <c r="U891" t="str">
        <f>IF(T891=1,T891+ROWS($T$2:T891)/1000,"")</f>
        <v/>
      </c>
      <c r="V891" t="str">
        <f>IFERROR(SMALL($U$2:$U$1001,ROWS($U$2:U891)),"")</f>
        <v/>
      </c>
      <c r="W891" t="str">
        <f>IF(V891&lt;&gt;"",INDEX(Data_sales[productName],MATCH(V891,$U$2:$U$1001,0)),"")</f>
        <v/>
      </c>
      <c r="X891">
        <f>COUNTIF($O$2:O891,$O$2:$O$1001)</f>
        <v>84</v>
      </c>
      <c r="Y891" t="str">
        <f>IF(X891=1,X891+ROWS($X$2:X891)/100,"")</f>
        <v/>
      </c>
      <c r="Z891" t="str">
        <f>IFERROR(LARGE($Y$2:$Y$1001,ROWS($Y$2:Y891)),"")</f>
        <v/>
      </c>
      <c r="AA891" t="str">
        <f>IF(Z891&lt;&gt;"",INDEX(Data_sales[RepfullName],MATCH(Z891,$Y$2:$Y$1001,0)),"")</f>
        <v/>
      </c>
    </row>
    <row r="892" spans="1:27" x14ac:dyDescent="0.25">
      <c r="A892">
        <v>148</v>
      </c>
      <c r="B892">
        <v>41</v>
      </c>
      <c r="C892">
        <v>119.2</v>
      </c>
      <c r="D892" s="1" t="s">
        <v>17</v>
      </c>
      <c r="E892" s="1" t="s">
        <v>18</v>
      </c>
      <c r="F892" s="1" t="s">
        <v>145</v>
      </c>
      <c r="G892" s="2">
        <v>37883</v>
      </c>
      <c r="H892" s="1" t="s">
        <v>305</v>
      </c>
      <c r="I892" s="1" t="s">
        <v>186</v>
      </c>
      <c r="J892" s="1" t="s">
        <v>302</v>
      </c>
      <c r="K892" s="1" t="s">
        <v>303</v>
      </c>
      <c r="L892" s="1" t="s">
        <v>304</v>
      </c>
      <c r="M892" s="1" t="s">
        <v>304</v>
      </c>
      <c r="N892">
        <v>103800</v>
      </c>
      <c r="O892" s="1" t="s">
        <v>201</v>
      </c>
      <c r="P892" s="1" t="s">
        <v>202</v>
      </c>
      <c r="Q892" s="1">
        <f>Data_sales[[#This Row],[priceEach]]*Data_sales[[#This Row],[quantityOrdered]]</f>
        <v>4887.2</v>
      </c>
      <c r="R892" s="1">
        <f>YEAR(Data_sales[[#This Row],[orderDate]])</f>
        <v>2003</v>
      </c>
      <c r="T892">
        <f>COUNTIF($F$2:F892,F892:F1891)</f>
        <v>7</v>
      </c>
      <c r="U892" t="str">
        <f>IF(T892=1,T892+ROWS($T$2:T892)/1000,"")</f>
        <v/>
      </c>
      <c r="V892" t="str">
        <f>IFERROR(SMALL($U$2:$U$1001,ROWS($U$2:U892)),"")</f>
        <v/>
      </c>
      <c r="W892" t="str">
        <f>IF(V892&lt;&gt;"",INDEX(Data_sales[productName],MATCH(V892,$U$2:$U$1001,0)),"")</f>
        <v/>
      </c>
      <c r="X892">
        <f>COUNTIF($O$2:O892,$O$2:$O$1001)</f>
        <v>85</v>
      </c>
      <c r="Y892" t="str">
        <f>IF(X892=1,X892+ROWS($X$2:X892)/100,"")</f>
        <v/>
      </c>
      <c r="Z892" t="str">
        <f>IFERROR(LARGE($Y$2:$Y$1001,ROWS($Y$2:Y892)),"")</f>
        <v/>
      </c>
      <c r="AA892" t="str">
        <f>IF(Z892&lt;&gt;"",INDEX(Data_sales[RepfullName],MATCH(Z892,$Y$2:$Y$1001,0)),"")</f>
        <v/>
      </c>
    </row>
    <row r="893" spans="1:27" x14ac:dyDescent="0.25">
      <c r="A893">
        <v>148</v>
      </c>
      <c r="B893">
        <v>41</v>
      </c>
      <c r="C893">
        <v>119.2</v>
      </c>
      <c r="D893" s="1" t="s">
        <v>17</v>
      </c>
      <c r="E893" s="1" t="s">
        <v>18</v>
      </c>
      <c r="F893" s="1" t="s">
        <v>145</v>
      </c>
      <c r="G893" s="2">
        <v>37916</v>
      </c>
      <c r="H893" s="1" t="s">
        <v>306</v>
      </c>
      <c r="I893" s="1" t="s">
        <v>307</v>
      </c>
      <c r="J893" s="1" t="s">
        <v>302</v>
      </c>
      <c r="K893" s="1" t="s">
        <v>303</v>
      </c>
      <c r="L893" s="1" t="s">
        <v>304</v>
      </c>
      <c r="M893" s="1" t="s">
        <v>304</v>
      </c>
      <c r="N893">
        <v>103800</v>
      </c>
      <c r="O893" s="1" t="s">
        <v>201</v>
      </c>
      <c r="P893" s="1" t="s">
        <v>202</v>
      </c>
      <c r="Q893" s="1">
        <f>Data_sales[[#This Row],[priceEach]]*Data_sales[[#This Row],[quantityOrdered]]</f>
        <v>4887.2</v>
      </c>
      <c r="R893" s="1">
        <f>YEAR(Data_sales[[#This Row],[orderDate]])</f>
        <v>2003</v>
      </c>
      <c r="T893">
        <f>COUNTIF($F$2:F893,F893:F1892)</f>
        <v>8</v>
      </c>
      <c r="U893" t="str">
        <f>IF(T893=1,T893+ROWS($T$2:T893)/1000,"")</f>
        <v/>
      </c>
      <c r="V893" t="str">
        <f>IFERROR(SMALL($U$2:$U$1001,ROWS($U$2:U893)),"")</f>
        <v/>
      </c>
      <c r="W893" t="str">
        <f>IF(V893&lt;&gt;"",INDEX(Data_sales[productName],MATCH(V893,$U$2:$U$1001,0)),"")</f>
        <v/>
      </c>
      <c r="X893">
        <f>COUNTIF($O$2:O893,$O$2:$O$1001)</f>
        <v>86</v>
      </c>
      <c r="Y893" t="str">
        <f>IF(X893=1,X893+ROWS($X$2:X893)/100,"")</f>
        <v/>
      </c>
      <c r="Z893" t="str">
        <f>IFERROR(LARGE($Y$2:$Y$1001,ROWS($Y$2:Y893)),"")</f>
        <v/>
      </c>
      <c r="AA893" t="str">
        <f>IF(Z893&lt;&gt;"",INDEX(Data_sales[RepfullName],MATCH(Z893,$Y$2:$Y$1001,0)),"")</f>
        <v/>
      </c>
    </row>
    <row r="894" spans="1:27" x14ac:dyDescent="0.25">
      <c r="A894">
        <v>148</v>
      </c>
      <c r="B894">
        <v>41</v>
      </c>
      <c r="C894">
        <v>119.2</v>
      </c>
      <c r="D894" s="1" t="s">
        <v>17</v>
      </c>
      <c r="E894" s="1" t="s">
        <v>18</v>
      </c>
      <c r="F894" s="1" t="s">
        <v>145</v>
      </c>
      <c r="G894" s="2">
        <v>38203</v>
      </c>
      <c r="H894" s="1" t="s">
        <v>308</v>
      </c>
      <c r="I894" s="1" t="s">
        <v>18</v>
      </c>
      <c r="J894" s="1" t="s">
        <v>302</v>
      </c>
      <c r="K894" s="1" t="s">
        <v>303</v>
      </c>
      <c r="L894" s="1" t="s">
        <v>304</v>
      </c>
      <c r="M894" s="1" t="s">
        <v>304</v>
      </c>
      <c r="N894">
        <v>103800</v>
      </c>
      <c r="O894" s="1" t="s">
        <v>201</v>
      </c>
      <c r="P894" s="1" t="s">
        <v>202</v>
      </c>
      <c r="Q894" s="1">
        <f>Data_sales[[#This Row],[priceEach]]*Data_sales[[#This Row],[quantityOrdered]]</f>
        <v>4887.2</v>
      </c>
      <c r="R894" s="1">
        <f>YEAR(Data_sales[[#This Row],[orderDate]])</f>
        <v>2004</v>
      </c>
      <c r="T894">
        <f>COUNTIF($F$2:F894,F894:F1893)</f>
        <v>9</v>
      </c>
      <c r="U894" t="str">
        <f>IF(T894=1,T894+ROWS($T$2:T894)/1000,"")</f>
        <v/>
      </c>
      <c r="V894" t="str">
        <f>IFERROR(SMALL($U$2:$U$1001,ROWS($U$2:U894)),"")</f>
        <v/>
      </c>
      <c r="W894" t="str">
        <f>IF(V894&lt;&gt;"",INDEX(Data_sales[productName],MATCH(V894,$U$2:$U$1001,0)),"")</f>
        <v/>
      </c>
      <c r="X894">
        <f>COUNTIF($O$2:O894,$O$2:$O$1001)</f>
        <v>87</v>
      </c>
      <c r="Y894" t="str">
        <f>IF(X894=1,X894+ROWS($X$2:X894)/100,"")</f>
        <v/>
      </c>
      <c r="Z894" t="str">
        <f>IFERROR(LARGE($Y$2:$Y$1001,ROWS($Y$2:Y894)),"")</f>
        <v/>
      </c>
      <c r="AA894" t="str">
        <f>IF(Z894&lt;&gt;"",INDEX(Data_sales[RepfullName],MATCH(Z894,$Y$2:$Y$1001,0)),"")</f>
        <v/>
      </c>
    </row>
    <row r="895" spans="1:27" x14ac:dyDescent="0.25">
      <c r="A895">
        <v>148</v>
      </c>
      <c r="B895">
        <v>41</v>
      </c>
      <c r="C895">
        <v>119.2</v>
      </c>
      <c r="D895" s="1" t="s">
        <v>17</v>
      </c>
      <c r="E895" s="1" t="s">
        <v>18</v>
      </c>
      <c r="F895" s="1" t="s">
        <v>145</v>
      </c>
      <c r="G895" s="2">
        <v>38413</v>
      </c>
      <c r="H895" s="1" t="s">
        <v>110</v>
      </c>
      <c r="I895" s="1" t="s">
        <v>309</v>
      </c>
      <c r="J895" s="1" t="s">
        <v>302</v>
      </c>
      <c r="K895" s="1" t="s">
        <v>303</v>
      </c>
      <c r="L895" s="1" t="s">
        <v>304</v>
      </c>
      <c r="M895" s="1" t="s">
        <v>304</v>
      </c>
      <c r="N895">
        <v>103800</v>
      </c>
      <c r="O895" s="1" t="s">
        <v>201</v>
      </c>
      <c r="P895" s="1" t="s">
        <v>202</v>
      </c>
      <c r="Q895" s="3">
        <f>Data_sales[[#This Row],[priceEach]]*Data_sales[[#This Row],[quantityOrdered]]</f>
        <v>4887.2</v>
      </c>
      <c r="R895" s="1">
        <f>YEAR(Data_sales[[#This Row],[orderDate]])</f>
        <v>2005</v>
      </c>
      <c r="T895">
        <f>COUNTIF($F$2:F895,F895:F1894)</f>
        <v>10</v>
      </c>
      <c r="U895" t="str">
        <f>IF(T895=1,T895+ROWS($T$2:T895)/1000,"")</f>
        <v/>
      </c>
      <c r="V895" t="str">
        <f>IFERROR(SMALL($U$2:$U$1001,ROWS($U$2:U895)),"")</f>
        <v/>
      </c>
      <c r="W895" t="str">
        <f>IF(V895&lt;&gt;"",INDEX(Data_sales[productName],MATCH(V895,$U$2:$U$1001,0)),"")</f>
        <v/>
      </c>
      <c r="X895">
        <f>COUNTIF($O$2:O895,$O$2:$O$1001)</f>
        <v>88</v>
      </c>
      <c r="Y895" t="str">
        <f>IF(X895=1,X895+ROWS($X$2:X895)/100,"")</f>
        <v/>
      </c>
      <c r="Z895" t="str">
        <f>IFERROR(LARGE($Y$2:$Y$1001,ROWS($Y$2:Y895)),"")</f>
        <v/>
      </c>
      <c r="AA895" t="str">
        <f>IF(Z895&lt;&gt;"",INDEX(Data_sales[RepfullName],MATCH(Z895,$Y$2:$Y$1001,0)),"")</f>
        <v/>
      </c>
    </row>
    <row r="896" spans="1:27" x14ac:dyDescent="0.25">
      <c r="A896">
        <v>148</v>
      </c>
      <c r="B896">
        <v>21</v>
      </c>
      <c r="C896">
        <v>55.65</v>
      </c>
      <c r="D896" s="1" t="s">
        <v>17</v>
      </c>
      <c r="E896" s="1" t="s">
        <v>18</v>
      </c>
      <c r="F896" s="1" t="s">
        <v>127</v>
      </c>
      <c r="G896" s="2">
        <v>37727</v>
      </c>
      <c r="H896" s="1" t="s">
        <v>301</v>
      </c>
      <c r="I896" s="1" t="s">
        <v>18</v>
      </c>
      <c r="J896" s="1" t="s">
        <v>302</v>
      </c>
      <c r="K896" s="1" t="s">
        <v>303</v>
      </c>
      <c r="L896" s="1" t="s">
        <v>304</v>
      </c>
      <c r="M896" s="1" t="s">
        <v>304</v>
      </c>
      <c r="N896">
        <v>103800</v>
      </c>
      <c r="O896" s="1" t="s">
        <v>201</v>
      </c>
      <c r="P896" s="1" t="s">
        <v>202</v>
      </c>
      <c r="Q896" s="1">
        <f>Data_sales[[#This Row],[priceEach]]*Data_sales[[#This Row],[quantityOrdered]]</f>
        <v>1168.6499999999999</v>
      </c>
      <c r="R896" s="1">
        <f>YEAR(Data_sales[[#This Row],[orderDate]])</f>
        <v>2003</v>
      </c>
      <c r="T896">
        <f>COUNTIF($F$2:F896,F896:F1895)</f>
        <v>27</v>
      </c>
      <c r="U896" t="str">
        <f>IF(T896=1,T896+ROWS($T$2:T896)/1000,"")</f>
        <v/>
      </c>
      <c r="V896" t="str">
        <f>IFERROR(SMALL($U$2:$U$1001,ROWS($U$2:U896)),"")</f>
        <v/>
      </c>
      <c r="W896" t="str">
        <f>IF(V896&lt;&gt;"",INDEX(Data_sales[productName],MATCH(V896,$U$2:$U$1001,0)),"")</f>
        <v/>
      </c>
      <c r="X896">
        <f>COUNTIF($O$2:O896,$O$2:$O$1001)</f>
        <v>89</v>
      </c>
      <c r="Y896" t="str">
        <f>IF(X896=1,X896+ROWS($X$2:X896)/100,"")</f>
        <v/>
      </c>
      <c r="Z896" t="str">
        <f>IFERROR(LARGE($Y$2:$Y$1001,ROWS($Y$2:Y896)),"")</f>
        <v/>
      </c>
      <c r="AA896" t="str">
        <f>IF(Z896&lt;&gt;"",INDEX(Data_sales[RepfullName],MATCH(Z896,$Y$2:$Y$1001,0)),"")</f>
        <v/>
      </c>
    </row>
    <row r="897" spans="1:27" x14ac:dyDescent="0.25">
      <c r="A897">
        <v>148</v>
      </c>
      <c r="B897">
        <v>21</v>
      </c>
      <c r="C897">
        <v>55.65</v>
      </c>
      <c r="D897" s="1" t="s">
        <v>17</v>
      </c>
      <c r="E897" s="1" t="s">
        <v>18</v>
      </c>
      <c r="F897" s="1" t="s">
        <v>127</v>
      </c>
      <c r="G897" s="2">
        <v>37883</v>
      </c>
      <c r="H897" s="1" t="s">
        <v>305</v>
      </c>
      <c r="I897" s="1" t="s">
        <v>186</v>
      </c>
      <c r="J897" s="1" t="s">
        <v>302</v>
      </c>
      <c r="K897" s="1" t="s">
        <v>303</v>
      </c>
      <c r="L897" s="1" t="s">
        <v>304</v>
      </c>
      <c r="M897" s="1" t="s">
        <v>304</v>
      </c>
      <c r="N897">
        <v>103800</v>
      </c>
      <c r="O897" s="1" t="s">
        <v>201</v>
      </c>
      <c r="P897" s="1" t="s">
        <v>202</v>
      </c>
      <c r="Q897" s="1">
        <f>Data_sales[[#This Row],[priceEach]]*Data_sales[[#This Row],[quantityOrdered]]</f>
        <v>1168.6499999999999</v>
      </c>
      <c r="R897" s="1">
        <f>YEAR(Data_sales[[#This Row],[orderDate]])</f>
        <v>2003</v>
      </c>
      <c r="T897">
        <f>COUNTIF($F$2:F897,F897:F1896)</f>
        <v>28</v>
      </c>
      <c r="U897" t="str">
        <f>IF(T897=1,T897+ROWS($T$2:T897)/1000,"")</f>
        <v/>
      </c>
      <c r="V897" t="str">
        <f>IFERROR(SMALL($U$2:$U$1001,ROWS($U$2:U897)),"")</f>
        <v/>
      </c>
      <c r="W897" t="str">
        <f>IF(V897&lt;&gt;"",INDEX(Data_sales[productName],MATCH(V897,$U$2:$U$1001,0)),"")</f>
        <v/>
      </c>
      <c r="X897">
        <f>COUNTIF($O$2:O897,$O$2:$O$1001)</f>
        <v>90</v>
      </c>
      <c r="Y897" t="str">
        <f>IF(X897=1,X897+ROWS($X$2:X897)/100,"")</f>
        <v/>
      </c>
      <c r="Z897" t="str">
        <f>IFERROR(LARGE($Y$2:$Y$1001,ROWS($Y$2:Y897)),"")</f>
        <v/>
      </c>
      <c r="AA897" t="str">
        <f>IF(Z897&lt;&gt;"",INDEX(Data_sales[RepfullName],MATCH(Z897,$Y$2:$Y$1001,0)),"")</f>
        <v/>
      </c>
    </row>
    <row r="898" spans="1:27" x14ac:dyDescent="0.25">
      <c r="A898">
        <v>148</v>
      </c>
      <c r="B898">
        <v>21</v>
      </c>
      <c r="C898">
        <v>55.65</v>
      </c>
      <c r="D898" s="1" t="s">
        <v>17</v>
      </c>
      <c r="E898" s="1" t="s">
        <v>18</v>
      </c>
      <c r="F898" s="1" t="s">
        <v>127</v>
      </c>
      <c r="G898" s="2">
        <v>37916</v>
      </c>
      <c r="H898" s="1" t="s">
        <v>306</v>
      </c>
      <c r="I898" s="1" t="s">
        <v>307</v>
      </c>
      <c r="J898" s="1" t="s">
        <v>302</v>
      </c>
      <c r="K898" s="1" t="s">
        <v>303</v>
      </c>
      <c r="L898" s="1" t="s">
        <v>304</v>
      </c>
      <c r="M898" s="1" t="s">
        <v>304</v>
      </c>
      <c r="N898">
        <v>103800</v>
      </c>
      <c r="O898" s="1" t="s">
        <v>201</v>
      </c>
      <c r="P898" s="1" t="s">
        <v>202</v>
      </c>
      <c r="Q898" s="1">
        <f>Data_sales[[#This Row],[priceEach]]*Data_sales[[#This Row],[quantityOrdered]]</f>
        <v>1168.6499999999999</v>
      </c>
      <c r="R898" s="1">
        <f>YEAR(Data_sales[[#This Row],[orderDate]])</f>
        <v>2003</v>
      </c>
      <c r="T898">
        <f>COUNTIF($F$2:F898,F898:F1897)</f>
        <v>29</v>
      </c>
      <c r="U898" t="str">
        <f>IF(T898=1,T898+ROWS($T$2:T898)/1000,"")</f>
        <v/>
      </c>
      <c r="V898" t="str">
        <f>IFERROR(SMALL($U$2:$U$1001,ROWS($U$2:U898)),"")</f>
        <v/>
      </c>
      <c r="W898" t="str">
        <f>IF(V898&lt;&gt;"",INDEX(Data_sales[productName],MATCH(V898,$U$2:$U$1001,0)),"")</f>
        <v/>
      </c>
      <c r="X898">
        <f>COUNTIF($O$2:O898,$O$2:$O$1001)</f>
        <v>91</v>
      </c>
      <c r="Y898" t="str">
        <f>IF(X898=1,X898+ROWS($X$2:X898)/100,"")</f>
        <v/>
      </c>
      <c r="Z898" t="str">
        <f>IFERROR(LARGE($Y$2:$Y$1001,ROWS($Y$2:Y898)),"")</f>
        <v/>
      </c>
      <c r="AA898" t="str">
        <f>IF(Z898&lt;&gt;"",INDEX(Data_sales[RepfullName],MATCH(Z898,$Y$2:$Y$1001,0)),"")</f>
        <v/>
      </c>
    </row>
    <row r="899" spans="1:27" x14ac:dyDescent="0.25">
      <c r="A899">
        <v>148</v>
      </c>
      <c r="B899">
        <v>21</v>
      </c>
      <c r="C899">
        <v>55.65</v>
      </c>
      <c r="D899" s="1" t="s">
        <v>17</v>
      </c>
      <c r="E899" s="1" t="s">
        <v>18</v>
      </c>
      <c r="F899" s="1" t="s">
        <v>127</v>
      </c>
      <c r="G899" s="2">
        <v>38203</v>
      </c>
      <c r="H899" s="1" t="s">
        <v>308</v>
      </c>
      <c r="I899" s="1" t="s">
        <v>18</v>
      </c>
      <c r="J899" s="1" t="s">
        <v>302</v>
      </c>
      <c r="K899" s="1" t="s">
        <v>303</v>
      </c>
      <c r="L899" s="1" t="s">
        <v>304</v>
      </c>
      <c r="M899" s="1" t="s">
        <v>304</v>
      </c>
      <c r="N899">
        <v>103800</v>
      </c>
      <c r="O899" s="1" t="s">
        <v>201</v>
      </c>
      <c r="P899" s="1" t="s">
        <v>202</v>
      </c>
      <c r="Q899" s="1">
        <f>Data_sales[[#This Row],[priceEach]]*Data_sales[[#This Row],[quantityOrdered]]</f>
        <v>1168.6499999999999</v>
      </c>
      <c r="R899" s="1">
        <f>YEAR(Data_sales[[#This Row],[orderDate]])</f>
        <v>2004</v>
      </c>
      <c r="T899">
        <f>COUNTIF($F$2:F899,F899:F1898)</f>
        <v>30</v>
      </c>
      <c r="U899" t="str">
        <f>IF(T899=1,T899+ROWS($T$2:T899)/1000,"")</f>
        <v/>
      </c>
      <c r="V899" t="str">
        <f>IFERROR(SMALL($U$2:$U$1001,ROWS($U$2:U899)),"")</f>
        <v/>
      </c>
      <c r="W899" t="str">
        <f>IF(V899&lt;&gt;"",INDEX(Data_sales[productName],MATCH(V899,$U$2:$U$1001,0)),"")</f>
        <v/>
      </c>
      <c r="X899">
        <f>COUNTIF($O$2:O899,$O$2:$O$1001)</f>
        <v>92</v>
      </c>
      <c r="Y899" t="str">
        <f>IF(X899=1,X899+ROWS($X$2:X899)/100,"")</f>
        <v/>
      </c>
      <c r="Z899" t="str">
        <f>IFERROR(LARGE($Y$2:$Y$1001,ROWS($Y$2:Y899)),"")</f>
        <v/>
      </c>
      <c r="AA899" t="str">
        <f>IF(Z899&lt;&gt;"",INDEX(Data_sales[RepfullName],MATCH(Z899,$Y$2:$Y$1001,0)),"")</f>
        <v/>
      </c>
    </row>
    <row r="900" spans="1:27" x14ac:dyDescent="0.25">
      <c r="A900">
        <v>148</v>
      </c>
      <c r="B900">
        <v>21</v>
      </c>
      <c r="C900">
        <v>55.65</v>
      </c>
      <c r="D900" s="1" t="s">
        <v>17</v>
      </c>
      <c r="E900" s="1" t="s">
        <v>18</v>
      </c>
      <c r="F900" s="1" t="s">
        <v>127</v>
      </c>
      <c r="G900" s="2">
        <v>38413</v>
      </c>
      <c r="H900" s="1" t="s">
        <v>110</v>
      </c>
      <c r="I900" s="1" t="s">
        <v>309</v>
      </c>
      <c r="J900" s="1" t="s">
        <v>302</v>
      </c>
      <c r="K900" s="1" t="s">
        <v>303</v>
      </c>
      <c r="L900" s="1" t="s">
        <v>304</v>
      </c>
      <c r="M900" s="1" t="s">
        <v>304</v>
      </c>
      <c r="N900">
        <v>103800</v>
      </c>
      <c r="O900" s="1" t="s">
        <v>201</v>
      </c>
      <c r="P900" s="1" t="s">
        <v>202</v>
      </c>
      <c r="Q900" s="3">
        <f>Data_sales[[#This Row],[priceEach]]*Data_sales[[#This Row],[quantityOrdered]]</f>
        <v>1168.6499999999999</v>
      </c>
      <c r="R900" s="1">
        <f>YEAR(Data_sales[[#This Row],[orderDate]])</f>
        <v>2005</v>
      </c>
      <c r="T900">
        <f>COUNTIF($F$2:F900,F900:F1899)</f>
        <v>31</v>
      </c>
      <c r="U900" t="str">
        <f>IF(T900=1,T900+ROWS($T$2:T900)/1000,"")</f>
        <v/>
      </c>
      <c r="V900" t="str">
        <f>IFERROR(SMALL($U$2:$U$1001,ROWS($U$2:U900)),"")</f>
        <v/>
      </c>
      <c r="W900" t="str">
        <f>IF(V900&lt;&gt;"",INDEX(Data_sales[productName],MATCH(V900,$U$2:$U$1001,0)),"")</f>
        <v/>
      </c>
      <c r="X900">
        <f>COUNTIF($O$2:O900,$O$2:$O$1001)</f>
        <v>93</v>
      </c>
      <c r="Y900" t="str">
        <f>IF(X900=1,X900+ROWS($X$2:X900)/100,"")</f>
        <v/>
      </c>
      <c r="Z900" t="str">
        <f>IFERROR(LARGE($Y$2:$Y$1001,ROWS($Y$2:Y900)),"")</f>
        <v/>
      </c>
      <c r="AA900" t="str">
        <f>IF(Z900&lt;&gt;"",INDEX(Data_sales[RepfullName],MATCH(Z900,$Y$2:$Y$1001,0)),"")</f>
        <v/>
      </c>
    </row>
    <row r="901" spans="1:27" x14ac:dyDescent="0.25">
      <c r="A901">
        <v>148</v>
      </c>
      <c r="B901">
        <v>38</v>
      </c>
      <c r="C901">
        <v>75.349999999999994</v>
      </c>
      <c r="D901" s="1" t="s">
        <v>17</v>
      </c>
      <c r="E901" s="1" t="s">
        <v>18</v>
      </c>
      <c r="F901" s="1" t="s">
        <v>149</v>
      </c>
      <c r="G901" s="2">
        <v>37727</v>
      </c>
      <c r="H901" s="1" t="s">
        <v>301</v>
      </c>
      <c r="I901" s="1" t="s">
        <v>18</v>
      </c>
      <c r="J901" s="1" t="s">
        <v>302</v>
      </c>
      <c r="K901" s="1" t="s">
        <v>303</v>
      </c>
      <c r="L901" s="1" t="s">
        <v>304</v>
      </c>
      <c r="M901" s="1" t="s">
        <v>304</v>
      </c>
      <c r="N901">
        <v>103800</v>
      </c>
      <c r="O901" s="1" t="s">
        <v>201</v>
      </c>
      <c r="P901" s="1" t="s">
        <v>202</v>
      </c>
      <c r="Q901" s="1">
        <f>Data_sales[[#This Row],[priceEach]]*Data_sales[[#This Row],[quantityOrdered]]</f>
        <v>2863.2999999999997</v>
      </c>
      <c r="R901" s="1">
        <f>YEAR(Data_sales[[#This Row],[orderDate]])</f>
        <v>2003</v>
      </c>
      <c r="T901">
        <f>COUNTIF($F$2:F901,F901:F1900)</f>
        <v>6</v>
      </c>
      <c r="U901" t="str">
        <f>IF(T901=1,T901+ROWS($T$2:T901)/1000,"")</f>
        <v/>
      </c>
      <c r="V901" t="str">
        <f>IFERROR(SMALL($U$2:$U$1001,ROWS($U$2:U901)),"")</f>
        <v/>
      </c>
      <c r="W901" t="str">
        <f>IF(V901&lt;&gt;"",INDEX(Data_sales[productName],MATCH(V901,$U$2:$U$1001,0)),"")</f>
        <v/>
      </c>
      <c r="X901">
        <f>COUNTIF($O$2:O901,$O$2:$O$1001)</f>
        <v>94</v>
      </c>
      <c r="Y901" t="str">
        <f>IF(X901=1,X901+ROWS($X$2:X901)/100,"")</f>
        <v/>
      </c>
      <c r="Z901" t="str">
        <f>IFERROR(LARGE($Y$2:$Y$1001,ROWS($Y$2:Y901)),"")</f>
        <v/>
      </c>
      <c r="AA901" t="str">
        <f>IF(Z901&lt;&gt;"",INDEX(Data_sales[RepfullName],MATCH(Z901,$Y$2:$Y$1001,0)),"")</f>
        <v/>
      </c>
    </row>
    <row r="902" spans="1:27" x14ac:dyDescent="0.25">
      <c r="A902">
        <v>148</v>
      </c>
      <c r="B902">
        <v>38</v>
      </c>
      <c r="C902">
        <v>75.349999999999994</v>
      </c>
      <c r="D902" s="1" t="s">
        <v>17</v>
      </c>
      <c r="E902" s="1" t="s">
        <v>18</v>
      </c>
      <c r="F902" s="1" t="s">
        <v>149</v>
      </c>
      <c r="G902" s="2">
        <v>37883</v>
      </c>
      <c r="H902" s="1" t="s">
        <v>305</v>
      </c>
      <c r="I902" s="1" t="s">
        <v>186</v>
      </c>
      <c r="J902" s="1" t="s">
        <v>302</v>
      </c>
      <c r="K902" s="1" t="s">
        <v>303</v>
      </c>
      <c r="L902" s="1" t="s">
        <v>304</v>
      </c>
      <c r="M902" s="1" t="s">
        <v>304</v>
      </c>
      <c r="N902">
        <v>103800</v>
      </c>
      <c r="O902" s="1" t="s">
        <v>201</v>
      </c>
      <c r="P902" s="1" t="s">
        <v>202</v>
      </c>
      <c r="Q902" s="1">
        <f>Data_sales[[#This Row],[priceEach]]*Data_sales[[#This Row],[quantityOrdered]]</f>
        <v>2863.2999999999997</v>
      </c>
      <c r="R902" s="1">
        <f>YEAR(Data_sales[[#This Row],[orderDate]])</f>
        <v>2003</v>
      </c>
      <c r="T902">
        <f>COUNTIF($F$2:F902,F902:F1901)</f>
        <v>7</v>
      </c>
      <c r="U902" t="str">
        <f>IF(T902=1,T902+ROWS($T$2:T902)/1000,"")</f>
        <v/>
      </c>
      <c r="V902" t="str">
        <f>IFERROR(SMALL($U$2:$U$1001,ROWS($U$2:U902)),"")</f>
        <v/>
      </c>
      <c r="W902" t="str">
        <f>IF(V902&lt;&gt;"",INDEX(Data_sales[productName],MATCH(V902,$U$2:$U$1001,0)),"")</f>
        <v/>
      </c>
      <c r="X902">
        <f>COUNTIF($O$2:O902,$O$2:$O$1001)</f>
        <v>95</v>
      </c>
      <c r="Y902" t="str">
        <f>IF(X902=1,X902+ROWS($X$2:X902)/100,"")</f>
        <v/>
      </c>
      <c r="Z902" t="str">
        <f>IFERROR(LARGE($Y$2:$Y$1001,ROWS($Y$2:Y902)),"")</f>
        <v/>
      </c>
      <c r="AA902" t="str">
        <f>IF(Z902&lt;&gt;"",INDEX(Data_sales[RepfullName],MATCH(Z902,$Y$2:$Y$1001,0)),"")</f>
        <v/>
      </c>
    </row>
    <row r="903" spans="1:27" x14ac:dyDescent="0.25">
      <c r="A903">
        <v>148</v>
      </c>
      <c r="B903">
        <v>38</v>
      </c>
      <c r="C903">
        <v>75.349999999999994</v>
      </c>
      <c r="D903" s="1" t="s">
        <v>17</v>
      </c>
      <c r="E903" s="1" t="s">
        <v>18</v>
      </c>
      <c r="F903" s="1" t="s">
        <v>149</v>
      </c>
      <c r="G903" s="2">
        <v>37916</v>
      </c>
      <c r="H903" s="1" t="s">
        <v>306</v>
      </c>
      <c r="I903" s="1" t="s">
        <v>307</v>
      </c>
      <c r="J903" s="1" t="s">
        <v>302</v>
      </c>
      <c r="K903" s="1" t="s">
        <v>303</v>
      </c>
      <c r="L903" s="1" t="s">
        <v>304</v>
      </c>
      <c r="M903" s="1" t="s">
        <v>304</v>
      </c>
      <c r="N903">
        <v>103800</v>
      </c>
      <c r="O903" s="1" t="s">
        <v>201</v>
      </c>
      <c r="P903" s="1" t="s">
        <v>202</v>
      </c>
      <c r="Q903" s="1">
        <f>Data_sales[[#This Row],[priceEach]]*Data_sales[[#This Row],[quantityOrdered]]</f>
        <v>2863.2999999999997</v>
      </c>
      <c r="R903" s="1">
        <f>YEAR(Data_sales[[#This Row],[orderDate]])</f>
        <v>2003</v>
      </c>
      <c r="T903">
        <f>COUNTIF($F$2:F903,F903:F1902)</f>
        <v>8</v>
      </c>
      <c r="U903" t="str">
        <f>IF(T903=1,T903+ROWS($T$2:T903)/1000,"")</f>
        <v/>
      </c>
      <c r="V903" t="str">
        <f>IFERROR(SMALL($U$2:$U$1001,ROWS($U$2:U903)),"")</f>
        <v/>
      </c>
      <c r="W903" t="str">
        <f>IF(V903&lt;&gt;"",INDEX(Data_sales[productName],MATCH(V903,$U$2:$U$1001,0)),"")</f>
        <v/>
      </c>
      <c r="X903">
        <f>COUNTIF($O$2:O903,$O$2:$O$1001)</f>
        <v>96</v>
      </c>
      <c r="Y903" t="str">
        <f>IF(X903=1,X903+ROWS($X$2:X903)/100,"")</f>
        <v/>
      </c>
      <c r="Z903" t="str">
        <f>IFERROR(LARGE($Y$2:$Y$1001,ROWS($Y$2:Y903)),"")</f>
        <v/>
      </c>
      <c r="AA903" t="str">
        <f>IF(Z903&lt;&gt;"",INDEX(Data_sales[RepfullName],MATCH(Z903,$Y$2:$Y$1001,0)),"")</f>
        <v/>
      </c>
    </row>
    <row r="904" spans="1:27" x14ac:dyDescent="0.25">
      <c r="A904">
        <v>148</v>
      </c>
      <c r="B904">
        <v>38</v>
      </c>
      <c r="C904">
        <v>75.349999999999994</v>
      </c>
      <c r="D904" s="1" t="s">
        <v>17</v>
      </c>
      <c r="E904" s="1" t="s">
        <v>18</v>
      </c>
      <c r="F904" s="1" t="s">
        <v>149</v>
      </c>
      <c r="G904" s="2">
        <v>38203</v>
      </c>
      <c r="H904" s="1" t="s">
        <v>308</v>
      </c>
      <c r="I904" s="1" t="s">
        <v>18</v>
      </c>
      <c r="J904" s="1" t="s">
        <v>302</v>
      </c>
      <c r="K904" s="1" t="s">
        <v>303</v>
      </c>
      <c r="L904" s="1" t="s">
        <v>304</v>
      </c>
      <c r="M904" s="1" t="s">
        <v>304</v>
      </c>
      <c r="N904">
        <v>103800</v>
      </c>
      <c r="O904" s="1" t="s">
        <v>201</v>
      </c>
      <c r="P904" s="1" t="s">
        <v>202</v>
      </c>
      <c r="Q904" s="1">
        <f>Data_sales[[#This Row],[priceEach]]*Data_sales[[#This Row],[quantityOrdered]]</f>
        <v>2863.2999999999997</v>
      </c>
      <c r="R904" s="1">
        <f>YEAR(Data_sales[[#This Row],[orderDate]])</f>
        <v>2004</v>
      </c>
      <c r="T904">
        <f>COUNTIF($F$2:F904,F904:F1903)</f>
        <v>9</v>
      </c>
      <c r="U904" t="str">
        <f>IF(T904=1,T904+ROWS($T$2:T904)/1000,"")</f>
        <v/>
      </c>
      <c r="V904" t="str">
        <f>IFERROR(SMALL($U$2:$U$1001,ROWS($U$2:U904)),"")</f>
        <v/>
      </c>
      <c r="W904" t="str">
        <f>IF(V904&lt;&gt;"",INDEX(Data_sales[productName],MATCH(V904,$U$2:$U$1001,0)),"")</f>
        <v/>
      </c>
      <c r="X904">
        <f>COUNTIF($O$2:O904,$O$2:$O$1001)</f>
        <v>97</v>
      </c>
      <c r="Y904" t="str">
        <f>IF(X904=1,X904+ROWS($X$2:X904)/100,"")</f>
        <v/>
      </c>
      <c r="Z904" t="str">
        <f>IFERROR(LARGE($Y$2:$Y$1001,ROWS($Y$2:Y904)),"")</f>
        <v/>
      </c>
      <c r="AA904" t="str">
        <f>IF(Z904&lt;&gt;"",INDEX(Data_sales[RepfullName],MATCH(Z904,$Y$2:$Y$1001,0)),"")</f>
        <v/>
      </c>
    </row>
    <row r="905" spans="1:27" x14ac:dyDescent="0.25">
      <c r="A905">
        <v>148</v>
      </c>
      <c r="B905">
        <v>38</v>
      </c>
      <c r="C905">
        <v>75.349999999999994</v>
      </c>
      <c r="D905" s="1" t="s">
        <v>17</v>
      </c>
      <c r="E905" s="1" t="s">
        <v>18</v>
      </c>
      <c r="F905" s="1" t="s">
        <v>149</v>
      </c>
      <c r="G905" s="2">
        <v>38413</v>
      </c>
      <c r="H905" s="1" t="s">
        <v>110</v>
      </c>
      <c r="I905" s="1" t="s">
        <v>309</v>
      </c>
      <c r="J905" s="1" t="s">
        <v>302</v>
      </c>
      <c r="K905" s="1" t="s">
        <v>303</v>
      </c>
      <c r="L905" s="1" t="s">
        <v>304</v>
      </c>
      <c r="M905" s="1" t="s">
        <v>304</v>
      </c>
      <c r="N905">
        <v>103800</v>
      </c>
      <c r="O905" s="1" t="s">
        <v>201</v>
      </c>
      <c r="P905" s="1" t="s">
        <v>202</v>
      </c>
      <c r="Q905" s="3">
        <f>Data_sales[[#This Row],[priceEach]]*Data_sales[[#This Row],[quantityOrdered]]</f>
        <v>2863.2999999999997</v>
      </c>
      <c r="R905" s="1">
        <f>YEAR(Data_sales[[#This Row],[orderDate]])</f>
        <v>2005</v>
      </c>
      <c r="T905">
        <f>COUNTIF($F$2:F905,F905:F1904)</f>
        <v>10</v>
      </c>
      <c r="U905" t="str">
        <f>IF(T905=1,T905+ROWS($T$2:T905)/1000,"")</f>
        <v/>
      </c>
      <c r="V905" t="str">
        <f>IFERROR(SMALL($U$2:$U$1001,ROWS($U$2:U905)),"")</f>
        <v/>
      </c>
      <c r="W905" t="str">
        <f>IF(V905&lt;&gt;"",INDEX(Data_sales[productName],MATCH(V905,$U$2:$U$1001,0)),"")</f>
        <v/>
      </c>
      <c r="X905">
        <f>COUNTIF($O$2:O905,$O$2:$O$1001)</f>
        <v>98</v>
      </c>
      <c r="Y905" t="str">
        <f>IF(X905=1,X905+ROWS($X$2:X905)/100,"")</f>
        <v/>
      </c>
      <c r="Z905" t="str">
        <f>IFERROR(LARGE($Y$2:$Y$1001,ROWS($Y$2:Y905)),"")</f>
        <v/>
      </c>
      <c r="AA905" t="str">
        <f>IF(Z905&lt;&gt;"",INDEX(Data_sales[RepfullName],MATCH(Z905,$Y$2:$Y$1001,0)),"")</f>
        <v/>
      </c>
    </row>
    <row r="906" spans="1:27" x14ac:dyDescent="0.25">
      <c r="A906">
        <v>148</v>
      </c>
      <c r="B906">
        <v>45</v>
      </c>
      <c r="C906">
        <v>89.38</v>
      </c>
      <c r="D906" s="1" t="s">
        <v>17</v>
      </c>
      <c r="E906" s="1" t="s">
        <v>18</v>
      </c>
      <c r="F906" s="1" t="s">
        <v>152</v>
      </c>
      <c r="G906" s="2">
        <v>37727</v>
      </c>
      <c r="H906" s="1" t="s">
        <v>301</v>
      </c>
      <c r="I906" s="1" t="s">
        <v>18</v>
      </c>
      <c r="J906" s="1" t="s">
        <v>302</v>
      </c>
      <c r="K906" s="1" t="s">
        <v>303</v>
      </c>
      <c r="L906" s="1" t="s">
        <v>304</v>
      </c>
      <c r="M906" s="1" t="s">
        <v>304</v>
      </c>
      <c r="N906">
        <v>103800</v>
      </c>
      <c r="O906" s="1" t="s">
        <v>201</v>
      </c>
      <c r="P906" s="1" t="s">
        <v>202</v>
      </c>
      <c r="Q906" s="1">
        <f>Data_sales[[#This Row],[priceEach]]*Data_sales[[#This Row],[quantityOrdered]]</f>
        <v>4022.1</v>
      </c>
      <c r="R906" s="1">
        <f>YEAR(Data_sales[[#This Row],[orderDate]])</f>
        <v>2003</v>
      </c>
      <c r="T906">
        <f>COUNTIF($F$2:F906,F906:F1905)</f>
        <v>6</v>
      </c>
      <c r="U906" t="str">
        <f>IF(T906=1,T906+ROWS($T$2:T906)/1000,"")</f>
        <v/>
      </c>
      <c r="V906" t="str">
        <f>IFERROR(SMALL($U$2:$U$1001,ROWS($U$2:U906)),"")</f>
        <v/>
      </c>
      <c r="W906" t="str">
        <f>IF(V906&lt;&gt;"",INDEX(Data_sales[productName],MATCH(V906,$U$2:$U$1001,0)),"")</f>
        <v/>
      </c>
      <c r="X906">
        <f>COUNTIF($O$2:O906,$O$2:$O$1001)</f>
        <v>99</v>
      </c>
      <c r="Y906" t="str">
        <f>IF(X906=1,X906+ROWS($X$2:X906)/100,"")</f>
        <v/>
      </c>
      <c r="Z906" t="str">
        <f>IFERROR(LARGE($Y$2:$Y$1001,ROWS($Y$2:Y906)),"")</f>
        <v/>
      </c>
      <c r="AA906" t="str">
        <f>IF(Z906&lt;&gt;"",INDEX(Data_sales[RepfullName],MATCH(Z906,$Y$2:$Y$1001,0)),"")</f>
        <v/>
      </c>
    </row>
    <row r="907" spans="1:27" x14ac:dyDescent="0.25">
      <c r="A907">
        <v>148</v>
      </c>
      <c r="B907">
        <v>45</v>
      </c>
      <c r="C907">
        <v>89.38</v>
      </c>
      <c r="D907" s="1" t="s">
        <v>17</v>
      </c>
      <c r="E907" s="1" t="s">
        <v>18</v>
      </c>
      <c r="F907" s="1" t="s">
        <v>152</v>
      </c>
      <c r="G907" s="2">
        <v>37883</v>
      </c>
      <c r="H907" s="1" t="s">
        <v>305</v>
      </c>
      <c r="I907" s="1" t="s">
        <v>186</v>
      </c>
      <c r="J907" s="1" t="s">
        <v>302</v>
      </c>
      <c r="K907" s="1" t="s">
        <v>303</v>
      </c>
      <c r="L907" s="1" t="s">
        <v>304</v>
      </c>
      <c r="M907" s="1" t="s">
        <v>304</v>
      </c>
      <c r="N907">
        <v>103800</v>
      </c>
      <c r="O907" s="1" t="s">
        <v>201</v>
      </c>
      <c r="P907" s="1" t="s">
        <v>202</v>
      </c>
      <c r="Q907" s="1">
        <f>Data_sales[[#This Row],[priceEach]]*Data_sales[[#This Row],[quantityOrdered]]</f>
        <v>4022.1</v>
      </c>
      <c r="R907" s="1">
        <f>YEAR(Data_sales[[#This Row],[orderDate]])</f>
        <v>2003</v>
      </c>
      <c r="T907">
        <f>COUNTIF($F$2:F907,F907:F1906)</f>
        <v>7</v>
      </c>
      <c r="U907" t="str">
        <f>IF(T907=1,T907+ROWS($T$2:T907)/1000,"")</f>
        <v/>
      </c>
      <c r="V907" t="str">
        <f>IFERROR(SMALL($U$2:$U$1001,ROWS($U$2:U907)),"")</f>
        <v/>
      </c>
      <c r="W907" t="str">
        <f>IF(V907&lt;&gt;"",INDEX(Data_sales[productName],MATCH(V907,$U$2:$U$1001,0)),"")</f>
        <v/>
      </c>
      <c r="X907">
        <f>COUNTIF($O$2:O907,$O$2:$O$1001)</f>
        <v>100</v>
      </c>
      <c r="Y907" t="str">
        <f>IF(X907=1,X907+ROWS($X$2:X907)/100,"")</f>
        <v/>
      </c>
      <c r="Z907" t="str">
        <f>IFERROR(LARGE($Y$2:$Y$1001,ROWS($Y$2:Y907)),"")</f>
        <v/>
      </c>
      <c r="AA907" t="str">
        <f>IF(Z907&lt;&gt;"",INDEX(Data_sales[RepfullName],MATCH(Z907,$Y$2:$Y$1001,0)),"")</f>
        <v/>
      </c>
    </row>
    <row r="908" spans="1:27" x14ac:dyDescent="0.25">
      <c r="A908">
        <v>148</v>
      </c>
      <c r="B908">
        <v>45</v>
      </c>
      <c r="C908">
        <v>89.38</v>
      </c>
      <c r="D908" s="1" t="s">
        <v>17</v>
      </c>
      <c r="E908" s="1" t="s">
        <v>18</v>
      </c>
      <c r="F908" s="1" t="s">
        <v>152</v>
      </c>
      <c r="G908" s="2">
        <v>37916</v>
      </c>
      <c r="H908" s="1" t="s">
        <v>306</v>
      </c>
      <c r="I908" s="1" t="s">
        <v>307</v>
      </c>
      <c r="J908" s="1" t="s">
        <v>302</v>
      </c>
      <c r="K908" s="1" t="s">
        <v>303</v>
      </c>
      <c r="L908" s="1" t="s">
        <v>304</v>
      </c>
      <c r="M908" s="1" t="s">
        <v>304</v>
      </c>
      <c r="N908">
        <v>103800</v>
      </c>
      <c r="O908" s="1" t="s">
        <v>201</v>
      </c>
      <c r="P908" s="1" t="s">
        <v>202</v>
      </c>
      <c r="Q908" s="1">
        <f>Data_sales[[#This Row],[priceEach]]*Data_sales[[#This Row],[quantityOrdered]]</f>
        <v>4022.1</v>
      </c>
      <c r="R908" s="1">
        <f>YEAR(Data_sales[[#This Row],[orderDate]])</f>
        <v>2003</v>
      </c>
      <c r="T908">
        <f>COUNTIF($F$2:F908,F908:F1907)</f>
        <v>8</v>
      </c>
      <c r="U908" t="str">
        <f>IF(T908=1,T908+ROWS($T$2:T908)/1000,"")</f>
        <v/>
      </c>
      <c r="V908" t="str">
        <f>IFERROR(SMALL($U$2:$U$1001,ROWS($U$2:U908)),"")</f>
        <v/>
      </c>
      <c r="W908" t="str">
        <f>IF(V908&lt;&gt;"",INDEX(Data_sales[productName],MATCH(V908,$U$2:$U$1001,0)),"")</f>
        <v/>
      </c>
      <c r="X908">
        <f>COUNTIF($O$2:O908,$O$2:$O$1001)</f>
        <v>101</v>
      </c>
      <c r="Y908" t="str">
        <f>IF(X908=1,X908+ROWS($X$2:X908)/100,"")</f>
        <v/>
      </c>
      <c r="Z908" t="str">
        <f>IFERROR(LARGE($Y$2:$Y$1001,ROWS($Y$2:Y908)),"")</f>
        <v/>
      </c>
      <c r="AA908" t="str">
        <f>IF(Z908&lt;&gt;"",INDEX(Data_sales[RepfullName],MATCH(Z908,$Y$2:$Y$1001,0)),"")</f>
        <v/>
      </c>
    </row>
    <row r="909" spans="1:27" x14ac:dyDescent="0.25">
      <c r="A909">
        <v>148</v>
      </c>
      <c r="B909">
        <v>45</v>
      </c>
      <c r="C909">
        <v>89.38</v>
      </c>
      <c r="D909" s="1" t="s">
        <v>17</v>
      </c>
      <c r="E909" s="1" t="s">
        <v>18</v>
      </c>
      <c r="F909" s="1" t="s">
        <v>152</v>
      </c>
      <c r="G909" s="2">
        <v>38203</v>
      </c>
      <c r="H909" s="1" t="s">
        <v>308</v>
      </c>
      <c r="I909" s="1" t="s">
        <v>18</v>
      </c>
      <c r="J909" s="1" t="s">
        <v>302</v>
      </c>
      <c r="K909" s="1" t="s">
        <v>303</v>
      </c>
      <c r="L909" s="1" t="s">
        <v>304</v>
      </c>
      <c r="M909" s="1" t="s">
        <v>304</v>
      </c>
      <c r="N909">
        <v>103800</v>
      </c>
      <c r="O909" s="1" t="s">
        <v>201</v>
      </c>
      <c r="P909" s="1" t="s">
        <v>202</v>
      </c>
      <c r="Q909" s="1">
        <f>Data_sales[[#This Row],[priceEach]]*Data_sales[[#This Row],[quantityOrdered]]</f>
        <v>4022.1</v>
      </c>
      <c r="R909" s="1">
        <f>YEAR(Data_sales[[#This Row],[orderDate]])</f>
        <v>2004</v>
      </c>
      <c r="T909">
        <f>COUNTIF($F$2:F909,F909:F1908)</f>
        <v>9</v>
      </c>
      <c r="U909" t="str">
        <f>IF(T909=1,T909+ROWS($T$2:T909)/1000,"")</f>
        <v/>
      </c>
      <c r="V909" t="str">
        <f>IFERROR(SMALL($U$2:$U$1001,ROWS($U$2:U909)),"")</f>
        <v/>
      </c>
      <c r="W909" t="str">
        <f>IF(V909&lt;&gt;"",INDEX(Data_sales[productName],MATCH(V909,$U$2:$U$1001,0)),"")</f>
        <v/>
      </c>
      <c r="X909">
        <f>COUNTIF($O$2:O909,$O$2:$O$1001)</f>
        <v>102</v>
      </c>
      <c r="Y909" t="str">
        <f>IF(X909=1,X909+ROWS($X$2:X909)/100,"")</f>
        <v/>
      </c>
      <c r="Z909" t="str">
        <f>IFERROR(LARGE($Y$2:$Y$1001,ROWS($Y$2:Y909)),"")</f>
        <v/>
      </c>
      <c r="AA909" t="str">
        <f>IF(Z909&lt;&gt;"",INDEX(Data_sales[RepfullName],MATCH(Z909,$Y$2:$Y$1001,0)),"")</f>
        <v/>
      </c>
    </row>
    <row r="910" spans="1:27" x14ac:dyDescent="0.25">
      <c r="A910">
        <v>148</v>
      </c>
      <c r="B910">
        <v>45</v>
      </c>
      <c r="C910">
        <v>89.38</v>
      </c>
      <c r="D910" s="1" t="s">
        <v>17</v>
      </c>
      <c r="E910" s="1" t="s">
        <v>18</v>
      </c>
      <c r="F910" s="1" t="s">
        <v>152</v>
      </c>
      <c r="G910" s="2">
        <v>38413</v>
      </c>
      <c r="H910" s="1" t="s">
        <v>110</v>
      </c>
      <c r="I910" s="1" t="s">
        <v>309</v>
      </c>
      <c r="J910" s="1" t="s">
        <v>302</v>
      </c>
      <c r="K910" s="1" t="s">
        <v>303</v>
      </c>
      <c r="L910" s="1" t="s">
        <v>304</v>
      </c>
      <c r="M910" s="1" t="s">
        <v>304</v>
      </c>
      <c r="N910">
        <v>103800</v>
      </c>
      <c r="O910" s="1" t="s">
        <v>201</v>
      </c>
      <c r="P910" s="1" t="s">
        <v>202</v>
      </c>
      <c r="Q910" s="3">
        <f>Data_sales[[#This Row],[priceEach]]*Data_sales[[#This Row],[quantityOrdered]]</f>
        <v>4022.1</v>
      </c>
      <c r="R910" s="1">
        <f>YEAR(Data_sales[[#This Row],[orderDate]])</f>
        <v>2005</v>
      </c>
      <c r="T910">
        <f>COUNTIF($F$2:F910,F910:F1909)</f>
        <v>10</v>
      </c>
      <c r="U910" t="str">
        <f>IF(T910=1,T910+ROWS($T$2:T910)/1000,"")</f>
        <v/>
      </c>
      <c r="V910" t="str">
        <f>IFERROR(SMALL($U$2:$U$1001,ROWS($U$2:U910)),"")</f>
        <v/>
      </c>
      <c r="W910" t="str">
        <f>IF(V910&lt;&gt;"",INDEX(Data_sales[productName],MATCH(V910,$U$2:$U$1001,0)),"")</f>
        <v/>
      </c>
      <c r="X910">
        <f>COUNTIF($O$2:O910,$O$2:$O$1001)</f>
        <v>103</v>
      </c>
      <c r="Y910" t="str">
        <f>IF(X910=1,X910+ROWS($X$2:X910)/100,"")</f>
        <v/>
      </c>
      <c r="Z910" t="str">
        <f>IFERROR(LARGE($Y$2:$Y$1001,ROWS($Y$2:Y910)),"")</f>
        <v/>
      </c>
      <c r="AA910" t="str">
        <f>IF(Z910&lt;&gt;"",INDEX(Data_sales[RepfullName],MATCH(Z910,$Y$2:$Y$1001,0)),"")</f>
        <v/>
      </c>
    </row>
    <row r="911" spans="1:27" x14ac:dyDescent="0.25">
      <c r="A911">
        <v>148</v>
      </c>
      <c r="B911">
        <v>50</v>
      </c>
      <c r="C911">
        <v>52.42</v>
      </c>
      <c r="D911" s="1" t="s">
        <v>17</v>
      </c>
      <c r="E911" s="1" t="s">
        <v>18</v>
      </c>
      <c r="F911" s="1" t="s">
        <v>153</v>
      </c>
      <c r="G911" s="2">
        <v>37727</v>
      </c>
      <c r="H911" s="1" t="s">
        <v>301</v>
      </c>
      <c r="I911" s="1" t="s">
        <v>18</v>
      </c>
      <c r="J911" s="1" t="s">
        <v>302</v>
      </c>
      <c r="K911" s="1" t="s">
        <v>303</v>
      </c>
      <c r="L911" s="1" t="s">
        <v>304</v>
      </c>
      <c r="M911" s="1" t="s">
        <v>304</v>
      </c>
      <c r="N911">
        <v>103800</v>
      </c>
      <c r="O911" s="1" t="s">
        <v>201</v>
      </c>
      <c r="P911" s="1" t="s">
        <v>202</v>
      </c>
      <c r="Q911" s="1">
        <f>Data_sales[[#This Row],[priceEach]]*Data_sales[[#This Row],[quantityOrdered]]</f>
        <v>2621</v>
      </c>
      <c r="R911" s="1">
        <f>YEAR(Data_sales[[#This Row],[orderDate]])</f>
        <v>2003</v>
      </c>
      <c r="T911">
        <f>COUNTIF($F$2:F911,F911:F1910)</f>
        <v>6</v>
      </c>
      <c r="U911" t="str">
        <f>IF(T911=1,T911+ROWS($T$2:T911)/1000,"")</f>
        <v/>
      </c>
      <c r="V911" t="str">
        <f>IFERROR(SMALL($U$2:$U$1001,ROWS($U$2:U911)),"")</f>
        <v/>
      </c>
      <c r="W911" t="str">
        <f>IF(V911&lt;&gt;"",INDEX(Data_sales[productName],MATCH(V911,$U$2:$U$1001,0)),"")</f>
        <v/>
      </c>
      <c r="X911">
        <f>COUNTIF($O$2:O911,$O$2:$O$1001)</f>
        <v>104</v>
      </c>
      <c r="Y911" t="str">
        <f>IF(X911=1,X911+ROWS($X$2:X911)/100,"")</f>
        <v/>
      </c>
      <c r="Z911" t="str">
        <f>IFERROR(LARGE($Y$2:$Y$1001,ROWS($Y$2:Y911)),"")</f>
        <v/>
      </c>
      <c r="AA911" t="str">
        <f>IF(Z911&lt;&gt;"",INDEX(Data_sales[RepfullName],MATCH(Z911,$Y$2:$Y$1001,0)),"")</f>
        <v/>
      </c>
    </row>
    <row r="912" spans="1:27" x14ac:dyDescent="0.25">
      <c r="A912">
        <v>148</v>
      </c>
      <c r="B912">
        <v>50</v>
      </c>
      <c r="C912">
        <v>52.42</v>
      </c>
      <c r="D912" s="1" t="s">
        <v>17</v>
      </c>
      <c r="E912" s="1" t="s">
        <v>18</v>
      </c>
      <c r="F912" s="1" t="s">
        <v>153</v>
      </c>
      <c r="G912" s="2">
        <v>37883</v>
      </c>
      <c r="H912" s="1" t="s">
        <v>305</v>
      </c>
      <c r="I912" s="1" t="s">
        <v>186</v>
      </c>
      <c r="J912" s="1" t="s">
        <v>302</v>
      </c>
      <c r="K912" s="1" t="s">
        <v>303</v>
      </c>
      <c r="L912" s="1" t="s">
        <v>304</v>
      </c>
      <c r="M912" s="1" t="s">
        <v>304</v>
      </c>
      <c r="N912">
        <v>103800</v>
      </c>
      <c r="O912" s="1" t="s">
        <v>201</v>
      </c>
      <c r="P912" s="1" t="s">
        <v>202</v>
      </c>
      <c r="Q912" s="1">
        <f>Data_sales[[#This Row],[priceEach]]*Data_sales[[#This Row],[quantityOrdered]]</f>
        <v>2621</v>
      </c>
      <c r="R912" s="1">
        <f>YEAR(Data_sales[[#This Row],[orderDate]])</f>
        <v>2003</v>
      </c>
      <c r="T912">
        <f>COUNTIF($F$2:F912,F912:F1911)</f>
        <v>7</v>
      </c>
      <c r="U912" t="str">
        <f>IF(T912=1,T912+ROWS($T$2:T912)/1000,"")</f>
        <v/>
      </c>
      <c r="V912" t="str">
        <f>IFERROR(SMALL($U$2:$U$1001,ROWS($U$2:U912)),"")</f>
        <v/>
      </c>
      <c r="W912" t="str">
        <f>IF(V912&lt;&gt;"",INDEX(Data_sales[productName],MATCH(V912,$U$2:$U$1001,0)),"")</f>
        <v/>
      </c>
      <c r="X912">
        <f>COUNTIF($O$2:O912,$O$2:$O$1001)</f>
        <v>105</v>
      </c>
      <c r="Y912" t="str">
        <f>IF(X912=1,X912+ROWS($X$2:X912)/100,"")</f>
        <v/>
      </c>
      <c r="Z912" t="str">
        <f>IFERROR(LARGE($Y$2:$Y$1001,ROWS($Y$2:Y912)),"")</f>
        <v/>
      </c>
      <c r="AA912" t="str">
        <f>IF(Z912&lt;&gt;"",INDEX(Data_sales[RepfullName],MATCH(Z912,$Y$2:$Y$1001,0)),"")</f>
        <v/>
      </c>
    </row>
    <row r="913" spans="1:27" x14ac:dyDescent="0.25">
      <c r="A913">
        <v>148</v>
      </c>
      <c r="B913">
        <v>50</v>
      </c>
      <c r="C913">
        <v>52.42</v>
      </c>
      <c r="D913" s="1" t="s">
        <v>17</v>
      </c>
      <c r="E913" s="1" t="s">
        <v>18</v>
      </c>
      <c r="F913" s="1" t="s">
        <v>153</v>
      </c>
      <c r="G913" s="2">
        <v>37916</v>
      </c>
      <c r="H913" s="1" t="s">
        <v>306</v>
      </c>
      <c r="I913" s="1" t="s">
        <v>307</v>
      </c>
      <c r="J913" s="1" t="s">
        <v>302</v>
      </c>
      <c r="K913" s="1" t="s">
        <v>303</v>
      </c>
      <c r="L913" s="1" t="s">
        <v>304</v>
      </c>
      <c r="M913" s="1" t="s">
        <v>304</v>
      </c>
      <c r="N913">
        <v>103800</v>
      </c>
      <c r="O913" s="1" t="s">
        <v>201</v>
      </c>
      <c r="P913" s="1" t="s">
        <v>202</v>
      </c>
      <c r="Q913" s="1">
        <f>Data_sales[[#This Row],[priceEach]]*Data_sales[[#This Row],[quantityOrdered]]</f>
        <v>2621</v>
      </c>
      <c r="R913" s="1">
        <f>YEAR(Data_sales[[#This Row],[orderDate]])</f>
        <v>2003</v>
      </c>
      <c r="T913">
        <f>COUNTIF($F$2:F913,F913:F1912)</f>
        <v>8</v>
      </c>
      <c r="U913" t="str">
        <f>IF(T913=1,T913+ROWS($T$2:T913)/1000,"")</f>
        <v/>
      </c>
      <c r="V913" t="str">
        <f>IFERROR(SMALL($U$2:$U$1001,ROWS($U$2:U913)),"")</f>
        <v/>
      </c>
      <c r="W913" t="str">
        <f>IF(V913&lt;&gt;"",INDEX(Data_sales[productName],MATCH(V913,$U$2:$U$1001,0)),"")</f>
        <v/>
      </c>
      <c r="X913">
        <f>COUNTIF($O$2:O913,$O$2:$O$1001)</f>
        <v>106</v>
      </c>
      <c r="Y913" t="str">
        <f>IF(X913=1,X913+ROWS($X$2:X913)/100,"")</f>
        <v/>
      </c>
      <c r="Z913" t="str">
        <f>IFERROR(LARGE($Y$2:$Y$1001,ROWS($Y$2:Y913)),"")</f>
        <v/>
      </c>
      <c r="AA913" t="str">
        <f>IF(Z913&lt;&gt;"",INDEX(Data_sales[RepfullName],MATCH(Z913,$Y$2:$Y$1001,0)),"")</f>
        <v/>
      </c>
    </row>
    <row r="914" spans="1:27" x14ac:dyDescent="0.25">
      <c r="A914">
        <v>148</v>
      </c>
      <c r="B914">
        <v>50</v>
      </c>
      <c r="C914">
        <v>52.42</v>
      </c>
      <c r="D914" s="1" t="s">
        <v>17</v>
      </c>
      <c r="E914" s="1" t="s">
        <v>18</v>
      </c>
      <c r="F914" s="1" t="s">
        <v>153</v>
      </c>
      <c r="G914" s="2">
        <v>38203</v>
      </c>
      <c r="H914" s="1" t="s">
        <v>308</v>
      </c>
      <c r="I914" s="1" t="s">
        <v>18</v>
      </c>
      <c r="J914" s="1" t="s">
        <v>302</v>
      </c>
      <c r="K914" s="1" t="s">
        <v>303</v>
      </c>
      <c r="L914" s="1" t="s">
        <v>304</v>
      </c>
      <c r="M914" s="1" t="s">
        <v>304</v>
      </c>
      <c r="N914">
        <v>103800</v>
      </c>
      <c r="O914" s="1" t="s">
        <v>201</v>
      </c>
      <c r="P914" s="1" t="s">
        <v>202</v>
      </c>
      <c r="Q914" s="1">
        <f>Data_sales[[#This Row],[priceEach]]*Data_sales[[#This Row],[quantityOrdered]]</f>
        <v>2621</v>
      </c>
      <c r="R914" s="1">
        <f>YEAR(Data_sales[[#This Row],[orderDate]])</f>
        <v>2004</v>
      </c>
      <c r="T914">
        <f>COUNTIF($F$2:F914,F914:F1913)</f>
        <v>9</v>
      </c>
      <c r="U914" t="str">
        <f>IF(T914=1,T914+ROWS($T$2:T914)/1000,"")</f>
        <v/>
      </c>
      <c r="V914" t="str">
        <f>IFERROR(SMALL($U$2:$U$1001,ROWS($U$2:U914)),"")</f>
        <v/>
      </c>
      <c r="W914" t="str">
        <f>IF(V914&lt;&gt;"",INDEX(Data_sales[productName],MATCH(V914,$U$2:$U$1001,0)),"")</f>
        <v/>
      </c>
      <c r="X914">
        <f>COUNTIF($O$2:O914,$O$2:$O$1001)</f>
        <v>107</v>
      </c>
      <c r="Y914" t="str">
        <f>IF(X914=1,X914+ROWS($X$2:X914)/100,"")</f>
        <v/>
      </c>
      <c r="Z914" t="str">
        <f>IFERROR(LARGE($Y$2:$Y$1001,ROWS($Y$2:Y914)),"")</f>
        <v/>
      </c>
      <c r="AA914" t="str">
        <f>IF(Z914&lt;&gt;"",INDEX(Data_sales[RepfullName],MATCH(Z914,$Y$2:$Y$1001,0)),"")</f>
        <v/>
      </c>
    </row>
    <row r="915" spans="1:27" x14ac:dyDescent="0.25">
      <c r="A915">
        <v>148</v>
      </c>
      <c r="B915">
        <v>50</v>
      </c>
      <c r="C915">
        <v>52.42</v>
      </c>
      <c r="D915" s="1" t="s">
        <v>17</v>
      </c>
      <c r="E915" s="1" t="s">
        <v>18</v>
      </c>
      <c r="F915" s="1" t="s">
        <v>153</v>
      </c>
      <c r="G915" s="2">
        <v>38413</v>
      </c>
      <c r="H915" s="1" t="s">
        <v>110</v>
      </c>
      <c r="I915" s="1" t="s">
        <v>309</v>
      </c>
      <c r="J915" s="1" t="s">
        <v>302</v>
      </c>
      <c r="K915" s="1" t="s">
        <v>303</v>
      </c>
      <c r="L915" s="1" t="s">
        <v>304</v>
      </c>
      <c r="M915" s="1" t="s">
        <v>304</v>
      </c>
      <c r="N915">
        <v>103800</v>
      </c>
      <c r="O915" s="1" t="s">
        <v>201</v>
      </c>
      <c r="P915" s="1" t="s">
        <v>202</v>
      </c>
      <c r="Q915" s="3">
        <f>Data_sales[[#This Row],[priceEach]]*Data_sales[[#This Row],[quantityOrdered]]</f>
        <v>2621</v>
      </c>
      <c r="R915" s="1">
        <f>YEAR(Data_sales[[#This Row],[orderDate]])</f>
        <v>2005</v>
      </c>
      <c r="T915">
        <f>COUNTIF($F$2:F915,F915:F1914)</f>
        <v>10</v>
      </c>
      <c r="U915" t="str">
        <f>IF(T915=1,T915+ROWS($T$2:T915)/1000,"")</f>
        <v/>
      </c>
      <c r="V915" t="str">
        <f>IFERROR(SMALL($U$2:$U$1001,ROWS($U$2:U915)),"")</f>
        <v/>
      </c>
      <c r="W915" t="str">
        <f>IF(V915&lt;&gt;"",INDEX(Data_sales[productName],MATCH(V915,$U$2:$U$1001,0)),"")</f>
        <v/>
      </c>
      <c r="X915">
        <f>COUNTIF($O$2:O915,$O$2:$O$1001)</f>
        <v>108</v>
      </c>
      <c r="Y915" t="str">
        <f>IF(X915=1,X915+ROWS($X$2:X915)/100,"")</f>
        <v/>
      </c>
      <c r="Z915" t="str">
        <f>IFERROR(LARGE($Y$2:$Y$1001,ROWS($Y$2:Y915)),"")</f>
        <v/>
      </c>
      <c r="AA915" t="str">
        <f>IF(Z915&lt;&gt;"",INDEX(Data_sales[RepfullName],MATCH(Z915,$Y$2:$Y$1001,0)),"")</f>
        <v/>
      </c>
    </row>
    <row r="916" spans="1:27" x14ac:dyDescent="0.25">
      <c r="A916">
        <v>216</v>
      </c>
      <c r="B916">
        <v>36</v>
      </c>
      <c r="C916">
        <v>86.15</v>
      </c>
      <c r="D916" s="1" t="s">
        <v>17</v>
      </c>
      <c r="E916" s="1" t="s">
        <v>28</v>
      </c>
      <c r="F916" s="1" t="s">
        <v>151</v>
      </c>
      <c r="G916" s="2">
        <v>37732</v>
      </c>
      <c r="H916" s="1" t="s">
        <v>310</v>
      </c>
      <c r="I916" s="1" t="s">
        <v>28</v>
      </c>
      <c r="J916" s="1" t="s">
        <v>311</v>
      </c>
      <c r="K916" s="1" t="s">
        <v>312</v>
      </c>
      <c r="L916" s="1" t="s">
        <v>313</v>
      </c>
      <c r="M916" s="1" t="s">
        <v>85</v>
      </c>
      <c r="N916">
        <v>60300</v>
      </c>
      <c r="O916" s="1" t="s">
        <v>314</v>
      </c>
      <c r="P916" s="1" t="s">
        <v>87</v>
      </c>
      <c r="Q916" s="1">
        <f>Data_sales[[#This Row],[priceEach]]*Data_sales[[#This Row],[quantityOrdered]]</f>
        <v>3101.4</v>
      </c>
      <c r="R916" s="1">
        <f>YEAR(Data_sales[[#This Row],[orderDate]])</f>
        <v>2003</v>
      </c>
      <c r="T916">
        <f>COUNTIF($F$2:F916,F916:F1915)</f>
        <v>6</v>
      </c>
      <c r="U916" t="str">
        <f>IF(T916=1,T916+ROWS($T$2:T916)/1000,"")</f>
        <v/>
      </c>
      <c r="V916" t="str">
        <f>IFERROR(SMALL($U$2:$U$1001,ROWS($U$2:U916)),"")</f>
        <v/>
      </c>
      <c r="W916" t="str">
        <f>IF(V916&lt;&gt;"",INDEX(Data_sales[productName],MATCH(V916,$U$2:$U$1001,0)),"")</f>
        <v/>
      </c>
      <c r="X916">
        <f>COUNTIF($O$2:O916,$O$2:$O$1001)</f>
        <v>1</v>
      </c>
      <c r="Y916">
        <f>IF(X916=1,X916+ROWS($X$2:X916)/100,"")</f>
        <v>10.15</v>
      </c>
      <c r="Z916" t="str">
        <f>IFERROR(LARGE($Y$2:$Y$1001,ROWS($Y$2:Y916)),"")</f>
        <v/>
      </c>
      <c r="AA916" t="str">
        <f>IF(Z916&lt;&gt;"",INDEX(Data_sales[RepfullName],MATCH(Z916,$Y$2:$Y$1001,0)),"")</f>
        <v/>
      </c>
    </row>
    <row r="917" spans="1:27" x14ac:dyDescent="0.25">
      <c r="A917">
        <v>216</v>
      </c>
      <c r="B917">
        <v>36</v>
      </c>
      <c r="C917">
        <v>86.15</v>
      </c>
      <c r="D917" s="1" t="s">
        <v>17</v>
      </c>
      <c r="E917" s="1" t="s">
        <v>28</v>
      </c>
      <c r="F917" s="1" t="s">
        <v>151</v>
      </c>
      <c r="G917" s="2">
        <v>37951</v>
      </c>
      <c r="H917" s="1" t="s">
        <v>315</v>
      </c>
      <c r="I917" s="1" t="s">
        <v>316</v>
      </c>
      <c r="J917" s="1" t="s">
        <v>311</v>
      </c>
      <c r="K917" s="1" t="s">
        <v>312</v>
      </c>
      <c r="L917" s="1" t="s">
        <v>313</v>
      </c>
      <c r="M917" s="1" t="s">
        <v>85</v>
      </c>
      <c r="N917">
        <v>60300</v>
      </c>
      <c r="O917" s="1" t="s">
        <v>314</v>
      </c>
      <c r="P917" s="1" t="s">
        <v>87</v>
      </c>
      <c r="Q917" s="1">
        <f>Data_sales[[#This Row],[priceEach]]*Data_sales[[#This Row],[quantityOrdered]]</f>
        <v>3101.4</v>
      </c>
      <c r="R917" s="1">
        <f>YEAR(Data_sales[[#This Row],[orderDate]])</f>
        <v>2003</v>
      </c>
      <c r="T917">
        <f>COUNTIF($F$2:F917,F917:F1916)</f>
        <v>7</v>
      </c>
      <c r="U917" t="str">
        <f>IF(T917=1,T917+ROWS($T$2:T917)/1000,"")</f>
        <v/>
      </c>
      <c r="V917" t="str">
        <f>IFERROR(SMALL($U$2:$U$1001,ROWS($U$2:U917)),"")</f>
        <v/>
      </c>
      <c r="W917" t="str">
        <f>IF(V917&lt;&gt;"",INDEX(Data_sales[productName],MATCH(V917,$U$2:$U$1001,0)),"")</f>
        <v/>
      </c>
      <c r="X917">
        <f>COUNTIF($O$2:O917,$O$2:$O$1001)</f>
        <v>2</v>
      </c>
      <c r="Y917" t="str">
        <f>IF(X917=1,X917+ROWS($X$2:X917)/100,"")</f>
        <v/>
      </c>
      <c r="Z917" t="str">
        <f>IFERROR(LARGE($Y$2:$Y$1001,ROWS($Y$2:Y917)),"")</f>
        <v/>
      </c>
      <c r="AA917" t="str">
        <f>IF(Z917&lt;&gt;"",INDEX(Data_sales[RepfullName],MATCH(Z917,$Y$2:$Y$1001,0)),"")</f>
        <v/>
      </c>
    </row>
    <row r="918" spans="1:27" x14ac:dyDescent="0.25">
      <c r="A918">
        <v>216</v>
      </c>
      <c r="B918">
        <v>36</v>
      </c>
      <c r="C918">
        <v>86.15</v>
      </c>
      <c r="D918" s="1" t="s">
        <v>17</v>
      </c>
      <c r="E918" s="1" t="s">
        <v>28</v>
      </c>
      <c r="F918" s="1" t="s">
        <v>151</v>
      </c>
      <c r="G918" s="2">
        <v>38315</v>
      </c>
      <c r="H918" s="1" t="s">
        <v>317</v>
      </c>
      <c r="I918" s="1" t="s">
        <v>318</v>
      </c>
      <c r="J918" s="1" t="s">
        <v>311</v>
      </c>
      <c r="K918" s="1" t="s">
        <v>312</v>
      </c>
      <c r="L918" s="1" t="s">
        <v>313</v>
      </c>
      <c r="M918" s="1" t="s">
        <v>85</v>
      </c>
      <c r="N918">
        <v>60300</v>
      </c>
      <c r="O918" s="1" t="s">
        <v>314</v>
      </c>
      <c r="P918" s="1" t="s">
        <v>87</v>
      </c>
      <c r="Q918" s="1">
        <f>Data_sales[[#This Row],[priceEach]]*Data_sales[[#This Row],[quantityOrdered]]</f>
        <v>3101.4</v>
      </c>
      <c r="R918" s="1">
        <f>YEAR(Data_sales[[#This Row],[orderDate]])</f>
        <v>2004</v>
      </c>
      <c r="T918">
        <f>COUNTIF($F$2:F918,F918:F1917)</f>
        <v>8</v>
      </c>
      <c r="U918" t="str">
        <f>IF(T918=1,T918+ROWS($T$2:T918)/1000,"")</f>
        <v/>
      </c>
      <c r="V918" t="str">
        <f>IFERROR(SMALL($U$2:$U$1001,ROWS($U$2:U918)),"")</f>
        <v/>
      </c>
      <c r="W918" t="str">
        <f>IF(V918&lt;&gt;"",INDEX(Data_sales[productName],MATCH(V918,$U$2:$U$1001,0)),"")</f>
        <v/>
      </c>
      <c r="X918">
        <f>COUNTIF($O$2:O918,$O$2:$O$1001)</f>
        <v>3</v>
      </c>
      <c r="Y918" t="str">
        <f>IF(X918=1,X918+ROWS($X$2:X918)/100,"")</f>
        <v/>
      </c>
      <c r="Z918" t="str">
        <f>IFERROR(LARGE($Y$2:$Y$1001,ROWS($Y$2:Y918)),"")</f>
        <v/>
      </c>
      <c r="AA918" t="str">
        <f>IF(Z918&lt;&gt;"",INDEX(Data_sales[RepfullName],MATCH(Z918,$Y$2:$Y$1001,0)),"")</f>
        <v/>
      </c>
    </row>
    <row r="919" spans="1:27" x14ac:dyDescent="0.25">
      <c r="A919">
        <v>382</v>
      </c>
      <c r="B919">
        <v>46</v>
      </c>
      <c r="C919">
        <v>112.88</v>
      </c>
      <c r="D919" s="1" t="s">
        <v>17</v>
      </c>
      <c r="E919" s="1" t="s">
        <v>18</v>
      </c>
      <c r="F919" s="1" t="s">
        <v>128</v>
      </c>
      <c r="G919" s="2">
        <v>37739</v>
      </c>
      <c r="H919" s="1" t="s">
        <v>319</v>
      </c>
      <c r="I919" s="1" t="s">
        <v>18</v>
      </c>
      <c r="J919" s="1" t="s">
        <v>320</v>
      </c>
      <c r="K919" s="1" t="s">
        <v>321</v>
      </c>
      <c r="L919" s="1" t="s">
        <v>322</v>
      </c>
      <c r="M919" s="1" t="s">
        <v>323</v>
      </c>
      <c r="N919">
        <v>71700</v>
      </c>
      <c r="O919" s="1" t="s">
        <v>134</v>
      </c>
      <c r="P919" s="1" t="s">
        <v>87</v>
      </c>
      <c r="Q919" s="1">
        <f>Data_sales[[#This Row],[priceEach]]*Data_sales[[#This Row],[quantityOrdered]]</f>
        <v>5192.4799999999996</v>
      </c>
      <c r="R919" s="1">
        <f>YEAR(Data_sales[[#This Row],[orderDate]])</f>
        <v>2003</v>
      </c>
      <c r="T919">
        <f>COUNTIF($F$2:F919,F919:F1918)</f>
        <v>6</v>
      </c>
      <c r="U919" t="str">
        <f>IF(T919=1,T919+ROWS($T$2:T919)/1000,"")</f>
        <v/>
      </c>
      <c r="V919" t="str">
        <f>IFERROR(SMALL($U$2:$U$1001,ROWS($U$2:U919)),"")</f>
        <v/>
      </c>
      <c r="W919" t="str">
        <f>IF(V919&lt;&gt;"",INDEX(Data_sales[productName],MATCH(V919,$U$2:$U$1001,0)),"")</f>
        <v/>
      </c>
      <c r="X919">
        <f>COUNTIF($O$2:O919,$O$2:$O$1001)</f>
        <v>134</v>
      </c>
      <c r="Y919" t="str">
        <f>IF(X919=1,X919+ROWS($X$2:X919)/100,"")</f>
        <v/>
      </c>
      <c r="Z919" t="str">
        <f>IFERROR(LARGE($Y$2:$Y$1001,ROWS($Y$2:Y919)),"")</f>
        <v/>
      </c>
      <c r="AA919" t="str">
        <f>IF(Z919&lt;&gt;"",INDEX(Data_sales[RepfullName],MATCH(Z919,$Y$2:$Y$1001,0)),"")</f>
        <v/>
      </c>
    </row>
    <row r="920" spans="1:27" x14ac:dyDescent="0.25">
      <c r="A920">
        <v>382</v>
      </c>
      <c r="B920">
        <v>46</v>
      </c>
      <c r="C920">
        <v>112.88</v>
      </c>
      <c r="D920" s="1" t="s">
        <v>17</v>
      </c>
      <c r="E920" s="1" t="s">
        <v>18</v>
      </c>
      <c r="F920" s="1" t="s">
        <v>128</v>
      </c>
      <c r="G920" s="2">
        <v>38184</v>
      </c>
      <c r="H920" s="1" t="s">
        <v>324</v>
      </c>
      <c r="I920" s="1" t="s">
        <v>18</v>
      </c>
      <c r="J920" s="1" t="s">
        <v>320</v>
      </c>
      <c r="K920" s="1" t="s">
        <v>321</v>
      </c>
      <c r="L920" s="1" t="s">
        <v>322</v>
      </c>
      <c r="M920" s="1" t="s">
        <v>323</v>
      </c>
      <c r="N920">
        <v>71700</v>
      </c>
      <c r="O920" s="1" t="s">
        <v>134</v>
      </c>
      <c r="P920" s="1" t="s">
        <v>87</v>
      </c>
      <c r="Q920" s="1">
        <f>Data_sales[[#This Row],[priceEach]]*Data_sales[[#This Row],[quantityOrdered]]</f>
        <v>5192.4799999999996</v>
      </c>
      <c r="R920" s="1">
        <f>YEAR(Data_sales[[#This Row],[orderDate]])</f>
        <v>2004</v>
      </c>
      <c r="T920">
        <f>COUNTIF($F$2:F920,F920:F1919)</f>
        <v>7</v>
      </c>
      <c r="U920" t="str">
        <f>IF(T920=1,T920+ROWS($T$2:T920)/1000,"")</f>
        <v/>
      </c>
      <c r="V920" t="str">
        <f>IFERROR(SMALL($U$2:$U$1001,ROWS($U$2:U920)),"")</f>
        <v/>
      </c>
      <c r="W920" t="str">
        <f>IF(V920&lt;&gt;"",INDEX(Data_sales[productName],MATCH(V920,$U$2:$U$1001,0)),"")</f>
        <v/>
      </c>
      <c r="X920">
        <f>COUNTIF($O$2:O920,$O$2:$O$1001)</f>
        <v>135</v>
      </c>
      <c r="Y920" t="str">
        <f>IF(X920=1,X920+ROWS($X$2:X920)/100,"")</f>
        <v/>
      </c>
      <c r="Z920" t="str">
        <f>IFERROR(LARGE($Y$2:$Y$1001,ROWS($Y$2:Y920)),"")</f>
        <v/>
      </c>
      <c r="AA920" t="str">
        <f>IF(Z920&lt;&gt;"",INDEX(Data_sales[RepfullName],MATCH(Z920,$Y$2:$Y$1001,0)),"")</f>
        <v/>
      </c>
    </row>
    <row r="921" spans="1:27" x14ac:dyDescent="0.25">
      <c r="A921">
        <v>382</v>
      </c>
      <c r="B921">
        <v>46</v>
      </c>
      <c r="C921">
        <v>112.88</v>
      </c>
      <c r="D921" s="1" t="s">
        <v>17</v>
      </c>
      <c r="E921" s="1" t="s">
        <v>18</v>
      </c>
      <c r="F921" s="1" t="s">
        <v>128</v>
      </c>
      <c r="G921" s="2">
        <v>38315</v>
      </c>
      <c r="H921" s="1" t="s">
        <v>325</v>
      </c>
      <c r="I921" s="1" t="s">
        <v>18</v>
      </c>
      <c r="J921" s="1" t="s">
        <v>320</v>
      </c>
      <c r="K921" s="1" t="s">
        <v>321</v>
      </c>
      <c r="L921" s="1" t="s">
        <v>322</v>
      </c>
      <c r="M921" s="1" t="s">
        <v>323</v>
      </c>
      <c r="N921">
        <v>71700</v>
      </c>
      <c r="O921" s="1" t="s">
        <v>134</v>
      </c>
      <c r="P921" s="1" t="s">
        <v>87</v>
      </c>
      <c r="Q921" s="1">
        <f>Data_sales[[#This Row],[priceEach]]*Data_sales[[#This Row],[quantityOrdered]]</f>
        <v>5192.4799999999996</v>
      </c>
      <c r="R921" s="1">
        <f>YEAR(Data_sales[[#This Row],[orderDate]])</f>
        <v>2004</v>
      </c>
      <c r="T921">
        <f>COUNTIF($F$2:F921,F921:F1920)</f>
        <v>8</v>
      </c>
      <c r="U921" t="str">
        <f>IF(T921=1,T921+ROWS($T$2:T921)/1000,"")</f>
        <v/>
      </c>
      <c r="V921" t="str">
        <f>IFERROR(SMALL($U$2:$U$1001,ROWS($U$2:U921)),"")</f>
        <v/>
      </c>
      <c r="W921" t="str">
        <f>IF(V921&lt;&gt;"",INDEX(Data_sales[productName],MATCH(V921,$U$2:$U$1001,0)),"")</f>
        <v/>
      </c>
      <c r="X921">
        <f>COUNTIF($O$2:O921,$O$2:$O$1001)</f>
        <v>136</v>
      </c>
      <c r="Y921" t="str">
        <f>IF(X921=1,X921+ROWS($X$2:X921)/100,"")</f>
        <v/>
      </c>
      <c r="Z921" t="str">
        <f>IFERROR(LARGE($Y$2:$Y$1001,ROWS($Y$2:Y921)),"")</f>
        <v/>
      </c>
      <c r="AA921" t="str">
        <f>IF(Z921&lt;&gt;"",INDEX(Data_sales[RepfullName],MATCH(Z921,$Y$2:$Y$1001,0)),"")</f>
        <v/>
      </c>
    </row>
    <row r="922" spans="1:27" x14ac:dyDescent="0.25">
      <c r="A922">
        <v>382</v>
      </c>
      <c r="B922">
        <v>46</v>
      </c>
      <c r="C922">
        <v>112.88</v>
      </c>
      <c r="D922" s="1" t="s">
        <v>17</v>
      </c>
      <c r="E922" s="1" t="s">
        <v>18</v>
      </c>
      <c r="F922" s="1" t="s">
        <v>128</v>
      </c>
      <c r="G922" s="2">
        <v>38489</v>
      </c>
      <c r="H922" s="1" t="s">
        <v>114</v>
      </c>
      <c r="I922" s="1" t="s">
        <v>18</v>
      </c>
      <c r="J922" s="1" t="s">
        <v>320</v>
      </c>
      <c r="K922" s="1" t="s">
        <v>321</v>
      </c>
      <c r="L922" s="1" t="s">
        <v>322</v>
      </c>
      <c r="M922" s="1" t="s">
        <v>323</v>
      </c>
      <c r="N922">
        <v>71700</v>
      </c>
      <c r="O922" s="1" t="s">
        <v>134</v>
      </c>
      <c r="P922" s="1" t="s">
        <v>87</v>
      </c>
      <c r="Q922" s="3">
        <f>Data_sales[[#This Row],[priceEach]]*Data_sales[[#This Row],[quantityOrdered]]</f>
        <v>5192.4799999999996</v>
      </c>
      <c r="R922" s="1">
        <f>YEAR(Data_sales[[#This Row],[orderDate]])</f>
        <v>2005</v>
      </c>
      <c r="T922">
        <f>COUNTIF($F$2:F922,F922:F1921)</f>
        <v>9</v>
      </c>
      <c r="U922" t="str">
        <f>IF(T922=1,T922+ROWS($T$2:T922)/1000,"")</f>
        <v/>
      </c>
      <c r="V922" t="str">
        <f>IFERROR(SMALL($U$2:$U$1001,ROWS($U$2:U922)),"")</f>
        <v/>
      </c>
      <c r="W922" t="str">
        <f>IF(V922&lt;&gt;"",INDEX(Data_sales[productName],MATCH(V922,$U$2:$U$1001,0)),"")</f>
        <v/>
      </c>
      <c r="X922">
        <f>COUNTIF($O$2:O922,$O$2:$O$1001)</f>
        <v>137</v>
      </c>
      <c r="Y922" t="str">
        <f>IF(X922=1,X922+ROWS($X$2:X922)/100,"")</f>
        <v/>
      </c>
      <c r="Z922" t="str">
        <f>IFERROR(LARGE($Y$2:$Y$1001,ROWS($Y$2:Y922)),"")</f>
        <v/>
      </c>
      <c r="AA922" t="str">
        <f>IF(Z922&lt;&gt;"",INDEX(Data_sales[RepfullName],MATCH(Z922,$Y$2:$Y$1001,0)),"")</f>
        <v/>
      </c>
    </row>
    <row r="923" spans="1:27" x14ac:dyDescent="0.25">
      <c r="A923">
        <v>382</v>
      </c>
      <c r="B923">
        <v>43</v>
      </c>
      <c r="C923">
        <v>151.38</v>
      </c>
      <c r="D923" s="1" t="s">
        <v>17</v>
      </c>
      <c r="E923" s="1" t="s">
        <v>18</v>
      </c>
      <c r="F923" s="1" t="s">
        <v>154</v>
      </c>
      <c r="G923" s="2">
        <v>37739</v>
      </c>
      <c r="H923" s="1" t="s">
        <v>319</v>
      </c>
      <c r="I923" s="1" t="s">
        <v>18</v>
      </c>
      <c r="J923" s="1" t="s">
        <v>320</v>
      </c>
      <c r="K923" s="1" t="s">
        <v>321</v>
      </c>
      <c r="L923" s="1" t="s">
        <v>322</v>
      </c>
      <c r="M923" s="1" t="s">
        <v>323</v>
      </c>
      <c r="N923">
        <v>71700</v>
      </c>
      <c r="O923" s="1" t="s">
        <v>134</v>
      </c>
      <c r="P923" s="1" t="s">
        <v>87</v>
      </c>
      <c r="Q923" s="1">
        <f>Data_sales[[#This Row],[priceEach]]*Data_sales[[#This Row],[quantityOrdered]]</f>
        <v>6509.34</v>
      </c>
      <c r="R923" s="1">
        <f>YEAR(Data_sales[[#This Row],[orderDate]])</f>
        <v>2003</v>
      </c>
      <c r="T923">
        <f>COUNTIF($F$2:F923,F923:F1922)</f>
        <v>4</v>
      </c>
      <c r="U923" t="str">
        <f>IF(T923=1,T923+ROWS($T$2:T923)/1000,"")</f>
        <v/>
      </c>
      <c r="V923" t="str">
        <f>IFERROR(SMALL($U$2:$U$1001,ROWS($U$2:U923)),"")</f>
        <v/>
      </c>
      <c r="W923" t="str">
        <f>IF(V923&lt;&gt;"",INDEX(Data_sales[productName],MATCH(V923,$U$2:$U$1001,0)),"")</f>
        <v/>
      </c>
      <c r="X923">
        <f>COUNTIF($O$2:O923,$O$2:$O$1001)</f>
        <v>138</v>
      </c>
      <c r="Y923" t="str">
        <f>IF(X923=1,X923+ROWS($X$2:X923)/100,"")</f>
        <v/>
      </c>
      <c r="Z923" t="str">
        <f>IFERROR(LARGE($Y$2:$Y$1001,ROWS($Y$2:Y923)),"")</f>
        <v/>
      </c>
      <c r="AA923" t="str">
        <f>IF(Z923&lt;&gt;"",INDEX(Data_sales[RepfullName],MATCH(Z923,$Y$2:$Y$1001,0)),"")</f>
        <v/>
      </c>
    </row>
    <row r="924" spans="1:27" x14ac:dyDescent="0.25">
      <c r="A924">
        <v>382</v>
      </c>
      <c r="B924">
        <v>43</v>
      </c>
      <c r="C924">
        <v>151.38</v>
      </c>
      <c r="D924" s="1" t="s">
        <v>17</v>
      </c>
      <c r="E924" s="1" t="s">
        <v>18</v>
      </c>
      <c r="F924" s="1" t="s">
        <v>154</v>
      </c>
      <c r="G924" s="2">
        <v>38184</v>
      </c>
      <c r="H924" s="1" t="s">
        <v>324</v>
      </c>
      <c r="I924" s="1" t="s">
        <v>18</v>
      </c>
      <c r="J924" s="1" t="s">
        <v>320</v>
      </c>
      <c r="K924" s="1" t="s">
        <v>321</v>
      </c>
      <c r="L924" s="1" t="s">
        <v>322</v>
      </c>
      <c r="M924" s="1" t="s">
        <v>323</v>
      </c>
      <c r="N924">
        <v>71700</v>
      </c>
      <c r="O924" s="1" t="s">
        <v>134</v>
      </c>
      <c r="P924" s="1" t="s">
        <v>87</v>
      </c>
      <c r="Q924" s="1">
        <f>Data_sales[[#This Row],[priceEach]]*Data_sales[[#This Row],[quantityOrdered]]</f>
        <v>6509.34</v>
      </c>
      <c r="R924" s="1">
        <f>YEAR(Data_sales[[#This Row],[orderDate]])</f>
        <v>2004</v>
      </c>
      <c r="T924">
        <f>COUNTIF($F$2:F924,F924:F1923)</f>
        <v>5</v>
      </c>
      <c r="U924" t="str">
        <f>IF(T924=1,T924+ROWS($T$2:T924)/1000,"")</f>
        <v/>
      </c>
      <c r="V924" t="str">
        <f>IFERROR(SMALL($U$2:$U$1001,ROWS($U$2:U924)),"")</f>
        <v/>
      </c>
      <c r="W924" t="str">
        <f>IF(V924&lt;&gt;"",INDEX(Data_sales[productName],MATCH(V924,$U$2:$U$1001,0)),"")</f>
        <v/>
      </c>
      <c r="X924">
        <f>COUNTIF($O$2:O924,$O$2:$O$1001)</f>
        <v>139</v>
      </c>
      <c r="Y924" t="str">
        <f>IF(X924=1,X924+ROWS($X$2:X924)/100,"")</f>
        <v/>
      </c>
      <c r="Z924" t="str">
        <f>IFERROR(LARGE($Y$2:$Y$1001,ROWS($Y$2:Y924)),"")</f>
        <v/>
      </c>
      <c r="AA924" t="str">
        <f>IF(Z924&lt;&gt;"",INDEX(Data_sales[RepfullName],MATCH(Z924,$Y$2:$Y$1001,0)),"")</f>
        <v/>
      </c>
    </row>
    <row r="925" spans="1:27" x14ac:dyDescent="0.25">
      <c r="A925">
        <v>382</v>
      </c>
      <c r="B925">
        <v>43</v>
      </c>
      <c r="C925">
        <v>151.38</v>
      </c>
      <c r="D925" s="1" t="s">
        <v>17</v>
      </c>
      <c r="E925" s="1" t="s">
        <v>18</v>
      </c>
      <c r="F925" s="1" t="s">
        <v>154</v>
      </c>
      <c r="G925" s="2">
        <v>38315</v>
      </c>
      <c r="H925" s="1" t="s">
        <v>325</v>
      </c>
      <c r="I925" s="1" t="s">
        <v>18</v>
      </c>
      <c r="J925" s="1" t="s">
        <v>320</v>
      </c>
      <c r="K925" s="1" t="s">
        <v>321</v>
      </c>
      <c r="L925" s="1" t="s">
        <v>322</v>
      </c>
      <c r="M925" s="1" t="s">
        <v>323</v>
      </c>
      <c r="N925">
        <v>71700</v>
      </c>
      <c r="O925" s="1" t="s">
        <v>134</v>
      </c>
      <c r="P925" s="1" t="s">
        <v>87</v>
      </c>
      <c r="Q925" s="1">
        <f>Data_sales[[#This Row],[priceEach]]*Data_sales[[#This Row],[quantityOrdered]]</f>
        <v>6509.34</v>
      </c>
      <c r="R925" s="1">
        <f>YEAR(Data_sales[[#This Row],[orderDate]])</f>
        <v>2004</v>
      </c>
      <c r="T925">
        <f>COUNTIF($F$2:F925,F925:F1924)</f>
        <v>6</v>
      </c>
      <c r="U925" t="str">
        <f>IF(T925=1,T925+ROWS($T$2:T925)/1000,"")</f>
        <v/>
      </c>
      <c r="V925" t="str">
        <f>IFERROR(SMALL($U$2:$U$1001,ROWS($U$2:U925)),"")</f>
        <v/>
      </c>
      <c r="W925" t="str">
        <f>IF(V925&lt;&gt;"",INDEX(Data_sales[productName],MATCH(V925,$U$2:$U$1001,0)),"")</f>
        <v/>
      </c>
      <c r="X925">
        <f>COUNTIF($O$2:O925,$O$2:$O$1001)</f>
        <v>140</v>
      </c>
      <c r="Y925" t="str">
        <f>IF(X925=1,X925+ROWS($X$2:X925)/100,"")</f>
        <v/>
      </c>
      <c r="Z925" t="str">
        <f>IFERROR(LARGE($Y$2:$Y$1001,ROWS($Y$2:Y925)),"")</f>
        <v/>
      </c>
      <c r="AA925" t="str">
        <f>IF(Z925&lt;&gt;"",INDEX(Data_sales[RepfullName],MATCH(Z925,$Y$2:$Y$1001,0)),"")</f>
        <v/>
      </c>
    </row>
    <row r="926" spans="1:27" x14ac:dyDescent="0.25">
      <c r="A926">
        <v>382</v>
      </c>
      <c r="B926">
        <v>43</v>
      </c>
      <c r="C926">
        <v>151.38</v>
      </c>
      <c r="D926" s="1" t="s">
        <v>17</v>
      </c>
      <c r="E926" s="1" t="s">
        <v>18</v>
      </c>
      <c r="F926" s="1" t="s">
        <v>154</v>
      </c>
      <c r="G926" s="2">
        <v>38489</v>
      </c>
      <c r="H926" s="1" t="s">
        <v>114</v>
      </c>
      <c r="I926" s="1" t="s">
        <v>18</v>
      </c>
      <c r="J926" s="1" t="s">
        <v>320</v>
      </c>
      <c r="K926" s="1" t="s">
        <v>321</v>
      </c>
      <c r="L926" s="1" t="s">
        <v>322</v>
      </c>
      <c r="M926" s="1" t="s">
        <v>323</v>
      </c>
      <c r="N926">
        <v>71700</v>
      </c>
      <c r="O926" s="1" t="s">
        <v>134</v>
      </c>
      <c r="P926" s="1" t="s">
        <v>87</v>
      </c>
      <c r="Q926" s="3">
        <f>Data_sales[[#This Row],[priceEach]]*Data_sales[[#This Row],[quantityOrdered]]</f>
        <v>6509.34</v>
      </c>
      <c r="R926" s="1">
        <f>YEAR(Data_sales[[#This Row],[orderDate]])</f>
        <v>2005</v>
      </c>
      <c r="T926">
        <f>COUNTIF($F$2:F926,F926:F1925)</f>
        <v>7</v>
      </c>
      <c r="U926" t="str">
        <f>IF(T926=1,T926+ROWS($T$2:T926)/1000,"")</f>
        <v/>
      </c>
      <c r="V926" t="str">
        <f>IFERROR(SMALL($U$2:$U$1001,ROWS($U$2:U926)),"")</f>
        <v/>
      </c>
      <c r="W926" t="str">
        <f>IF(V926&lt;&gt;"",INDEX(Data_sales[productName],MATCH(V926,$U$2:$U$1001,0)),"")</f>
        <v/>
      </c>
      <c r="X926">
        <f>COUNTIF($O$2:O926,$O$2:$O$1001)</f>
        <v>141</v>
      </c>
      <c r="Y926" t="str">
        <f>IF(X926=1,X926+ROWS($X$2:X926)/100,"")</f>
        <v/>
      </c>
      <c r="Z926" t="str">
        <f>IFERROR(LARGE($Y$2:$Y$1001,ROWS($Y$2:Y926)),"")</f>
        <v/>
      </c>
      <c r="AA926" t="str">
        <f>IF(Z926&lt;&gt;"",INDEX(Data_sales[RepfullName],MATCH(Z926,$Y$2:$Y$1001,0)),"")</f>
        <v/>
      </c>
    </row>
    <row r="927" spans="1:27" x14ac:dyDescent="0.25">
      <c r="A927">
        <v>382</v>
      </c>
      <c r="B927">
        <v>21</v>
      </c>
      <c r="C927">
        <v>74.84</v>
      </c>
      <c r="D927" s="1" t="s">
        <v>17</v>
      </c>
      <c r="E927" s="1" t="s">
        <v>18</v>
      </c>
      <c r="F927" s="1" t="s">
        <v>163</v>
      </c>
      <c r="G927" s="2">
        <v>37739</v>
      </c>
      <c r="H927" s="1" t="s">
        <v>319</v>
      </c>
      <c r="I927" s="1" t="s">
        <v>18</v>
      </c>
      <c r="J927" s="1" t="s">
        <v>320</v>
      </c>
      <c r="K927" s="1" t="s">
        <v>321</v>
      </c>
      <c r="L927" s="1" t="s">
        <v>322</v>
      </c>
      <c r="M927" s="1" t="s">
        <v>323</v>
      </c>
      <c r="N927">
        <v>71700</v>
      </c>
      <c r="O927" s="1" t="s">
        <v>134</v>
      </c>
      <c r="P927" s="1" t="s">
        <v>87</v>
      </c>
      <c r="Q927" s="1">
        <f>Data_sales[[#This Row],[priceEach]]*Data_sales[[#This Row],[quantityOrdered]]</f>
        <v>1571.64</v>
      </c>
      <c r="R927" s="1">
        <f>YEAR(Data_sales[[#This Row],[orderDate]])</f>
        <v>2003</v>
      </c>
      <c r="T927">
        <f>COUNTIF($F$2:F927,F927:F1926)</f>
        <v>4</v>
      </c>
      <c r="U927" t="str">
        <f>IF(T927=1,T927+ROWS($T$2:T927)/1000,"")</f>
        <v/>
      </c>
      <c r="V927" t="str">
        <f>IFERROR(SMALL($U$2:$U$1001,ROWS($U$2:U927)),"")</f>
        <v/>
      </c>
      <c r="W927" t="str">
        <f>IF(V927&lt;&gt;"",INDEX(Data_sales[productName],MATCH(V927,$U$2:$U$1001,0)),"")</f>
        <v/>
      </c>
      <c r="X927">
        <f>COUNTIF($O$2:O927,$O$2:$O$1001)</f>
        <v>142</v>
      </c>
      <c r="Y927" t="str">
        <f>IF(X927=1,X927+ROWS($X$2:X927)/100,"")</f>
        <v/>
      </c>
      <c r="Z927" t="str">
        <f>IFERROR(LARGE($Y$2:$Y$1001,ROWS($Y$2:Y927)),"")</f>
        <v/>
      </c>
      <c r="AA927" t="str">
        <f>IF(Z927&lt;&gt;"",INDEX(Data_sales[RepfullName],MATCH(Z927,$Y$2:$Y$1001,0)),"")</f>
        <v/>
      </c>
    </row>
    <row r="928" spans="1:27" x14ac:dyDescent="0.25">
      <c r="A928">
        <v>382</v>
      </c>
      <c r="B928">
        <v>21</v>
      </c>
      <c r="C928">
        <v>74.84</v>
      </c>
      <c r="D928" s="1" t="s">
        <v>17</v>
      </c>
      <c r="E928" s="1" t="s">
        <v>18</v>
      </c>
      <c r="F928" s="1" t="s">
        <v>163</v>
      </c>
      <c r="G928" s="2">
        <v>38184</v>
      </c>
      <c r="H928" s="1" t="s">
        <v>324</v>
      </c>
      <c r="I928" s="1" t="s">
        <v>18</v>
      </c>
      <c r="J928" s="1" t="s">
        <v>320</v>
      </c>
      <c r="K928" s="1" t="s">
        <v>321</v>
      </c>
      <c r="L928" s="1" t="s">
        <v>322</v>
      </c>
      <c r="M928" s="1" t="s">
        <v>323</v>
      </c>
      <c r="N928">
        <v>71700</v>
      </c>
      <c r="O928" s="1" t="s">
        <v>134</v>
      </c>
      <c r="P928" s="1" t="s">
        <v>87</v>
      </c>
      <c r="Q928" s="1">
        <f>Data_sales[[#This Row],[priceEach]]*Data_sales[[#This Row],[quantityOrdered]]</f>
        <v>1571.64</v>
      </c>
      <c r="R928" s="1">
        <f>YEAR(Data_sales[[#This Row],[orderDate]])</f>
        <v>2004</v>
      </c>
      <c r="T928">
        <f>COUNTIF($F$2:F928,F928:F1927)</f>
        <v>5</v>
      </c>
      <c r="U928" t="str">
        <f>IF(T928=1,T928+ROWS($T$2:T928)/1000,"")</f>
        <v/>
      </c>
      <c r="V928" t="str">
        <f>IFERROR(SMALL($U$2:$U$1001,ROWS($U$2:U928)),"")</f>
        <v/>
      </c>
      <c r="W928" t="str">
        <f>IF(V928&lt;&gt;"",INDEX(Data_sales[productName],MATCH(V928,$U$2:$U$1001,0)),"")</f>
        <v/>
      </c>
      <c r="X928">
        <f>COUNTIF($O$2:O928,$O$2:$O$1001)</f>
        <v>143</v>
      </c>
      <c r="Y928" t="str">
        <f>IF(X928=1,X928+ROWS($X$2:X928)/100,"")</f>
        <v/>
      </c>
      <c r="Z928" t="str">
        <f>IFERROR(LARGE($Y$2:$Y$1001,ROWS($Y$2:Y928)),"")</f>
        <v/>
      </c>
      <c r="AA928" t="str">
        <f>IF(Z928&lt;&gt;"",INDEX(Data_sales[RepfullName],MATCH(Z928,$Y$2:$Y$1001,0)),"")</f>
        <v/>
      </c>
    </row>
    <row r="929" spans="1:27" x14ac:dyDescent="0.25">
      <c r="A929">
        <v>382</v>
      </c>
      <c r="B929">
        <v>21</v>
      </c>
      <c r="C929">
        <v>74.84</v>
      </c>
      <c r="D929" s="1" t="s">
        <v>17</v>
      </c>
      <c r="E929" s="1" t="s">
        <v>18</v>
      </c>
      <c r="F929" s="1" t="s">
        <v>163</v>
      </c>
      <c r="G929" s="2">
        <v>38315</v>
      </c>
      <c r="H929" s="1" t="s">
        <v>325</v>
      </c>
      <c r="I929" s="1" t="s">
        <v>18</v>
      </c>
      <c r="J929" s="1" t="s">
        <v>320</v>
      </c>
      <c r="K929" s="1" t="s">
        <v>321</v>
      </c>
      <c r="L929" s="1" t="s">
        <v>322</v>
      </c>
      <c r="M929" s="1" t="s">
        <v>323</v>
      </c>
      <c r="N929">
        <v>71700</v>
      </c>
      <c r="O929" s="1" t="s">
        <v>134</v>
      </c>
      <c r="P929" s="1" t="s">
        <v>87</v>
      </c>
      <c r="Q929" s="1">
        <f>Data_sales[[#This Row],[priceEach]]*Data_sales[[#This Row],[quantityOrdered]]</f>
        <v>1571.64</v>
      </c>
      <c r="R929" s="1">
        <f>YEAR(Data_sales[[#This Row],[orderDate]])</f>
        <v>2004</v>
      </c>
      <c r="T929">
        <f>COUNTIF($F$2:F929,F929:F1928)</f>
        <v>6</v>
      </c>
      <c r="U929" t="str">
        <f>IF(T929=1,T929+ROWS($T$2:T929)/1000,"")</f>
        <v/>
      </c>
      <c r="V929" t="str">
        <f>IFERROR(SMALL($U$2:$U$1001,ROWS($U$2:U929)),"")</f>
        <v/>
      </c>
      <c r="W929" t="str">
        <f>IF(V929&lt;&gt;"",INDEX(Data_sales[productName],MATCH(V929,$U$2:$U$1001,0)),"")</f>
        <v/>
      </c>
      <c r="X929">
        <f>COUNTIF($O$2:O929,$O$2:$O$1001)</f>
        <v>144</v>
      </c>
      <c r="Y929" t="str">
        <f>IF(X929=1,X929+ROWS($X$2:X929)/100,"")</f>
        <v/>
      </c>
      <c r="Z929" t="str">
        <f>IFERROR(LARGE($Y$2:$Y$1001,ROWS($Y$2:Y929)),"")</f>
        <v/>
      </c>
      <c r="AA929" t="str">
        <f>IF(Z929&lt;&gt;"",INDEX(Data_sales[RepfullName],MATCH(Z929,$Y$2:$Y$1001,0)),"")</f>
        <v/>
      </c>
    </row>
    <row r="930" spans="1:27" x14ac:dyDescent="0.25">
      <c r="A930">
        <v>382</v>
      </c>
      <c r="B930">
        <v>21</v>
      </c>
      <c r="C930">
        <v>74.84</v>
      </c>
      <c r="D930" s="1" t="s">
        <v>17</v>
      </c>
      <c r="E930" s="1" t="s">
        <v>18</v>
      </c>
      <c r="F930" s="1" t="s">
        <v>163</v>
      </c>
      <c r="G930" s="2">
        <v>38489</v>
      </c>
      <c r="H930" s="1" t="s">
        <v>114</v>
      </c>
      <c r="I930" s="1" t="s">
        <v>18</v>
      </c>
      <c r="J930" s="1" t="s">
        <v>320</v>
      </c>
      <c r="K930" s="1" t="s">
        <v>321</v>
      </c>
      <c r="L930" s="1" t="s">
        <v>322</v>
      </c>
      <c r="M930" s="1" t="s">
        <v>323</v>
      </c>
      <c r="N930">
        <v>71700</v>
      </c>
      <c r="O930" s="1" t="s">
        <v>134</v>
      </c>
      <c r="P930" s="1" t="s">
        <v>87</v>
      </c>
      <c r="Q930" s="3">
        <f>Data_sales[[#This Row],[priceEach]]*Data_sales[[#This Row],[quantityOrdered]]</f>
        <v>1571.64</v>
      </c>
      <c r="R930" s="1">
        <f>YEAR(Data_sales[[#This Row],[orderDate]])</f>
        <v>2005</v>
      </c>
      <c r="T930">
        <f>COUNTIF($F$2:F930,F930:F1929)</f>
        <v>7</v>
      </c>
      <c r="U930" t="str">
        <f>IF(T930=1,T930+ROWS($T$2:T930)/1000,"")</f>
        <v/>
      </c>
      <c r="V930" t="str">
        <f>IFERROR(SMALL($U$2:$U$1001,ROWS($U$2:U930)),"")</f>
        <v/>
      </c>
      <c r="W930" t="str">
        <f>IF(V930&lt;&gt;"",INDEX(Data_sales[productName],MATCH(V930,$U$2:$U$1001,0)),"")</f>
        <v/>
      </c>
      <c r="X930">
        <f>COUNTIF($O$2:O930,$O$2:$O$1001)</f>
        <v>145</v>
      </c>
      <c r="Y930" t="str">
        <f>IF(X930=1,X930+ROWS($X$2:X930)/100,"")</f>
        <v/>
      </c>
      <c r="Z930" t="str">
        <f>IFERROR(LARGE($Y$2:$Y$1001,ROWS($Y$2:Y930)),"")</f>
        <v/>
      </c>
      <c r="AA930" t="str">
        <f>IF(Z930&lt;&gt;"",INDEX(Data_sales[RepfullName],MATCH(Z930,$Y$2:$Y$1001,0)),"")</f>
        <v/>
      </c>
    </row>
    <row r="931" spans="1:27" x14ac:dyDescent="0.25">
      <c r="A931">
        <v>382</v>
      </c>
      <c r="B931">
        <v>27</v>
      </c>
      <c r="C931">
        <v>95.28</v>
      </c>
      <c r="D931" s="1" t="s">
        <v>17</v>
      </c>
      <c r="E931" s="1" t="s">
        <v>18</v>
      </c>
      <c r="F931" s="1" t="s">
        <v>164</v>
      </c>
      <c r="G931" s="2">
        <v>37739</v>
      </c>
      <c r="H931" s="1" t="s">
        <v>319</v>
      </c>
      <c r="I931" s="1" t="s">
        <v>18</v>
      </c>
      <c r="J931" s="1" t="s">
        <v>320</v>
      </c>
      <c r="K931" s="1" t="s">
        <v>321</v>
      </c>
      <c r="L931" s="1" t="s">
        <v>322</v>
      </c>
      <c r="M931" s="1" t="s">
        <v>323</v>
      </c>
      <c r="N931">
        <v>71700</v>
      </c>
      <c r="O931" s="1" t="s">
        <v>134</v>
      </c>
      <c r="P931" s="1" t="s">
        <v>87</v>
      </c>
      <c r="Q931" s="1">
        <f>Data_sales[[#This Row],[priceEach]]*Data_sales[[#This Row],[quantityOrdered]]</f>
        <v>2572.56</v>
      </c>
      <c r="R931" s="1">
        <f>YEAR(Data_sales[[#This Row],[orderDate]])</f>
        <v>2003</v>
      </c>
      <c r="T931">
        <f>COUNTIF($F$2:F931,F931:F1930)</f>
        <v>4</v>
      </c>
      <c r="U931" t="str">
        <f>IF(T931=1,T931+ROWS($T$2:T931)/1000,"")</f>
        <v/>
      </c>
      <c r="V931" t="str">
        <f>IFERROR(SMALL($U$2:$U$1001,ROWS($U$2:U931)),"")</f>
        <v/>
      </c>
      <c r="W931" t="str">
        <f>IF(V931&lt;&gt;"",INDEX(Data_sales[productName],MATCH(V931,$U$2:$U$1001,0)),"")</f>
        <v/>
      </c>
      <c r="X931">
        <f>COUNTIF($O$2:O931,$O$2:$O$1001)</f>
        <v>146</v>
      </c>
      <c r="Y931" t="str">
        <f>IF(X931=1,X931+ROWS($X$2:X931)/100,"")</f>
        <v/>
      </c>
      <c r="Z931" t="str">
        <f>IFERROR(LARGE($Y$2:$Y$1001,ROWS($Y$2:Y931)),"")</f>
        <v/>
      </c>
      <c r="AA931" t="str">
        <f>IF(Z931&lt;&gt;"",INDEX(Data_sales[RepfullName],MATCH(Z931,$Y$2:$Y$1001,0)),"")</f>
        <v/>
      </c>
    </row>
    <row r="932" spans="1:27" x14ac:dyDescent="0.25">
      <c r="A932">
        <v>382</v>
      </c>
      <c r="B932">
        <v>27</v>
      </c>
      <c r="C932">
        <v>95.28</v>
      </c>
      <c r="D932" s="1" t="s">
        <v>17</v>
      </c>
      <c r="E932" s="1" t="s">
        <v>18</v>
      </c>
      <c r="F932" s="1" t="s">
        <v>164</v>
      </c>
      <c r="G932" s="2">
        <v>38184</v>
      </c>
      <c r="H932" s="1" t="s">
        <v>324</v>
      </c>
      <c r="I932" s="1" t="s">
        <v>18</v>
      </c>
      <c r="J932" s="1" t="s">
        <v>320</v>
      </c>
      <c r="K932" s="1" t="s">
        <v>321</v>
      </c>
      <c r="L932" s="1" t="s">
        <v>322</v>
      </c>
      <c r="M932" s="1" t="s">
        <v>323</v>
      </c>
      <c r="N932">
        <v>71700</v>
      </c>
      <c r="O932" s="1" t="s">
        <v>134</v>
      </c>
      <c r="P932" s="1" t="s">
        <v>87</v>
      </c>
      <c r="Q932" s="1">
        <f>Data_sales[[#This Row],[priceEach]]*Data_sales[[#This Row],[quantityOrdered]]</f>
        <v>2572.56</v>
      </c>
      <c r="R932" s="1">
        <f>YEAR(Data_sales[[#This Row],[orderDate]])</f>
        <v>2004</v>
      </c>
      <c r="T932">
        <f>COUNTIF($F$2:F932,F932:F1931)</f>
        <v>5</v>
      </c>
      <c r="U932" t="str">
        <f>IF(T932=1,T932+ROWS($T$2:T932)/1000,"")</f>
        <v/>
      </c>
      <c r="V932" t="str">
        <f>IFERROR(SMALL($U$2:$U$1001,ROWS($U$2:U932)),"")</f>
        <v/>
      </c>
      <c r="W932" t="str">
        <f>IF(V932&lt;&gt;"",INDEX(Data_sales[productName],MATCH(V932,$U$2:$U$1001,0)),"")</f>
        <v/>
      </c>
      <c r="X932">
        <f>COUNTIF($O$2:O932,$O$2:$O$1001)</f>
        <v>147</v>
      </c>
      <c r="Y932" t="str">
        <f>IF(X932=1,X932+ROWS($X$2:X932)/100,"")</f>
        <v/>
      </c>
      <c r="Z932" t="str">
        <f>IFERROR(LARGE($Y$2:$Y$1001,ROWS($Y$2:Y932)),"")</f>
        <v/>
      </c>
      <c r="AA932" t="str">
        <f>IF(Z932&lt;&gt;"",INDEX(Data_sales[RepfullName],MATCH(Z932,$Y$2:$Y$1001,0)),"")</f>
        <v/>
      </c>
    </row>
    <row r="933" spans="1:27" x14ac:dyDescent="0.25">
      <c r="A933">
        <v>382</v>
      </c>
      <c r="B933">
        <v>27</v>
      </c>
      <c r="C933">
        <v>95.28</v>
      </c>
      <c r="D933" s="1" t="s">
        <v>17</v>
      </c>
      <c r="E933" s="1" t="s">
        <v>18</v>
      </c>
      <c r="F933" s="1" t="s">
        <v>164</v>
      </c>
      <c r="G933" s="2">
        <v>38315</v>
      </c>
      <c r="H933" s="1" t="s">
        <v>325</v>
      </c>
      <c r="I933" s="1" t="s">
        <v>18</v>
      </c>
      <c r="J933" s="1" t="s">
        <v>320</v>
      </c>
      <c r="K933" s="1" t="s">
        <v>321</v>
      </c>
      <c r="L933" s="1" t="s">
        <v>322</v>
      </c>
      <c r="M933" s="1" t="s">
        <v>323</v>
      </c>
      <c r="N933">
        <v>71700</v>
      </c>
      <c r="O933" s="1" t="s">
        <v>134</v>
      </c>
      <c r="P933" s="1" t="s">
        <v>87</v>
      </c>
      <c r="Q933" s="1">
        <f>Data_sales[[#This Row],[priceEach]]*Data_sales[[#This Row],[quantityOrdered]]</f>
        <v>2572.56</v>
      </c>
      <c r="R933" s="1">
        <f>YEAR(Data_sales[[#This Row],[orderDate]])</f>
        <v>2004</v>
      </c>
      <c r="T933">
        <f>COUNTIF($F$2:F933,F933:F1932)</f>
        <v>6</v>
      </c>
      <c r="U933" t="str">
        <f>IF(T933=1,T933+ROWS($T$2:T933)/1000,"")</f>
        <v/>
      </c>
      <c r="V933" t="str">
        <f>IFERROR(SMALL($U$2:$U$1001,ROWS($U$2:U933)),"")</f>
        <v/>
      </c>
      <c r="W933" t="str">
        <f>IF(V933&lt;&gt;"",INDEX(Data_sales[productName],MATCH(V933,$U$2:$U$1001,0)),"")</f>
        <v/>
      </c>
      <c r="X933">
        <f>COUNTIF($O$2:O933,$O$2:$O$1001)</f>
        <v>148</v>
      </c>
      <c r="Y933" t="str">
        <f>IF(X933=1,X933+ROWS($X$2:X933)/100,"")</f>
        <v/>
      </c>
      <c r="Z933" t="str">
        <f>IFERROR(LARGE($Y$2:$Y$1001,ROWS($Y$2:Y933)),"")</f>
        <v/>
      </c>
      <c r="AA933" t="str">
        <f>IF(Z933&lt;&gt;"",INDEX(Data_sales[RepfullName],MATCH(Z933,$Y$2:$Y$1001,0)),"")</f>
        <v/>
      </c>
    </row>
    <row r="934" spans="1:27" x14ac:dyDescent="0.25">
      <c r="A934">
        <v>382</v>
      </c>
      <c r="B934">
        <v>27</v>
      </c>
      <c r="C934">
        <v>95.28</v>
      </c>
      <c r="D934" s="1" t="s">
        <v>17</v>
      </c>
      <c r="E934" s="1" t="s">
        <v>18</v>
      </c>
      <c r="F934" s="1" t="s">
        <v>164</v>
      </c>
      <c r="G934" s="2">
        <v>38489</v>
      </c>
      <c r="H934" s="1" t="s">
        <v>114</v>
      </c>
      <c r="I934" s="1" t="s">
        <v>18</v>
      </c>
      <c r="J934" s="1" t="s">
        <v>320</v>
      </c>
      <c r="K934" s="1" t="s">
        <v>321</v>
      </c>
      <c r="L934" s="1" t="s">
        <v>322</v>
      </c>
      <c r="M934" s="1" t="s">
        <v>323</v>
      </c>
      <c r="N934">
        <v>71700</v>
      </c>
      <c r="O934" s="1" t="s">
        <v>134</v>
      </c>
      <c r="P934" s="1" t="s">
        <v>87</v>
      </c>
      <c r="Q934" s="3">
        <f>Data_sales[[#This Row],[priceEach]]*Data_sales[[#This Row],[quantityOrdered]]</f>
        <v>2572.56</v>
      </c>
      <c r="R934" s="1">
        <f>YEAR(Data_sales[[#This Row],[orderDate]])</f>
        <v>2005</v>
      </c>
      <c r="T934">
        <f>COUNTIF($F$2:F934,F934:F1933)</f>
        <v>7</v>
      </c>
      <c r="U934" t="str">
        <f>IF(T934=1,T934+ROWS($T$2:T934)/1000,"")</f>
        <v/>
      </c>
      <c r="V934" t="str">
        <f>IFERROR(SMALL($U$2:$U$1001,ROWS($U$2:U934)),"")</f>
        <v/>
      </c>
      <c r="W934" t="str">
        <f>IF(V934&lt;&gt;"",INDEX(Data_sales[productName],MATCH(V934,$U$2:$U$1001,0)),"")</f>
        <v/>
      </c>
      <c r="X934">
        <f>COUNTIF($O$2:O934,$O$2:$O$1001)</f>
        <v>149</v>
      </c>
      <c r="Y934" t="str">
        <f>IF(X934=1,X934+ROWS($X$2:X934)/100,"")</f>
        <v/>
      </c>
      <c r="Z934" t="str">
        <f>IFERROR(LARGE($Y$2:$Y$1001,ROWS($Y$2:Y934)),"")</f>
        <v/>
      </c>
      <c r="AA934" t="str">
        <f>IF(Z934&lt;&gt;"",INDEX(Data_sales[RepfullName],MATCH(Z934,$Y$2:$Y$1001,0)),"")</f>
        <v/>
      </c>
    </row>
    <row r="935" spans="1:27" x14ac:dyDescent="0.25">
      <c r="A935">
        <v>382</v>
      </c>
      <c r="B935">
        <v>41</v>
      </c>
      <c r="C935">
        <v>64.400000000000006</v>
      </c>
      <c r="D935" s="1" t="s">
        <v>17</v>
      </c>
      <c r="E935" s="1" t="s">
        <v>18</v>
      </c>
      <c r="F935" s="1" t="s">
        <v>166</v>
      </c>
      <c r="G935" s="2">
        <v>37739</v>
      </c>
      <c r="H935" s="1" t="s">
        <v>319</v>
      </c>
      <c r="I935" s="1" t="s">
        <v>18</v>
      </c>
      <c r="J935" s="1" t="s">
        <v>320</v>
      </c>
      <c r="K935" s="1" t="s">
        <v>321</v>
      </c>
      <c r="L935" s="1" t="s">
        <v>322</v>
      </c>
      <c r="M935" s="1" t="s">
        <v>323</v>
      </c>
      <c r="N935">
        <v>71700</v>
      </c>
      <c r="O935" s="1" t="s">
        <v>134</v>
      </c>
      <c r="P935" s="1" t="s">
        <v>87</v>
      </c>
      <c r="Q935" s="1">
        <f>Data_sales[[#This Row],[priceEach]]*Data_sales[[#This Row],[quantityOrdered]]</f>
        <v>2640.4</v>
      </c>
      <c r="R935" s="1">
        <f>YEAR(Data_sales[[#This Row],[orderDate]])</f>
        <v>2003</v>
      </c>
      <c r="T935">
        <f>COUNTIF($F$2:F935,F935:F1934)</f>
        <v>4</v>
      </c>
      <c r="U935" t="str">
        <f>IF(T935=1,T935+ROWS($T$2:T935)/1000,"")</f>
        <v/>
      </c>
      <c r="V935" t="str">
        <f>IFERROR(SMALL($U$2:$U$1001,ROWS($U$2:U935)),"")</f>
        <v/>
      </c>
      <c r="W935" t="str">
        <f>IF(V935&lt;&gt;"",INDEX(Data_sales[productName],MATCH(V935,$U$2:$U$1001,0)),"")</f>
        <v/>
      </c>
      <c r="X935">
        <f>COUNTIF($O$2:O935,$O$2:$O$1001)</f>
        <v>150</v>
      </c>
      <c r="Y935" t="str">
        <f>IF(X935=1,X935+ROWS($X$2:X935)/100,"")</f>
        <v/>
      </c>
      <c r="Z935" t="str">
        <f>IFERROR(LARGE($Y$2:$Y$1001,ROWS($Y$2:Y935)),"")</f>
        <v/>
      </c>
      <c r="AA935" t="str">
        <f>IF(Z935&lt;&gt;"",INDEX(Data_sales[RepfullName],MATCH(Z935,$Y$2:$Y$1001,0)),"")</f>
        <v/>
      </c>
    </row>
    <row r="936" spans="1:27" x14ac:dyDescent="0.25">
      <c r="A936">
        <v>382</v>
      </c>
      <c r="B936">
        <v>41</v>
      </c>
      <c r="C936">
        <v>64.400000000000006</v>
      </c>
      <c r="D936" s="1" t="s">
        <v>17</v>
      </c>
      <c r="E936" s="1" t="s">
        <v>18</v>
      </c>
      <c r="F936" s="1" t="s">
        <v>166</v>
      </c>
      <c r="G936" s="2">
        <v>38184</v>
      </c>
      <c r="H936" s="1" t="s">
        <v>324</v>
      </c>
      <c r="I936" s="1" t="s">
        <v>18</v>
      </c>
      <c r="J936" s="1" t="s">
        <v>320</v>
      </c>
      <c r="K936" s="1" t="s">
        <v>321</v>
      </c>
      <c r="L936" s="1" t="s">
        <v>322</v>
      </c>
      <c r="M936" s="1" t="s">
        <v>323</v>
      </c>
      <c r="N936">
        <v>71700</v>
      </c>
      <c r="O936" s="1" t="s">
        <v>134</v>
      </c>
      <c r="P936" s="1" t="s">
        <v>87</v>
      </c>
      <c r="Q936" s="1">
        <f>Data_sales[[#This Row],[priceEach]]*Data_sales[[#This Row],[quantityOrdered]]</f>
        <v>2640.4</v>
      </c>
      <c r="R936" s="1">
        <f>YEAR(Data_sales[[#This Row],[orderDate]])</f>
        <v>2004</v>
      </c>
      <c r="T936">
        <f>COUNTIF($F$2:F936,F936:F1935)</f>
        <v>5</v>
      </c>
      <c r="U936" t="str">
        <f>IF(T936=1,T936+ROWS($T$2:T936)/1000,"")</f>
        <v/>
      </c>
      <c r="V936" t="str">
        <f>IFERROR(SMALL($U$2:$U$1001,ROWS($U$2:U936)),"")</f>
        <v/>
      </c>
      <c r="W936" t="str">
        <f>IF(V936&lt;&gt;"",INDEX(Data_sales[productName],MATCH(V936,$U$2:$U$1001,0)),"")</f>
        <v/>
      </c>
      <c r="X936">
        <f>COUNTIF($O$2:O936,$O$2:$O$1001)</f>
        <v>151</v>
      </c>
      <c r="Y936" t="str">
        <f>IF(X936=1,X936+ROWS($X$2:X936)/100,"")</f>
        <v/>
      </c>
      <c r="Z936" t="str">
        <f>IFERROR(LARGE($Y$2:$Y$1001,ROWS($Y$2:Y936)),"")</f>
        <v/>
      </c>
      <c r="AA936" t="str">
        <f>IF(Z936&lt;&gt;"",INDEX(Data_sales[RepfullName],MATCH(Z936,$Y$2:$Y$1001,0)),"")</f>
        <v/>
      </c>
    </row>
    <row r="937" spans="1:27" x14ac:dyDescent="0.25">
      <c r="A937">
        <v>382</v>
      </c>
      <c r="B937">
        <v>41</v>
      </c>
      <c r="C937">
        <v>64.400000000000006</v>
      </c>
      <c r="D937" s="1" t="s">
        <v>17</v>
      </c>
      <c r="E937" s="1" t="s">
        <v>18</v>
      </c>
      <c r="F937" s="1" t="s">
        <v>166</v>
      </c>
      <c r="G937" s="2">
        <v>38315</v>
      </c>
      <c r="H937" s="1" t="s">
        <v>325</v>
      </c>
      <c r="I937" s="1" t="s">
        <v>18</v>
      </c>
      <c r="J937" s="1" t="s">
        <v>320</v>
      </c>
      <c r="K937" s="1" t="s">
        <v>321</v>
      </c>
      <c r="L937" s="1" t="s">
        <v>322</v>
      </c>
      <c r="M937" s="1" t="s">
        <v>323</v>
      </c>
      <c r="N937">
        <v>71700</v>
      </c>
      <c r="O937" s="1" t="s">
        <v>134</v>
      </c>
      <c r="P937" s="1" t="s">
        <v>87</v>
      </c>
      <c r="Q937" s="1">
        <f>Data_sales[[#This Row],[priceEach]]*Data_sales[[#This Row],[quantityOrdered]]</f>
        <v>2640.4</v>
      </c>
      <c r="R937" s="1">
        <f>YEAR(Data_sales[[#This Row],[orderDate]])</f>
        <v>2004</v>
      </c>
      <c r="T937">
        <f>COUNTIF($F$2:F937,F937:F1936)</f>
        <v>6</v>
      </c>
      <c r="U937" t="str">
        <f>IF(T937=1,T937+ROWS($T$2:T937)/1000,"")</f>
        <v/>
      </c>
      <c r="V937" t="str">
        <f>IFERROR(SMALL($U$2:$U$1001,ROWS($U$2:U937)),"")</f>
        <v/>
      </c>
      <c r="W937" t="str">
        <f>IF(V937&lt;&gt;"",INDEX(Data_sales[productName],MATCH(V937,$U$2:$U$1001,0)),"")</f>
        <v/>
      </c>
      <c r="X937">
        <f>COUNTIF($O$2:O937,$O$2:$O$1001)</f>
        <v>152</v>
      </c>
      <c r="Y937" t="str">
        <f>IF(X937=1,X937+ROWS($X$2:X937)/100,"")</f>
        <v/>
      </c>
      <c r="Z937" t="str">
        <f>IFERROR(LARGE($Y$2:$Y$1001,ROWS($Y$2:Y937)),"")</f>
        <v/>
      </c>
      <c r="AA937" t="str">
        <f>IF(Z937&lt;&gt;"",INDEX(Data_sales[RepfullName],MATCH(Z937,$Y$2:$Y$1001,0)),"")</f>
        <v/>
      </c>
    </row>
    <row r="938" spans="1:27" x14ac:dyDescent="0.25">
      <c r="A938">
        <v>382</v>
      </c>
      <c r="B938">
        <v>41</v>
      </c>
      <c r="C938">
        <v>64.400000000000006</v>
      </c>
      <c r="D938" s="1" t="s">
        <v>17</v>
      </c>
      <c r="E938" s="1" t="s">
        <v>18</v>
      </c>
      <c r="F938" s="1" t="s">
        <v>166</v>
      </c>
      <c r="G938" s="2">
        <v>38489</v>
      </c>
      <c r="H938" s="1" t="s">
        <v>114</v>
      </c>
      <c r="I938" s="1" t="s">
        <v>18</v>
      </c>
      <c r="J938" s="1" t="s">
        <v>320</v>
      </c>
      <c r="K938" s="1" t="s">
        <v>321</v>
      </c>
      <c r="L938" s="1" t="s">
        <v>322</v>
      </c>
      <c r="M938" s="1" t="s">
        <v>323</v>
      </c>
      <c r="N938">
        <v>71700</v>
      </c>
      <c r="O938" s="1" t="s">
        <v>134</v>
      </c>
      <c r="P938" s="1" t="s">
        <v>87</v>
      </c>
      <c r="Q938" s="3">
        <f>Data_sales[[#This Row],[priceEach]]*Data_sales[[#This Row],[quantityOrdered]]</f>
        <v>2640.4</v>
      </c>
      <c r="R938" s="1">
        <f>YEAR(Data_sales[[#This Row],[orderDate]])</f>
        <v>2005</v>
      </c>
      <c r="T938">
        <f>COUNTIF($F$2:F938,F938:F1937)</f>
        <v>7</v>
      </c>
      <c r="U938" t="str">
        <f>IF(T938=1,T938+ROWS($T$2:T938)/1000,"")</f>
        <v/>
      </c>
      <c r="V938" t="str">
        <f>IFERROR(SMALL($U$2:$U$1001,ROWS($U$2:U938)),"")</f>
        <v/>
      </c>
      <c r="W938" t="str">
        <f>IF(V938&lt;&gt;"",INDEX(Data_sales[productName],MATCH(V938,$U$2:$U$1001,0)),"")</f>
        <v/>
      </c>
      <c r="X938">
        <f>COUNTIF($O$2:O938,$O$2:$O$1001)</f>
        <v>153</v>
      </c>
      <c r="Y938" t="str">
        <f>IF(X938=1,X938+ROWS($X$2:X938)/100,"")</f>
        <v/>
      </c>
      <c r="Z938" t="str">
        <f>IFERROR(LARGE($Y$2:$Y$1001,ROWS($Y$2:Y938)),"")</f>
        <v/>
      </c>
      <c r="AA938" t="str">
        <f>IF(Z938&lt;&gt;"",INDEX(Data_sales[RepfullName],MATCH(Z938,$Y$2:$Y$1001,0)),"")</f>
        <v/>
      </c>
    </row>
    <row r="939" spans="1:27" x14ac:dyDescent="0.25">
      <c r="A939">
        <v>382</v>
      </c>
      <c r="B939">
        <v>35</v>
      </c>
      <c r="C939">
        <v>72.58</v>
      </c>
      <c r="D939" s="1" t="s">
        <v>17</v>
      </c>
      <c r="E939" s="1" t="s">
        <v>18</v>
      </c>
      <c r="F939" s="1" t="s">
        <v>146</v>
      </c>
      <c r="G939" s="2">
        <v>37739</v>
      </c>
      <c r="H939" s="1" t="s">
        <v>319</v>
      </c>
      <c r="I939" s="1" t="s">
        <v>18</v>
      </c>
      <c r="J939" s="1" t="s">
        <v>320</v>
      </c>
      <c r="K939" s="1" t="s">
        <v>321</v>
      </c>
      <c r="L939" s="1" t="s">
        <v>322</v>
      </c>
      <c r="M939" s="1" t="s">
        <v>323</v>
      </c>
      <c r="N939">
        <v>71700</v>
      </c>
      <c r="O939" s="1" t="s">
        <v>134</v>
      </c>
      <c r="P939" s="1" t="s">
        <v>87</v>
      </c>
      <c r="Q939" s="1">
        <f>Data_sales[[#This Row],[priceEach]]*Data_sales[[#This Row],[quantityOrdered]]</f>
        <v>2540.2999999999997</v>
      </c>
      <c r="R939" s="1">
        <f>YEAR(Data_sales[[#This Row],[orderDate]])</f>
        <v>2003</v>
      </c>
      <c r="T939">
        <f>COUNTIF($F$2:F939,F939:F1938)</f>
        <v>6</v>
      </c>
      <c r="U939" t="str">
        <f>IF(T939=1,T939+ROWS($T$2:T939)/1000,"")</f>
        <v/>
      </c>
      <c r="V939" t="str">
        <f>IFERROR(SMALL($U$2:$U$1001,ROWS($U$2:U939)),"")</f>
        <v/>
      </c>
      <c r="W939" t="str">
        <f>IF(V939&lt;&gt;"",INDEX(Data_sales[productName],MATCH(V939,$U$2:$U$1001,0)),"")</f>
        <v/>
      </c>
      <c r="X939">
        <f>COUNTIF($O$2:O939,$O$2:$O$1001)</f>
        <v>154</v>
      </c>
      <c r="Y939" t="str">
        <f>IF(X939=1,X939+ROWS($X$2:X939)/100,"")</f>
        <v/>
      </c>
      <c r="Z939" t="str">
        <f>IFERROR(LARGE($Y$2:$Y$1001,ROWS($Y$2:Y939)),"")</f>
        <v/>
      </c>
      <c r="AA939" t="str">
        <f>IF(Z939&lt;&gt;"",INDEX(Data_sales[RepfullName],MATCH(Z939,$Y$2:$Y$1001,0)),"")</f>
        <v/>
      </c>
    </row>
    <row r="940" spans="1:27" x14ac:dyDescent="0.25">
      <c r="A940">
        <v>382</v>
      </c>
      <c r="B940">
        <v>35</v>
      </c>
      <c r="C940">
        <v>72.58</v>
      </c>
      <c r="D940" s="1" t="s">
        <v>17</v>
      </c>
      <c r="E940" s="1" t="s">
        <v>18</v>
      </c>
      <c r="F940" s="1" t="s">
        <v>146</v>
      </c>
      <c r="G940" s="2">
        <v>38184</v>
      </c>
      <c r="H940" s="1" t="s">
        <v>324</v>
      </c>
      <c r="I940" s="1" t="s">
        <v>18</v>
      </c>
      <c r="J940" s="1" t="s">
        <v>320</v>
      </c>
      <c r="K940" s="1" t="s">
        <v>321</v>
      </c>
      <c r="L940" s="1" t="s">
        <v>322</v>
      </c>
      <c r="M940" s="1" t="s">
        <v>323</v>
      </c>
      <c r="N940">
        <v>71700</v>
      </c>
      <c r="O940" s="1" t="s">
        <v>134</v>
      </c>
      <c r="P940" s="1" t="s">
        <v>87</v>
      </c>
      <c r="Q940" s="1">
        <f>Data_sales[[#This Row],[priceEach]]*Data_sales[[#This Row],[quantityOrdered]]</f>
        <v>2540.2999999999997</v>
      </c>
      <c r="R940" s="1">
        <f>YEAR(Data_sales[[#This Row],[orderDate]])</f>
        <v>2004</v>
      </c>
      <c r="T940">
        <f>COUNTIF($F$2:F940,F940:F1939)</f>
        <v>7</v>
      </c>
      <c r="U940" t="str">
        <f>IF(T940=1,T940+ROWS($T$2:T940)/1000,"")</f>
        <v/>
      </c>
      <c r="V940" t="str">
        <f>IFERROR(SMALL($U$2:$U$1001,ROWS($U$2:U940)),"")</f>
        <v/>
      </c>
      <c r="W940" t="str">
        <f>IF(V940&lt;&gt;"",INDEX(Data_sales[productName],MATCH(V940,$U$2:$U$1001,0)),"")</f>
        <v/>
      </c>
      <c r="X940">
        <f>COUNTIF($O$2:O940,$O$2:$O$1001)</f>
        <v>155</v>
      </c>
      <c r="Y940" t="str">
        <f>IF(X940=1,X940+ROWS($X$2:X940)/100,"")</f>
        <v/>
      </c>
      <c r="Z940" t="str">
        <f>IFERROR(LARGE($Y$2:$Y$1001,ROWS($Y$2:Y940)),"")</f>
        <v/>
      </c>
      <c r="AA940" t="str">
        <f>IF(Z940&lt;&gt;"",INDEX(Data_sales[RepfullName],MATCH(Z940,$Y$2:$Y$1001,0)),"")</f>
        <v/>
      </c>
    </row>
    <row r="941" spans="1:27" x14ac:dyDescent="0.25">
      <c r="A941">
        <v>382</v>
      </c>
      <c r="B941">
        <v>35</v>
      </c>
      <c r="C941">
        <v>72.58</v>
      </c>
      <c r="D941" s="1" t="s">
        <v>17</v>
      </c>
      <c r="E941" s="1" t="s">
        <v>18</v>
      </c>
      <c r="F941" s="1" t="s">
        <v>146</v>
      </c>
      <c r="G941" s="2">
        <v>38315</v>
      </c>
      <c r="H941" s="1" t="s">
        <v>325</v>
      </c>
      <c r="I941" s="1" t="s">
        <v>18</v>
      </c>
      <c r="J941" s="1" t="s">
        <v>320</v>
      </c>
      <c r="K941" s="1" t="s">
        <v>321</v>
      </c>
      <c r="L941" s="1" t="s">
        <v>322</v>
      </c>
      <c r="M941" s="1" t="s">
        <v>323</v>
      </c>
      <c r="N941">
        <v>71700</v>
      </c>
      <c r="O941" s="1" t="s">
        <v>134</v>
      </c>
      <c r="P941" s="1" t="s">
        <v>87</v>
      </c>
      <c r="Q941" s="1">
        <f>Data_sales[[#This Row],[priceEach]]*Data_sales[[#This Row],[quantityOrdered]]</f>
        <v>2540.2999999999997</v>
      </c>
      <c r="R941" s="1">
        <f>YEAR(Data_sales[[#This Row],[orderDate]])</f>
        <v>2004</v>
      </c>
      <c r="T941">
        <f>COUNTIF($F$2:F941,F941:F1940)</f>
        <v>8</v>
      </c>
      <c r="U941" t="str">
        <f>IF(T941=1,T941+ROWS($T$2:T941)/1000,"")</f>
        <v/>
      </c>
      <c r="V941" t="str">
        <f>IFERROR(SMALL($U$2:$U$1001,ROWS($U$2:U941)),"")</f>
        <v/>
      </c>
      <c r="W941" t="str">
        <f>IF(V941&lt;&gt;"",INDEX(Data_sales[productName],MATCH(V941,$U$2:$U$1001,0)),"")</f>
        <v/>
      </c>
      <c r="X941">
        <f>COUNTIF($O$2:O941,$O$2:$O$1001)</f>
        <v>156</v>
      </c>
      <c r="Y941" t="str">
        <f>IF(X941=1,X941+ROWS($X$2:X941)/100,"")</f>
        <v/>
      </c>
      <c r="Z941" t="str">
        <f>IFERROR(LARGE($Y$2:$Y$1001,ROWS($Y$2:Y941)),"")</f>
        <v/>
      </c>
      <c r="AA941" t="str">
        <f>IF(Z941&lt;&gt;"",INDEX(Data_sales[RepfullName],MATCH(Z941,$Y$2:$Y$1001,0)),"")</f>
        <v/>
      </c>
    </row>
    <row r="942" spans="1:27" x14ac:dyDescent="0.25">
      <c r="A942">
        <v>382</v>
      </c>
      <c r="B942">
        <v>35</v>
      </c>
      <c r="C942">
        <v>72.58</v>
      </c>
      <c r="D942" s="1" t="s">
        <v>17</v>
      </c>
      <c r="E942" s="1" t="s">
        <v>18</v>
      </c>
      <c r="F942" s="1" t="s">
        <v>146</v>
      </c>
      <c r="G942" s="2">
        <v>38489</v>
      </c>
      <c r="H942" s="1" t="s">
        <v>114</v>
      </c>
      <c r="I942" s="1" t="s">
        <v>18</v>
      </c>
      <c r="J942" s="1" t="s">
        <v>320</v>
      </c>
      <c r="K942" s="1" t="s">
        <v>321</v>
      </c>
      <c r="L942" s="1" t="s">
        <v>322</v>
      </c>
      <c r="M942" s="1" t="s">
        <v>323</v>
      </c>
      <c r="N942">
        <v>71700</v>
      </c>
      <c r="O942" s="1" t="s">
        <v>134</v>
      </c>
      <c r="P942" s="1" t="s">
        <v>87</v>
      </c>
      <c r="Q942" s="3">
        <f>Data_sales[[#This Row],[priceEach]]*Data_sales[[#This Row],[quantityOrdered]]</f>
        <v>2540.2999999999997</v>
      </c>
      <c r="R942" s="1">
        <f>YEAR(Data_sales[[#This Row],[orderDate]])</f>
        <v>2005</v>
      </c>
      <c r="T942">
        <f>COUNTIF($F$2:F942,F942:F1941)</f>
        <v>9</v>
      </c>
      <c r="U942" t="str">
        <f>IF(T942=1,T942+ROWS($T$2:T942)/1000,"")</f>
        <v/>
      </c>
      <c r="V942" t="str">
        <f>IFERROR(SMALL($U$2:$U$1001,ROWS($U$2:U942)),"")</f>
        <v/>
      </c>
      <c r="W942" t="str">
        <f>IF(V942&lt;&gt;"",INDEX(Data_sales[productName],MATCH(V942,$U$2:$U$1001,0)),"")</f>
        <v/>
      </c>
      <c r="X942">
        <f>COUNTIF($O$2:O942,$O$2:$O$1001)</f>
        <v>157</v>
      </c>
      <c r="Y942" t="str">
        <f>IF(X942=1,X942+ROWS($X$2:X942)/100,"")</f>
        <v/>
      </c>
      <c r="Z942" t="str">
        <f>IFERROR(LARGE($Y$2:$Y$1001,ROWS($Y$2:Y942)),"")</f>
        <v/>
      </c>
      <c r="AA942" t="str">
        <f>IF(Z942&lt;&gt;"",INDEX(Data_sales[RepfullName],MATCH(Z942,$Y$2:$Y$1001,0)),"")</f>
        <v/>
      </c>
    </row>
    <row r="943" spans="1:27" x14ac:dyDescent="0.25">
      <c r="A943">
        <v>382</v>
      </c>
      <c r="B943">
        <v>20</v>
      </c>
      <c r="C943">
        <v>63.12</v>
      </c>
      <c r="D943" s="1" t="s">
        <v>17</v>
      </c>
      <c r="E943" s="1" t="s">
        <v>18</v>
      </c>
      <c r="F943" s="1" t="s">
        <v>167</v>
      </c>
      <c r="G943" s="2">
        <v>37739</v>
      </c>
      <c r="H943" s="1" t="s">
        <v>319</v>
      </c>
      <c r="I943" s="1" t="s">
        <v>18</v>
      </c>
      <c r="J943" s="1" t="s">
        <v>320</v>
      </c>
      <c r="K943" s="1" t="s">
        <v>321</v>
      </c>
      <c r="L943" s="1" t="s">
        <v>322</v>
      </c>
      <c r="M943" s="1" t="s">
        <v>323</v>
      </c>
      <c r="N943">
        <v>71700</v>
      </c>
      <c r="O943" s="1" t="s">
        <v>134</v>
      </c>
      <c r="P943" s="1" t="s">
        <v>87</v>
      </c>
      <c r="Q943" s="1">
        <f>Data_sales[[#This Row],[priceEach]]*Data_sales[[#This Row],[quantityOrdered]]</f>
        <v>1262.3999999999999</v>
      </c>
      <c r="R943" s="1">
        <f>YEAR(Data_sales[[#This Row],[orderDate]])</f>
        <v>2003</v>
      </c>
      <c r="T943">
        <f>COUNTIF($F$2:F943,F943:F1942)</f>
        <v>4</v>
      </c>
      <c r="U943" t="str">
        <f>IF(T943=1,T943+ROWS($T$2:T943)/1000,"")</f>
        <v/>
      </c>
      <c r="V943" t="str">
        <f>IFERROR(SMALL($U$2:$U$1001,ROWS($U$2:U943)),"")</f>
        <v/>
      </c>
      <c r="W943" t="str">
        <f>IF(V943&lt;&gt;"",INDEX(Data_sales[productName],MATCH(V943,$U$2:$U$1001,0)),"")</f>
        <v/>
      </c>
      <c r="X943">
        <f>COUNTIF($O$2:O943,$O$2:$O$1001)</f>
        <v>158</v>
      </c>
      <c r="Y943" t="str">
        <f>IF(X943=1,X943+ROWS($X$2:X943)/100,"")</f>
        <v/>
      </c>
      <c r="Z943" t="str">
        <f>IFERROR(LARGE($Y$2:$Y$1001,ROWS($Y$2:Y943)),"")</f>
        <v/>
      </c>
      <c r="AA943" t="str">
        <f>IF(Z943&lt;&gt;"",INDEX(Data_sales[RepfullName],MATCH(Z943,$Y$2:$Y$1001,0)),"")</f>
        <v/>
      </c>
    </row>
    <row r="944" spans="1:27" x14ac:dyDescent="0.25">
      <c r="A944">
        <v>382</v>
      </c>
      <c r="B944">
        <v>20</v>
      </c>
      <c r="C944">
        <v>63.12</v>
      </c>
      <c r="D944" s="1" t="s">
        <v>17</v>
      </c>
      <c r="E944" s="1" t="s">
        <v>18</v>
      </c>
      <c r="F944" s="1" t="s">
        <v>167</v>
      </c>
      <c r="G944" s="2">
        <v>38184</v>
      </c>
      <c r="H944" s="1" t="s">
        <v>324</v>
      </c>
      <c r="I944" s="1" t="s">
        <v>18</v>
      </c>
      <c r="J944" s="1" t="s">
        <v>320</v>
      </c>
      <c r="K944" s="1" t="s">
        <v>321</v>
      </c>
      <c r="L944" s="1" t="s">
        <v>322</v>
      </c>
      <c r="M944" s="1" t="s">
        <v>323</v>
      </c>
      <c r="N944">
        <v>71700</v>
      </c>
      <c r="O944" s="1" t="s">
        <v>134</v>
      </c>
      <c r="P944" s="1" t="s">
        <v>87</v>
      </c>
      <c r="Q944" s="1">
        <f>Data_sales[[#This Row],[priceEach]]*Data_sales[[#This Row],[quantityOrdered]]</f>
        <v>1262.3999999999999</v>
      </c>
      <c r="R944" s="1">
        <f>YEAR(Data_sales[[#This Row],[orderDate]])</f>
        <v>2004</v>
      </c>
      <c r="T944">
        <f>COUNTIF($F$2:F944,F944:F1943)</f>
        <v>5</v>
      </c>
      <c r="U944" t="str">
        <f>IF(T944=1,T944+ROWS($T$2:T944)/1000,"")</f>
        <v/>
      </c>
      <c r="V944" t="str">
        <f>IFERROR(SMALL($U$2:$U$1001,ROWS($U$2:U944)),"")</f>
        <v/>
      </c>
      <c r="W944" t="str">
        <f>IF(V944&lt;&gt;"",INDEX(Data_sales[productName],MATCH(V944,$U$2:$U$1001,0)),"")</f>
        <v/>
      </c>
      <c r="X944">
        <f>COUNTIF($O$2:O944,$O$2:$O$1001)</f>
        <v>159</v>
      </c>
      <c r="Y944" t="str">
        <f>IF(X944=1,X944+ROWS($X$2:X944)/100,"")</f>
        <v/>
      </c>
      <c r="Z944" t="str">
        <f>IFERROR(LARGE($Y$2:$Y$1001,ROWS($Y$2:Y944)),"")</f>
        <v/>
      </c>
      <c r="AA944" t="str">
        <f>IF(Z944&lt;&gt;"",INDEX(Data_sales[RepfullName],MATCH(Z944,$Y$2:$Y$1001,0)),"")</f>
        <v/>
      </c>
    </row>
    <row r="945" spans="1:27" x14ac:dyDescent="0.25">
      <c r="A945">
        <v>382</v>
      </c>
      <c r="B945">
        <v>20</v>
      </c>
      <c r="C945">
        <v>63.12</v>
      </c>
      <c r="D945" s="1" t="s">
        <v>17</v>
      </c>
      <c r="E945" s="1" t="s">
        <v>18</v>
      </c>
      <c r="F945" s="1" t="s">
        <v>167</v>
      </c>
      <c r="G945" s="2">
        <v>38315</v>
      </c>
      <c r="H945" s="1" t="s">
        <v>325</v>
      </c>
      <c r="I945" s="1" t="s">
        <v>18</v>
      </c>
      <c r="J945" s="1" t="s">
        <v>320</v>
      </c>
      <c r="K945" s="1" t="s">
        <v>321</v>
      </c>
      <c r="L945" s="1" t="s">
        <v>322</v>
      </c>
      <c r="M945" s="1" t="s">
        <v>323</v>
      </c>
      <c r="N945">
        <v>71700</v>
      </c>
      <c r="O945" s="1" t="s">
        <v>134</v>
      </c>
      <c r="P945" s="1" t="s">
        <v>87</v>
      </c>
      <c r="Q945" s="1">
        <f>Data_sales[[#This Row],[priceEach]]*Data_sales[[#This Row],[quantityOrdered]]</f>
        <v>1262.3999999999999</v>
      </c>
      <c r="R945" s="1">
        <f>YEAR(Data_sales[[#This Row],[orderDate]])</f>
        <v>2004</v>
      </c>
      <c r="T945">
        <f>COUNTIF($F$2:F945,F945:F1944)</f>
        <v>6</v>
      </c>
      <c r="U945" t="str">
        <f>IF(T945=1,T945+ROWS($T$2:T945)/1000,"")</f>
        <v/>
      </c>
      <c r="V945" t="str">
        <f>IFERROR(SMALL($U$2:$U$1001,ROWS($U$2:U945)),"")</f>
        <v/>
      </c>
      <c r="W945" t="str">
        <f>IF(V945&lt;&gt;"",INDEX(Data_sales[productName],MATCH(V945,$U$2:$U$1001,0)),"")</f>
        <v/>
      </c>
      <c r="X945">
        <f>COUNTIF($O$2:O945,$O$2:$O$1001)</f>
        <v>160</v>
      </c>
      <c r="Y945" t="str">
        <f>IF(X945=1,X945+ROWS($X$2:X945)/100,"")</f>
        <v/>
      </c>
      <c r="Z945" t="str">
        <f>IFERROR(LARGE($Y$2:$Y$1001,ROWS($Y$2:Y945)),"")</f>
        <v/>
      </c>
      <c r="AA945" t="str">
        <f>IF(Z945&lt;&gt;"",INDEX(Data_sales[RepfullName],MATCH(Z945,$Y$2:$Y$1001,0)),"")</f>
        <v/>
      </c>
    </row>
    <row r="946" spans="1:27" x14ac:dyDescent="0.25">
      <c r="A946">
        <v>382</v>
      </c>
      <c r="B946">
        <v>20</v>
      </c>
      <c r="C946">
        <v>63.12</v>
      </c>
      <c r="D946" s="1" t="s">
        <v>17</v>
      </c>
      <c r="E946" s="1" t="s">
        <v>18</v>
      </c>
      <c r="F946" s="1" t="s">
        <v>167</v>
      </c>
      <c r="G946" s="2">
        <v>38489</v>
      </c>
      <c r="H946" s="1" t="s">
        <v>114</v>
      </c>
      <c r="I946" s="1" t="s">
        <v>18</v>
      </c>
      <c r="J946" s="1" t="s">
        <v>320</v>
      </c>
      <c r="K946" s="1" t="s">
        <v>321</v>
      </c>
      <c r="L946" s="1" t="s">
        <v>322</v>
      </c>
      <c r="M946" s="1" t="s">
        <v>323</v>
      </c>
      <c r="N946">
        <v>71700</v>
      </c>
      <c r="O946" s="1" t="s">
        <v>134</v>
      </c>
      <c r="P946" s="1" t="s">
        <v>87</v>
      </c>
      <c r="Q946" s="3">
        <f>Data_sales[[#This Row],[priceEach]]*Data_sales[[#This Row],[quantityOrdered]]</f>
        <v>1262.3999999999999</v>
      </c>
      <c r="R946" s="1">
        <f>YEAR(Data_sales[[#This Row],[orderDate]])</f>
        <v>2005</v>
      </c>
      <c r="T946">
        <f>COUNTIF($F$2:F946,F946:F1945)</f>
        <v>7</v>
      </c>
      <c r="U946" t="str">
        <f>IF(T946=1,T946+ROWS($T$2:T946)/1000,"")</f>
        <v/>
      </c>
      <c r="V946" t="str">
        <f>IFERROR(SMALL($U$2:$U$1001,ROWS($U$2:U946)),"")</f>
        <v/>
      </c>
      <c r="W946" t="str">
        <f>IF(V946&lt;&gt;"",INDEX(Data_sales[productName],MATCH(V946,$U$2:$U$1001,0)),"")</f>
        <v/>
      </c>
      <c r="X946">
        <f>COUNTIF($O$2:O946,$O$2:$O$1001)</f>
        <v>161</v>
      </c>
      <c r="Y946" t="str">
        <f>IF(X946=1,X946+ROWS($X$2:X946)/100,"")</f>
        <v/>
      </c>
      <c r="Z946" t="str">
        <f>IFERROR(LARGE($Y$2:$Y$1001,ROWS($Y$2:Y946)),"")</f>
        <v/>
      </c>
      <c r="AA946" t="str">
        <f>IF(Z946&lt;&gt;"",INDEX(Data_sales[RepfullName],MATCH(Z946,$Y$2:$Y$1001,0)),"")</f>
        <v/>
      </c>
    </row>
    <row r="947" spans="1:27" x14ac:dyDescent="0.25">
      <c r="A947">
        <v>382</v>
      </c>
      <c r="B947">
        <v>35</v>
      </c>
      <c r="C947">
        <v>82.18</v>
      </c>
      <c r="D947" s="1" t="s">
        <v>17</v>
      </c>
      <c r="E947" s="1" t="s">
        <v>18</v>
      </c>
      <c r="F947" s="1" t="s">
        <v>147</v>
      </c>
      <c r="G947" s="2">
        <v>37739</v>
      </c>
      <c r="H947" s="1" t="s">
        <v>319</v>
      </c>
      <c r="I947" s="1" t="s">
        <v>18</v>
      </c>
      <c r="J947" s="1" t="s">
        <v>320</v>
      </c>
      <c r="K947" s="1" t="s">
        <v>321</v>
      </c>
      <c r="L947" s="1" t="s">
        <v>322</v>
      </c>
      <c r="M947" s="1" t="s">
        <v>323</v>
      </c>
      <c r="N947">
        <v>71700</v>
      </c>
      <c r="O947" s="1" t="s">
        <v>134</v>
      </c>
      <c r="P947" s="1" t="s">
        <v>87</v>
      </c>
      <c r="Q947" s="1">
        <f>Data_sales[[#This Row],[priceEach]]*Data_sales[[#This Row],[quantityOrdered]]</f>
        <v>2876.3</v>
      </c>
      <c r="R947" s="1">
        <f>YEAR(Data_sales[[#This Row],[orderDate]])</f>
        <v>2003</v>
      </c>
      <c r="T947">
        <f>COUNTIF($F$2:F947,F947:F1946)</f>
        <v>6</v>
      </c>
      <c r="U947" t="str">
        <f>IF(T947=1,T947+ROWS($T$2:T947)/1000,"")</f>
        <v/>
      </c>
      <c r="V947" t="str">
        <f>IFERROR(SMALL($U$2:$U$1001,ROWS($U$2:U947)),"")</f>
        <v/>
      </c>
      <c r="W947" t="str">
        <f>IF(V947&lt;&gt;"",INDEX(Data_sales[productName],MATCH(V947,$U$2:$U$1001,0)),"")</f>
        <v/>
      </c>
      <c r="X947">
        <f>COUNTIF($O$2:O947,$O$2:$O$1001)</f>
        <v>162</v>
      </c>
      <c r="Y947" t="str">
        <f>IF(X947=1,X947+ROWS($X$2:X947)/100,"")</f>
        <v/>
      </c>
      <c r="Z947" t="str">
        <f>IFERROR(LARGE($Y$2:$Y$1001,ROWS($Y$2:Y947)),"")</f>
        <v/>
      </c>
      <c r="AA947" t="str">
        <f>IF(Z947&lt;&gt;"",INDEX(Data_sales[RepfullName],MATCH(Z947,$Y$2:$Y$1001,0)),"")</f>
        <v/>
      </c>
    </row>
    <row r="948" spans="1:27" x14ac:dyDescent="0.25">
      <c r="A948">
        <v>382</v>
      </c>
      <c r="B948">
        <v>35</v>
      </c>
      <c r="C948">
        <v>82.18</v>
      </c>
      <c r="D948" s="1" t="s">
        <v>17</v>
      </c>
      <c r="E948" s="1" t="s">
        <v>18</v>
      </c>
      <c r="F948" s="1" t="s">
        <v>147</v>
      </c>
      <c r="G948" s="2">
        <v>38184</v>
      </c>
      <c r="H948" s="1" t="s">
        <v>324</v>
      </c>
      <c r="I948" s="1" t="s">
        <v>18</v>
      </c>
      <c r="J948" s="1" t="s">
        <v>320</v>
      </c>
      <c r="K948" s="1" t="s">
        <v>321</v>
      </c>
      <c r="L948" s="1" t="s">
        <v>322</v>
      </c>
      <c r="M948" s="1" t="s">
        <v>323</v>
      </c>
      <c r="N948">
        <v>71700</v>
      </c>
      <c r="O948" s="1" t="s">
        <v>134</v>
      </c>
      <c r="P948" s="1" t="s">
        <v>87</v>
      </c>
      <c r="Q948" s="1">
        <f>Data_sales[[#This Row],[priceEach]]*Data_sales[[#This Row],[quantityOrdered]]</f>
        <v>2876.3</v>
      </c>
      <c r="R948" s="1">
        <f>YEAR(Data_sales[[#This Row],[orderDate]])</f>
        <v>2004</v>
      </c>
      <c r="T948">
        <f>COUNTIF($F$2:F948,F948:F1947)</f>
        <v>7</v>
      </c>
      <c r="U948" t="str">
        <f>IF(T948=1,T948+ROWS($T$2:T948)/1000,"")</f>
        <v/>
      </c>
      <c r="V948" t="str">
        <f>IFERROR(SMALL($U$2:$U$1001,ROWS($U$2:U948)),"")</f>
        <v/>
      </c>
      <c r="W948" t="str">
        <f>IF(V948&lt;&gt;"",INDEX(Data_sales[productName],MATCH(V948,$U$2:$U$1001,0)),"")</f>
        <v/>
      </c>
      <c r="X948">
        <f>COUNTIF($O$2:O948,$O$2:$O$1001)</f>
        <v>163</v>
      </c>
      <c r="Y948" t="str">
        <f>IF(X948=1,X948+ROWS($X$2:X948)/100,"")</f>
        <v/>
      </c>
      <c r="Z948" t="str">
        <f>IFERROR(LARGE($Y$2:$Y$1001,ROWS($Y$2:Y948)),"")</f>
        <v/>
      </c>
      <c r="AA948" t="str">
        <f>IF(Z948&lt;&gt;"",INDEX(Data_sales[RepfullName],MATCH(Z948,$Y$2:$Y$1001,0)),"")</f>
        <v/>
      </c>
    </row>
    <row r="949" spans="1:27" x14ac:dyDescent="0.25">
      <c r="A949">
        <v>382</v>
      </c>
      <c r="B949">
        <v>35</v>
      </c>
      <c r="C949">
        <v>82.18</v>
      </c>
      <c r="D949" s="1" t="s">
        <v>17</v>
      </c>
      <c r="E949" s="1" t="s">
        <v>18</v>
      </c>
      <c r="F949" s="1" t="s">
        <v>147</v>
      </c>
      <c r="G949" s="2">
        <v>38315</v>
      </c>
      <c r="H949" s="1" t="s">
        <v>325</v>
      </c>
      <c r="I949" s="1" t="s">
        <v>18</v>
      </c>
      <c r="J949" s="1" t="s">
        <v>320</v>
      </c>
      <c r="K949" s="1" t="s">
        <v>321</v>
      </c>
      <c r="L949" s="1" t="s">
        <v>322</v>
      </c>
      <c r="M949" s="1" t="s">
        <v>323</v>
      </c>
      <c r="N949">
        <v>71700</v>
      </c>
      <c r="O949" s="1" t="s">
        <v>134</v>
      </c>
      <c r="P949" s="1" t="s">
        <v>87</v>
      </c>
      <c r="Q949" s="1">
        <f>Data_sales[[#This Row],[priceEach]]*Data_sales[[#This Row],[quantityOrdered]]</f>
        <v>2876.3</v>
      </c>
      <c r="R949" s="1">
        <f>YEAR(Data_sales[[#This Row],[orderDate]])</f>
        <v>2004</v>
      </c>
      <c r="T949">
        <f>COUNTIF($F$2:F949,F949:F1948)</f>
        <v>8</v>
      </c>
      <c r="U949" t="str">
        <f>IF(T949=1,T949+ROWS($T$2:T949)/1000,"")</f>
        <v/>
      </c>
      <c r="V949" t="str">
        <f>IFERROR(SMALL($U$2:$U$1001,ROWS($U$2:U949)),"")</f>
        <v/>
      </c>
      <c r="W949" t="str">
        <f>IF(V949&lt;&gt;"",INDEX(Data_sales[productName],MATCH(V949,$U$2:$U$1001,0)),"")</f>
        <v/>
      </c>
      <c r="X949">
        <f>COUNTIF($O$2:O949,$O$2:$O$1001)</f>
        <v>164</v>
      </c>
      <c r="Y949" t="str">
        <f>IF(X949=1,X949+ROWS($X$2:X949)/100,"")</f>
        <v/>
      </c>
      <c r="Z949" t="str">
        <f>IFERROR(LARGE($Y$2:$Y$1001,ROWS($Y$2:Y949)),"")</f>
        <v/>
      </c>
      <c r="AA949" t="str">
        <f>IF(Z949&lt;&gt;"",INDEX(Data_sales[RepfullName],MATCH(Z949,$Y$2:$Y$1001,0)),"")</f>
        <v/>
      </c>
    </row>
    <row r="950" spans="1:27" x14ac:dyDescent="0.25">
      <c r="A950">
        <v>382</v>
      </c>
      <c r="B950">
        <v>35</v>
      </c>
      <c r="C950">
        <v>82.18</v>
      </c>
      <c r="D950" s="1" t="s">
        <v>17</v>
      </c>
      <c r="E950" s="1" t="s">
        <v>18</v>
      </c>
      <c r="F950" s="1" t="s">
        <v>147</v>
      </c>
      <c r="G950" s="2">
        <v>38489</v>
      </c>
      <c r="H950" s="1" t="s">
        <v>114</v>
      </c>
      <c r="I950" s="1" t="s">
        <v>18</v>
      </c>
      <c r="J950" s="1" t="s">
        <v>320</v>
      </c>
      <c r="K950" s="1" t="s">
        <v>321</v>
      </c>
      <c r="L950" s="1" t="s">
        <v>322</v>
      </c>
      <c r="M950" s="1" t="s">
        <v>323</v>
      </c>
      <c r="N950">
        <v>71700</v>
      </c>
      <c r="O950" s="1" t="s">
        <v>134</v>
      </c>
      <c r="P950" s="1" t="s">
        <v>87</v>
      </c>
      <c r="Q950" s="3">
        <f>Data_sales[[#This Row],[priceEach]]*Data_sales[[#This Row],[quantityOrdered]]</f>
        <v>2876.3</v>
      </c>
      <c r="R950" s="1">
        <f>YEAR(Data_sales[[#This Row],[orderDate]])</f>
        <v>2005</v>
      </c>
      <c r="T950">
        <f>COUNTIF($F$2:F950,F950:F1949)</f>
        <v>9</v>
      </c>
      <c r="U950" t="str">
        <f>IF(T950=1,T950+ROWS($T$2:T950)/1000,"")</f>
        <v/>
      </c>
      <c r="V950" t="str">
        <f>IFERROR(SMALL($U$2:$U$1001,ROWS($U$2:U950)),"")</f>
        <v/>
      </c>
      <c r="W950" t="str">
        <f>IF(V950&lt;&gt;"",INDEX(Data_sales[productName],MATCH(V950,$U$2:$U$1001,0)),"")</f>
        <v/>
      </c>
      <c r="X950">
        <f>COUNTIF($O$2:O950,$O$2:$O$1001)</f>
        <v>165</v>
      </c>
      <c r="Y950" t="str">
        <f>IF(X950=1,X950+ROWS($X$2:X950)/100,"")</f>
        <v/>
      </c>
      <c r="Z950" t="str">
        <f>IFERROR(LARGE($Y$2:$Y$1001,ROWS($Y$2:Y950)),"")</f>
        <v/>
      </c>
      <c r="AA950" t="str">
        <f>IF(Z950&lt;&gt;"",INDEX(Data_sales[RepfullName],MATCH(Z950,$Y$2:$Y$1001,0)),"")</f>
        <v/>
      </c>
    </row>
    <row r="951" spans="1:27" x14ac:dyDescent="0.25">
      <c r="A951">
        <v>382</v>
      </c>
      <c r="B951">
        <v>28</v>
      </c>
      <c r="C951">
        <v>62.1</v>
      </c>
      <c r="D951" s="1" t="s">
        <v>17</v>
      </c>
      <c r="E951" s="1" t="s">
        <v>18</v>
      </c>
      <c r="F951" s="1" t="s">
        <v>168</v>
      </c>
      <c r="G951" s="2">
        <v>37739</v>
      </c>
      <c r="H951" s="1" t="s">
        <v>319</v>
      </c>
      <c r="I951" s="1" t="s">
        <v>18</v>
      </c>
      <c r="J951" s="1" t="s">
        <v>320</v>
      </c>
      <c r="K951" s="1" t="s">
        <v>321</v>
      </c>
      <c r="L951" s="1" t="s">
        <v>322</v>
      </c>
      <c r="M951" s="1" t="s">
        <v>323</v>
      </c>
      <c r="N951">
        <v>71700</v>
      </c>
      <c r="O951" s="1" t="s">
        <v>134</v>
      </c>
      <c r="P951" s="1" t="s">
        <v>87</v>
      </c>
      <c r="Q951" s="1">
        <f>Data_sales[[#This Row],[priceEach]]*Data_sales[[#This Row],[quantityOrdered]]</f>
        <v>1738.8</v>
      </c>
      <c r="R951" s="1">
        <f>YEAR(Data_sales[[#This Row],[orderDate]])</f>
        <v>2003</v>
      </c>
      <c r="T951">
        <f>COUNTIF($F$2:F951,F951:F1950)</f>
        <v>4</v>
      </c>
      <c r="U951" t="str">
        <f>IF(T951=1,T951+ROWS($T$2:T951)/1000,"")</f>
        <v/>
      </c>
      <c r="V951" t="str">
        <f>IFERROR(SMALL($U$2:$U$1001,ROWS($U$2:U951)),"")</f>
        <v/>
      </c>
      <c r="W951" t="str">
        <f>IF(V951&lt;&gt;"",INDEX(Data_sales[productName],MATCH(V951,$U$2:$U$1001,0)),"")</f>
        <v/>
      </c>
      <c r="X951">
        <f>COUNTIF($O$2:O951,$O$2:$O$1001)</f>
        <v>166</v>
      </c>
      <c r="Y951" t="str">
        <f>IF(X951=1,X951+ROWS($X$2:X951)/100,"")</f>
        <v/>
      </c>
      <c r="Z951" t="str">
        <f>IFERROR(LARGE($Y$2:$Y$1001,ROWS($Y$2:Y951)),"")</f>
        <v/>
      </c>
      <c r="AA951" t="str">
        <f>IF(Z951&lt;&gt;"",INDEX(Data_sales[RepfullName],MATCH(Z951,$Y$2:$Y$1001,0)),"")</f>
        <v/>
      </c>
    </row>
    <row r="952" spans="1:27" x14ac:dyDescent="0.25">
      <c r="A952">
        <v>382</v>
      </c>
      <c r="B952">
        <v>28</v>
      </c>
      <c r="C952">
        <v>62.1</v>
      </c>
      <c r="D952" s="1" t="s">
        <v>17</v>
      </c>
      <c r="E952" s="1" t="s">
        <v>18</v>
      </c>
      <c r="F952" s="1" t="s">
        <v>168</v>
      </c>
      <c r="G952" s="2">
        <v>38184</v>
      </c>
      <c r="H952" s="1" t="s">
        <v>324</v>
      </c>
      <c r="I952" s="1" t="s">
        <v>18</v>
      </c>
      <c r="J952" s="1" t="s">
        <v>320</v>
      </c>
      <c r="K952" s="1" t="s">
        <v>321</v>
      </c>
      <c r="L952" s="1" t="s">
        <v>322</v>
      </c>
      <c r="M952" s="1" t="s">
        <v>323</v>
      </c>
      <c r="N952">
        <v>71700</v>
      </c>
      <c r="O952" s="1" t="s">
        <v>134</v>
      </c>
      <c r="P952" s="1" t="s">
        <v>87</v>
      </c>
      <c r="Q952" s="1">
        <f>Data_sales[[#This Row],[priceEach]]*Data_sales[[#This Row],[quantityOrdered]]</f>
        <v>1738.8</v>
      </c>
      <c r="R952" s="1">
        <f>YEAR(Data_sales[[#This Row],[orderDate]])</f>
        <v>2004</v>
      </c>
      <c r="T952">
        <f>COUNTIF($F$2:F952,F952:F1951)</f>
        <v>5</v>
      </c>
      <c r="U952" t="str">
        <f>IF(T952=1,T952+ROWS($T$2:T952)/1000,"")</f>
        <v/>
      </c>
      <c r="V952" t="str">
        <f>IFERROR(SMALL($U$2:$U$1001,ROWS($U$2:U952)),"")</f>
        <v/>
      </c>
      <c r="W952" t="str">
        <f>IF(V952&lt;&gt;"",INDEX(Data_sales[productName],MATCH(V952,$U$2:$U$1001,0)),"")</f>
        <v/>
      </c>
      <c r="X952">
        <f>COUNTIF($O$2:O952,$O$2:$O$1001)</f>
        <v>167</v>
      </c>
      <c r="Y952" t="str">
        <f>IF(X952=1,X952+ROWS($X$2:X952)/100,"")</f>
        <v/>
      </c>
      <c r="Z952" t="str">
        <f>IFERROR(LARGE($Y$2:$Y$1001,ROWS($Y$2:Y952)),"")</f>
        <v/>
      </c>
      <c r="AA952" t="str">
        <f>IF(Z952&lt;&gt;"",INDEX(Data_sales[RepfullName],MATCH(Z952,$Y$2:$Y$1001,0)),"")</f>
        <v/>
      </c>
    </row>
    <row r="953" spans="1:27" x14ac:dyDescent="0.25">
      <c r="A953">
        <v>382</v>
      </c>
      <c r="B953">
        <v>28</v>
      </c>
      <c r="C953">
        <v>62.1</v>
      </c>
      <c r="D953" s="1" t="s">
        <v>17</v>
      </c>
      <c r="E953" s="1" t="s">
        <v>18</v>
      </c>
      <c r="F953" s="1" t="s">
        <v>168</v>
      </c>
      <c r="G953" s="2">
        <v>38315</v>
      </c>
      <c r="H953" s="1" t="s">
        <v>325</v>
      </c>
      <c r="I953" s="1" t="s">
        <v>18</v>
      </c>
      <c r="J953" s="1" t="s">
        <v>320</v>
      </c>
      <c r="K953" s="1" t="s">
        <v>321</v>
      </c>
      <c r="L953" s="1" t="s">
        <v>322</v>
      </c>
      <c r="M953" s="1" t="s">
        <v>323</v>
      </c>
      <c r="N953">
        <v>71700</v>
      </c>
      <c r="O953" s="1" t="s">
        <v>134</v>
      </c>
      <c r="P953" s="1" t="s">
        <v>87</v>
      </c>
      <c r="Q953" s="1">
        <f>Data_sales[[#This Row],[priceEach]]*Data_sales[[#This Row],[quantityOrdered]]</f>
        <v>1738.8</v>
      </c>
      <c r="R953" s="1">
        <f>YEAR(Data_sales[[#This Row],[orderDate]])</f>
        <v>2004</v>
      </c>
      <c r="T953">
        <f>COUNTIF($F$2:F953,F953:F1952)</f>
        <v>6</v>
      </c>
      <c r="U953" t="str">
        <f>IF(T953=1,T953+ROWS($T$2:T953)/1000,"")</f>
        <v/>
      </c>
      <c r="V953" t="str">
        <f>IFERROR(SMALL($U$2:$U$1001,ROWS($U$2:U953)),"")</f>
        <v/>
      </c>
      <c r="W953" t="str">
        <f>IF(V953&lt;&gt;"",INDEX(Data_sales[productName],MATCH(V953,$U$2:$U$1001,0)),"")</f>
        <v/>
      </c>
      <c r="X953">
        <f>COUNTIF($O$2:O953,$O$2:$O$1001)</f>
        <v>168</v>
      </c>
      <c r="Y953" t="str">
        <f>IF(X953=1,X953+ROWS($X$2:X953)/100,"")</f>
        <v/>
      </c>
      <c r="Z953" t="str">
        <f>IFERROR(LARGE($Y$2:$Y$1001,ROWS($Y$2:Y953)),"")</f>
        <v/>
      </c>
      <c r="AA953" t="str">
        <f>IF(Z953&lt;&gt;"",INDEX(Data_sales[RepfullName],MATCH(Z953,$Y$2:$Y$1001,0)),"")</f>
        <v/>
      </c>
    </row>
    <row r="954" spans="1:27" x14ac:dyDescent="0.25">
      <c r="A954">
        <v>382</v>
      </c>
      <c r="B954">
        <v>28</v>
      </c>
      <c r="C954">
        <v>62.1</v>
      </c>
      <c r="D954" s="1" t="s">
        <v>17</v>
      </c>
      <c r="E954" s="1" t="s">
        <v>18</v>
      </c>
      <c r="F954" s="1" t="s">
        <v>168</v>
      </c>
      <c r="G954" s="2">
        <v>38489</v>
      </c>
      <c r="H954" s="1" t="s">
        <v>114</v>
      </c>
      <c r="I954" s="1" t="s">
        <v>18</v>
      </c>
      <c r="J954" s="1" t="s">
        <v>320</v>
      </c>
      <c r="K954" s="1" t="s">
        <v>321</v>
      </c>
      <c r="L954" s="1" t="s">
        <v>322</v>
      </c>
      <c r="M954" s="1" t="s">
        <v>323</v>
      </c>
      <c r="N954">
        <v>71700</v>
      </c>
      <c r="O954" s="1" t="s">
        <v>134</v>
      </c>
      <c r="P954" s="1" t="s">
        <v>87</v>
      </c>
      <c r="Q954" s="3">
        <f>Data_sales[[#This Row],[priceEach]]*Data_sales[[#This Row],[quantityOrdered]]</f>
        <v>1738.8</v>
      </c>
      <c r="R954" s="1">
        <f>YEAR(Data_sales[[#This Row],[orderDate]])</f>
        <v>2005</v>
      </c>
      <c r="T954">
        <f>COUNTIF($F$2:F954,F954:F1953)</f>
        <v>7</v>
      </c>
      <c r="U954" t="str">
        <f>IF(T954=1,T954+ROWS($T$2:T954)/1000,"")</f>
        <v/>
      </c>
      <c r="V954" t="str">
        <f>IFERROR(SMALL($U$2:$U$1001,ROWS($U$2:U954)),"")</f>
        <v/>
      </c>
      <c r="W954" t="str">
        <f>IF(V954&lt;&gt;"",INDEX(Data_sales[productName],MATCH(V954,$U$2:$U$1001,0)),"")</f>
        <v/>
      </c>
      <c r="X954">
        <f>COUNTIF($O$2:O954,$O$2:$O$1001)</f>
        <v>169</v>
      </c>
      <c r="Y954" t="str">
        <f>IF(X954=1,X954+ROWS($X$2:X954)/100,"")</f>
        <v/>
      </c>
      <c r="Z954" t="str">
        <f>IFERROR(LARGE($Y$2:$Y$1001,ROWS($Y$2:Y954)),"")</f>
        <v/>
      </c>
      <c r="AA954" t="str">
        <f>IF(Z954&lt;&gt;"",INDEX(Data_sales[RepfullName],MATCH(Z954,$Y$2:$Y$1001,0)),"")</f>
        <v/>
      </c>
    </row>
    <row r="955" spans="1:27" x14ac:dyDescent="0.25">
      <c r="A955">
        <v>382</v>
      </c>
      <c r="B955">
        <v>25</v>
      </c>
      <c r="C955">
        <v>57.34</v>
      </c>
      <c r="D955" s="1" t="s">
        <v>17</v>
      </c>
      <c r="E955" s="1" t="s">
        <v>18</v>
      </c>
      <c r="F955" s="1" t="s">
        <v>148</v>
      </c>
      <c r="G955" s="2">
        <v>37739</v>
      </c>
      <c r="H955" s="1" t="s">
        <v>319</v>
      </c>
      <c r="I955" s="1" t="s">
        <v>18</v>
      </c>
      <c r="J955" s="1" t="s">
        <v>320</v>
      </c>
      <c r="K955" s="1" t="s">
        <v>321</v>
      </c>
      <c r="L955" s="1" t="s">
        <v>322</v>
      </c>
      <c r="M955" s="1" t="s">
        <v>323</v>
      </c>
      <c r="N955">
        <v>71700</v>
      </c>
      <c r="O955" s="1" t="s">
        <v>134</v>
      </c>
      <c r="P955" s="1" t="s">
        <v>87</v>
      </c>
      <c r="Q955" s="1">
        <f>Data_sales[[#This Row],[priceEach]]*Data_sales[[#This Row],[quantityOrdered]]</f>
        <v>1433.5</v>
      </c>
      <c r="R955" s="1">
        <f>YEAR(Data_sales[[#This Row],[orderDate]])</f>
        <v>2003</v>
      </c>
      <c r="T955">
        <f>COUNTIF($F$2:F955,F955:F1954)</f>
        <v>6</v>
      </c>
      <c r="U955" t="str">
        <f>IF(T955=1,T955+ROWS($T$2:T955)/1000,"")</f>
        <v/>
      </c>
      <c r="V955" t="str">
        <f>IFERROR(SMALL($U$2:$U$1001,ROWS($U$2:U955)),"")</f>
        <v/>
      </c>
      <c r="W955" t="str">
        <f>IF(V955&lt;&gt;"",INDEX(Data_sales[productName],MATCH(V955,$U$2:$U$1001,0)),"")</f>
        <v/>
      </c>
      <c r="X955">
        <f>COUNTIF($O$2:O955,$O$2:$O$1001)</f>
        <v>170</v>
      </c>
      <c r="Y955" t="str">
        <f>IF(X955=1,X955+ROWS($X$2:X955)/100,"")</f>
        <v/>
      </c>
      <c r="Z955" t="str">
        <f>IFERROR(LARGE($Y$2:$Y$1001,ROWS($Y$2:Y955)),"")</f>
        <v/>
      </c>
      <c r="AA955" t="str">
        <f>IF(Z955&lt;&gt;"",INDEX(Data_sales[RepfullName],MATCH(Z955,$Y$2:$Y$1001,0)),"")</f>
        <v/>
      </c>
    </row>
    <row r="956" spans="1:27" x14ac:dyDescent="0.25">
      <c r="A956">
        <v>382</v>
      </c>
      <c r="B956">
        <v>25</v>
      </c>
      <c r="C956">
        <v>57.34</v>
      </c>
      <c r="D956" s="1" t="s">
        <v>17</v>
      </c>
      <c r="E956" s="1" t="s">
        <v>18</v>
      </c>
      <c r="F956" s="1" t="s">
        <v>148</v>
      </c>
      <c r="G956" s="2">
        <v>38184</v>
      </c>
      <c r="H956" s="1" t="s">
        <v>324</v>
      </c>
      <c r="I956" s="1" t="s">
        <v>18</v>
      </c>
      <c r="J956" s="1" t="s">
        <v>320</v>
      </c>
      <c r="K956" s="1" t="s">
        <v>321</v>
      </c>
      <c r="L956" s="1" t="s">
        <v>322</v>
      </c>
      <c r="M956" s="1" t="s">
        <v>323</v>
      </c>
      <c r="N956">
        <v>71700</v>
      </c>
      <c r="O956" s="1" t="s">
        <v>134</v>
      </c>
      <c r="P956" s="1" t="s">
        <v>87</v>
      </c>
      <c r="Q956" s="1">
        <f>Data_sales[[#This Row],[priceEach]]*Data_sales[[#This Row],[quantityOrdered]]</f>
        <v>1433.5</v>
      </c>
      <c r="R956" s="1">
        <f>YEAR(Data_sales[[#This Row],[orderDate]])</f>
        <v>2004</v>
      </c>
      <c r="T956">
        <f>COUNTIF($F$2:F956,F956:F1955)</f>
        <v>7</v>
      </c>
      <c r="U956" t="str">
        <f>IF(T956=1,T956+ROWS($T$2:T956)/1000,"")</f>
        <v/>
      </c>
      <c r="V956" t="str">
        <f>IFERROR(SMALL($U$2:$U$1001,ROWS($U$2:U956)),"")</f>
        <v/>
      </c>
      <c r="W956" t="str">
        <f>IF(V956&lt;&gt;"",INDEX(Data_sales[productName],MATCH(V956,$U$2:$U$1001,0)),"")</f>
        <v/>
      </c>
      <c r="X956">
        <f>COUNTIF($O$2:O956,$O$2:$O$1001)</f>
        <v>171</v>
      </c>
      <c r="Y956" t="str">
        <f>IF(X956=1,X956+ROWS($X$2:X956)/100,"")</f>
        <v/>
      </c>
      <c r="Z956" t="str">
        <f>IFERROR(LARGE($Y$2:$Y$1001,ROWS($Y$2:Y956)),"")</f>
        <v/>
      </c>
      <c r="AA956" t="str">
        <f>IF(Z956&lt;&gt;"",INDEX(Data_sales[RepfullName],MATCH(Z956,$Y$2:$Y$1001,0)),"")</f>
        <v/>
      </c>
    </row>
    <row r="957" spans="1:27" x14ac:dyDescent="0.25">
      <c r="A957">
        <v>382</v>
      </c>
      <c r="B957">
        <v>25</v>
      </c>
      <c r="C957">
        <v>57.34</v>
      </c>
      <c r="D957" s="1" t="s">
        <v>17</v>
      </c>
      <c r="E957" s="1" t="s">
        <v>18</v>
      </c>
      <c r="F957" s="1" t="s">
        <v>148</v>
      </c>
      <c r="G957" s="2">
        <v>38315</v>
      </c>
      <c r="H957" s="1" t="s">
        <v>325</v>
      </c>
      <c r="I957" s="1" t="s">
        <v>18</v>
      </c>
      <c r="J957" s="1" t="s">
        <v>320</v>
      </c>
      <c r="K957" s="1" t="s">
        <v>321</v>
      </c>
      <c r="L957" s="1" t="s">
        <v>322</v>
      </c>
      <c r="M957" s="1" t="s">
        <v>323</v>
      </c>
      <c r="N957">
        <v>71700</v>
      </c>
      <c r="O957" s="1" t="s">
        <v>134</v>
      </c>
      <c r="P957" s="1" t="s">
        <v>87</v>
      </c>
      <c r="Q957" s="1">
        <f>Data_sales[[#This Row],[priceEach]]*Data_sales[[#This Row],[quantityOrdered]]</f>
        <v>1433.5</v>
      </c>
      <c r="R957" s="1">
        <f>YEAR(Data_sales[[#This Row],[orderDate]])</f>
        <v>2004</v>
      </c>
      <c r="T957">
        <f>COUNTIF($F$2:F957,F957:F1956)</f>
        <v>8</v>
      </c>
      <c r="U957" t="str">
        <f>IF(T957=1,T957+ROWS($T$2:T957)/1000,"")</f>
        <v/>
      </c>
      <c r="V957" t="str">
        <f>IFERROR(SMALL($U$2:$U$1001,ROWS($U$2:U957)),"")</f>
        <v/>
      </c>
      <c r="W957" t="str">
        <f>IF(V957&lt;&gt;"",INDEX(Data_sales[productName],MATCH(V957,$U$2:$U$1001,0)),"")</f>
        <v/>
      </c>
      <c r="X957">
        <f>COUNTIF($O$2:O957,$O$2:$O$1001)</f>
        <v>172</v>
      </c>
      <c r="Y957" t="str">
        <f>IF(X957=1,X957+ROWS($X$2:X957)/100,"")</f>
        <v/>
      </c>
      <c r="Z957" t="str">
        <f>IFERROR(LARGE($Y$2:$Y$1001,ROWS($Y$2:Y957)),"")</f>
        <v/>
      </c>
      <c r="AA957" t="str">
        <f>IF(Z957&lt;&gt;"",INDEX(Data_sales[RepfullName],MATCH(Z957,$Y$2:$Y$1001,0)),"")</f>
        <v/>
      </c>
    </row>
    <row r="958" spans="1:27" x14ac:dyDescent="0.25">
      <c r="A958">
        <v>382</v>
      </c>
      <c r="B958">
        <v>25</v>
      </c>
      <c r="C958">
        <v>57.34</v>
      </c>
      <c r="D958" s="1" t="s">
        <v>17</v>
      </c>
      <c r="E958" s="1" t="s">
        <v>18</v>
      </c>
      <c r="F958" s="1" t="s">
        <v>148</v>
      </c>
      <c r="G958" s="2">
        <v>38489</v>
      </c>
      <c r="H958" s="1" t="s">
        <v>114</v>
      </c>
      <c r="I958" s="1" t="s">
        <v>18</v>
      </c>
      <c r="J958" s="1" t="s">
        <v>320</v>
      </c>
      <c r="K958" s="1" t="s">
        <v>321</v>
      </c>
      <c r="L958" s="1" t="s">
        <v>322</v>
      </c>
      <c r="M958" s="1" t="s">
        <v>323</v>
      </c>
      <c r="N958">
        <v>71700</v>
      </c>
      <c r="O958" s="1" t="s">
        <v>134</v>
      </c>
      <c r="P958" s="1" t="s">
        <v>87</v>
      </c>
      <c r="Q958" s="3">
        <f>Data_sales[[#This Row],[priceEach]]*Data_sales[[#This Row],[quantityOrdered]]</f>
        <v>1433.5</v>
      </c>
      <c r="R958" s="1">
        <f>YEAR(Data_sales[[#This Row],[orderDate]])</f>
        <v>2005</v>
      </c>
      <c r="T958">
        <f>COUNTIF($F$2:F958,F958:F1957)</f>
        <v>9</v>
      </c>
      <c r="U958" t="str">
        <f>IF(T958=1,T958+ROWS($T$2:T958)/1000,"")</f>
        <v/>
      </c>
      <c r="V958" t="str">
        <f>IFERROR(SMALL($U$2:$U$1001,ROWS($U$2:U958)),"")</f>
        <v/>
      </c>
      <c r="W958" t="str">
        <f>IF(V958&lt;&gt;"",INDEX(Data_sales[productName],MATCH(V958,$U$2:$U$1001,0)),"")</f>
        <v/>
      </c>
      <c r="X958">
        <f>COUNTIF($O$2:O958,$O$2:$O$1001)</f>
        <v>173</v>
      </c>
      <c r="Y958" t="str">
        <f>IF(X958=1,X958+ROWS($X$2:X958)/100,"")</f>
        <v/>
      </c>
      <c r="Z958" t="str">
        <f>IFERROR(LARGE($Y$2:$Y$1001,ROWS($Y$2:Y958)),"")</f>
        <v/>
      </c>
      <c r="AA958" t="str">
        <f>IF(Z958&lt;&gt;"",INDEX(Data_sales[RepfullName],MATCH(Z958,$Y$2:$Y$1001,0)),"")</f>
        <v/>
      </c>
    </row>
    <row r="959" spans="1:27" x14ac:dyDescent="0.25">
      <c r="A959">
        <v>382</v>
      </c>
      <c r="B959">
        <v>29</v>
      </c>
      <c r="C959">
        <v>74.23</v>
      </c>
      <c r="D959" s="1" t="s">
        <v>17</v>
      </c>
      <c r="E959" s="1" t="s">
        <v>18</v>
      </c>
      <c r="F959" s="1" t="s">
        <v>173</v>
      </c>
      <c r="G959" s="2">
        <v>37739</v>
      </c>
      <c r="H959" s="1" t="s">
        <v>319</v>
      </c>
      <c r="I959" s="1" t="s">
        <v>18</v>
      </c>
      <c r="J959" s="1" t="s">
        <v>320</v>
      </c>
      <c r="K959" s="1" t="s">
        <v>321</v>
      </c>
      <c r="L959" s="1" t="s">
        <v>322</v>
      </c>
      <c r="M959" s="1" t="s">
        <v>323</v>
      </c>
      <c r="N959">
        <v>71700</v>
      </c>
      <c r="O959" s="1" t="s">
        <v>134</v>
      </c>
      <c r="P959" s="1" t="s">
        <v>87</v>
      </c>
      <c r="Q959" s="1">
        <f>Data_sales[[#This Row],[priceEach]]*Data_sales[[#This Row],[quantityOrdered]]</f>
        <v>2152.67</v>
      </c>
      <c r="R959" s="1">
        <f>YEAR(Data_sales[[#This Row],[orderDate]])</f>
        <v>2003</v>
      </c>
      <c r="T959">
        <f>COUNTIF($F$2:F959,F959:F1958)</f>
        <v>4</v>
      </c>
      <c r="U959" t="str">
        <f>IF(T959=1,T959+ROWS($T$2:T959)/1000,"")</f>
        <v/>
      </c>
      <c r="V959" t="str">
        <f>IFERROR(SMALL($U$2:$U$1001,ROWS($U$2:U959)),"")</f>
        <v/>
      </c>
      <c r="W959" t="str">
        <f>IF(V959&lt;&gt;"",INDEX(Data_sales[productName],MATCH(V959,$U$2:$U$1001,0)),"")</f>
        <v/>
      </c>
      <c r="X959">
        <f>COUNTIF($O$2:O959,$O$2:$O$1001)</f>
        <v>174</v>
      </c>
      <c r="Y959" t="str">
        <f>IF(X959=1,X959+ROWS($X$2:X959)/100,"")</f>
        <v/>
      </c>
      <c r="Z959" t="str">
        <f>IFERROR(LARGE($Y$2:$Y$1001,ROWS($Y$2:Y959)),"")</f>
        <v/>
      </c>
      <c r="AA959" t="str">
        <f>IF(Z959&lt;&gt;"",INDEX(Data_sales[RepfullName],MATCH(Z959,$Y$2:$Y$1001,0)),"")</f>
        <v/>
      </c>
    </row>
    <row r="960" spans="1:27" x14ac:dyDescent="0.25">
      <c r="A960">
        <v>382</v>
      </c>
      <c r="B960">
        <v>29</v>
      </c>
      <c r="C960">
        <v>74.23</v>
      </c>
      <c r="D960" s="1" t="s">
        <v>17</v>
      </c>
      <c r="E960" s="1" t="s">
        <v>18</v>
      </c>
      <c r="F960" s="1" t="s">
        <v>173</v>
      </c>
      <c r="G960" s="2">
        <v>38184</v>
      </c>
      <c r="H960" s="1" t="s">
        <v>324</v>
      </c>
      <c r="I960" s="1" t="s">
        <v>18</v>
      </c>
      <c r="J960" s="1" t="s">
        <v>320</v>
      </c>
      <c r="K960" s="1" t="s">
        <v>321</v>
      </c>
      <c r="L960" s="1" t="s">
        <v>322</v>
      </c>
      <c r="M960" s="1" t="s">
        <v>323</v>
      </c>
      <c r="N960">
        <v>71700</v>
      </c>
      <c r="O960" s="1" t="s">
        <v>134</v>
      </c>
      <c r="P960" s="1" t="s">
        <v>87</v>
      </c>
      <c r="Q960" s="1">
        <f>Data_sales[[#This Row],[priceEach]]*Data_sales[[#This Row],[quantityOrdered]]</f>
        <v>2152.67</v>
      </c>
      <c r="R960" s="1">
        <f>YEAR(Data_sales[[#This Row],[orderDate]])</f>
        <v>2004</v>
      </c>
      <c r="T960">
        <f>COUNTIF($F$2:F960,F960:F1959)</f>
        <v>5</v>
      </c>
      <c r="U960" t="str">
        <f>IF(T960=1,T960+ROWS($T$2:T960)/1000,"")</f>
        <v/>
      </c>
      <c r="V960" t="str">
        <f>IFERROR(SMALL($U$2:$U$1001,ROWS($U$2:U960)),"")</f>
        <v/>
      </c>
      <c r="W960" t="str">
        <f>IF(V960&lt;&gt;"",INDEX(Data_sales[productName],MATCH(V960,$U$2:$U$1001,0)),"")</f>
        <v/>
      </c>
      <c r="X960">
        <f>COUNTIF($O$2:O960,$O$2:$O$1001)</f>
        <v>175</v>
      </c>
      <c r="Y960" t="str">
        <f>IF(X960=1,X960+ROWS($X$2:X960)/100,"")</f>
        <v/>
      </c>
      <c r="Z960" t="str">
        <f>IFERROR(LARGE($Y$2:$Y$1001,ROWS($Y$2:Y960)),"")</f>
        <v/>
      </c>
      <c r="AA960" t="str">
        <f>IF(Z960&lt;&gt;"",INDEX(Data_sales[RepfullName],MATCH(Z960,$Y$2:$Y$1001,0)),"")</f>
        <v/>
      </c>
    </row>
    <row r="961" spans="1:27" x14ac:dyDescent="0.25">
      <c r="A961">
        <v>382</v>
      </c>
      <c r="B961">
        <v>29</v>
      </c>
      <c r="C961">
        <v>74.23</v>
      </c>
      <c r="D961" s="1" t="s">
        <v>17</v>
      </c>
      <c r="E961" s="1" t="s">
        <v>18</v>
      </c>
      <c r="F961" s="1" t="s">
        <v>173</v>
      </c>
      <c r="G961" s="2">
        <v>38315</v>
      </c>
      <c r="H961" s="1" t="s">
        <v>325</v>
      </c>
      <c r="I961" s="1" t="s">
        <v>18</v>
      </c>
      <c r="J961" s="1" t="s">
        <v>320</v>
      </c>
      <c r="K961" s="1" t="s">
        <v>321</v>
      </c>
      <c r="L961" s="1" t="s">
        <v>322</v>
      </c>
      <c r="M961" s="1" t="s">
        <v>323</v>
      </c>
      <c r="N961">
        <v>71700</v>
      </c>
      <c r="O961" s="1" t="s">
        <v>134</v>
      </c>
      <c r="P961" s="1" t="s">
        <v>87</v>
      </c>
      <c r="Q961" s="1">
        <f>Data_sales[[#This Row],[priceEach]]*Data_sales[[#This Row],[quantityOrdered]]</f>
        <v>2152.67</v>
      </c>
      <c r="R961" s="1">
        <f>YEAR(Data_sales[[#This Row],[orderDate]])</f>
        <v>2004</v>
      </c>
      <c r="T961">
        <f>COUNTIF($F$2:F961,F961:F1960)</f>
        <v>6</v>
      </c>
      <c r="U961" t="str">
        <f>IF(T961=1,T961+ROWS($T$2:T961)/1000,"")</f>
        <v/>
      </c>
      <c r="V961" t="str">
        <f>IFERROR(SMALL($U$2:$U$1001,ROWS($U$2:U961)),"")</f>
        <v/>
      </c>
      <c r="W961" t="str">
        <f>IF(V961&lt;&gt;"",INDEX(Data_sales[productName],MATCH(V961,$U$2:$U$1001,0)),"")</f>
        <v/>
      </c>
      <c r="X961">
        <f>COUNTIF($O$2:O961,$O$2:$O$1001)</f>
        <v>176</v>
      </c>
      <c r="Y961" t="str">
        <f>IF(X961=1,X961+ROWS($X$2:X961)/100,"")</f>
        <v/>
      </c>
      <c r="Z961" t="str">
        <f>IFERROR(LARGE($Y$2:$Y$1001,ROWS($Y$2:Y961)),"")</f>
        <v/>
      </c>
      <c r="AA961" t="str">
        <f>IF(Z961&lt;&gt;"",INDEX(Data_sales[RepfullName],MATCH(Z961,$Y$2:$Y$1001,0)),"")</f>
        <v/>
      </c>
    </row>
    <row r="962" spans="1:27" x14ac:dyDescent="0.25">
      <c r="A962">
        <v>382</v>
      </c>
      <c r="B962">
        <v>29</v>
      </c>
      <c r="C962">
        <v>74.23</v>
      </c>
      <c r="D962" s="1" t="s">
        <v>17</v>
      </c>
      <c r="E962" s="1" t="s">
        <v>18</v>
      </c>
      <c r="F962" s="1" t="s">
        <v>173</v>
      </c>
      <c r="G962" s="2">
        <v>38489</v>
      </c>
      <c r="H962" s="1" t="s">
        <v>114</v>
      </c>
      <c r="I962" s="1" t="s">
        <v>18</v>
      </c>
      <c r="J962" s="1" t="s">
        <v>320</v>
      </c>
      <c r="K962" s="1" t="s">
        <v>321</v>
      </c>
      <c r="L962" s="1" t="s">
        <v>322</v>
      </c>
      <c r="M962" s="1" t="s">
        <v>323</v>
      </c>
      <c r="N962">
        <v>71700</v>
      </c>
      <c r="O962" s="1" t="s">
        <v>134</v>
      </c>
      <c r="P962" s="1" t="s">
        <v>87</v>
      </c>
      <c r="Q962" s="3">
        <f>Data_sales[[#This Row],[priceEach]]*Data_sales[[#This Row],[quantityOrdered]]</f>
        <v>2152.67</v>
      </c>
      <c r="R962" s="1">
        <f>YEAR(Data_sales[[#This Row],[orderDate]])</f>
        <v>2005</v>
      </c>
      <c r="T962">
        <f>COUNTIF($F$2:F962,F962:F1961)</f>
        <v>7</v>
      </c>
      <c r="U962" t="str">
        <f>IF(T962=1,T962+ROWS($T$2:T962)/1000,"")</f>
        <v/>
      </c>
      <c r="V962" t="str">
        <f>IFERROR(SMALL($U$2:$U$1001,ROWS($U$2:U962)),"")</f>
        <v/>
      </c>
      <c r="W962" t="str">
        <f>IF(V962&lt;&gt;"",INDEX(Data_sales[productName],MATCH(V962,$U$2:$U$1001,0)),"")</f>
        <v/>
      </c>
      <c r="X962">
        <f>COUNTIF($O$2:O962,$O$2:$O$1001)</f>
        <v>177</v>
      </c>
      <c r="Y962" t="str">
        <f>IF(X962=1,X962+ROWS($X$2:X962)/100,"")</f>
        <v/>
      </c>
      <c r="Z962" t="str">
        <f>IFERROR(LARGE($Y$2:$Y$1001,ROWS($Y$2:Y962)),"")</f>
        <v/>
      </c>
      <c r="AA962" t="str">
        <f>IF(Z962&lt;&gt;"",INDEX(Data_sales[RepfullName],MATCH(Z962,$Y$2:$Y$1001,0)),"")</f>
        <v/>
      </c>
    </row>
    <row r="963" spans="1:27" x14ac:dyDescent="0.25">
      <c r="A963">
        <v>382</v>
      </c>
      <c r="B963">
        <v>38</v>
      </c>
      <c r="C963">
        <v>67.22</v>
      </c>
      <c r="D963" s="1" t="s">
        <v>17</v>
      </c>
      <c r="E963" s="1" t="s">
        <v>18</v>
      </c>
      <c r="F963" s="1" t="s">
        <v>150</v>
      </c>
      <c r="G963" s="2">
        <v>37739</v>
      </c>
      <c r="H963" s="1" t="s">
        <v>319</v>
      </c>
      <c r="I963" s="1" t="s">
        <v>18</v>
      </c>
      <c r="J963" s="1" t="s">
        <v>320</v>
      </c>
      <c r="K963" s="1" t="s">
        <v>321</v>
      </c>
      <c r="L963" s="1" t="s">
        <v>322</v>
      </c>
      <c r="M963" s="1" t="s">
        <v>323</v>
      </c>
      <c r="N963">
        <v>71700</v>
      </c>
      <c r="O963" s="1" t="s">
        <v>134</v>
      </c>
      <c r="P963" s="1" t="s">
        <v>87</v>
      </c>
      <c r="Q963" s="1">
        <f>Data_sales[[#This Row],[priceEach]]*Data_sales[[#This Row],[quantityOrdered]]</f>
        <v>2554.36</v>
      </c>
      <c r="R963" s="1">
        <f>YEAR(Data_sales[[#This Row],[orderDate]])</f>
        <v>2003</v>
      </c>
      <c r="T963">
        <f>COUNTIF($F$2:F963,F963:F1962)</f>
        <v>6</v>
      </c>
      <c r="U963" t="str">
        <f>IF(T963=1,T963+ROWS($T$2:T963)/1000,"")</f>
        <v/>
      </c>
      <c r="V963" t="str">
        <f>IFERROR(SMALL($U$2:$U$1001,ROWS($U$2:U963)),"")</f>
        <v/>
      </c>
      <c r="W963" t="str">
        <f>IF(V963&lt;&gt;"",INDEX(Data_sales[productName],MATCH(V963,$U$2:$U$1001,0)),"")</f>
        <v/>
      </c>
      <c r="X963">
        <f>COUNTIF($O$2:O963,$O$2:$O$1001)</f>
        <v>178</v>
      </c>
      <c r="Y963" t="str">
        <f>IF(X963=1,X963+ROWS($X$2:X963)/100,"")</f>
        <v/>
      </c>
      <c r="Z963" t="str">
        <f>IFERROR(LARGE($Y$2:$Y$1001,ROWS($Y$2:Y963)),"")</f>
        <v/>
      </c>
      <c r="AA963" t="str">
        <f>IF(Z963&lt;&gt;"",INDEX(Data_sales[RepfullName],MATCH(Z963,$Y$2:$Y$1001,0)),"")</f>
        <v/>
      </c>
    </row>
    <row r="964" spans="1:27" x14ac:dyDescent="0.25">
      <c r="A964">
        <v>382</v>
      </c>
      <c r="B964">
        <v>38</v>
      </c>
      <c r="C964">
        <v>67.22</v>
      </c>
      <c r="D964" s="1" t="s">
        <v>17</v>
      </c>
      <c r="E964" s="1" t="s">
        <v>18</v>
      </c>
      <c r="F964" s="1" t="s">
        <v>150</v>
      </c>
      <c r="G964" s="2">
        <v>38184</v>
      </c>
      <c r="H964" s="1" t="s">
        <v>324</v>
      </c>
      <c r="I964" s="1" t="s">
        <v>18</v>
      </c>
      <c r="J964" s="1" t="s">
        <v>320</v>
      </c>
      <c r="K964" s="1" t="s">
        <v>321</v>
      </c>
      <c r="L964" s="1" t="s">
        <v>322</v>
      </c>
      <c r="M964" s="1" t="s">
        <v>323</v>
      </c>
      <c r="N964">
        <v>71700</v>
      </c>
      <c r="O964" s="1" t="s">
        <v>134</v>
      </c>
      <c r="P964" s="1" t="s">
        <v>87</v>
      </c>
      <c r="Q964" s="1">
        <f>Data_sales[[#This Row],[priceEach]]*Data_sales[[#This Row],[quantityOrdered]]</f>
        <v>2554.36</v>
      </c>
      <c r="R964" s="1">
        <f>YEAR(Data_sales[[#This Row],[orderDate]])</f>
        <v>2004</v>
      </c>
      <c r="T964">
        <f>COUNTIF($F$2:F964,F964:F1963)</f>
        <v>7</v>
      </c>
      <c r="U964" t="str">
        <f>IF(T964=1,T964+ROWS($T$2:T964)/1000,"")</f>
        <v/>
      </c>
      <c r="V964" t="str">
        <f>IFERROR(SMALL($U$2:$U$1001,ROWS($U$2:U964)),"")</f>
        <v/>
      </c>
      <c r="W964" t="str">
        <f>IF(V964&lt;&gt;"",INDEX(Data_sales[productName],MATCH(V964,$U$2:$U$1001,0)),"")</f>
        <v/>
      </c>
      <c r="X964">
        <f>COUNTIF($O$2:O964,$O$2:$O$1001)</f>
        <v>179</v>
      </c>
      <c r="Y964" t="str">
        <f>IF(X964=1,X964+ROWS($X$2:X964)/100,"")</f>
        <v/>
      </c>
      <c r="Z964" t="str">
        <f>IFERROR(LARGE($Y$2:$Y$1001,ROWS($Y$2:Y964)),"")</f>
        <v/>
      </c>
      <c r="AA964" t="str">
        <f>IF(Z964&lt;&gt;"",INDEX(Data_sales[RepfullName],MATCH(Z964,$Y$2:$Y$1001,0)),"")</f>
        <v/>
      </c>
    </row>
    <row r="965" spans="1:27" x14ac:dyDescent="0.25">
      <c r="A965">
        <v>382</v>
      </c>
      <c r="B965">
        <v>38</v>
      </c>
      <c r="C965">
        <v>67.22</v>
      </c>
      <c r="D965" s="1" t="s">
        <v>17</v>
      </c>
      <c r="E965" s="1" t="s">
        <v>18</v>
      </c>
      <c r="F965" s="1" t="s">
        <v>150</v>
      </c>
      <c r="G965" s="2">
        <v>38315</v>
      </c>
      <c r="H965" s="1" t="s">
        <v>325</v>
      </c>
      <c r="I965" s="1" t="s">
        <v>18</v>
      </c>
      <c r="J965" s="1" t="s">
        <v>320</v>
      </c>
      <c r="K965" s="1" t="s">
        <v>321</v>
      </c>
      <c r="L965" s="1" t="s">
        <v>322</v>
      </c>
      <c r="M965" s="1" t="s">
        <v>323</v>
      </c>
      <c r="N965">
        <v>71700</v>
      </c>
      <c r="O965" s="1" t="s">
        <v>134</v>
      </c>
      <c r="P965" s="1" t="s">
        <v>87</v>
      </c>
      <c r="Q965" s="1">
        <f>Data_sales[[#This Row],[priceEach]]*Data_sales[[#This Row],[quantityOrdered]]</f>
        <v>2554.36</v>
      </c>
      <c r="R965" s="1">
        <f>YEAR(Data_sales[[#This Row],[orderDate]])</f>
        <v>2004</v>
      </c>
      <c r="T965">
        <f>COUNTIF($F$2:F965,F965:F1964)</f>
        <v>8</v>
      </c>
      <c r="U965" t="str">
        <f>IF(T965=1,T965+ROWS($T$2:T965)/1000,"")</f>
        <v/>
      </c>
      <c r="V965" t="str">
        <f>IFERROR(SMALL($U$2:$U$1001,ROWS($U$2:U965)),"")</f>
        <v/>
      </c>
      <c r="W965" t="str">
        <f>IF(V965&lt;&gt;"",INDEX(Data_sales[productName],MATCH(V965,$U$2:$U$1001,0)),"")</f>
        <v/>
      </c>
      <c r="X965">
        <f>COUNTIF($O$2:O965,$O$2:$O$1001)</f>
        <v>180</v>
      </c>
      <c r="Y965" t="str">
        <f>IF(X965=1,X965+ROWS($X$2:X965)/100,"")</f>
        <v/>
      </c>
      <c r="Z965" t="str">
        <f>IFERROR(LARGE($Y$2:$Y$1001,ROWS($Y$2:Y965)),"")</f>
        <v/>
      </c>
      <c r="AA965" t="str">
        <f>IF(Z965&lt;&gt;"",INDEX(Data_sales[RepfullName],MATCH(Z965,$Y$2:$Y$1001,0)),"")</f>
        <v/>
      </c>
    </row>
    <row r="966" spans="1:27" x14ac:dyDescent="0.25">
      <c r="A966">
        <v>382</v>
      </c>
      <c r="B966">
        <v>38</v>
      </c>
      <c r="C966">
        <v>67.22</v>
      </c>
      <c r="D966" s="1" t="s">
        <v>17</v>
      </c>
      <c r="E966" s="1" t="s">
        <v>18</v>
      </c>
      <c r="F966" s="1" t="s">
        <v>150</v>
      </c>
      <c r="G966" s="2">
        <v>38489</v>
      </c>
      <c r="H966" s="1" t="s">
        <v>114</v>
      </c>
      <c r="I966" s="1" t="s">
        <v>18</v>
      </c>
      <c r="J966" s="1" t="s">
        <v>320</v>
      </c>
      <c r="K966" s="1" t="s">
        <v>321</v>
      </c>
      <c r="L966" s="1" t="s">
        <v>322</v>
      </c>
      <c r="M966" s="1" t="s">
        <v>323</v>
      </c>
      <c r="N966">
        <v>71700</v>
      </c>
      <c r="O966" s="1" t="s">
        <v>134</v>
      </c>
      <c r="P966" s="1" t="s">
        <v>87</v>
      </c>
      <c r="Q966" s="3">
        <f>Data_sales[[#This Row],[priceEach]]*Data_sales[[#This Row],[quantityOrdered]]</f>
        <v>2554.36</v>
      </c>
      <c r="R966" s="1">
        <f>YEAR(Data_sales[[#This Row],[orderDate]])</f>
        <v>2005</v>
      </c>
      <c r="T966">
        <f>COUNTIF($F$2:F966,F966:F1965)</f>
        <v>9</v>
      </c>
      <c r="U966" t="str">
        <f>IF(T966=1,T966+ROWS($T$2:T966)/1000,"")</f>
        <v/>
      </c>
      <c r="V966" t="str">
        <f>IFERROR(SMALL($U$2:$U$1001,ROWS($U$2:U966)),"")</f>
        <v/>
      </c>
      <c r="W966" t="str">
        <f>IF(V966&lt;&gt;"",INDEX(Data_sales[productName],MATCH(V966,$U$2:$U$1001,0)),"")</f>
        <v/>
      </c>
      <c r="X966">
        <f>COUNTIF($O$2:O966,$O$2:$O$1001)</f>
        <v>181</v>
      </c>
      <c r="Y966" t="str">
        <f>IF(X966=1,X966+ROWS($X$2:X966)/100,"")</f>
        <v/>
      </c>
      <c r="Z966" t="str">
        <f>IFERROR(LARGE($Y$2:$Y$1001,ROWS($Y$2:Y966)),"")</f>
        <v/>
      </c>
      <c r="AA966" t="str">
        <f>IF(Z966&lt;&gt;"",INDEX(Data_sales[RepfullName],MATCH(Z966,$Y$2:$Y$1001,0)),"")</f>
        <v/>
      </c>
    </row>
    <row r="967" spans="1:27" x14ac:dyDescent="0.25">
      <c r="A967">
        <v>382</v>
      </c>
      <c r="B967">
        <v>26</v>
      </c>
      <c r="C967">
        <v>63.67</v>
      </c>
      <c r="D967" s="1" t="s">
        <v>17</v>
      </c>
      <c r="E967" s="1" t="s">
        <v>18</v>
      </c>
      <c r="F967" s="1" t="s">
        <v>177</v>
      </c>
      <c r="G967" s="2">
        <v>37739</v>
      </c>
      <c r="H967" s="1" t="s">
        <v>319</v>
      </c>
      <c r="I967" s="1" t="s">
        <v>18</v>
      </c>
      <c r="J967" s="1" t="s">
        <v>320</v>
      </c>
      <c r="K967" s="1" t="s">
        <v>321</v>
      </c>
      <c r="L967" s="1" t="s">
        <v>322</v>
      </c>
      <c r="M967" s="1" t="s">
        <v>323</v>
      </c>
      <c r="N967">
        <v>71700</v>
      </c>
      <c r="O967" s="1" t="s">
        <v>134</v>
      </c>
      <c r="P967" s="1" t="s">
        <v>87</v>
      </c>
      <c r="Q967" s="1">
        <f>Data_sales[[#This Row],[priceEach]]*Data_sales[[#This Row],[quantityOrdered]]</f>
        <v>1655.42</v>
      </c>
      <c r="R967" s="1">
        <f>YEAR(Data_sales[[#This Row],[orderDate]])</f>
        <v>2003</v>
      </c>
      <c r="T967">
        <f>COUNTIF($F$2:F967,F967:F1966)</f>
        <v>4</v>
      </c>
      <c r="U967" t="str">
        <f>IF(T967=1,T967+ROWS($T$2:T967)/1000,"")</f>
        <v/>
      </c>
      <c r="V967" t="str">
        <f>IFERROR(SMALL($U$2:$U$1001,ROWS($U$2:U967)),"")</f>
        <v/>
      </c>
      <c r="W967" t="str">
        <f>IF(V967&lt;&gt;"",INDEX(Data_sales[productName],MATCH(V967,$U$2:$U$1001,0)),"")</f>
        <v/>
      </c>
      <c r="X967">
        <f>COUNTIF($O$2:O967,$O$2:$O$1001)</f>
        <v>182</v>
      </c>
      <c r="Y967" t="str">
        <f>IF(X967=1,X967+ROWS($X$2:X967)/100,"")</f>
        <v/>
      </c>
      <c r="Z967" t="str">
        <f>IFERROR(LARGE($Y$2:$Y$1001,ROWS($Y$2:Y967)),"")</f>
        <v/>
      </c>
      <c r="AA967" t="str">
        <f>IF(Z967&lt;&gt;"",INDEX(Data_sales[RepfullName],MATCH(Z967,$Y$2:$Y$1001,0)),"")</f>
        <v/>
      </c>
    </row>
    <row r="968" spans="1:27" x14ac:dyDescent="0.25">
      <c r="A968">
        <v>382</v>
      </c>
      <c r="B968">
        <v>26</v>
      </c>
      <c r="C968">
        <v>63.67</v>
      </c>
      <c r="D968" s="1" t="s">
        <v>17</v>
      </c>
      <c r="E968" s="1" t="s">
        <v>18</v>
      </c>
      <c r="F968" s="1" t="s">
        <v>177</v>
      </c>
      <c r="G968" s="2">
        <v>38184</v>
      </c>
      <c r="H968" s="1" t="s">
        <v>324</v>
      </c>
      <c r="I968" s="1" t="s">
        <v>18</v>
      </c>
      <c r="J968" s="1" t="s">
        <v>320</v>
      </c>
      <c r="K968" s="1" t="s">
        <v>321</v>
      </c>
      <c r="L968" s="1" t="s">
        <v>322</v>
      </c>
      <c r="M968" s="1" t="s">
        <v>323</v>
      </c>
      <c r="N968">
        <v>71700</v>
      </c>
      <c r="O968" s="1" t="s">
        <v>134</v>
      </c>
      <c r="P968" s="1" t="s">
        <v>87</v>
      </c>
      <c r="Q968" s="1">
        <f>Data_sales[[#This Row],[priceEach]]*Data_sales[[#This Row],[quantityOrdered]]</f>
        <v>1655.42</v>
      </c>
      <c r="R968" s="1">
        <f>YEAR(Data_sales[[#This Row],[orderDate]])</f>
        <v>2004</v>
      </c>
      <c r="T968">
        <f>COUNTIF($F$2:F968,F968:F1967)</f>
        <v>5</v>
      </c>
      <c r="U968" t="str">
        <f>IF(T968=1,T968+ROWS($T$2:T968)/1000,"")</f>
        <v/>
      </c>
      <c r="V968" t="str">
        <f>IFERROR(SMALL($U$2:$U$1001,ROWS($U$2:U968)),"")</f>
        <v/>
      </c>
      <c r="W968" t="str">
        <f>IF(V968&lt;&gt;"",INDEX(Data_sales[productName],MATCH(V968,$U$2:$U$1001,0)),"")</f>
        <v/>
      </c>
      <c r="X968">
        <f>COUNTIF($O$2:O968,$O$2:$O$1001)</f>
        <v>183</v>
      </c>
      <c r="Y968" t="str">
        <f>IF(X968=1,X968+ROWS($X$2:X968)/100,"")</f>
        <v/>
      </c>
      <c r="Z968" t="str">
        <f>IFERROR(LARGE($Y$2:$Y$1001,ROWS($Y$2:Y968)),"")</f>
        <v/>
      </c>
      <c r="AA968" t="str">
        <f>IF(Z968&lt;&gt;"",INDEX(Data_sales[RepfullName],MATCH(Z968,$Y$2:$Y$1001,0)),"")</f>
        <v/>
      </c>
    </row>
    <row r="969" spans="1:27" x14ac:dyDescent="0.25">
      <c r="A969">
        <v>382</v>
      </c>
      <c r="B969">
        <v>26</v>
      </c>
      <c r="C969">
        <v>63.67</v>
      </c>
      <c r="D969" s="1" t="s">
        <v>17</v>
      </c>
      <c r="E969" s="1" t="s">
        <v>18</v>
      </c>
      <c r="F969" s="1" t="s">
        <v>177</v>
      </c>
      <c r="G969" s="2">
        <v>38315</v>
      </c>
      <c r="H969" s="1" t="s">
        <v>325</v>
      </c>
      <c r="I969" s="1" t="s">
        <v>18</v>
      </c>
      <c r="J969" s="1" t="s">
        <v>320</v>
      </c>
      <c r="K969" s="1" t="s">
        <v>321</v>
      </c>
      <c r="L969" s="1" t="s">
        <v>322</v>
      </c>
      <c r="M969" s="1" t="s">
        <v>323</v>
      </c>
      <c r="N969">
        <v>71700</v>
      </c>
      <c r="O969" s="1" t="s">
        <v>134</v>
      </c>
      <c r="P969" s="1" t="s">
        <v>87</v>
      </c>
      <c r="Q969" s="1">
        <f>Data_sales[[#This Row],[priceEach]]*Data_sales[[#This Row],[quantityOrdered]]</f>
        <v>1655.42</v>
      </c>
      <c r="R969" s="1">
        <f>YEAR(Data_sales[[#This Row],[orderDate]])</f>
        <v>2004</v>
      </c>
      <c r="T969">
        <f>COUNTIF($F$2:F969,F969:F1968)</f>
        <v>6</v>
      </c>
      <c r="U969" t="str">
        <f>IF(T969=1,T969+ROWS($T$2:T969)/1000,"")</f>
        <v/>
      </c>
      <c r="V969" t="str">
        <f>IFERROR(SMALL($U$2:$U$1001,ROWS($U$2:U969)),"")</f>
        <v/>
      </c>
      <c r="W969" t="str">
        <f>IF(V969&lt;&gt;"",INDEX(Data_sales[productName],MATCH(V969,$U$2:$U$1001,0)),"")</f>
        <v/>
      </c>
      <c r="X969">
        <f>COUNTIF($O$2:O969,$O$2:$O$1001)</f>
        <v>184</v>
      </c>
      <c r="Y969" t="str">
        <f>IF(X969=1,X969+ROWS($X$2:X969)/100,"")</f>
        <v/>
      </c>
      <c r="Z969" t="str">
        <f>IFERROR(LARGE($Y$2:$Y$1001,ROWS($Y$2:Y969)),"")</f>
        <v/>
      </c>
      <c r="AA969" t="str">
        <f>IF(Z969&lt;&gt;"",INDEX(Data_sales[RepfullName],MATCH(Z969,$Y$2:$Y$1001,0)),"")</f>
        <v/>
      </c>
    </row>
    <row r="970" spans="1:27" x14ac:dyDescent="0.25">
      <c r="A970">
        <v>382</v>
      </c>
      <c r="B970">
        <v>26</v>
      </c>
      <c r="C970">
        <v>63.67</v>
      </c>
      <c r="D970" s="1" t="s">
        <v>17</v>
      </c>
      <c r="E970" s="1" t="s">
        <v>18</v>
      </c>
      <c r="F970" s="1" t="s">
        <v>177</v>
      </c>
      <c r="G970" s="2">
        <v>38489</v>
      </c>
      <c r="H970" s="1" t="s">
        <v>114</v>
      </c>
      <c r="I970" s="1" t="s">
        <v>18</v>
      </c>
      <c r="J970" s="1" t="s">
        <v>320</v>
      </c>
      <c r="K970" s="1" t="s">
        <v>321</v>
      </c>
      <c r="L970" s="1" t="s">
        <v>322</v>
      </c>
      <c r="M970" s="1" t="s">
        <v>323</v>
      </c>
      <c r="N970">
        <v>71700</v>
      </c>
      <c r="O970" s="1" t="s">
        <v>134</v>
      </c>
      <c r="P970" s="1" t="s">
        <v>87</v>
      </c>
      <c r="Q970" s="3">
        <f>Data_sales[[#This Row],[priceEach]]*Data_sales[[#This Row],[quantityOrdered]]</f>
        <v>1655.42</v>
      </c>
      <c r="R970" s="1">
        <f>YEAR(Data_sales[[#This Row],[orderDate]])</f>
        <v>2005</v>
      </c>
      <c r="T970">
        <f>COUNTIF($F$2:F970,F970:F1969)</f>
        <v>7</v>
      </c>
      <c r="U970" t="str">
        <f>IF(T970=1,T970+ROWS($T$2:T970)/1000,"")</f>
        <v/>
      </c>
      <c r="V970" t="str">
        <f>IFERROR(SMALL($U$2:$U$1001,ROWS($U$2:U970)),"")</f>
        <v/>
      </c>
      <c r="W970" t="str">
        <f>IF(V970&lt;&gt;"",INDEX(Data_sales[productName],MATCH(V970,$U$2:$U$1001,0)),"")</f>
        <v/>
      </c>
      <c r="X970">
        <f>COUNTIF($O$2:O970,$O$2:$O$1001)</f>
        <v>185</v>
      </c>
      <c r="Y970" t="str">
        <f>IF(X970=1,X970+ROWS($X$2:X970)/100,"")</f>
        <v/>
      </c>
      <c r="Z970" t="str">
        <f>IFERROR(LARGE($Y$2:$Y$1001,ROWS($Y$2:Y970)),"")</f>
        <v/>
      </c>
      <c r="AA970" t="str">
        <f>IF(Z970&lt;&gt;"",INDEX(Data_sales[RepfullName],MATCH(Z970,$Y$2:$Y$1001,0)),"")</f>
        <v/>
      </c>
    </row>
    <row r="971" spans="1:27" x14ac:dyDescent="0.25">
      <c r="A971">
        <v>382</v>
      </c>
      <c r="B971">
        <v>28</v>
      </c>
      <c r="C971">
        <v>40.22</v>
      </c>
      <c r="D971" s="1" t="s">
        <v>17</v>
      </c>
      <c r="E971" s="1" t="s">
        <v>18</v>
      </c>
      <c r="F971" s="1" t="s">
        <v>178</v>
      </c>
      <c r="G971" s="2">
        <v>37739</v>
      </c>
      <c r="H971" s="1" t="s">
        <v>319</v>
      </c>
      <c r="I971" s="1" t="s">
        <v>18</v>
      </c>
      <c r="J971" s="1" t="s">
        <v>320</v>
      </c>
      <c r="K971" s="1" t="s">
        <v>321</v>
      </c>
      <c r="L971" s="1" t="s">
        <v>322</v>
      </c>
      <c r="M971" s="1" t="s">
        <v>323</v>
      </c>
      <c r="N971">
        <v>71700</v>
      </c>
      <c r="O971" s="1" t="s">
        <v>134</v>
      </c>
      <c r="P971" s="1" t="s">
        <v>87</v>
      </c>
      <c r="Q971" s="1">
        <f>Data_sales[[#This Row],[priceEach]]*Data_sales[[#This Row],[quantityOrdered]]</f>
        <v>1126.1599999999999</v>
      </c>
      <c r="R971" s="1">
        <f>YEAR(Data_sales[[#This Row],[orderDate]])</f>
        <v>2003</v>
      </c>
      <c r="T971">
        <f>COUNTIF($F$2:F971,F971:F1970)</f>
        <v>4</v>
      </c>
      <c r="U971" t="str">
        <f>IF(T971=1,T971+ROWS($T$2:T971)/1000,"")</f>
        <v/>
      </c>
      <c r="V971" t="str">
        <f>IFERROR(SMALL($U$2:$U$1001,ROWS($U$2:U971)),"")</f>
        <v/>
      </c>
      <c r="W971" t="str">
        <f>IF(V971&lt;&gt;"",INDEX(Data_sales[productName],MATCH(V971,$U$2:$U$1001,0)),"")</f>
        <v/>
      </c>
      <c r="X971">
        <f>COUNTIF($O$2:O971,$O$2:$O$1001)</f>
        <v>186</v>
      </c>
      <c r="Y971" t="str">
        <f>IF(X971=1,X971+ROWS($X$2:X971)/100,"")</f>
        <v/>
      </c>
      <c r="Z971" t="str">
        <f>IFERROR(LARGE($Y$2:$Y$1001,ROWS($Y$2:Y971)),"")</f>
        <v/>
      </c>
      <c r="AA971" t="str">
        <f>IF(Z971&lt;&gt;"",INDEX(Data_sales[RepfullName],MATCH(Z971,$Y$2:$Y$1001,0)),"")</f>
        <v/>
      </c>
    </row>
    <row r="972" spans="1:27" x14ac:dyDescent="0.25">
      <c r="A972">
        <v>382</v>
      </c>
      <c r="B972">
        <v>28</v>
      </c>
      <c r="C972">
        <v>40.22</v>
      </c>
      <c r="D972" s="1" t="s">
        <v>17</v>
      </c>
      <c r="E972" s="1" t="s">
        <v>18</v>
      </c>
      <c r="F972" s="1" t="s">
        <v>178</v>
      </c>
      <c r="G972" s="2">
        <v>38184</v>
      </c>
      <c r="H972" s="1" t="s">
        <v>324</v>
      </c>
      <c r="I972" s="1" t="s">
        <v>18</v>
      </c>
      <c r="J972" s="1" t="s">
        <v>320</v>
      </c>
      <c r="K972" s="1" t="s">
        <v>321</v>
      </c>
      <c r="L972" s="1" t="s">
        <v>322</v>
      </c>
      <c r="M972" s="1" t="s">
        <v>323</v>
      </c>
      <c r="N972">
        <v>71700</v>
      </c>
      <c r="O972" s="1" t="s">
        <v>134</v>
      </c>
      <c r="P972" s="1" t="s">
        <v>87</v>
      </c>
      <c r="Q972" s="1">
        <f>Data_sales[[#This Row],[priceEach]]*Data_sales[[#This Row],[quantityOrdered]]</f>
        <v>1126.1599999999999</v>
      </c>
      <c r="R972" s="1">
        <f>YEAR(Data_sales[[#This Row],[orderDate]])</f>
        <v>2004</v>
      </c>
      <c r="T972">
        <f>COUNTIF($F$2:F972,F972:F1971)</f>
        <v>5</v>
      </c>
      <c r="U972" t="str">
        <f>IF(T972=1,T972+ROWS($T$2:T972)/1000,"")</f>
        <v/>
      </c>
      <c r="V972" t="str">
        <f>IFERROR(SMALL($U$2:$U$1001,ROWS($U$2:U972)),"")</f>
        <v/>
      </c>
      <c r="W972" t="str">
        <f>IF(V972&lt;&gt;"",INDEX(Data_sales[productName],MATCH(V972,$U$2:$U$1001,0)),"")</f>
        <v/>
      </c>
      <c r="X972">
        <f>COUNTIF($O$2:O972,$O$2:$O$1001)</f>
        <v>187</v>
      </c>
      <c r="Y972" t="str">
        <f>IF(X972=1,X972+ROWS($X$2:X972)/100,"")</f>
        <v/>
      </c>
      <c r="Z972" t="str">
        <f>IFERROR(LARGE($Y$2:$Y$1001,ROWS($Y$2:Y972)),"")</f>
        <v/>
      </c>
      <c r="AA972" t="str">
        <f>IF(Z972&lt;&gt;"",INDEX(Data_sales[RepfullName],MATCH(Z972,$Y$2:$Y$1001,0)),"")</f>
        <v/>
      </c>
    </row>
    <row r="973" spans="1:27" x14ac:dyDescent="0.25">
      <c r="A973">
        <v>382</v>
      </c>
      <c r="B973">
        <v>28</v>
      </c>
      <c r="C973">
        <v>40.22</v>
      </c>
      <c r="D973" s="1" t="s">
        <v>17</v>
      </c>
      <c r="E973" s="1" t="s">
        <v>18</v>
      </c>
      <c r="F973" s="1" t="s">
        <v>178</v>
      </c>
      <c r="G973" s="2">
        <v>38315</v>
      </c>
      <c r="H973" s="1" t="s">
        <v>325</v>
      </c>
      <c r="I973" s="1" t="s">
        <v>18</v>
      </c>
      <c r="J973" s="1" t="s">
        <v>320</v>
      </c>
      <c r="K973" s="1" t="s">
        <v>321</v>
      </c>
      <c r="L973" s="1" t="s">
        <v>322</v>
      </c>
      <c r="M973" s="1" t="s">
        <v>323</v>
      </c>
      <c r="N973">
        <v>71700</v>
      </c>
      <c r="O973" s="1" t="s">
        <v>134</v>
      </c>
      <c r="P973" s="1" t="s">
        <v>87</v>
      </c>
      <c r="Q973" s="1">
        <f>Data_sales[[#This Row],[priceEach]]*Data_sales[[#This Row],[quantityOrdered]]</f>
        <v>1126.1599999999999</v>
      </c>
      <c r="R973" s="1">
        <f>YEAR(Data_sales[[#This Row],[orderDate]])</f>
        <v>2004</v>
      </c>
      <c r="T973">
        <f>COUNTIF($F$2:F973,F973:F1972)</f>
        <v>6</v>
      </c>
      <c r="U973" t="str">
        <f>IF(T973=1,T973+ROWS($T$2:T973)/1000,"")</f>
        <v/>
      </c>
      <c r="V973" t="str">
        <f>IFERROR(SMALL($U$2:$U$1001,ROWS($U$2:U973)),"")</f>
        <v/>
      </c>
      <c r="W973" t="str">
        <f>IF(V973&lt;&gt;"",INDEX(Data_sales[productName],MATCH(V973,$U$2:$U$1001,0)),"")</f>
        <v/>
      </c>
      <c r="X973">
        <f>COUNTIF($O$2:O973,$O$2:$O$1001)</f>
        <v>188</v>
      </c>
      <c r="Y973" t="str">
        <f>IF(X973=1,X973+ROWS($X$2:X973)/100,"")</f>
        <v/>
      </c>
      <c r="Z973" t="str">
        <f>IFERROR(LARGE($Y$2:$Y$1001,ROWS($Y$2:Y973)),"")</f>
        <v/>
      </c>
      <c r="AA973" t="str">
        <f>IF(Z973&lt;&gt;"",INDEX(Data_sales[RepfullName],MATCH(Z973,$Y$2:$Y$1001,0)),"")</f>
        <v/>
      </c>
    </row>
    <row r="974" spans="1:27" x14ac:dyDescent="0.25">
      <c r="A974">
        <v>382</v>
      </c>
      <c r="B974">
        <v>28</v>
      </c>
      <c r="C974">
        <v>40.22</v>
      </c>
      <c r="D974" s="1" t="s">
        <v>17</v>
      </c>
      <c r="E974" s="1" t="s">
        <v>18</v>
      </c>
      <c r="F974" s="1" t="s">
        <v>178</v>
      </c>
      <c r="G974" s="2">
        <v>38489</v>
      </c>
      <c r="H974" s="1" t="s">
        <v>114</v>
      </c>
      <c r="I974" s="1" t="s">
        <v>18</v>
      </c>
      <c r="J974" s="1" t="s">
        <v>320</v>
      </c>
      <c r="K974" s="1" t="s">
        <v>321</v>
      </c>
      <c r="L974" s="1" t="s">
        <v>322</v>
      </c>
      <c r="M974" s="1" t="s">
        <v>323</v>
      </c>
      <c r="N974">
        <v>71700</v>
      </c>
      <c r="O974" s="1" t="s">
        <v>134</v>
      </c>
      <c r="P974" s="1" t="s">
        <v>87</v>
      </c>
      <c r="Q974" s="3">
        <f>Data_sales[[#This Row],[priceEach]]*Data_sales[[#This Row],[quantityOrdered]]</f>
        <v>1126.1599999999999</v>
      </c>
      <c r="R974" s="1">
        <f>YEAR(Data_sales[[#This Row],[orderDate]])</f>
        <v>2005</v>
      </c>
      <c r="T974">
        <f>COUNTIF($F$2:F974,F974:F1973)</f>
        <v>7</v>
      </c>
      <c r="U974" t="str">
        <f>IF(T974=1,T974+ROWS($T$2:T974)/1000,"")</f>
        <v/>
      </c>
      <c r="V974" t="str">
        <f>IFERROR(SMALL($U$2:$U$1001,ROWS($U$2:U974)),"")</f>
        <v/>
      </c>
      <c r="W974" t="str">
        <f>IF(V974&lt;&gt;"",INDEX(Data_sales[productName],MATCH(V974,$U$2:$U$1001,0)),"")</f>
        <v/>
      </c>
      <c r="X974">
        <f>COUNTIF($O$2:O974,$O$2:$O$1001)</f>
        <v>189</v>
      </c>
      <c r="Y974" t="str">
        <f>IF(X974=1,X974+ROWS($X$2:X974)/100,"")</f>
        <v/>
      </c>
      <c r="Z974" t="str">
        <f>IFERROR(LARGE($Y$2:$Y$1001,ROWS($Y$2:Y974)),"")</f>
        <v/>
      </c>
      <c r="AA974" t="str">
        <f>IF(Z974&lt;&gt;"",INDEX(Data_sales[RepfullName],MATCH(Z974,$Y$2:$Y$1001,0)),"")</f>
        <v/>
      </c>
    </row>
    <row r="975" spans="1:27" x14ac:dyDescent="0.25">
      <c r="A975">
        <v>114</v>
      </c>
      <c r="B975">
        <v>29</v>
      </c>
      <c r="C975">
        <v>118.94</v>
      </c>
      <c r="D975" s="1" t="s">
        <v>17</v>
      </c>
      <c r="E975" s="1" t="s">
        <v>18</v>
      </c>
      <c r="F975" s="1" t="s">
        <v>188</v>
      </c>
      <c r="G975" s="2">
        <v>37740</v>
      </c>
      <c r="H975" s="1" t="s">
        <v>326</v>
      </c>
      <c r="I975" s="1" t="s">
        <v>18</v>
      </c>
      <c r="J975" s="1" t="s">
        <v>327</v>
      </c>
      <c r="K975" s="1" t="s">
        <v>328</v>
      </c>
      <c r="L975" s="1" t="s">
        <v>329</v>
      </c>
      <c r="M975" s="1" t="s">
        <v>330</v>
      </c>
      <c r="N975">
        <v>117300</v>
      </c>
      <c r="O975" s="1" t="s">
        <v>331</v>
      </c>
      <c r="P975" s="1" t="s">
        <v>330</v>
      </c>
      <c r="Q975" s="1">
        <f>Data_sales[[#This Row],[priceEach]]*Data_sales[[#This Row],[quantityOrdered]]</f>
        <v>3449.2599999999998</v>
      </c>
      <c r="R975" s="1">
        <f>YEAR(Data_sales[[#This Row],[orderDate]])</f>
        <v>2003</v>
      </c>
      <c r="T975">
        <f>COUNTIF($F$2:F975,F975:F1974)</f>
        <v>5</v>
      </c>
      <c r="U975" t="str">
        <f>IF(T975=1,T975+ROWS($T$2:T975)/1000,"")</f>
        <v/>
      </c>
      <c r="V975" t="str">
        <f>IFERROR(SMALL($U$2:$U$1001,ROWS($U$2:U975)),"")</f>
        <v/>
      </c>
      <c r="W975" t="str">
        <f>IF(V975&lt;&gt;"",INDEX(Data_sales[productName],MATCH(V975,$U$2:$U$1001,0)),"")</f>
        <v/>
      </c>
      <c r="X975">
        <f>COUNTIF($O$2:O975,$O$2:$O$1001)</f>
        <v>1</v>
      </c>
      <c r="Y975">
        <f>IF(X975=1,X975+ROWS($X$2:X975)/100,"")</f>
        <v>10.74</v>
      </c>
      <c r="Z975" t="str">
        <f>IFERROR(LARGE($Y$2:$Y$1001,ROWS($Y$2:Y975)),"")</f>
        <v/>
      </c>
      <c r="AA975" t="str">
        <f>IF(Z975&lt;&gt;"",INDEX(Data_sales[RepfullName],MATCH(Z975,$Y$2:$Y$1001,0)),"")</f>
        <v/>
      </c>
    </row>
    <row r="976" spans="1:27" x14ac:dyDescent="0.25">
      <c r="A976">
        <v>114</v>
      </c>
      <c r="B976">
        <v>29</v>
      </c>
      <c r="C976">
        <v>118.94</v>
      </c>
      <c r="D976" s="1" t="s">
        <v>17</v>
      </c>
      <c r="E976" s="1" t="s">
        <v>18</v>
      </c>
      <c r="F976" s="1" t="s">
        <v>188</v>
      </c>
      <c r="G976" s="2">
        <v>37762</v>
      </c>
      <c r="H976" s="1" t="s">
        <v>332</v>
      </c>
      <c r="I976" s="1" t="s">
        <v>18</v>
      </c>
      <c r="J976" s="1" t="s">
        <v>327</v>
      </c>
      <c r="K976" s="1" t="s">
        <v>328</v>
      </c>
      <c r="L976" s="1" t="s">
        <v>329</v>
      </c>
      <c r="M976" s="1" t="s">
        <v>330</v>
      </c>
      <c r="N976">
        <v>117300</v>
      </c>
      <c r="O976" s="1" t="s">
        <v>331</v>
      </c>
      <c r="P976" s="1" t="s">
        <v>330</v>
      </c>
      <c r="Q976" s="1">
        <f>Data_sales[[#This Row],[priceEach]]*Data_sales[[#This Row],[quantityOrdered]]</f>
        <v>3449.2599999999998</v>
      </c>
      <c r="R976" s="1">
        <f>YEAR(Data_sales[[#This Row],[orderDate]])</f>
        <v>2003</v>
      </c>
      <c r="T976">
        <f>COUNTIF($F$2:F976,F976:F1975)</f>
        <v>6</v>
      </c>
      <c r="U976" t="str">
        <f>IF(T976=1,T976+ROWS($T$2:T976)/1000,"")</f>
        <v/>
      </c>
      <c r="W976" t="str">
        <f>IF(V976&lt;&gt;"",INDEX(Data_sales[productName],MATCH(V976,$U$2:$U$1001,0)),"")</f>
        <v/>
      </c>
      <c r="X976">
        <f>COUNTIF($O$2:O976,$O$2:$O$1001)</f>
        <v>2</v>
      </c>
      <c r="Y976" t="str">
        <f>IF(X976=1,X976+ROWS($X$2:X976)/100,"")</f>
        <v/>
      </c>
      <c r="Z976" t="str">
        <f>IFERROR(LARGE($Y$2:$Y$1001,ROWS($Y$2:Y976)),"")</f>
        <v/>
      </c>
      <c r="AA976" t="str">
        <f>IF(Z976&lt;&gt;"",INDEX(Data_sales[RepfullName],MATCH(Z976,$Y$2:$Y$1001,0)),"")</f>
        <v/>
      </c>
    </row>
    <row r="977" spans="1:27" x14ac:dyDescent="0.25">
      <c r="A977">
        <v>114</v>
      </c>
      <c r="B977">
        <v>29</v>
      </c>
      <c r="C977">
        <v>118.94</v>
      </c>
      <c r="D977" s="1" t="s">
        <v>17</v>
      </c>
      <c r="E977" s="1" t="s">
        <v>18</v>
      </c>
      <c r="F977" s="1" t="s">
        <v>188</v>
      </c>
      <c r="G977" s="2">
        <v>38037</v>
      </c>
      <c r="H977" s="1" t="s">
        <v>333</v>
      </c>
      <c r="I977" s="1" t="s">
        <v>18</v>
      </c>
      <c r="J977" s="1" t="s">
        <v>327</v>
      </c>
      <c r="K977" s="1" t="s">
        <v>328</v>
      </c>
      <c r="L977" s="1" t="s">
        <v>329</v>
      </c>
      <c r="M977" s="1" t="s">
        <v>330</v>
      </c>
      <c r="N977">
        <v>117300</v>
      </c>
      <c r="O977" s="1" t="s">
        <v>331</v>
      </c>
      <c r="P977" s="1" t="s">
        <v>330</v>
      </c>
      <c r="Q977" s="1">
        <f>Data_sales[[#This Row],[priceEach]]*Data_sales[[#This Row],[quantityOrdered]]</f>
        <v>3449.2599999999998</v>
      </c>
      <c r="R977" s="1">
        <f>YEAR(Data_sales[[#This Row],[orderDate]])</f>
        <v>2004</v>
      </c>
      <c r="T977">
        <f>COUNTIF($F$2:F977,F977:F1976)</f>
        <v>7</v>
      </c>
      <c r="U977" t="str">
        <f>IF(T977=1,T977+ROWS($T$2:T977)/1000,"")</f>
        <v/>
      </c>
      <c r="W977" t="str">
        <f>IF(V977&lt;&gt;"",INDEX(Data_sales[productName],MATCH(V977,$U$2:$U$1001,0)),"")</f>
        <v/>
      </c>
      <c r="X977">
        <f>COUNTIF($O$2:O977,$O$2:$O$1001)</f>
        <v>3</v>
      </c>
      <c r="Y977" t="str">
        <f>IF(X977=1,X977+ROWS($X$2:X977)/100,"")</f>
        <v/>
      </c>
      <c r="Z977" t="str">
        <f>IFERROR(LARGE($Y$2:$Y$1001,ROWS($Y$2:Y977)),"")</f>
        <v/>
      </c>
      <c r="AA977" t="str">
        <f>IF(Z977&lt;&gt;"",INDEX(Data_sales[RepfullName],MATCH(Z977,$Y$2:$Y$1001,0)),"")</f>
        <v/>
      </c>
    </row>
    <row r="978" spans="1:27" x14ac:dyDescent="0.25">
      <c r="A978">
        <v>114</v>
      </c>
      <c r="B978">
        <v>29</v>
      </c>
      <c r="C978">
        <v>118.94</v>
      </c>
      <c r="D978" s="1" t="s">
        <v>17</v>
      </c>
      <c r="E978" s="1" t="s">
        <v>18</v>
      </c>
      <c r="F978" s="1" t="s">
        <v>188</v>
      </c>
      <c r="G978" s="2">
        <v>38315</v>
      </c>
      <c r="H978" s="1" t="s">
        <v>325</v>
      </c>
      <c r="I978" s="1" t="s">
        <v>18</v>
      </c>
      <c r="J978" s="1" t="s">
        <v>327</v>
      </c>
      <c r="K978" s="1" t="s">
        <v>328</v>
      </c>
      <c r="L978" s="1" t="s">
        <v>329</v>
      </c>
      <c r="M978" s="1" t="s">
        <v>330</v>
      </c>
      <c r="N978">
        <v>117300</v>
      </c>
      <c r="O978" s="1" t="s">
        <v>331</v>
      </c>
      <c r="P978" s="1" t="s">
        <v>330</v>
      </c>
      <c r="Q978" s="1">
        <f>Data_sales[[#This Row],[priceEach]]*Data_sales[[#This Row],[quantityOrdered]]</f>
        <v>3449.2599999999998</v>
      </c>
      <c r="R978" s="1">
        <f>YEAR(Data_sales[[#This Row],[orderDate]])</f>
        <v>2004</v>
      </c>
      <c r="T978">
        <f>COUNTIF($F$2:F978,F978:F1977)</f>
        <v>8</v>
      </c>
      <c r="U978" t="str">
        <f>IF(T978=1,T978+ROWS($T$2:T978)/1000,"")</f>
        <v/>
      </c>
      <c r="W978" t="str">
        <f>IF(V978&lt;&gt;"",INDEX(Data_sales[productName],MATCH(V978,$U$2:$U$1001,0)),"")</f>
        <v/>
      </c>
      <c r="X978">
        <f>COUNTIF($O$2:O978,$O$2:$O$1001)</f>
        <v>4</v>
      </c>
      <c r="Y978" t="str">
        <f>IF(X978=1,X978+ROWS($X$2:X978)/100,"")</f>
        <v/>
      </c>
      <c r="Z978" t="str">
        <f>IFERROR(LARGE($Y$2:$Y$1001,ROWS($Y$2:Y978)),"")</f>
        <v/>
      </c>
      <c r="AA978" t="str">
        <f>IF(Z978&lt;&gt;"",INDEX(Data_sales[RepfullName],MATCH(Z978,$Y$2:$Y$1001,0)),"")</f>
        <v/>
      </c>
    </row>
    <row r="979" spans="1:27" x14ac:dyDescent="0.25">
      <c r="A979">
        <v>114</v>
      </c>
      <c r="B979">
        <v>29</v>
      </c>
      <c r="C979">
        <v>118.94</v>
      </c>
      <c r="D979" s="1" t="s">
        <v>17</v>
      </c>
      <c r="E979" s="1" t="s">
        <v>18</v>
      </c>
      <c r="F979" s="1" t="s">
        <v>188</v>
      </c>
      <c r="G979" s="2">
        <v>38320</v>
      </c>
      <c r="H979" s="1" t="s">
        <v>334</v>
      </c>
      <c r="I979" s="1" t="s">
        <v>335</v>
      </c>
      <c r="J979" s="1" t="s">
        <v>327</v>
      </c>
      <c r="K979" s="1" t="s">
        <v>328</v>
      </c>
      <c r="L979" s="1" t="s">
        <v>329</v>
      </c>
      <c r="M979" s="1" t="s">
        <v>330</v>
      </c>
      <c r="N979">
        <v>117300</v>
      </c>
      <c r="O979" s="1" t="s">
        <v>331</v>
      </c>
      <c r="P979" s="1" t="s">
        <v>330</v>
      </c>
      <c r="Q979" s="1">
        <f>Data_sales[[#This Row],[priceEach]]*Data_sales[[#This Row],[quantityOrdered]]</f>
        <v>3449.2599999999998</v>
      </c>
      <c r="R979" s="1">
        <f>YEAR(Data_sales[[#This Row],[orderDate]])</f>
        <v>2004</v>
      </c>
      <c r="T979">
        <f>COUNTIF($F$2:F979,F979:F1978)</f>
        <v>9</v>
      </c>
      <c r="U979" t="str">
        <f>IF(T979=1,T979+ROWS($T$2:T979)/1000,"")</f>
        <v/>
      </c>
      <c r="W979" t="str">
        <f>IF(V979&lt;&gt;"",INDEX(Data_sales[productName],MATCH(V979,$U$2:$U$1001,0)),"")</f>
        <v/>
      </c>
      <c r="X979">
        <f>COUNTIF($O$2:O979,$O$2:$O$1001)</f>
        <v>5</v>
      </c>
      <c r="Y979" t="str">
        <f>IF(X979=1,X979+ROWS($X$2:X979)/100,"")</f>
        <v/>
      </c>
      <c r="Z979" t="str">
        <f>IFERROR(LARGE($Y$2:$Y$1001,ROWS($Y$2:Y979)),"")</f>
        <v/>
      </c>
      <c r="AA979" t="str">
        <f>IF(Z979&lt;&gt;"",INDEX(Data_sales[RepfullName],MATCH(Z979,$Y$2:$Y$1001,0)),"")</f>
        <v/>
      </c>
    </row>
    <row r="980" spans="1:27" x14ac:dyDescent="0.25">
      <c r="A980">
        <v>114</v>
      </c>
      <c r="B980">
        <v>46</v>
      </c>
      <c r="C980">
        <v>158.80000000000001</v>
      </c>
      <c r="D980" s="1" t="s">
        <v>17</v>
      </c>
      <c r="E980" s="1" t="s">
        <v>18</v>
      </c>
      <c r="F980" s="1" t="s">
        <v>189</v>
      </c>
      <c r="G980" s="2">
        <v>37740</v>
      </c>
      <c r="H980" s="1" t="s">
        <v>326</v>
      </c>
      <c r="I980" s="1" t="s">
        <v>18</v>
      </c>
      <c r="J980" s="1" t="s">
        <v>327</v>
      </c>
      <c r="K980" s="1" t="s">
        <v>328</v>
      </c>
      <c r="L980" s="1" t="s">
        <v>329</v>
      </c>
      <c r="M980" s="1" t="s">
        <v>330</v>
      </c>
      <c r="N980">
        <v>117300</v>
      </c>
      <c r="O980" s="1" t="s">
        <v>331</v>
      </c>
      <c r="P980" s="1" t="s">
        <v>330</v>
      </c>
      <c r="Q980" s="1">
        <f>Data_sales[[#This Row],[priceEach]]*Data_sales[[#This Row],[quantityOrdered]]</f>
        <v>7304.8</v>
      </c>
      <c r="R980" s="1">
        <f>YEAR(Data_sales[[#This Row],[orderDate]])</f>
        <v>2003</v>
      </c>
      <c r="T980">
        <f>COUNTIF($F$2:F980,F980:F1979)</f>
        <v>5</v>
      </c>
      <c r="U980" t="str">
        <f>IF(T980=1,T980+ROWS($T$2:T980)/1000,"")</f>
        <v/>
      </c>
      <c r="W980" t="str">
        <f>IF(V980&lt;&gt;"",INDEX(Data_sales[productName],MATCH(V980,$U$2:$U$1001,0)),"")</f>
        <v/>
      </c>
      <c r="X980">
        <f>COUNTIF($O$2:O980,$O$2:$O$1001)</f>
        <v>6</v>
      </c>
      <c r="Y980" t="str">
        <f>IF(X980=1,X980+ROWS($X$2:X980)/100,"")</f>
        <v/>
      </c>
      <c r="Z980" t="str">
        <f>IFERROR(LARGE($Y$2:$Y$1001,ROWS($Y$2:Y980)),"")</f>
        <v/>
      </c>
      <c r="AA980" t="str">
        <f>IF(Z980&lt;&gt;"",INDEX(Data_sales[RepfullName],MATCH(Z980,$Y$2:$Y$1001,0)),"")</f>
        <v/>
      </c>
    </row>
    <row r="981" spans="1:27" x14ac:dyDescent="0.25">
      <c r="A981">
        <v>114</v>
      </c>
      <c r="B981">
        <v>46</v>
      </c>
      <c r="C981">
        <v>158.80000000000001</v>
      </c>
      <c r="D981" s="1" t="s">
        <v>17</v>
      </c>
      <c r="E981" s="1" t="s">
        <v>18</v>
      </c>
      <c r="F981" s="1" t="s">
        <v>189</v>
      </c>
      <c r="G981" s="2">
        <v>37762</v>
      </c>
      <c r="H981" s="1" t="s">
        <v>332</v>
      </c>
      <c r="I981" s="1" t="s">
        <v>18</v>
      </c>
      <c r="J981" s="1" t="s">
        <v>327</v>
      </c>
      <c r="K981" s="1" t="s">
        <v>328</v>
      </c>
      <c r="L981" s="1" t="s">
        <v>329</v>
      </c>
      <c r="M981" s="1" t="s">
        <v>330</v>
      </c>
      <c r="N981">
        <v>117300</v>
      </c>
      <c r="O981" s="1" t="s">
        <v>331</v>
      </c>
      <c r="P981" s="1" t="s">
        <v>330</v>
      </c>
      <c r="Q981" s="1">
        <f>Data_sales[[#This Row],[priceEach]]*Data_sales[[#This Row],[quantityOrdered]]</f>
        <v>7304.8</v>
      </c>
      <c r="R981" s="1">
        <f>YEAR(Data_sales[[#This Row],[orderDate]])</f>
        <v>2003</v>
      </c>
      <c r="T981">
        <f>COUNTIF($F$2:F981,F981:F1980)</f>
        <v>6</v>
      </c>
      <c r="U981" t="str">
        <f>IF(T981=1,T981+ROWS($T$2:T981)/1000,"")</f>
        <v/>
      </c>
      <c r="W981" t="str">
        <f>IF(V981&lt;&gt;"",INDEX(Data_sales[productName],MATCH(V981,$U$2:$U$1001,0)),"")</f>
        <v/>
      </c>
      <c r="X981">
        <f>COUNTIF($O$2:O981,$O$2:$O$1001)</f>
        <v>7</v>
      </c>
      <c r="Y981" t="str">
        <f>IF(X981=1,X981+ROWS($X$2:X981)/100,"")</f>
        <v/>
      </c>
      <c r="Z981" t="str">
        <f>IFERROR(LARGE($Y$2:$Y$1001,ROWS($Y$2:Y981)),"")</f>
        <v/>
      </c>
      <c r="AA981" t="str">
        <f>IF(Z981&lt;&gt;"",INDEX(Data_sales[RepfullName],MATCH(Z981,$Y$2:$Y$1001,0)),"")</f>
        <v/>
      </c>
    </row>
    <row r="982" spans="1:27" x14ac:dyDescent="0.25">
      <c r="A982">
        <v>114</v>
      </c>
      <c r="B982">
        <v>46</v>
      </c>
      <c r="C982">
        <v>158.80000000000001</v>
      </c>
      <c r="D982" s="1" t="s">
        <v>17</v>
      </c>
      <c r="E982" s="1" t="s">
        <v>18</v>
      </c>
      <c r="F982" s="1" t="s">
        <v>189</v>
      </c>
      <c r="G982" s="2">
        <v>38037</v>
      </c>
      <c r="H982" s="1" t="s">
        <v>333</v>
      </c>
      <c r="I982" s="1" t="s">
        <v>18</v>
      </c>
      <c r="J982" s="1" t="s">
        <v>327</v>
      </c>
      <c r="K982" s="1" t="s">
        <v>328</v>
      </c>
      <c r="L982" s="1" t="s">
        <v>329</v>
      </c>
      <c r="M982" s="1" t="s">
        <v>330</v>
      </c>
      <c r="N982">
        <v>117300</v>
      </c>
      <c r="O982" s="1" t="s">
        <v>331</v>
      </c>
      <c r="P982" s="1" t="s">
        <v>330</v>
      </c>
      <c r="Q982" s="1">
        <f>Data_sales[[#This Row],[priceEach]]*Data_sales[[#This Row],[quantityOrdered]]</f>
        <v>7304.8</v>
      </c>
      <c r="R982" s="1">
        <f>YEAR(Data_sales[[#This Row],[orderDate]])</f>
        <v>2004</v>
      </c>
      <c r="T982">
        <f>COUNTIF($F$2:F982,F982:F1981)</f>
        <v>7</v>
      </c>
      <c r="U982" t="str">
        <f>IF(T982=1,T982+ROWS($T$2:T982)/1000,"")</f>
        <v/>
      </c>
      <c r="W982" t="str">
        <f>IF(V982&lt;&gt;"",INDEX(Data_sales[productName],MATCH(V982,$U$2:$U$1001,0)),"")</f>
        <v/>
      </c>
      <c r="X982">
        <f>COUNTIF($O$2:O982,$O$2:$O$1001)</f>
        <v>8</v>
      </c>
      <c r="Y982" t="str">
        <f>IF(X982=1,X982+ROWS($X$2:X982)/100,"")</f>
        <v/>
      </c>
      <c r="Z982" t="str">
        <f>IFERROR(LARGE($Y$2:$Y$1001,ROWS($Y$2:Y982)),"")</f>
        <v/>
      </c>
      <c r="AA982" t="str">
        <f>IF(Z982&lt;&gt;"",INDEX(Data_sales[RepfullName],MATCH(Z982,$Y$2:$Y$1001,0)),"")</f>
        <v/>
      </c>
    </row>
    <row r="983" spans="1:27" x14ac:dyDescent="0.25">
      <c r="A983">
        <v>114</v>
      </c>
      <c r="B983">
        <v>46</v>
      </c>
      <c r="C983">
        <v>158.80000000000001</v>
      </c>
      <c r="D983" s="1" t="s">
        <v>17</v>
      </c>
      <c r="E983" s="1" t="s">
        <v>18</v>
      </c>
      <c r="F983" s="1" t="s">
        <v>189</v>
      </c>
      <c r="G983" s="2">
        <v>38315</v>
      </c>
      <c r="H983" s="1" t="s">
        <v>325</v>
      </c>
      <c r="I983" s="1" t="s">
        <v>18</v>
      </c>
      <c r="J983" s="1" t="s">
        <v>327</v>
      </c>
      <c r="K983" s="1" t="s">
        <v>328</v>
      </c>
      <c r="L983" s="1" t="s">
        <v>329</v>
      </c>
      <c r="M983" s="1" t="s">
        <v>330</v>
      </c>
      <c r="N983">
        <v>117300</v>
      </c>
      <c r="O983" s="1" t="s">
        <v>331</v>
      </c>
      <c r="P983" s="1" t="s">
        <v>330</v>
      </c>
      <c r="Q983" s="1">
        <f>Data_sales[[#This Row],[priceEach]]*Data_sales[[#This Row],[quantityOrdered]]</f>
        <v>7304.8</v>
      </c>
      <c r="R983" s="1">
        <f>YEAR(Data_sales[[#This Row],[orderDate]])</f>
        <v>2004</v>
      </c>
      <c r="T983">
        <f>COUNTIF($F$2:F983,F983:F1982)</f>
        <v>8</v>
      </c>
      <c r="U983" t="str">
        <f>IF(T983=1,T983+ROWS($T$2:T983)/1000,"")</f>
        <v/>
      </c>
      <c r="W983" t="str">
        <f>IF(V983&lt;&gt;"",INDEX(Data_sales[productName],MATCH(V983,$U$2:$U$1001,0)),"")</f>
        <v/>
      </c>
      <c r="X983">
        <f>COUNTIF($O$2:O983,$O$2:$O$1001)</f>
        <v>9</v>
      </c>
      <c r="Y983" t="str">
        <f>IF(X983=1,X983+ROWS($X$2:X983)/100,"")</f>
        <v/>
      </c>
      <c r="Z983" t="str">
        <f>IFERROR(LARGE($Y$2:$Y$1001,ROWS($Y$2:Y983)),"")</f>
        <v/>
      </c>
      <c r="AA983" t="str">
        <f>IF(Z983&lt;&gt;"",INDEX(Data_sales[RepfullName],MATCH(Z983,$Y$2:$Y$1001,0)),"")</f>
        <v/>
      </c>
    </row>
    <row r="984" spans="1:27" x14ac:dyDescent="0.25">
      <c r="A984">
        <v>114</v>
      </c>
      <c r="B984">
        <v>46</v>
      </c>
      <c r="C984">
        <v>158.80000000000001</v>
      </c>
      <c r="D984" s="1" t="s">
        <v>17</v>
      </c>
      <c r="E984" s="1" t="s">
        <v>18</v>
      </c>
      <c r="F984" s="1" t="s">
        <v>189</v>
      </c>
      <c r="G984" s="2">
        <v>38320</v>
      </c>
      <c r="H984" s="1" t="s">
        <v>334</v>
      </c>
      <c r="I984" s="1" t="s">
        <v>335</v>
      </c>
      <c r="J984" s="1" t="s">
        <v>327</v>
      </c>
      <c r="K984" s="1" t="s">
        <v>328</v>
      </c>
      <c r="L984" s="1" t="s">
        <v>329</v>
      </c>
      <c r="M984" s="1" t="s">
        <v>330</v>
      </c>
      <c r="N984">
        <v>117300</v>
      </c>
      <c r="O984" s="1" t="s">
        <v>331</v>
      </c>
      <c r="P984" s="1" t="s">
        <v>330</v>
      </c>
      <c r="Q984" s="1">
        <f>Data_sales[[#This Row],[priceEach]]*Data_sales[[#This Row],[quantityOrdered]]</f>
        <v>7304.8</v>
      </c>
      <c r="R984" s="1">
        <f>YEAR(Data_sales[[#This Row],[orderDate]])</f>
        <v>2004</v>
      </c>
      <c r="T984">
        <f>COUNTIF($F$2:F984,F984:F1983)</f>
        <v>9</v>
      </c>
      <c r="U984" t="str">
        <f>IF(T984=1,T984+ROWS($T$2:T984)/1000,"")</f>
        <v/>
      </c>
      <c r="W984" t="str">
        <f>IF(V984&lt;&gt;"",INDEX(Data_sales[productName],MATCH(V984,$U$2:$U$1001,0)),"")</f>
        <v/>
      </c>
      <c r="X984">
        <f>COUNTIF($O$2:O984,$O$2:$O$1001)</f>
        <v>10</v>
      </c>
      <c r="Y984" t="str">
        <f>IF(X984=1,X984+ROWS($X$2:X984)/100,"")</f>
        <v/>
      </c>
      <c r="Z984" t="str">
        <f>IFERROR(LARGE($Y$2:$Y$1001,ROWS($Y$2:Y984)),"")</f>
        <v/>
      </c>
      <c r="AA984" t="str">
        <f>IF(Z984&lt;&gt;"",INDEX(Data_sales[RepfullName],MATCH(Z984,$Y$2:$Y$1001,0)),"")</f>
        <v/>
      </c>
    </row>
    <row r="985" spans="1:27" x14ac:dyDescent="0.25">
      <c r="A985">
        <v>114</v>
      </c>
      <c r="B985">
        <v>29</v>
      </c>
      <c r="C985">
        <v>82.79</v>
      </c>
      <c r="D985" s="1" t="s">
        <v>17</v>
      </c>
      <c r="E985" s="1" t="s">
        <v>18</v>
      </c>
      <c r="F985" s="1" t="s">
        <v>162</v>
      </c>
      <c r="G985" s="2">
        <v>37740</v>
      </c>
      <c r="H985" s="1" t="s">
        <v>326</v>
      </c>
      <c r="I985" s="1" t="s">
        <v>18</v>
      </c>
      <c r="J985" s="1" t="s">
        <v>327</v>
      </c>
      <c r="K985" s="1" t="s">
        <v>328</v>
      </c>
      <c r="L985" s="1" t="s">
        <v>329</v>
      </c>
      <c r="M985" s="1" t="s">
        <v>330</v>
      </c>
      <c r="N985">
        <v>117300</v>
      </c>
      <c r="O985" s="1" t="s">
        <v>331</v>
      </c>
      <c r="P985" s="1" t="s">
        <v>330</v>
      </c>
      <c r="Q985" s="1">
        <f>Data_sales[[#This Row],[priceEach]]*Data_sales[[#This Row],[quantityOrdered]]</f>
        <v>2400.9100000000003</v>
      </c>
      <c r="R985" s="1">
        <f>YEAR(Data_sales[[#This Row],[orderDate]])</f>
        <v>2003</v>
      </c>
      <c r="T985">
        <f>COUNTIF($F$2:F985,F985:F1984)</f>
        <v>4</v>
      </c>
      <c r="U985" t="str">
        <f>IF(T985=1,T985+ROWS($T$2:T985)/1000,"")</f>
        <v/>
      </c>
      <c r="W985" t="str">
        <f>IF(V985&lt;&gt;"",INDEX(Data_sales[productName],MATCH(V985,$U$2:$U$1001,0)),"")</f>
        <v/>
      </c>
      <c r="X985">
        <f>COUNTIF($O$2:O985,$O$2:$O$1001)</f>
        <v>11</v>
      </c>
      <c r="Y985" t="str">
        <f>IF(X985=1,X985+ROWS($X$2:X985)/100,"")</f>
        <v/>
      </c>
      <c r="Z985" t="str">
        <f>IFERROR(LARGE($Y$2:$Y$1001,ROWS($Y$2:Y985)),"")</f>
        <v/>
      </c>
      <c r="AA985" t="str">
        <f>IF(Z985&lt;&gt;"",INDEX(Data_sales[RepfullName],MATCH(Z985,$Y$2:$Y$1001,0)),"")</f>
        <v/>
      </c>
    </row>
    <row r="986" spans="1:27" x14ac:dyDescent="0.25">
      <c r="A986">
        <v>114</v>
      </c>
      <c r="B986">
        <v>29</v>
      </c>
      <c r="C986">
        <v>82.79</v>
      </c>
      <c r="D986" s="1" t="s">
        <v>17</v>
      </c>
      <c r="E986" s="1" t="s">
        <v>18</v>
      </c>
      <c r="F986" s="1" t="s">
        <v>162</v>
      </c>
      <c r="G986" s="2">
        <v>37762</v>
      </c>
      <c r="H986" s="1" t="s">
        <v>332</v>
      </c>
      <c r="I986" s="1" t="s">
        <v>18</v>
      </c>
      <c r="J986" s="1" t="s">
        <v>327</v>
      </c>
      <c r="K986" s="1" t="s">
        <v>328</v>
      </c>
      <c r="L986" s="1" t="s">
        <v>329</v>
      </c>
      <c r="M986" s="1" t="s">
        <v>330</v>
      </c>
      <c r="N986">
        <v>117300</v>
      </c>
      <c r="O986" s="1" t="s">
        <v>331</v>
      </c>
      <c r="P986" s="1" t="s">
        <v>330</v>
      </c>
      <c r="Q986" s="1">
        <f>Data_sales[[#This Row],[priceEach]]*Data_sales[[#This Row],[quantityOrdered]]</f>
        <v>2400.9100000000003</v>
      </c>
      <c r="R986" s="1">
        <f>YEAR(Data_sales[[#This Row],[orderDate]])</f>
        <v>2003</v>
      </c>
      <c r="T986">
        <f>COUNTIF($F$2:F986,F986:F1985)</f>
        <v>5</v>
      </c>
      <c r="U986" t="str">
        <f>IF(T986=1,T986+ROWS($T$2:T986)/1000,"")</f>
        <v/>
      </c>
      <c r="W986" t="str">
        <f>IF(V986&lt;&gt;"",INDEX(Data_sales[productName],MATCH(V986,$U$2:$U$1001,0)),"")</f>
        <v/>
      </c>
      <c r="X986">
        <f>COUNTIF($O$2:O986,$O$2:$O$1001)</f>
        <v>12</v>
      </c>
      <c r="Y986" t="str">
        <f>IF(X986=1,X986+ROWS($X$2:X986)/100,"")</f>
        <v/>
      </c>
      <c r="Z986" t="str">
        <f>IFERROR(LARGE($Y$2:$Y$1001,ROWS($Y$2:Y986)),"")</f>
        <v/>
      </c>
      <c r="AA986" t="str">
        <f>IF(Z986&lt;&gt;"",INDEX(Data_sales[RepfullName],MATCH(Z986,$Y$2:$Y$1001,0)),"")</f>
        <v/>
      </c>
    </row>
    <row r="987" spans="1:27" x14ac:dyDescent="0.25">
      <c r="A987">
        <v>114</v>
      </c>
      <c r="B987">
        <v>29</v>
      </c>
      <c r="C987">
        <v>82.79</v>
      </c>
      <c r="D987" s="1" t="s">
        <v>17</v>
      </c>
      <c r="E987" s="1" t="s">
        <v>18</v>
      </c>
      <c r="F987" s="1" t="s">
        <v>162</v>
      </c>
      <c r="G987" s="2">
        <v>38037</v>
      </c>
      <c r="H987" s="1" t="s">
        <v>333</v>
      </c>
      <c r="I987" s="1" t="s">
        <v>18</v>
      </c>
      <c r="J987" s="1" t="s">
        <v>327</v>
      </c>
      <c r="K987" s="1" t="s">
        <v>328</v>
      </c>
      <c r="L987" s="1" t="s">
        <v>329</v>
      </c>
      <c r="M987" s="1" t="s">
        <v>330</v>
      </c>
      <c r="N987">
        <v>117300</v>
      </c>
      <c r="O987" s="1" t="s">
        <v>331</v>
      </c>
      <c r="P987" s="1" t="s">
        <v>330</v>
      </c>
      <c r="Q987" s="1">
        <f>Data_sales[[#This Row],[priceEach]]*Data_sales[[#This Row],[quantityOrdered]]</f>
        <v>2400.9100000000003</v>
      </c>
      <c r="R987" s="1">
        <f>YEAR(Data_sales[[#This Row],[orderDate]])</f>
        <v>2004</v>
      </c>
      <c r="T987">
        <f>COUNTIF($F$2:F987,F987:F1986)</f>
        <v>6</v>
      </c>
      <c r="U987" t="str">
        <f>IF(T987=1,T987+ROWS($T$2:T987)/1000,"")</f>
        <v/>
      </c>
      <c r="W987" t="str">
        <f>IF(V987&lt;&gt;"",INDEX(Data_sales[productName],MATCH(V987,$U$2:$U$1001,0)),"")</f>
        <v/>
      </c>
      <c r="X987">
        <f>COUNTIF($O$2:O987,$O$2:$O$1001)</f>
        <v>13</v>
      </c>
      <c r="Y987" t="str">
        <f>IF(X987=1,X987+ROWS($X$2:X987)/100,"")</f>
        <v/>
      </c>
      <c r="Z987" t="str">
        <f>IFERROR(LARGE($Y$2:$Y$1001,ROWS($Y$2:Y987)),"")</f>
        <v/>
      </c>
      <c r="AA987" t="str">
        <f>IF(Z987&lt;&gt;"",INDEX(Data_sales[RepfullName],MATCH(Z987,$Y$2:$Y$1001,0)),"")</f>
        <v/>
      </c>
    </row>
    <row r="988" spans="1:27" x14ac:dyDescent="0.25">
      <c r="A988">
        <v>114</v>
      </c>
      <c r="B988">
        <v>29</v>
      </c>
      <c r="C988">
        <v>82.79</v>
      </c>
      <c r="D988" s="1" t="s">
        <v>17</v>
      </c>
      <c r="E988" s="1" t="s">
        <v>18</v>
      </c>
      <c r="F988" s="1" t="s">
        <v>162</v>
      </c>
      <c r="G988" s="2">
        <v>38315</v>
      </c>
      <c r="H988" s="1" t="s">
        <v>325</v>
      </c>
      <c r="I988" s="1" t="s">
        <v>18</v>
      </c>
      <c r="J988" s="1" t="s">
        <v>327</v>
      </c>
      <c r="K988" s="1" t="s">
        <v>328</v>
      </c>
      <c r="L988" s="1" t="s">
        <v>329</v>
      </c>
      <c r="M988" s="1" t="s">
        <v>330</v>
      </c>
      <c r="N988">
        <v>117300</v>
      </c>
      <c r="O988" s="1" t="s">
        <v>331</v>
      </c>
      <c r="P988" s="1" t="s">
        <v>330</v>
      </c>
      <c r="Q988" s="1">
        <f>Data_sales[[#This Row],[priceEach]]*Data_sales[[#This Row],[quantityOrdered]]</f>
        <v>2400.9100000000003</v>
      </c>
      <c r="R988" s="1">
        <f>YEAR(Data_sales[[#This Row],[orderDate]])</f>
        <v>2004</v>
      </c>
      <c r="T988">
        <f>COUNTIF($F$2:F988,F988:F1987)</f>
        <v>7</v>
      </c>
      <c r="U988" t="str">
        <f>IF(T988=1,T988+ROWS($T$2:T988)/1000,"")</f>
        <v/>
      </c>
      <c r="W988" t="str">
        <f>IF(V988&lt;&gt;"",INDEX(Data_sales[productName],MATCH(V988,$U$2:$U$1001,0)),"")</f>
        <v/>
      </c>
      <c r="X988">
        <f>COUNTIF($O$2:O988,$O$2:$O$1001)</f>
        <v>14</v>
      </c>
      <c r="Y988" t="str">
        <f>IF(X988=1,X988+ROWS($X$2:X988)/100,"")</f>
        <v/>
      </c>
      <c r="Z988" t="str">
        <f>IFERROR(LARGE($Y$2:$Y$1001,ROWS($Y$2:Y988)),"")</f>
        <v/>
      </c>
      <c r="AA988" t="str">
        <f>IF(Z988&lt;&gt;"",INDEX(Data_sales[RepfullName],MATCH(Z988,$Y$2:$Y$1001,0)),"")</f>
        <v/>
      </c>
    </row>
    <row r="989" spans="1:27" x14ac:dyDescent="0.25">
      <c r="A989">
        <v>114</v>
      </c>
      <c r="B989">
        <v>29</v>
      </c>
      <c r="C989">
        <v>82.79</v>
      </c>
      <c r="D989" s="1" t="s">
        <v>17</v>
      </c>
      <c r="E989" s="1" t="s">
        <v>18</v>
      </c>
      <c r="F989" s="1" t="s">
        <v>162</v>
      </c>
      <c r="G989" s="2">
        <v>38320</v>
      </c>
      <c r="H989" s="1" t="s">
        <v>334</v>
      </c>
      <c r="I989" s="1" t="s">
        <v>335</v>
      </c>
      <c r="J989" s="1" t="s">
        <v>327</v>
      </c>
      <c r="K989" s="1" t="s">
        <v>328</v>
      </c>
      <c r="L989" s="1" t="s">
        <v>329</v>
      </c>
      <c r="M989" s="1" t="s">
        <v>330</v>
      </c>
      <c r="N989">
        <v>117300</v>
      </c>
      <c r="O989" s="1" t="s">
        <v>331</v>
      </c>
      <c r="P989" s="1" t="s">
        <v>330</v>
      </c>
      <c r="Q989" s="1">
        <f>Data_sales[[#This Row],[priceEach]]*Data_sales[[#This Row],[quantityOrdered]]</f>
        <v>2400.9100000000003</v>
      </c>
      <c r="R989" s="1">
        <f>YEAR(Data_sales[[#This Row],[orderDate]])</f>
        <v>2004</v>
      </c>
      <c r="T989">
        <f>COUNTIF($F$2:F989,F989:F1988)</f>
        <v>8</v>
      </c>
      <c r="U989" t="str">
        <f>IF(T989=1,T989+ROWS($T$2:T989)/1000,"")</f>
        <v/>
      </c>
      <c r="W989" t="str">
        <f>IF(V989&lt;&gt;"",INDEX(Data_sales[productName],MATCH(V989,$U$2:$U$1001,0)),"")</f>
        <v/>
      </c>
      <c r="X989">
        <f>COUNTIF($O$2:O989,$O$2:$O$1001)</f>
        <v>15</v>
      </c>
      <c r="Y989" t="str">
        <f>IF(X989=1,X989+ROWS($X$2:X989)/100,"")</f>
        <v/>
      </c>
      <c r="Z989" t="str">
        <f>IFERROR(LARGE($Y$2:$Y$1001,ROWS($Y$2:Y989)),"")</f>
        <v/>
      </c>
      <c r="AA989" t="str">
        <f>IF(Z989&lt;&gt;"",INDEX(Data_sales[RepfullName],MATCH(Z989,$Y$2:$Y$1001,0)),"")</f>
        <v/>
      </c>
    </row>
    <row r="990" spans="1:27" x14ac:dyDescent="0.25">
      <c r="A990">
        <v>114</v>
      </c>
      <c r="B990">
        <v>46</v>
      </c>
      <c r="C990">
        <v>57.54</v>
      </c>
      <c r="D990" s="1" t="s">
        <v>17</v>
      </c>
      <c r="E990" s="1" t="s">
        <v>18</v>
      </c>
      <c r="F990" s="1" t="s">
        <v>191</v>
      </c>
      <c r="G990" s="2">
        <v>37740</v>
      </c>
      <c r="H990" s="1" t="s">
        <v>326</v>
      </c>
      <c r="I990" s="1" t="s">
        <v>18</v>
      </c>
      <c r="J990" s="1" t="s">
        <v>327</v>
      </c>
      <c r="K990" s="1" t="s">
        <v>328</v>
      </c>
      <c r="L990" s="1" t="s">
        <v>329</v>
      </c>
      <c r="M990" s="1" t="s">
        <v>330</v>
      </c>
      <c r="N990">
        <v>117300</v>
      </c>
      <c r="O990" s="1" t="s">
        <v>331</v>
      </c>
      <c r="P990" s="1" t="s">
        <v>330</v>
      </c>
      <c r="Q990" s="1">
        <f>Data_sales[[#This Row],[priceEach]]*Data_sales[[#This Row],[quantityOrdered]]</f>
        <v>2646.84</v>
      </c>
      <c r="R990" s="1">
        <f>YEAR(Data_sales[[#This Row],[orderDate]])</f>
        <v>2003</v>
      </c>
      <c r="T990">
        <f>COUNTIF($F$2:F990,F990:F1989)</f>
        <v>5</v>
      </c>
      <c r="U990" t="str">
        <f>IF(T990=1,T990+ROWS($T$2:T990)/1000,"")</f>
        <v/>
      </c>
      <c r="W990" t="str">
        <f>IF(V990&lt;&gt;"",INDEX(Data_sales[productName],MATCH(V990,$U$2:$U$1001,0)),"")</f>
        <v/>
      </c>
      <c r="X990">
        <f>COUNTIF($O$2:O990,$O$2:$O$1001)</f>
        <v>16</v>
      </c>
      <c r="Y990" t="str">
        <f>IF(X990=1,X990+ROWS($X$2:X990)/100,"")</f>
        <v/>
      </c>
      <c r="Z990" t="str">
        <f>IFERROR(LARGE($Y$2:$Y$1001,ROWS($Y$2:Y990)),"")</f>
        <v/>
      </c>
      <c r="AA990" t="str">
        <f>IF(Z990&lt;&gt;"",INDEX(Data_sales[RepfullName],MATCH(Z990,$Y$2:$Y$1001,0)),"")</f>
        <v/>
      </c>
    </row>
    <row r="991" spans="1:27" x14ac:dyDescent="0.25">
      <c r="A991">
        <v>114</v>
      </c>
      <c r="B991">
        <v>46</v>
      </c>
      <c r="C991">
        <v>57.54</v>
      </c>
      <c r="D991" s="1" t="s">
        <v>17</v>
      </c>
      <c r="E991" s="1" t="s">
        <v>18</v>
      </c>
      <c r="F991" s="1" t="s">
        <v>191</v>
      </c>
      <c r="G991" s="2">
        <v>37762</v>
      </c>
      <c r="H991" s="1" t="s">
        <v>332</v>
      </c>
      <c r="I991" s="1" t="s">
        <v>18</v>
      </c>
      <c r="J991" s="1" t="s">
        <v>327</v>
      </c>
      <c r="K991" s="1" t="s">
        <v>328</v>
      </c>
      <c r="L991" s="1" t="s">
        <v>329</v>
      </c>
      <c r="M991" s="1" t="s">
        <v>330</v>
      </c>
      <c r="N991">
        <v>117300</v>
      </c>
      <c r="O991" s="1" t="s">
        <v>331</v>
      </c>
      <c r="P991" s="1" t="s">
        <v>330</v>
      </c>
      <c r="Q991" s="1">
        <f>Data_sales[[#This Row],[priceEach]]*Data_sales[[#This Row],[quantityOrdered]]</f>
        <v>2646.84</v>
      </c>
      <c r="R991" s="1">
        <f>YEAR(Data_sales[[#This Row],[orderDate]])</f>
        <v>2003</v>
      </c>
      <c r="T991">
        <f>COUNTIF($F$2:F991,F991:F1990)</f>
        <v>6</v>
      </c>
      <c r="U991" t="str">
        <f>IF(T991=1,T991+ROWS($T$2:T991)/1000,"")</f>
        <v/>
      </c>
      <c r="W991" t="str">
        <f>IF(V991&lt;&gt;"",INDEX(Data_sales[productName],MATCH(V991,$U$2:$U$1001,0)),"")</f>
        <v/>
      </c>
      <c r="X991">
        <f>COUNTIF($O$2:O991,$O$2:$O$1001)</f>
        <v>17</v>
      </c>
      <c r="Y991" t="str">
        <f>IF(X991=1,X991+ROWS($X$2:X991)/100,"")</f>
        <v/>
      </c>
      <c r="Z991" t="str">
        <f>IFERROR(LARGE($Y$2:$Y$1001,ROWS($Y$2:Y991)),"")</f>
        <v/>
      </c>
      <c r="AA991" t="str">
        <f>IF(Z991&lt;&gt;"",INDEX(Data_sales[RepfullName],MATCH(Z991,$Y$2:$Y$1001,0)),"")</f>
        <v/>
      </c>
    </row>
    <row r="992" spans="1:27" x14ac:dyDescent="0.25">
      <c r="A992">
        <v>114</v>
      </c>
      <c r="B992">
        <v>46</v>
      </c>
      <c r="C992">
        <v>57.54</v>
      </c>
      <c r="D992" s="1" t="s">
        <v>17</v>
      </c>
      <c r="E992" s="1" t="s">
        <v>18</v>
      </c>
      <c r="F992" s="1" t="s">
        <v>191</v>
      </c>
      <c r="G992" s="2">
        <v>38037</v>
      </c>
      <c r="H992" s="1" t="s">
        <v>333</v>
      </c>
      <c r="I992" s="1" t="s">
        <v>18</v>
      </c>
      <c r="J992" s="1" t="s">
        <v>327</v>
      </c>
      <c r="K992" s="1" t="s">
        <v>328</v>
      </c>
      <c r="L992" s="1" t="s">
        <v>329</v>
      </c>
      <c r="M992" s="1" t="s">
        <v>330</v>
      </c>
      <c r="N992">
        <v>117300</v>
      </c>
      <c r="O992" s="1" t="s">
        <v>331</v>
      </c>
      <c r="P992" s="1" t="s">
        <v>330</v>
      </c>
      <c r="Q992" s="1">
        <f>Data_sales[[#This Row],[priceEach]]*Data_sales[[#This Row],[quantityOrdered]]</f>
        <v>2646.84</v>
      </c>
      <c r="R992" s="1">
        <f>YEAR(Data_sales[[#This Row],[orderDate]])</f>
        <v>2004</v>
      </c>
      <c r="T992">
        <f>COUNTIF($F$2:F992,F992:F1991)</f>
        <v>7</v>
      </c>
      <c r="U992" t="str">
        <f>IF(T992=1,T992+ROWS($T$2:T992)/1000,"")</f>
        <v/>
      </c>
      <c r="W992" t="str">
        <f>IF(V992&lt;&gt;"",INDEX(Data_sales[productName],MATCH(V992,$U$2:$U$1001,0)),"")</f>
        <v/>
      </c>
      <c r="X992">
        <f>COUNTIF($O$2:O992,$O$2:$O$1001)</f>
        <v>18</v>
      </c>
      <c r="Y992" t="str">
        <f>IF(X992=1,X992+ROWS($X$2:X992)/100,"")</f>
        <v/>
      </c>
      <c r="Z992" t="str">
        <f>IFERROR(LARGE($Y$2:$Y$1001,ROWS($Y$2:Y992)),"")</f>
        <v/>
      </c>
      <c r="AA992" t="str">
        <f>IF(Z992&lt;&gt;"",INDEX(Data_sales[RepfullName],MATCH(Z992,$Y$2:$Y$1001,0)),"")</f>
        <v/>
      </c>
    </row>
    <row r="993" spans="1:27" x14ac:dyDescent="0.25">
      <c r="A993">
        <v>114</v>
      </c>
      <c r="B993">
        <v>46</v>
      </c>
      <c r="C993">
        <v>57.54</v>
      </c>
      <c r="D993" s="1" t="s">
        <v>17</v>
      </c>
      <c r="E993" s="1" t="s">
        <v>18</v>
      </c>
      <c r="F993" s="1" t="s">
        <v>191</v>
      </c>
      <c r="G993" s="2">
        <v>38315</v>
      </c>
      <c r="H993" s="1" t="s">
        <v>325</v>
      </c>
      <c r="I993" s="1" t="s">
        <v>18</v>
      </c>
      <c r="J993" s="1" t="s">
        <v>327</v>
      </c>
      <c r="K993" s="1" t="s">
        <v>328</v>
      </c>
      <c r="L993" s="1" t="s">
        <v>329</v>
      </c>
      <c r="M993" s="1" t="s">
        <v>330</v>
      </c>
      <c r="N993">
        <v>117300</v>
      </c>
      <c r="O993" s="1" t="s">
        <v>331</v>
      </c>
      <c r="P993" s="1" t="s">
        <v>330</v>
      </c>
      <c r="Q993" s="1">
        <f>Data_sales[[#This Row],[priceEach]]*Data_sales[[#This Row],[quantityOrdered]]</f>
        <v>2646.84</v>
      </c>
      <c r="R993" s="1">
        <f>YEAR(Data_sales[[#This Row],[orderDate]])</f>
        <v>2004</v>
      </c>
      <c r="T993">
        <f>COUNTIF($F$2:F993,F993:F1992)</f>
        <v>8</v>
      </c>
      <c r="U993" t="str">
        <f>IF(T993=1,T993+ROWS($T$2:T993)/1000,"")</f>
        <v/>
      </c>
      <c r="W993" t="str">
        <f>IF(V993&lt;&gt;"",INDEX(Data_sales[productName],MATCH(V993,$U$2:$U$1001,0)),"")</f>
        <v/>
      </c>
      <c r="X993">
        <f>COUNTIF($O$2:O993,$O$2:$O$1001)</f>
        <v>19</v>
      </c>
      <c r="Y993" t="str">
        <f>IF(X993=1,X993+ROWS($X$2:X993)/100,"")</f>
        <v/>
      </c>
      <c r="Z993" t="str">
        <f>IFERROR(LARGE($Y$2:$Y$1001,ROWS($Y$2:Y993)),"")</f>
        <v/>
      </c>
      <c r="AA993" t="str">
        <f>IF(Z993&lt;&gt;"",INDEX(Data_sales[RepfullName],MATCH(Z993,$Y$2:$Y$1001,0)),"")</f>
        <v/>
      </c>
    </row>
    <row r="994" spans="1:27" x14ac:dyDescent="0.25">
      <c r="A994">
        <v>114</v>
      </c>
      <c r="B994">
        <v>46</v>
      </c>
      <c r="C994">
        <v>57.54</v>
      </c>
      <c r="D994" s="1" t="s">
        <v>17</v>
      </c>
      <c r="E994" s="1" t="s">
        <v>18</v>
      </c>
      <c r="F994" s="1" t="s">
        <v>191</v>
      </c>
      <c r="G994" s="2">
        <v>38320</v>
      </c>
      <c r="H994" s="1" t="s">
        <v>334</v>
      </c>
      <c r="I994" s="1" t="s">
        <v>335</v>
      </c>
      <c r="J994" s="1" t="s">
        <v>327</v>
      </c>
      <c r="K994" s="1" t="s">
        <v>328</v>
      </c>
      <c r="L994" s="1" t="s">
        <v>329</v>
      </c>
      <c r="M994" s="1" t="s">
        <v>330</v>
      </c>
      <c r="N994">
        <v>117300</v>
      </c>
      <c r="O994" s="1" t="s">
        <v>331</v>
      </c>
      <c r="P994" s="1" t="s">
        <v>330</v>
      </c>
      <c r="Q994" s="1">
        <f>Data_sales[[#This Row],[priceEach]]*Data_sales[[#This Row],[quantityOrdered]]</f>
        <v>2646.84</v>
      </c>
      <c r="R994" s="1">
        <f>YEAR(Data_sales[[#This Row],[orderDate]])</f>
        <v>2004</v>
      </c>
      <c r="T994">
        <f>COUNTIF($F$2:F994,F994:F1993)</f>
        <v>9</v>
      </c>
      <c r="U994" t="str">
        <f>IF(T994=1,T994+ROWS($T$2:T994)/1000,"")</f>
        <v/>
      </c>
      <c r="W994" t="str">
        <f>IF(V994&lt;&gt;"",INDEX(Data_sales[productName],MATCH(V994,$U$2:$U$1001,0)),"")</f>
        <v/>
      </c>
      <c r="X994">
        <f>COUNTIF($O$2:O994,$O$2:$O$1001)</f>
        <v>20</v>
      </c>
      <c r="Y994" t="str">
        <f>IF(X994=1,X994+ROWS($X$2:X994)/100,"")</f>
        <v/>
      </c>
      <c r="Z994" t="str">
        <f>IFERROR(LARGE($Y$2:$Y$1001,ROWS($Y$2:Y994)),"")</f>
        <v/>
      </c>
      <c r="AA994" t="str">
        <f>IF(Z994&lt;&gt;"",INDEX(Data_sales[RepfullName],MATCH(Z994,$Y$2:$Y$1001,0)),"")</f>
        <v/>
      </c>
    </row>
    <row r="995" spans="1:27" x14ac:dyDescent="0.25">
      <c r="A995">
        <v>114</v>
      </c>
      <c r="B995">
        <v>35</v>
      </c>
      <c r="C995">
        <v>110.45</v>
      </c>
      <c r="D995" s="1" t="s">
        <v>17</v>
      </c>
      <c r="E995" s="1" t="s">
        <v>18</v>
      </c>
      <c r="F995" s="1" t="s">
        <v>192</v>
      </c>
      <c r="G995" s="2">
        <v>37740</v>
      </c>
      <c r="H995" s="1" t="s">
        <v>326</v>
      </c>
      <c r="I995" s="1" t="s">
        <v>18</v>
      </c>
      <c r="J995" s="1" t="s">
        <v>327</v>
      </c>
      <c r="K995" s="1" t="s">
        <v>328</v>
      </c>
      <c r="L995" s="1" t="s">
        <v>329</v>
      </c>
      <c r="M995" s="1" t="s">
        <v>330</v>
      </c>
      <c r="N995">
        <v>117300</v>
      </c>
      <c r="O995" s="1" t="s">
        <v>331</v>
      </c>
      <c r="P995" s="1" t="s">
        <v>330</v>
      </c>
      <c r="Q995" s="1">
        <f>Data_sales[[#This Row],[priceEach]]*Data_sales[[#This Row],[quantityOrdered]]</f>
        <v>3865.75</v>
      </c>
      <c r="R995" s="1">
        <f>YEAR(Data_sales[[#This Row],[orderDate]])</f>
        <v>2003</v>
      </c>
      <c r="T995">
        <f>COUNTIF($F$2:F995,F995:F1994)</f>
        <v>5</v>
      </c>
      <c r="U995" t="str">
        <f>IF(T995=1,T995+ROWS($T$2:T995)/1000,"")</f>
        <v/>
      </c>
      <c r="W995" t="str">
        <f>IF(V995&lt;&gt;"",INDEX(Data_sales[productName],MATCH(V995,$U$2:$U$1001,0)),"")</f>
        <v/>
      </c>
      <c r="X995">
        <f>COUNTIF($O$2:O995,$O$2:$O$1001)</f>
        <v>21</v>
      </c>
      <c r="Y995" t="str">
        <f>IF(X995=1,X995+ROWS($X$2:X995)/100,"")</f>
        <v/>
      </c>
      <c r="Z995" t="str">
        <f>IFERROR(LARGE($Y$2:$Y$1001,ROWS($Y$2:Y995)),"")</f>
        <v/>
      </c>
      <c r="AA995" t="str">
        <f>IF(Z995&lt;&gt;"",INDEX(Data_sales[RepfullName],MATCH(Z995,$Y$2:$Y$1001,0)),"")</f>
        <v/>
      </c>
    </row>
    <row r="996" spans="1:27" x14ac:dyDescent="0.25">
      <c r="A996">
        <v>114</v>
      </c>
      <c r="B996">
        <v>35</v>
      </c>
      <c r="C996">
        <v>110.45</v>
      </c>
      <c r="D996" s="1" t="s">
        <v>17</v>
      </c>
      <c r="E996" s="1" t="s">
        <v>18</v>
      </c>
      <c r="F996" s="1" t="s">
        <v>192</v>
      </c>
      <c r="G996" s="2">
        <v>37762</v>
      </c>
      <c r="H996" s="1" t="s">
        <v>332</v>
      </c>
      <c r="I996" s="1" t="s">
        <v>18</v>
      </c>
      <c r="J996" s="1" t="s">
        <v>327</v>
      </c>
      <c r="K996" s="1" t="s">
        <v>328</v>
      </c>
      <c r="L996" s="1" t="s">
        <v>329</v>
      </c>
      <c r="M996" s="1" t="s">
        <v>330</v>
      </c>
      <c r="N996">
        <v>117300</v>
      </c>
      <c r="O996" s="1" t="s">
        <v>331</v>
      </c>
      <c r="P996" s="1" t="s">
        <v>330</v>
      </c>
      <c r="Q996" s="1">
        <f>Data_sales[[#This Row],[priceEach]]*Data_sales[[#This Row],[quantityOrdered]]</f>
        <v>3865.75</v>
      </c>
      <c r="R996" s="1">
        <f>YEAR(Data_sales[[#This Row],[orderDate]])</f>
        <v>2003</v>
      </c>
      <c r="T996">
        <f>COUNTIF($F$2:F996,F996:F1995)</f>
        <v>6</v>
      </c>
      <c r="U996" t="str">
        <f>IF(T996=1,T996+ROWS($T$2:T996)/1000,"")</f>
        <v/>
      </c>
      <c r="W996" t="str">
        <f>IF(V996&lt;&gt;"",INDEX(Data_sales[productName],MATCH(V996,$U$2:$U$1001,0)),"")</f>
        <v/>
      </c>
      <c r="X996">
        <f>COUNTIF($O$2:O996,$O$2:$O$1001)</f>
        <v>22</v>
      </c>
      <c r="Y996" t="str">
        <f>IF(X996=1,X996+ROWS($X$2:X996)/100,"")</f>
        <v/>
      </c>
      <c r="Z996" t="str">
        <f>IFERROR(LARGE($Y$2:$Y$1001,ROWS($Y$2:Y996)),"")</f>
        <v/>
      </c>
      <c r="AA996" t="str">
        <f>IF(Z996&lt;&gt;"",INDEX(Data_sales[RepfullName],MATCH(Z996,$Y$2:$Y$1001,0)),"")</f>
        <v/>
      </c>
    </row>
    <row r="997" spans="1:27" x14ac:dyDescent="0.25">
      <c r="A997">
        <v>114</v>
      </c>
      <c r="B997">
        <v>35</v>
      </c>
      <c r="C997">
        <v>110.45</v>
      </c>
      <c r="D997" s="1" t="s">
        <v>17</v>
      </c>
      <c r="E997" s="1" t="s">
        <v>18</v>
      </c>
      <c r="F997" s="1" t="s">
        <v>192</v>
      </c>
      <c r="G997" s="2">
        <v>38037</v>
      </c>
      <c r="H997" s="1" t="s">
        <v>333</v>
      </c>
      <c r="I997" s="1" t="s">
        <v>18</v>
      </c>
      <c r="J997" s="1" t="s">
        <v>327</v>
      </c>
      <c r="K997" s="1" t="s">
        <v>328</v>
      </c>
      <c r="L997" s="1" t="s">
        <v>329</v>
      </c>
      <c r="M997" s="1" t="s">
        <v>330</v>
      </c>
      <c r="N997">
        <v>117300</v>
      </c>
      <c r="O997" s="1" t="s">
        <v>331</v>
      </c>
      <c r="P997" s="1" t="s">
        <v>330</v>
      </c>
      <c r="Q997" s="1">
        <f>Data_sales[[#This Row],[priceEach]]*Data_sales[[#This Row],[quantityOrdered]]</f>
        <v>3865.75</v>
      </c>
      <c r="R997" s="1">
        <f>YEAR(Data_sales[[#This Row],[orderDate]])</f>
        <v>2004</v>
      </c>
      <c r="T997">
        <f>COUNTIF($F$2:F997,F997:F1996)</f>
        <v>7</v>
      </c>
      <c r="U997" t="str">
        <f>IF(T997=1,T997+ROWS($T$2:T997)/1000,"")</f>
        <v/>
      </c>
      <c r="W997" t="str">
        <f>IF(V997&lt;&gt;"",INDEX(Data_sales[productName],MATCH(V997,$U$2:$U$1001,0)),"")</f>
        <v/>
      </c>
      <c r="X997">
        <f>COUNTIF($O$2:O997,$O$2:$O$1001)</f>
        <v>23</v>
      </c>
      <c r="Y997" t="str">
        <f>IF(X997=1,X997+ROWS($X$2:X997)/100,"")</f>
        <v/>
      </c>
      <c r="Z997" t="str">
        <f>IFERROR(LARGE($Y$2:$Y$1001,ROWS($Y$2:Y997)),"")</f>
        <v/>
      </c>
      <c r="AA997" t="str">
        <f>IF(Z997&lt;&gt;"",INDEX(Data_sales[RepfullName],MATCH(Z997,$Y$2:$Y$1001,0)),"")</f>
        <v/>
      </c>
    </row>
    <row r="998" spans="1:27" x14ac:dyDescent="0.25">
      <c r="A998">
        <v>114</v>
      </c>
      <c r="B998">
        <v>35</v>
      </c>
      <c r="C998">
        <v>110.45</v>
      </c>
      <c r="D998" s="1" t="s">
        <v>17</v>
      </c>
      <c r="E998" s="1" t="s">
        <v>18</v>
      </c>
      <c r="F998" s="1" t="s">
        <v>192</v>
      </c>
      <c r="G998" s="2">
        <v>38315</v>
      </c>
      <c r="H998" s="1" t="s">
        <v>325</v>
      </c>
      <c r="I998" s="1" t="s">
        <v>18</v>
      </c>
      <c r="J998" s="1" t="s">
        <v>327</v>
      </c>
      <c r="K998" s="1" t="s">
        <v>328</v>
      </c>
      <c r="L998" s="1" t="s">
        <v>329</v>
      </c>
      <c r="M998" s="1" t="s">
        <v>330</v>
      </c>
      <c r="N998">
        <v>117300</v>
      </c>
      <c r="O998" s="1" t="s">
        <v>331</v>
      </c>
      <c r="P998" s="1" t="s">
        <v>330</v>
      </c>
      <c r="Q998" s="1">
        <f>Data_sales[[#This Row],[priceEach]]*Data_sales[[#This Row],[quantityOrdered]]</f>
        <v>3865.75</v>
      </c>
      <c r="R998" s="1">
        <f>YEAR(Data_sales[[#This Row],[orderDate]])</f>
        <v>2004</v>
      </c>
      <c r="T998">
        <f>COUNTIF($F$2:F998,F998:F1997)</f>
        <v>8</v>
      </c>
      <c r="U998" t="str">
        <f>IF(T998=1,T998+ROWS($T$2:T998)/1000,"")</f>
        <v/>
      </c>
      <c r="W998" t="str">
        <f>IF(V998&lt;&gt;"",INDEX(Data_sales[productName],MATCH(V998,$U$2:$U$1001,0)),"")</f>
        <v/>
      </c>
      <c r="X998">
        <f>COUNTIF($O$2:O998,$O$2:$O$1001)</f>
        <v>24</v>
      </c>
      <c r="Y998" t="str">
        <f>IF(X998=1,X998+ROWS($X$2:X998)/100,"")</f>
        <v/>
      </c>
      <c r="Z998" t="str">
        <f>IFERROR(LARGE($Y$2:$Y$1001,ROWS($Y$2:Y998)),"")</f>
        <v/>
      </c>
      <c r="AA998" t="str">
        <f>IF(Z998&lt;&gt;"",INDEX(Data_sales[RepfullName],MATCH(Z998,$Y$2:$Y$1001,0)),"")</f>
        <v/>
      </c>
    </row>
    <row r="999" spans="1:27" x14ac:dyDescent="0.25">
      <c r="A999">
        <v>114</v>
      </c>
      <c r="B999">
        <v>35</v>
      </c>
      <c r="C999">
        <v>110.45</v>
      </c>
      <c r="D999" s="1" t="s">
        <v>17</v>
      </c>
      <c r="E999" s="1" t="s">
        <v>18</v>
      </c>
      <c r="F999" s="1" t="s">
        <v>192</v>
      </c>
      <c r="G999" s="2">
        <v>38320</v>
      </c>
      <c r="H999" s="1" t="s">
        <v>334</v>
      </c>
      <c r="I999" s="1" t="s">
        <v>335</v>
      </c>
      <c r="J999" s="1" t="s">
        <v>327</v>
      </c>
      <c r="K999" s="1" t="s">
        <v>328</v>
      </c>
      <c r="L999" s="1" t="s">
        <v>329</v>
      </c>
      <c r="M999" s="1" t="s">
        <v>330</v>
      </c>
      <c r="N999">
        <v>117300</v>
      </c>
      <c r="O999" s="1" t="s">
        <v>331</v>
      </c>
      <c r="P999" s="1" t="s">
        <v>330</v>
      </c>
      <c r="Q999" s="1">
        <f>Data_sales[[#This Row],[priceEach]]*Data_sales[[#This Row],[quantityOrdered]]</f>
        <v>3865.75</v>
      </c>
      <c r="R999" s="1">
        <f>YEAR(Data_sales[[#This Row],[orderDate]])</f>
        <v>2004</v>
      </c>
      <c r="T999">
        <f>COUNTIF($F$2:F999,F999:F1998)</f>
        <v>9</v>
      </c>
      <c r="U999" t="str">
        <f>IF(T999=1,T999+ROWS($T$2:T999)/1000,"")</f>
        <v/>
      </c>
      <c r="W999" t="str">
        <f>IF(V999&lt;&gt;"",INDEX(Data_sales[productName],MATCH(V999,$U$2:$U$1001,0)),"")</f>
        <v/>
      </c>
      <c r="X999">
        <f>COUNTIF($O$2:O999,$O$2:$O$1001)</f>
        <v>25</v>
      </c>
      <c r="Y999" t="str">
        <f>IF(X999=1,X999+ROWS($X$2:X999)/100,"")</f>
        <v/>
      </c>
      <c r="Z999" t="str">
        <f>IFERROR(LARGE($Y$2:$Y$1001,ROWS($Y$2:Y999)),"")</f>
        <v/>
      </c>
      <c r="AA999" t="str">
        <f>IF(Z999&lt;&gt;"",INDEX(Data_sales[RepfullName],MATCH(Z999,$Y$2:$Y$1001,0)),"")</f>
        <v/>
      </c>
    </row>
    <row r="1000" spans="1:27" x14ac:dyDescent="0.25">
      <c r="A1000">
        <v>114</v>
      </c>
      <c r="B1000">
        <v>39</v>
      </c>
      <c r="C1000">
        <v>93.01</v>
      </c>
      <c r="D1000" s="1" t="s">
        <v>17</v>
      </c>
      <c r="E1000" s="1" t="s">
        <v>18</v>
      </c>
      <c r="F1000" s="1" t="s">
        <v>165</v>
      </c>
      <c r="G1000" s="2">
        <v>37740</v>
      </c>
      <c r="H1000" s="1" t="s">
        <v>326</v>
      </c>
      <c r="I1000" s="1" t="s">
        <v>18</v>
      </c>
      <c r="J1000" s="1" t="s">
        <v>327</v>
      </c>
      <c r="K1000" s="1" t="s">
        <v>328</v>
      </c>
      <c r="L1000" s="1" t="s">
        <v>329</v>
      </c>
      <c r="M1000" s="1" t="s">
        <v>330</v>
      </c>
      <c r="N1000">
        <v>117300</v>
      </c>
      <c r="O1000" s="1" t="s">
        <v>331</v>
      </c>
      <c r="P1000" s="1" t="s">
        <v>330</v>
      </c>
      <c r="Q1000" s="1">
        <f>Data_sales[[#This Row],[priceEach]]*Data_sales[[#This Row],[quantityOrdered]]</f>
        <v>3627.3900000000003</v>
      </c>
      <c r="R1000" s="1">
        <f>YEAR(Data_sales[[#This Row],[orderDate]])</f>
        <v>2003</v>
      </c>
      <c r="T1000">
        <f>COUNTIF($F$2:F1000,F1000:F1999)</f>
        <v>4</v>
      </c>
      <c r="U1000" t="str">
        <f>IF(T1000=1,T1000+ROWS($T$2:T1000)/1000,"")</f>
        <v/>
      </c>
      <c r="W1000" t="str">
        <f>IF(V1000&lt;&gt;"",INDEX(Data_sales[productName],MATCH(V1000,$U$2:$U$1001,0)),"")</f>
        <v/>
      </c>
      <c r="X1000">
        <f>COUNTIF($O$2:O1000,$O$2:$O$1001)</f>
        <v>26</v>
      </c>
      <c r="Y1000" t="str">
        <f>IF(X1000=1,X1000+ROWS($X$2:X1000)/100,"")</f>
        <v/>
      </c>
      <c r="Z1000" t="str">
        <f>IFERROR(LARGE($Y$2:$Y$1001,ROWS($Y$2:Y1000)),"")</f>
        <v/>
      </c>
      <c r="AA1000" t="str">
        <f>IF(Z1000&lt;&gt;"",INDEX(Data_sales[RepfullName],MATCH(Z1000,$Y$2:$Y$1001,0)),"")</f>
        <v/>
      </c>
    </row>
    <row r="1001" spans="1:27" x14ac:dyDescent="0.25">
      <c r="A1001">
        <v>114</v>
      </c>
      <c r="B1001">
        <v>39</v>
      </c>
      <c r="C1001">
        <v>93.01</v>
      </c>
      <c r="D1001" s="1" t="s">
        <v>17</v>
      </c>
      <c r="E1001" s="1" t="s">
        <v>18</v>
      </c>
      <c r="F1001" s="1" t="s">
        <v>165</v>
      </c>
      <c r="G1001" s="2">
        <v>37762</v>
      </c>
      <c r="H1001" s="1" t="s">
        <v>332</v>
      </c>
      <c r="I1001" s="1" t="s">
        <v>18</v>
      </c>
      <c r="J1001" s="1" t="s">
        <v>327</v>
      </c>
      <c r="K1001" s="1" t="s">
        <v>328</v>
      </c>
      <c r="L1001" s="1" t="s">
        <v>329</v>
      </c>
      <c r="M1001" s="1" t="s">
        <v>330</v>
      </c>
      <c r="N1001">
        <v>117300</v>
      </c>
      <c r="O1001" s="1" t="s">
        <v>331</v>
      </c>
      <c r="P1001" s="1" t="s">
        <v>330</v>
      </c>
      <c r="Q1001" s="1">
        <f>Data_sales[[#This Row],[priceEach]]*Data_sales[[#This Row],[quantityOrdered]]</f>
        <v>3627.3900000000003</v>
      </c>
      <c r="R1001" s="1">
        <f>YEAR(Data_sales[[#This Row],[orderDate]])</f>
        <v>2003</v>
      </c>
      <c r="T1001">
        <f>COUNTIF($F$2:F1001,F1001:F2000)</f>
        <v>5</v>
      </c>
      <c r="U1001" t="str">
        <f>IF(T1001=1,T1001+ROWS($T$2:T1001)/1000,"")</f>
        <v/>
      </c>
      <c r="W1001" t="str">
        <f>IF(V1001&lt;&gt;"",INDEX(Data_sales[productName],MATCH(V1001,$U$2:$U$1001,0)),"")</f>
        <v/>
      </c>
      <c r="X1001">
        <f>COUNTIF($O$2:O1001,$O$2:$O$1001)</f>
        <v>27</v>
      </c>
      <c r="Y1001" t="str">
        <f>IF(X1001=1,X1001+ROWS($X$2:X1001)/100,"")</f>
        <v/>
      </c>
      <c r="Z1001" t="str">
        <f>IFERROR(LARGE($Y$2:$Y$1001,ROWS($Y$2:Y1001)),"")</f>
        <v/>
      </c>
      <c r="AA1001" t="str">
        <f>IF(Z1001&lt;&gt;"",INDEX(Data_sales[RepfullName],MATCH(Z1001,$Y$2:$Y$1001,0)),"")</f>
        <v/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FDF455-9313-4621-B282-F7B9B5F17E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Calculations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2022-06-16T11:55:19Z</dcterms:created>
  <dcterms:modified xsi:type="dcterms:W3CDTF">2022-06-20T09:59:58Z</dcterms:modified>
</cp:coreProperties>
</file>