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VERSIDAD\Anio3\Cuatri1\ISO_II\LABORATORIO_WINDOWS\"/>
    </mc:Choice>
  </mc:AlternateContent>
  <xr:revisionPtr revIDLastSave="0" documentId="13_ncr:1_{60565D7B-F51F-4284-BBE7-6F2A7355E424}" xr6:coauthVersionLast="47" xr6:coauthVersionMax="47" xr10:uidLastSave="{00000000-0000-0000-0000-000000000000}"/>
  <bookViews>
    <workbookView xWindow="-108" yWindow="-108" windowWidth="23256" windowHeight="13176" tabRatio="921" activeTab="1" xr2:uid="{0D17AB51-C168-4861-BCC0-69BF3BC730B3}"/>
  </bookViews>
  <sheets>
    <sheet name="FASES DE DESARROLLO (PUD)" sheetId="1" r:id="rId1"/>
    <sheet name="DESGLOSE DE ITERACIONES (PUD)" sheetId="2" r:id="rId2"/>
    <sheet name="AGENDA IDEAL ADMIN+PROD " sheetId="6" r:id="rId3"/>
    <sheet name="AGENDA REAL ADMIN+PROD" sheetId="3" r:id="rId4"/>
    <sheet name="VIABILIDAD DEL PROYECTO" sheetId="4" r:id="rId5"/>
    <sheet name="HORAS IMPUTADAS ADMIN. (LAB)" sheetId="5" r:id="rId6"/>
  </sheets>
  <calcPr calcId="191028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4" l="1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S6" i="4"/>
  <c r="I10" i="2"/>
  <c r="D10" i="2"/>
  <c r="CA11" i="2"/>
  <c r="BV11" i="2"/>
  <c r="BQ11" i="2"/>
  <c r="BL11" i="2"/>
  <c r="BG11" i="2"/>
  <c r="BB11" i="2"/>
  <c r="AW11" i="2"/>
  <c r="AR11" i="2"/>
  <c r="AM11" i="2"/>
  <c r="AH11" i="2"/>
  <c r="AC11" i="2"/>
  <c r="X11" i="2"/>
  <c r="S11" i="2"/>
  <c r="N11" i="2"/>
  <c r="I11" i="2"/>
  <c r="D11" i="2"/>
  <c r="CF11" i="2" s="1"/>
  <c r="CA10" i="2"/>
  <c r="BV10" i="2"/>
  <c r="BQ10" i="2"/>
  <c r="BL10" i="2"/>
  <c r="BG10" i="2"/>
  <c r="BB10" i="2"/>
  <c r="AW10" i="2"/>
  <c r="AR10" i="2"/>
  <c r="AM10" i="2"/>
  <c r="AH10" i="2"/>
  <c r="AC10" i="2"/>
  <c r="X10" i="2"/>
  <c r="S10" i="2"/>
  <c r="N10" i="2"/>
  <c r="CF10" i="2"/>
  <c r="CF9" i="2"/>
  <c r="CF8" i="2"/>
  <c r="CF7" i="2"/>
  <c r="CF6" i="2"/>
  <c r="CF5" i="2"/>
  <c r="CF4" i="2"/>
  <c r="P5" i="1"/>
  <c r="T5" i="1"/>
  <c r="V5" i="1"/>
  <c r="X5" i="1"/>
  <c r="Z5" i="1"/>
  <c r="AD5" i="1"/>
  <c r="AF5" i="1"/>
  <c r="AH5" i="1"/>
  <c r="AB5" i="1"/>
  <c r="H5" i="1"/>
  <c r="P13" i="5"/>
  <c r="P11" i="5"/>
  <c r="P9" i="5"/>
  <c r="P7" i="5"/>
  <c r="P5" i="5"/>
  <c r="P3" i="5"/>
  <c r="C6" i="4"/>
  <c r="D6" i="4" s="1"/>
  <c r="E6" i="4" s="1"/>
  <c r="F6" i="4" s="1"/>
  <c r="G6" i="4" s="1"/>
  <c r="H6" i="4" s="1"/>
  <c r="I6" i="4" s="1"/>
  <c r="T3" i="4" a="1"/>
  <c r="C3" i="4" a="1"/>
  <c r="T3" i="4" l="1"/>
  <c r="C3" i="4"/>
  <c r="C4" i="4" s="1"/>
  <c r="J5" i="1"/>
  <c r="L5" i="1"/>
  <c r="N5" i="1"/>
  <c r="R5" i="1"/>
  <c r="T6" i="4"/>
  <c r="J6" i="4"/>
  <c r="K6" i="4" s="1"/>
  <c r="L6" i="4" s="1"/>
  <c r="M6" i="4" s="1"/>
  <c r="N6" i="4" s="1"/>
  <c r="O6" i="4" s="1"/>
  <c r="P6" i="4" s="1"/>
  <c r="Q6" i="4" s="1"/>
  <c r="R6" i="4" s="1"/>
  <c r="D4" i="4" l="1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l="1"/>
  <c r="T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<sst xmlns="http://schemas.openxmlformats.org/spreadsheetml/2006/main" count="277" uniqueCount="127">
  <si>
    <t>FASE</t>
  </si>
  <si>
    <t>Inicio</t>
  </si>
  <si>
    <t>Elaboración (it0+it1)</t>
  </si>
  <si>
    <t>Construcción</t>
  </si>
  <si>
    <t>Transición</t>
  </si>
  <si>
    <t>Iteración</t>
  </si>
  <si>
    <t>it0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</si>
  <si>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</si>
  <si>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</si>
  <si>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</si>
  <si>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</si>
  <si>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</si>
  <si>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</si>
  <si>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</si>
  <si>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</si>
  <si>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</si>
  <si>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</si>
  <si>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it11</t>
  </si>
  <si>
    <t>it12</t>
  </si>
  <si>
    <t>it13</t>
  </si>
  <si>
    <t>it14</t>
  </si>
  <si>
    <t>it15</t>
  </si>
  <si>
    <t>itf</t>
  </si>
  <si>
    <t>Coste(€)</t>
  </si>
  <si>
    <t>Duración (horas)</t>
  </si>
  <si>
    <t>Días laborales</t>
  </si>
  <si>
    <t>Construccion (it2+it15)</t>
  </si>
  <si>
    <t>it1-it2</t>
  </si>
  <si>
    <t>it3-it15</t>
  </si>
  <si>
    <t>ITERACIONES</t>
  </si>
  <si>
    <t>it1 (linea base) (CDU 3)</t>
  </si>
  <si>
    <t>it2 (linea base) (CDU 8)</t>
  </si>
  <si>
    <t>it3(CDU 5)</t>
  </si>
  <si>
    <t>it4(CDU 6)</t>
  </si>
  <si>
    <t>it5(CDU 10)</t>
  </si>
  <si>
    <t>it6(CDU 14)</t>
  </si>
  <si>
    <t>it7(CDU 4)</t>
  </si>
  <si>
    <t>it8(CDU 1)</t>
  </si>
  <si>
    <t>it9(CDU 11)</t>
  </si>
  <si>
    <t>it10(CDU 12)</t>
  </si>
  <si>
    <t>it11(CDU 13)</t>
  </si>
  <si>
    <t>it12(CDU 7)</t>
  </si>
  <si>
    <t>it13(CDU 9)</t>
  </si>
  <si>
    <t>it14(CDU 2)</t>
  </si>
  <si>
    <t>it15(CDU 15)</t>
  </si>
  <si>
    <t>it16 (CDU 16)</t>
  </si>
  <si>
    <t>TOTAL</t>
  </si>
  <si>
    <t>RRHH</t>
  </si>
  <si>
    <t>R</t>
  </si>
  <si>
    <t>A</t>
  </si>
  <si>
    <t>D</t>
  </si>
  <si>
    <t>I</t>
  </si>
  <si>
    <t>P</t>
  </si>
  <si>
    <t>RH1(R+A)</t>
  </si>
  <si>
    <t>RH2(R+A)</t>
  </si>
  <si>
    <t>RH3(D+I)</t>
  </si>
  <si>
    <t>RH4(D+I)</t>
  </si>
  <si>
    <t>RH5(P)</t>
  </si>
  <si>
    <t>RH6(P)</t>
  </si>
  <si>
    <t>HORAS</t>
  </si>
  <si>
    <t>COSTE</t>
  </si>
  <si>
    <t>Prioridad</t>
  </si>
  <si>
    <t>(Todas)</t>
  </si>
  <si>
    <t>Etiquetas de fila</t>
  </si>
  <si>
    <t>Suma de R</t>
  </si>
  <si>
    <t>Suma de A</t>
  </si>
  <si>
    <t>Suma de D</t>
  </si>
  <si>
    <t>Suma de I</t>
  </si>
  <si>
    <t>Suma de P</t>
  </si>
  <si>
    <t>CDU1</t>
  </si>
  <si>
    <t>CDUs</t>
  </si>
  <si>
    <t>CDU10</t>
  </si>
  <si>
    <t>CDU11</t>
  </si>
  <si>
    <t>CDU2</t>
  </si>
  <si>
    <t>CDU12</t>
  </si>
  <si>
    <t>CDU3</t>
  </si>
  <si>
    <t>CDU13</t>
  </si>
  <si>
    <t>CDU4</t>
  </si>
  <si>
    <t>CDU14</t>
  </si>
  <si>
    <t>CDU5</t>
  </si>
  <si>
    <t>CDU15</t>
  </si>
  <si>
    <t>CDU6</t>
  </si>
  <si>
    <t>CDU16</t>
  </si>
  <si>
    <t>CDU7</t>
  </si>
  <si>
    <t>CDU8</t>
  </si>
  <si>
    <t>CDU9</t>
  </si>
  <si>
    <t>Total general</t>
  </si>
  <si>
    <t>MES</t>
  </si>
  <si>
    <t>L</t>
  </si>
  <si>
    <t>M</t>
  </si>
  <si>
    <t>X</t>
  </si>
  <si>
    <t>J</t>
  </si>
  <si>
    <t>V</t>
  </si>
  <si>
    <t>OCTUBRE</t>
  </si>
  <si>
    <t>OCT</t>
  </si>
  <si>
    <t>Elaboracion</t>
  </si>
  <si>
    <t>Construccion</t>
  </si>
  <si>
    <t>Transicion</t>
  </si>
  <si>
    <t>OCT/NOV</t>
  </si>
  <si>
    <t>Entrega</t>
  </si>
  <si>
    <t>NOV</t>
  </si>
  <si>
    <t>DICIEMBRE</t>
  </si>
  <si>
    <t>DIC</t>
  </si>
  <si>
    <t>Nº iteración:</t>
  </si>
  <si>
    <t>f</t>
  </si>
  <si>
    <r>
      <t xml:space="preserve">TOTAL DÍAS </t>
    </r>
    <r>
      <rPr>
        <b/>
        <sz val="11"/>
        <color rgb="FFFF0000"/>
        <rFont val="Aptos Narrow"/>
        <family val="2"/>
        <scheme val="minor"/>
      </rPr>
      <t>REAL</t>
    </r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</si>
  <si>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</si>
  <si>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</si>
  <si>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</si>
  <si>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</si>
  <si>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</si>
  <si>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</si>
  <si>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</si>
  <si>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</si>
  <si>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</si>
  <si>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</si>
  <si>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</si>
  <si>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</si>
  <si>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SRB (RH1)</t>
  </si>
  <si>
    <t>ARS (RH2)</t>
  </si>
  <si>
    <t>ARA (RH3)</t>
  </si>
  <si>
    <t>KRV (RH4)</t>
  </si>
  <si>
    <t>RSR (RH5)</t>
  </si>
  <si>
    <t>JSV (RH6)</t>
  </si>
  <si>
    <r>
      <t xml:space="preserve">TOTAL DÍAS </t>
    </r>
    <r>
      <rPr>
        <b/>
        <sz val="11"/>
        <color theme="9"/>
        <rFont val="Aptos Narrow"/>
        <family val="2"/>
        <scheme val="minor"/>
      </rPr>
      <t>IDEAL</t>
    </r>
  </si>
  <si>
    <r>
      <t xml:space="preserve">TOTAL DÍAS </t>
    </r>
    <r>
      <rPr>
        <b/>
        <sz val="11"/>
        <color theme="9"/>
        <rFont val="Aptos Narrow"/>
        <family val="2"/>
        <scheme val="minor"/>
      </rPr>
      <t>IDEAL</t>
    </r>
    <r>
      <rPr>
        <sz val="11"/>
        <color theme="9"/>
        <rFont val="Aptos Narrow"/>
        <family val="2"/>
        <scheme val="minor"/>
      </rPr>
      <t xml:space="preserve"> ACUMULADO</t>
    </r>
  </si>
  <si>
    <r>
      <t xml:space="preserve">TOTAL DÍAS </t>
    </r>
    <r>
      <rPr>
        <b/>
        <sz val="11"/>
        <color rgb="FFFF0000"/>
        <rFont val="Aptos Narrow"/>
        <family val="2"/>
        <scheme val="minor"/>
      </rPr>
      <t>REAL</t>
    </r>
    <r>
      <rPr>
        <sz val="11"/>
        <color rgb="FFFF0000"/>
        <rFont val="Aptos Narrow"/>
        <family val="2"/>
        <scheme val="minor"/>
      </rPr>
      <t xml:space="preserve"> ACUMULADO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</si>
</sst>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_-"/>
    <numFmt numFmtId="165" formatCode="#,##0.00\ &quot;€&quot;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rgb="FF83CCEB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0" fillId="0" borderId="50" xfId="0" applyFont="1" applyBorder="1" applyAlignment="1">
      <alignment horizontal="center"/>
    </xf>
    <xf numFmtId="0" fontId="0" fillId="0" borderId="57" xfId="0" applyBorder="1"/>
    <xf numFmtId="0" fontId="0" fillId="2" borderId="57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2" borderId="57" xfId="0" applyFill="1" applyBorder="1" applyAlignment="1">
      <alignment horizontal="center"/>
    </xf>
    <xf numFmtId="0" fontId="0" fillId="3" borderId="57" xfId="0" applyFill="1" applyBorder="1"/>
    <xf numFmtId="0" fontId="0" fillId="4" borderId="14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1" xfId="0" applyFill="1" applyBorder="1"/>
    <xf numFmtId="0" fontId="0" fillId="4" borderId="10" xfId="0" applyFill="1" applyBorder="1"/>
    <xf numFmtId="0" fontId="0" fillId="4" borderId="23" xfId="0" applyFill="1" applyBorder="1"/>
    <xf numFmtId="0" fontId="0" fillId="4" borderId="26" xfId="0" applyFill="1" applyBorder="1"/>
    <xf numFmtId="0" fontId="0" fillId="4" borderId="60" xfId="0" applyFill="1" applyBorder="1"/>
    <xf numFmtId="0" fontId="0" fillId="4" borderId="57" xfId="0" applyFill="1" applyBorder="1"/>
    <xf numFmtId="0" fontId="0" fillId="4" borderId="59" xfId="0" applyFill="1" applyBorder="1"/>
    <xf numFmtId="0" fontId="0" fillId="4" borderId="14" xfId="0" applyFill="1" applyBorder="1"/>
    <xf numFmtId="0" fontId="0" fillId="4" borderId="20" xfId="0" applyFill="1" applyBorder="1"/>
    <xf numFmtId="0" fontId="0" fillId="4" borderId="22" xfId="0" applyFill="1" applyBorder="1"/>
    <xf numFmtId="0" fontId="0" fillId="4" borderId="13" xfId="0" applyFill="1" applyBorder="1"/>
    <xf numFmtId="0" fontId="0" fillId="4" borderId="61" xfId="0" applyFill="1" applyBorder="1"/>
    <xf numFmtId="0" fontId="0" fillId="4" borderId="58" xfId="0" applyFill="1" applyBorder="1"/>
    <xf numFmtId="0" fontId="0" fillId="4" borderId="62" xfId="0" applyFill="1" applyBorder="1"/>
    <xf numFmtId="0" fontId="0" fillId="5" borderId="33" xfId="0" applyFill="1" applyBorder="1"/>
    <xf numFmtId="0" fontId="0" fillId="5" borderId="66" xfId="0" applyFill="1" applyBorder="1"/>
    <xf numFmtId="164" fontId="0" fillId="5" borderId="34" xfId="0" applyNumberFormat="1" applyFill="1" applyBorder="1"/>
    <xf numFmtId="0" fontId="0" fillId="6" borderId="24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25" xfId="0" applyFill="1" applyBorder="1"/>
    <xf numFmtId="0" fontId="0" fillId="6" borderId="10" xfId="0" applyFill="1" applyBorder="1"/>
    <xf numFmtId="0" fontId="0" fillId="6" borderId="23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0" xfId="0" applyFill="1"/>
    <xf numFmtId="0" fontId="0" fillId="6" borderId="58" xfId="0" applyFill="1" applyBorder="1"/>
    <xf numFmtId="0" fontId="0" fillId="6" borderId="63" xfId="0" applyFill="1" applyBorder="1"/>
    <xf numFmtId="0" fontId="0" fillId="6" borderId="20" xfId="0" applyFill="1" applyBorder="1"/>
    <xf numFmtId="0" fontId="0" fillId="6" borderId="24" xfId="0" applyFill="1" applyBorder="1"/>
    <xf numFmtId="0" fontId="0" fillId="6" borderId="22" xfId="0" applyFill="1" applyBorder="1"/>
    <xf numFmtId="0" fontId="0" fillId="6" borderId="14" xfId="0" applyFill="1" applyBorder="1"/>
    <xf numFmtId="0" fontId="0" fillId="0" borderId="29" xfId="0" applyBorder="1" applyAlignment="1">
      <alignment horizontal="center"/>
    </xf>
    <xf numFmtId="0" fontId="0" fillId="6" borderId="61" xfId="0" applyFill="1" applyBorder="1"/>
    <xf numFmtId="0" fontId="0" fillId="6" borderId="78" xfId="0" applyFill="1" applyBorder="1"/>
    <xf numFmtId="0" fontId="0" fillId="8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" fillId="0" borderId="27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0" fillId="11" borderId="0" xfId="0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9" borderId="0" xfId="0" applyFill="1" applyAlignment="1">
      <alignment horizontal="center"/>
    </xf>
    <xf numFmtId="0" fontId="0" fillId="12" borderId="6" xfId="0" applyFill="1" applyBorder="1" applyAlignment="1">
      <alignment horizontal="center"/>
    </xf>
    <xf numFmtId="0" fontId="11" fillId="0" borderId="0" xfId="0" applyFont="1" applyAlignment="1">
      <alignment horizontal="center"/>
    </xf>
    <xf numFmtId="0" fontId="0" fillId="8" borderId="15" xfId="0" applyFill="1" applyBorder="1"/>
    <xf numFmtId="0" fontId="0" fillId="8" borderId="80" xfId="0" applyFill="1" applyBorder="1"/>
    <xf numFmtId="0" fontId="0" fillId="8" borderId="81" xfId="0" applyFill="1" applyBorder="1"/>
    <xf numFmtId="0" fontId="0" fillId="8" borderId="17" xfId="0" applyFill="1" applyBorder="1"/>
    <xf numFmtId="0" fontId="0" fillId="0" borderId="4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3" xfId="0" applyBorder="1" applyAlignment="1">
      <alignment horizontal="center"/>
    </xf>
    <xf numFmtId="0" fontId="0" fillId="0" borderId="7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4" xfId="0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1" fillId="0" borderId="72" xfId="0" applyFont="1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0" fillId="0" borderId="70" xfId="0" applyBorder="1" applyAlignment="1">
      <alignment horizontal="center"/>
    </xf>
    <xf numFmtId="0" fontId="2" fillId="0" borderId="68" xfId="0" applyFont="1" applyBorder="1" applyAlignment="1">
      <alignment horizontal="center"/>
    </xf>
    <xf numFmtId="0" fontId="2" fillId="0" borderId="6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0" fillId="8" borderId="71" xfId="0" applyFill="1" applyBorder="1" applyAlignment="1">
      <alignment horizontal="center"/>
    </xf>
    <xf numFmtId="0" fontId="0" fillId="8" borderId="7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68" xfId="0" applyFont="1" applyFill="1" applyBorder="1" applyAlignment="1">
      <alignment horizontal="center"/>
    </xf>
    <xf numFmtId="0" fontId="1" fillId="8" borderId="69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8" borderId="70" xfId="0" applyFill="1" applyBorder="1" applyAlignment="1">
      <alignment horizontal="center"/>
    </xf>
    <xf numFmtId="0" fontId="0" fillId="8" borderId="73" xfId="0" applyFill="1" applyBorder="1" applyAlignment="1">
      <alignment horizontal="center"/>
    </xf>
    <xf numFmtId="0" fontId="0" fillId="8" borderId="7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165" fontId="0" fillId="6" borderId="15" xfId="0" applyNumberFormat="1" applyFill="1" applyBorder="1" applyAlignment="1">
      <alignment horizontal="center"/>
    </xf>
    <xf numFmtId="165" fontId="0" fillId="6" borderId="16" xfId="0" applyNumberFormat="1" applyFill="1" applyBorder="1" applyAlignment="1">
      <alignment horizontal="center"/>
    </xf>
    <xf numFmtId="165" fontId="0" fillId="6" borderId="17" xfId="0" applyNumberFormat="1" applyFill="1" applyBorder="1" applyAlignment="1">
      <alignment horizontal="center"/>
    </xf>
    <xf numFmtId="0" fontId="1" fillId="7" borderId="31" xfId="0" applyFont="1" applyFill="1" applyBorder="1" applyAlignment="1">
      <alignment horizontal="center"/>
    </xf>
    <xf numFmtId="0" fontId="1" fillId="7" borderId="6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165" fontId="0" fillId="4" borderId="17" xfId="0" applyNumberFormat="1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165" fontId="0" fillId="6" borderId="7" xfId="0" applyNumberFormat="1" applyFill="1" applyBorder="1" applyAlignment="1">
      <alignment horizontal="center"/>
    </xf>
    <xf numFmtId="165" fontId="0" fillId="6" borderId="8" xfId="0" applyNumberFormat="1" applyFill="1" applyBorder="1" applyAlignment="1">
      <alignment horizontal="center"/>
    </xf>
    <xf numFmtId="165" fontId="0" fillId="6" borderId="9" xfId="0" applyNumberFormat="1" applyFill="1" applyBorder="1" applyAlignment="1">
      <alignment horizontal="center"/>
    </xf>
    <xf numFmtId="0" fontId="0" fillId="6" borderId="75" xfId="0" applyFill="1" applyBorder="1" applyAlignment="1">
      <alignment horizontal="center"/>
    </xf>
    <xf numFmtId="0" fontId="0" fillId="6" borderId="76" xfId="0" applyFill="1" applyBorder="1" applyAlignment="1">
      <alignment horizontal="center"/>
    </xf>
    <xf numFmtId="0" fontId="0" fillId="6" borderId="77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1" fillId="7" borderId="67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4" borderId="64" xfId="0" applyFont="1" applyFill="1" applyBorder="1" applyAlignment="1">
      <alignment horizontal="center"/>
    </xf>
    <xf numFmtId="0" fontId="1" fillId="4" borderId="6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2" fillId="7" borderId="84" xfId="0" applyFont="1" applyFill="1" applyBorder="1" applyAlignment="1">
      <alignment horizontal="center"/>
    </xf>
    <xf numFmtId="0" fontId="2" fillId="7" borderId="65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7" xfId="0" applyBorder="1"/>
    <xf numFmtId="0" fontId="0" fillId="0" borderId="36" xfId="0" applyBorder="1"/>
    <xf numFmtId="0" fontId="0" fillId="0" borderId="4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27" xfId="0" applyFont="1" applyBorder="1"/>
    <xf numFmtId="0" fontId="6" fillId="0" borderId="28" xfId="0" applyFont="1" applyBorder="1"/>
    <xf numFmtId="0" fontId="11" fillId="0" borderId="28" xfId="0" applyFont="1" applyBorder="1"/>
    <xf numFmtId="0" fontId="13" fillId="0" borderId="28" xfId="0" applyFont="1" applyBorder="1"/>
    <xf numFmtId="0" fontId="14" fillId="0" borderId="29" xfId="0" applyFont="1" applyBorder="1"/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 cap="rnd">
                  <a:solidFill>
                    <a:schemeClr val="accent1">
                      <a:alpha val="50000"/>
                    </a:schemeClr>
                  </a:solidFill>
                </a:ln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Evolución viabilidad</a:t>
            </a:r>
          </a:p>
          <a:p>
            <a:pPr>
              <a:defRPr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defRPr>
            </a:pPr>
            <a:r>
              <a:rPr lang="es-ES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del proyecto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 cap="rnd">
                <a:solidFill>
                  <a:schemeClr val="accent1">
                    <a:alpha val="50000"/>
                  </a:schemeClr>
                </a:solidFill>
              </a:ln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TIEMPO ESTIMADO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>
                    <a:lumMod val="95000"/>
                    <a:lumOff val="5000"/>
                  </a:schemeClr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004-454B-8315-14E249F498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cap="rnd">
                      <a:solidFill>
                        <a:schemeClr val="accent1">
                          <a:alpha val="50000"/>
                        </a:schemeClr>
                      </a:solidFill>
                    </a:ln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'VIABILIDAD DEL PROYECTO'!$C$2:$T$2</c:f>
              <c:strCach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f</c:v>
                </c:pt>
              </c:strCache>
            </c:strRef>
          </c:cat>
          <c:val>
            <c:numRef>
              <c:f>'VIABILIDAD DEL PROYECTO'!$C$4:$T$4</c:f>
              <c:numCache>
                <c:formatCode>General</c:formatCode>
                <c:ptCount val="18"/>
                <c:pt idx="0">
                  <c:v>5</c:v>
                </c:pt>
                <c:pt idx="1">
                  <c:v>10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26</c:v>
                </c:pt>
                <c:pt idx="9">
                  <c:v>28</c:v>
                </c:pt>
                <c:pt idx="10">
                  <c:v>31</c:v>
                </c:pt>
                <c:pt idx="11">
                  <c:v>33</c:v>
                </c:pt>
                <c:pt idx="12">
                  <c:v>35</c:v>
                </c:pt>
                <c:pt idx="13">
                  <c:v>37</c:v>
                </c:pt>
                <c:pt idx="14">
                  <c:v>39</c:v>
                </c:pt>
                <c:pt idx="15">
                  <c:v>41</c:v>
                </c:pt>
                <c:pt idx="16">
                  <c:v>43</c:v>
                </c:pt>
                <c:pt idx="17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4-454B-8315-14E249F498C6}"/>
            </c:ext>
          </c:extLst>
        </c:ser>
        <c:ser>
          <c:idx val="3"/>
          <c:order val="3"/>
          <c:tx>
            <c:v>TIEMPO REAL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1AA-4CB9-B300-D626134009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cap="rnd">
                      <a:solidFill>
                        <a:schemeClr val="accent1">
                          <a:alpha val="50000"/>
                        </a:schemeClr>
                      </a:solidFill>
                    </a:ln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'VIABILIDAD DEL PROYECTO'!$C$2:$T$2</c:f>
              <c:strCach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f</c:v>
                </c:pt>
              </c:strCache>
            </c:strRef>
          </c:cat>
          <c:val>
            <c:numRef>
              <c:f>'VIABILIDAD DEL PROYECTO'!$C$6:$T$6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BC-4CB3-82D1-73D284155E6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36035216"/>
        <c:axId val="12360342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ln cap="rnd">
                            <a:solidFill>
                              <a:schemeClr val="accent1">
                                <a:alpha val="50000"/>
                              </a:schemeClr>
                            </a:solidFill>
                          </a:ln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'VIABILIDAD DEL PROYECTO'!$C$2:$T$2</c15:sqref>
                        </c15:formulaRef>
                      </c:ext>
                    </c:extLst>
                    <c:strCach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'VIABILIDAD DEL PROYECTO'!$C$3:$T$3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5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4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004-454B-8315-14E249F498C6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ln cap="rnd">
                            <a:solidFill>
                              <a:schemeClr val="accent1">
                                <a:alpha val="50000"/>
                              </a:schemeClr>
                            </a:solidFill>
                          </a:ln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'VIABILIDAD DEL PROYECTO'!$C$2:$T$2</c15:sqref>
                        </c15:formulaRef>
                      </c:ext>
                    </c:extLst>
                    <c:strCach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f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'VIABILIDAD DEL PROYECTO'!$C$5:$T$5</c15:sqref>
                        </c15:formulaRef>
                      </c:ext>
                    </c:extLst>
                    <c:numCache>
                      <c:formatCode>General</c:formatCode>
                      <c:ptCount val="18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3BC-4CB3-82D1-73D284155E6E}"/>
                  </c:ext>
                </c:extLst>
              </c15:ser>
            </c15:filteredLineSeries>
          </c:ext>
        </c:extLst>
      </c:lineChart>
      <c:catAx>
        <c:axId val="1236035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 cap="rnd">
                      <a:solidFill>
                        <a:schemeClr val="accent1">
                          <a:alpha val="50000"/>
                        </a:schemeClr>
                      </a:solidFill>
                    </a:ln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 cap="rnd">
                    <a:solidFill>
                      <a:schemeClr val="accent1">
                        <a:alpha val="50000"/>
                      </a:schemeClr>
                    </a:solidFill>
                  </a:ln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cap="rnd">
                  <a:solidFill>
                    <a:schemeClr val="accent1">
                      <a:alpha val="50000"/>
                    </a:schemeClr>
                  </a:solidFill>
                </a:ln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6034256"/>
        <c:crosses val="autoZero"/>
        <c:auto val="1"/>
        <c:lblAlgn val="ctr"/>
        <c:lblOffset val="100"/>
        <c:noMultiLvlLbl val="0"/>
      </c:catAx>
      <c:valAx>
        <c:axId val="1236034256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 cap="rnd">
                      <a:solidFill>
                        <a:schemeClr val="accent1">
                          <a:alpha val="50000"/>
                        </a:schemeClr>
                      </a:solidFill>
                    </a:ln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 de trabajo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 cap="rnd">
                    <a:solidFill>
                      <a:schemeClr val="accent1">
                        <a:alpha val="50000"/>
                      </a:schemeClr>
                    </a:solidFill>
                  </a:ln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cap="rnd">
                  <a:solidFill>
                    <a:schemeClr val="accent1">
                      <a:alpha val="50000"/>
                    </a:schemeClr>
                  </a:solidFill>
                </a:ln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603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cap="rnd">
                <a:solidFill>
                  <a:schemeClr val="accent1">
                    <a:alpha val="50000"/>
                  </a:schemeClr>
                </a:solidFill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 dpi="0" rotWithShape="1">
      <a:blip xmlns:r="http://schemas.openxmlformats.org/officeDocument/2006/relationships" r:embed="rId3">
        <a:alphaModFix amt="97000"/>
      </a:blip>
      <a:srcRect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152400" dir="5400000" sx="90000" sy="-19000" rotWithShape="0">
        <a:prstClr val="black">
          <a:alpha val="15000"/>
        </a:prstClr>
      </a:outerShdw>
    </a:effectLst>
  </c:spPr>
  <c:txPr>
    <a:bodyPr/>
    <a:lstStyle/>
    <a:p>
      <a:pPr>
        <a:defRPr>
          <a:ln cap="rnd">
            <a:solidFill>
              <a:schemeClr val="accent1">
                <a:alpha val="50000"/>
              </a:schemeClr>
            </a:solidFill>
          </a:ln>
          <a:solidFill>
            <a:schemeClr val="tx1"/>
          </a:solidFill>
          <a:effectLst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69273</xdr:colOff>
      <xdr:row>8</xdr:row>
      <xdr:rowOff>27413</xdr:rowOff>
    </xdr:from>
    <xdr:to>
      <xdr:col>10</xdr:col>
      <xdr:colOff>346364</xdr:colOff>
      <xdr:row>29</xdr:row>
      <xdr:rowOff>148440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66B3252-FE95-0867-4CA8-ED2879337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3xr" refreshedDate="45596.523264004631" createdVersion="8" refreshedVersion="8" minRefreshableVersion="3" recordCount="16" xr:uid="{7FCCBD70-A357-4CB5-8F30-92A00DBD8C6C}">
  <cacheSource type="worksheet">
    <worksheetSource ref="B21:H37" sheet="DESGLOSE DE ITERACIONES (PUD)"/>
  </cacheSource>
  <cacheFields count="7">
    <cacheField name="CDUs" numFmtId="0">
      <sharedItems count="16">
        <s v="CDU1"/>
        <s v="CDU2"/>
        <s v="CDU3"/>
        <s v="CDU4"/>
        <s v="CDU5"/>
        <s v="CDU6"/>
        <s v="CDU7"/>
        <s v="CDU8"/>
        <s v="CDU9"/>
        <s v="CDU10"/>
        <s v="CDU11"/>
        <s v="CDU12"/>
        <s v="CDU13"/>
        <s v="CDU14"/>
        <s v="CDU15"/>
        <s v="CDU16"/>
      </sharedItems>
    </cacheField>
    <cacheField name="Prioridad" numFmtId="0">
      <sharedItems containsSemiMixedTypes="0" containsString="0" containsNumber="1" containsInteger="1" minValue="1" maxValue="7" count="7">
        <n v="4"/>
        <n v="6"/>
        <n v="1"/>
        <n v="2"/>
        <n v="5"/>
        <n v="3"/>
        <n v="7"/>
      </sharedItems>
    </cacheField>
    <cacheField name="R" numFmtId="0">
      <sharedItems containsSemiMixedTypes="0" containsString="0" containsNumber="1" containsInteger="1" minValue="1" maxValue="5" count="5">
        <n v="2"/>
        <n v="4"/>
        <n v="5"/>
        <n v="1"/>
        <n v="3"/>
      </sharedItems>
    </cacheField>
    <cacheField name="A" numFmtId="0">
      <sharedItems containsSemiMixedTypes="0" containsString="0" containsNumber="1" containsInteger="1" minValue="1" maxValue="7"/>
    </cacheField>
    <cacheField name="D" numFmtId="0">
      <sharedItems containsSemiMixedTypes="0" containsString="0" containsNumber="1" containsInteger="1" minValue="1" maxValue="10"/>
    </cacheField>
    <cacheField name="I" numFmtId="0">
      <sharedItems containsSemiMixedTypes="0" containsString="0" containsNumber="1" containsInteger="1" minValue="3" maxValue="21"/>
    </cacheField>
    <cacheField name="P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n v="4"/>
    <n v="8"/>
    <n v="14"/>
    <n v="3"/>
  </r>
  <r>
    <x v="1"/>
    <x v="1"/>
    <x v="1"/>
    <n v="6"/>
    <n v="10"/>
    <n v="16"/>
    <n v="4"/>
  </r>
  <r>
    <x v="2"/>
    <x v="2"/>
    <x v="2"/>
    <n v="7"/>
    <n v="5"/>
    <n v="21"/>
    <n v="4"/>
  </r>
  <r>
    <x v="3"/>
    <x v="0"/>
    <x v="0"/>
    <n v="3"/>
    <n v="1"/>
    <n v="6"/>
    <n v="6"/>
  </r>
  <r>
    <x v="4"/>
    <x v="3"/>
    <x v="3"/>
    <n v="2"/>
    <n v="2"/>
    <n v="3"/>
    <n v="1"/>
  </r>
  <r>
    <x v="5"/>
    <x v="3"/>
    <x v="3"/>
    <n v="2"/>
    <n v="2"/>
    <n v="3"/>
    <n v="1"/>
  </r>
  <r>
    <x v="6"/>
    <x v="4"/>
    <x v="0"/>
    <n v="3"/>
    <n v="3"/>
    <n v="4"/>
    <n v="2"/>
  </r>
  <r>
    <x v="7"/>
    <x v="2"/>
    <x v="4"/>
    <n v="3"/>
    <n v="4"/>
    <n v="7"/>
    <n v="3"/>
  </r>
  <r>
    <x v="8"/>
    <x v="4"/>
    <x v="0"/>
    <n v="3"/>
    <n v="3"/>
    <n v="5"/>
    <n v="2"/>
  </r>
  <r>
    <x v="9"/>
    <x v="5"/>
    <x v="4"/>
    <n v="4"/>
    <n v="7"/>
    <n v="8"/>
    <n v="3"/>
  </r>
  <r>
    <x v="10"/>
    <x v="0"/>
    <x v="3"/>
    <n v="3"/>
    <n v="1"/>
    <n v="6"/>
    <n v="3"/>
  </r>
  <r>
    <x v="11"/>
    <x v="0"/>
    <x v="1"/>
    <n v="3"/>
    <n v="5"/>
    <n v="5"/>
    <n v="6"/>
  </r>
  <r>
    <x v="12"/>
    <x v="0"/>
    <x v="1"/>
    <n v="4"/>
    <n v="5"/>
    <n v="4"/>
    <n v="2"/>
  </r>
  <r>
    <x v="13"/>
    <x v="5"/>
    <x v="3"/>
    <n v="1"/>
    <n v="2"/>
    <n v="10"/>
    <n v="5"/>
  </r>
  <r>
    <x v="14"/>
    <x v="6"/>
    <x v="0"/>
    <n v="1"/>
    <n v="2"/>
    <n v="6"/>
    <n v="3"/>
  </r>
  <r>
    <x v="15"/>
    <x v="6"/>
    <x v="0"/>
    <n v="1"/>
    <n v="2"/>
    <n v="6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C0867B-6C88-4D4C-8A59-508E724D7092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19:T36" firstHeaderRow="0" firstDataRow="1" firstDataCol="1" rowPageCount="1" colPageCount="1"/>
  <pivotFields count="7">
    <pivotField axis="axisRow" showAll="0">
      <items count="17">
        <item x="0"/>
        <item x="9"/>
        <item x="10"/>
        <item x="11"/>
        <item x="12"/>
        <item x="13"/>
        <item x="14"/>
        <item x="15"/>
        <item x="1"/>
        <item x="2"/>
        <item x="3"/>
        <item x="4"/>
        <item x="5"/>
        <item x="6"/>
        <item x="7"/>
        <item x="8"/>
        <item t="default"/>
      </items>
    </pivotField>
    <pivotField axis="axisPage" showAll="0">
      <items count="8">
        <item x="2"/>
        <item x="3"/>
        <item x="5"/>
        <item x="0"/>
        <item x="4"/>
        <item x="1"/>
        <item x="6"/>
        <item t="default"/>
      </items>
    </pivotField>
    <pivotField dataField="1" showAll="0">
      <items count="6">
        <item x="3"/>
        <item x="0"/>
        <item x="4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hier="-1"/>
  </pageFields>
  <dataFields count="5">
    <dataField name="Suma de R" fld="2" baseField="0" baseItem="0"/>
    <dataField name="Suma de A" fld="3" baseField="0" baseItem="0"/>
    <dataField name="Suma de D" fld="4" baseField="0" baseItem="0"/>
    <dataField name="Suma de I" fld="5" baseField="0" baseItem="0"/>
    <dataField name="Suma de P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26B83-B4A5-41B0-84B8-43967713D7AF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71:H74" firstHeaderRow="0" firstDataRow="1" firstDataCol="1" rowPageCount="1" colPageCount="1"/>
  <pivotFields count="7">
    <pivotField axis="axisRow" showAll="0">
      <items count="17">
        <item x="0"/>
        <item x="9"/>
        <item x="10"/>
        <item x="11"/>
        <item x="12"/>
        <item x="13"/>
        <item x="14"/>
        <item x="15"/>
        <item x="1"/>
        <item x="2"/>
        <item x="3"/>
        <item x="4"/>
        <item x="5"/>
        <item x="6"/>
        <item x="7"/>
        <item x="8"/>
        <item t="default"/>
      </items>
    </pivotField>
    <pivotField axis="axisPage" showAll="0">
      <items count="8">
        <item x="2"/>
        <item x="3"/>
        <item x="5"/>
        <item x="0"/>
        <item x="4"/>
        <item x="1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3">
    <i>
      <x v="9"/>
    </i>
    <i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item="0" hier="-1"/>
  </pageFields>
  <dataFields count="5">
    <dataField name="Suma de A" fld="3" baseField="0" baseItem="0"/>
    <dataField name="Suma de R" fld="2" baseField="0" baseItem="0"/>
    <dataField name="Suma de D" fld="4" baseField="0" baseItem="0"/>
    <dataField name="Suma de I" fld="5" baseField="0" baseItem="0"/>
    <dataField name="Suma de P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D898-F72B-40F3-843D-1E21679620B8}">
  <dimension ref="B2:AL18"/>
  <sheetViews>
    <sheetView zoomScale="82" workbookViewId="0">
      <selection activeCell="I22" sqref="I22"/>
    </sheetView>
  </sheetViews>
  <sheetFormatPr baseColWidth="10" defaultColWidth="11.44140625" defaultRowHeight="14.4" x14ac:dyDescent="0.3"/>
  <sheetData>
    <row r="2" spans="2:38" x14ac:dyDescent="0.3">
      <c r="B2" s="115" t="s">
        <v>0</v>
      </c>
      <c r="C2" s="116"/>
      <c r="D2" s="126" t="s">
        <v>1</v>
      </c>
      <c r="E2" s="126"/>
      <c r="F2" s="127" t="s">
        <v>2</v>
      </c>
      <c r="G2" s="128"/>
      <c r="H2" s="126" t="s">
        <v>3</v>
      </c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9"/>
      <c r="AJ2" s="126" t="s">
        <v>4</v>
      </c>
      <c r="AK2" s="129"/>
      <c r="AL2" s="223"/>
    </row>
    <row r="3" spans="2:38" x14ac:dyDescent="0.3">
      <c r="B3" s="112" t="s">
        <v>5</v>
      </c>
      <c r="C3" s="113"/>
      <c r="D3" s="134" t="s">
        <v>6</v>
      </c>
      <c r="E3" s="134"/>
      <c r="F3" s="137" t="s">
        <v>7</v>
      </c>
      <c r="G3" s="138"/>
      <c r="H3" s="134" t="s">
        <v>8</v>
      </c>
      <c r="I3" s="131"/>
      <c r="J3" s="132" t="s">
        <v>9</v>
      </c>
      <c r="K3" s="131"/>
      <c r="L3" s="132" t="s">
        <v>10</v>
      </c>
      <c r="M3" s="131"/>
      <c r="N3" s="132" t="s">
        <v>11</v>
      </c>
      <c r="O3" s="131"/>
      <c r="P3" s="132" t="s">
        <v>12</v>
      </c>
      <c r="Q3" s="133"/>
      <c r="R3" s="130" t="s">
        <v>13</v>
      </c>
      <c r="S3" s="131"/>
      <c r="T3" s="132" t="s">
        <v>14</v>
      </c>
      <c r="U3" s="131"/>
      <c r="V3" s="132" t="s">
        <v>15</v>
      </c>
      <c r="W3" s="131"/>
      <c r="X3" s="132" t="s">
        <v>16</v>
      </c>
      <c r="Y3" s="131"/>
      <c r="Z3" s="132" t="s">
        <v>17</v>
      </c>
      <c r="AA3" s="133"/>
      <c r="AB3" s="130" t="s">
        <v>18</v>
      </c>
      <c r="AC3" s="131"/>
      <c r="AD3" s="132" t="s">
        <v>19</v>
      </c>
      <c r="AE3" s="131"/>
      <c r="AF3" s="132" t="s">
        <v>20</v>
      </c>
      <c r="AG3" s="131"/>
      <c r="AH3" s="132" t="s">
        <v>21</v>
      </c>
      <c r="AI3" s="133"/>
      <c r="AJ3" s="135" t="s">
        <v>22</v>
      </c>
      <c r="AK3" s="124"/>
      <c r="AL3" s="223"/>
    </row>
    <row r="4" spans="2:38" x14ac:dyDescent="0.3">
      <c r="B4" s="107" t="s">
        <v>23</v>
      </c>
      <c r="C4" s="108"/>
      <c r="D4" s="135">
        <v>1000</v>
      </c>
      <c r="E4" s="135"/>
      <c r="F4" s="120"/>
      <c r="G4" s="121"/>
      <c r="H4" s="135"/>
      <c r="I4" s="123"/>
      <c r="J4" s="122"/>
      <c r="K4" s="123"/>
      <c r="L4" s="122"/>
      <c r="M4" s="123"/>
      <c r="N4" s="122"/>
      <c r="O4" s="123"/>
      <c r="P4" s="122"/>
      <c r="Q4" s="124"/>
      <c r="R4" s="125"/>
      <c r="S4" s="123"/>
      <c r="T4" s="122"/>
      <c r="U4" s="123"/>
      <c r="V4" s="122"/>
      <c r="W4" s="123"/>
      <c r="X4" s="122"/>
      <c r="Y4" s="123"/>
      <c r="Z4" s="122"/>
      <c r="AA4" s="124"/>
      <c r="AB4" s="125"/>
      <c r="AC4" s="123"/>
      <c r="AD4" s="122"/>
      <c r="AE4" s="123"/>
      <c r="AF4" s="122"/>
      <c r="AG4" s="123"/>
      <c r="AH4" s="122"/>
      <c r="AI4" s="124"/>
      <c r="AJ4" s="135">
        <v>2000</v>
      </c>
      <c r="AK4" s="124"/>
      <c r="AL4" s="223"/>
    </row>
    <row r="5" spans="2:38" x14ac:dyDescent="0.3">
      <c r="B5" s="107" t="s">
        <v>24</v>
      </c>
      <c r="C5" s="108"/>
      <c r="D5" s="135">
        <v>40</v>
      </c>
      <c r="E5" s="135"/>
      <c r="F5" s="120">
        <v>62</v>
      </c>
      <c r="G5" s="121"/>
      <c r="H5" s="120" t="e">
        <f>SUM('DESGLOSE DE ITERACIONES (PUD)'!#REF!)</f>
        <v>#REF!</v>
      </c>
      <c r="I5" s="121"/>
      <c r="J5" s="120" t="e">
        <f>SUM('DESGLOSE DE ITERACIONES (PUD)'!#REF!)</f>
        <v>#REF!</v>
      </c>
      <c r="K5" s="121"/>
      <c r="L5" s="120" t="e">
        <f>SUM('DESGLOSE DE ITERACIONES (PUD)'!#REF!)</f>
        <v>#REF!</v>
      </c>
      <c r="M5" s="121"/>
      <c r="N5" s="120" t="e">
        <f>SUM('DESGLOSE DE ITERACIONES (PUD)'!#REF!)</f>
        <v>#REF!</v>
      </c>
      <c r="O5" s="121"/>
      <c r="P5" s="120" t="e">
        <f>SUM('DESGLOSE DE ITERACIONES (PUD)'!#REF!)</f>
        <v>#REF!</v>
      </c>
      <c r="Q5" s="121"/>
      <c r="R5" s="120" t="e">
        <f>SUM('DESGLOSE DE ITERACIONES (PUD)'!#REF!)</f>
        <v>#REF!</v>
      </c>
      <c r="S5" s="121"/>
      <c r="T5" s="120" t="e">
        <f>SUM('DESGLOSE DE ITERACIONES (PUD)'!#REF!)</f>
        <v>#REF!</v>
      </c>
      <c r="U5" s="121"/>
      <c r="V5" s="120" t="e">
        <f>SUM('DESGLOSE DE ITERACIONES (PUD)'!#REF!)</f>
        <v>#REF!</v>
      </c>
      <c r="W5" s="121"/>
      <c r="X5" s="120" t="e">
        <f>SUM('DESGLOSE DE ITERACIONES (PUD)'!#REF!)</f>
        <v>#REF!</v>
      </c>
      <c r="Y5" s="121"/>
      <c r="Z5" s="120" t="e">
        <f>SUM('DESGLOSE DE ITERACIONES (PUD)'!#REF!)</f>
        <v>#REF!</v>
      </c>
      <c r="AA5" s="121"/>
      <c r="AB5" s="120" t="e">
        <f>SUM('DESGLOSE DE ITERACIONES (PUD)'!#REF!)</f>
        <v>#REF!</v>
      </c>
      <c r="AC5" s="121"/>
      <c r="AD5" s="120" t="e">
        <f>SUM('DESGLOSE DE ITERACIONES (PUD)'!#REF!)</f>
        <v>#REF!</v>
      </c>
      <c r="AE5" s="121"/>
      <c r="AF5" s="120" t="e">
        <f>SUM('DESGLOSE DE ITERACIONES (PUD)'!#REF!)</f>
        <v>#REF!</v>
      </c>
      <c r="AG5" s="121"/>
      <c r="AH5" s="120" t="e">
        <f>SUM('DESGLOSE DE ITERACIONES (PUD)'!#REF!)</f>
        <v>#REF!</v>
      </c>
      <c r="AI5" s="121"/>
      <c r="AJ5" s="135">
        <v>80</v>
      </c>
      <c r="AK5" s="124"/>
      <c r="AL5" s="223"/>
    </row>
    <row r="6" spans="2:38" x14ac:dyDescent="0.3">
      <c r="B6" s="109" t="s">
        <v>25</v>
      </c>
      <c r="C6" s="110"/>
      <c r="D6" s="136">
        <v>5</v>
      </c>
      <c r="E6" s="136"/>
      <c r="F6" s="139">
        <v>8</v>
      </c>
      <c r="G6" s="140"/>
      <c r="H6" s="91"/>
      <c r="I6" s="92"/>
      <c r="J6" s="93"/>
      <c r="K6" s="92"/>
      <c r="L6" s="93"/>
      <c r="M6" s="92"/>
      <c r="N6" s="93"/>
      <c r="O6" s="92"/>
      <c r="P6" s="93"/>
      <c r="Q6" s="94"/>
      <c r="R6" s="91"/>
      <c r="S6" s="92"/>
      <c r="T6" s="93"/>
      <c r="U6" s="92"/>
      <c r="V6" s="93"/>
      <c r="W6" s="92"/>
      <c r="X6" s="93"/>
      <c r="Y6" s="92"/>
      <c r="Z6" s="93"/>
      <c r="AA6" s="94"/>
      <c r="AB6" s="91"/>
      <c r="AC6" s="92"/>
      <c r="AD6" s="93"/>
      <c r="AE6" s="92"/>
      <c r="AF6" s="93"/>
      <c r="AG6" s="92"/>
      <c r="AH6" s="93"/>
      <c r="AI6" s="94"/>
      <c r="AJ6" s="136">
        <v>10</v>
      </c>
      <c r="AK6" s="141"/>
      <c r="AL6" s="223"/>
    </row>
    <row r="7" spans="2:38" x14ac:dyDescent="0.3"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</row>
    <row r="14" spans="2:38" x14ac:dyDescent="0.3">
      <c r="D14" s="115" t="s">
        <v>0</v>
      </c>
      <c r="E14" s="116"/>
      <c r="F14" s="117" t="s">
        <v>1</v>
      </c>
      <c r="G14" s="117"/>
      <c r="H14" s="118" t="s">
        <v>2</v>
      </c>
      <c r="I14" s="119"/>
      <c r="J14" s="118" t="s">
        <v>26</v>
      </c>
      <c r="K14" s="119"/>
      <c r="L14" s="101" t="s">
        <v>4</v>
      </c>
      <c r="M14" s="102"/>
    </row>
    <row r="15" spans="2:38" x14ac:dyDescent="0.3">
      <c r="D15" s="112" t="s">
        <v>5</v>
      </c>
      <c r="E15" s="113"/>
      <c r="F15" s="96" t="s">
        <v>6</v>
      </c>
      <c r="G15" s="96"/>
      <c r="H15" s="95" t="s">
        <v>27</v>
      </c>
      <c r="I15" s="114"/>
      <c r="J15" s="95" t="s">
        <v>28</v>
      </c>
      <c r="K15" s="96"/>
      <c r="L15" s="103" t="s">
        <v>22</v>
      </c>
      <c r="M15" s="104"/>
    </row>
    <row r="16" spans="2:38" x14ac:dyDescent="0.3">
      <c r="D16" s="107" t="s">
        <v>23</v>
      </c>
      <c r="E16" s="108"/>
      <c r="F16" s="98">
        <v>1000</v>
      </c>
      <c r="G16" s="98"/>
      <c r="H16" s="97">
        <v>3220</v>
      </c>
      <c r="I16" s="105"/>
      <c r="J16" s="97">
        <v>12760</v>
      </c>
      <c r="K16" s="98"/>
      <c r="L16" s="97">
        <v>2000</v>
      </c>
      <c r="M16" s="105"/>
    </row>
    <row r="17" spans="4:13" x14ac:dyDescent="0.3">
      <c r="D17" s="107" t="s">
        <v>24</v>
      </c>
      <c r="E17" s="108"/>
      <c r="F17" s="98">
        <v>40</v>
      </c>
      <c r="G17" s="98"/>
      <c r="H17" s="97">
        <v>62</v>
      </c>
      <c r="I17" s="105"/>
      <c r="J17" s="97">
        <v>263</v>
      </c>
      <c r="K17" s="98"/>
      <c r="L17" s="97">
        <v>80</v>
      </c>
      <c r="M17" s="105"/>
    </row>
    <row r="18" spans="4:13" x14ac:dyDescent="0.3">
      <c r="D18" s="109" t="s">
        <v>25</v>
      </c>
      <c r="E18" s="110"/>
      <c r="F18" s="111">
        <v>5</v>
      </c>
      <c r="G18" s="111"/>
      <c r="H18" s="99">
        <v>8</v>
      </c>
      <c r="I18" s="100"/>
      <c r="J18" s="99">
        <v>33</v>
      </c>
      <c r="K18" s="100"/>
      <c r="L18" s="99">
        <v>10</v>
      </c>
      <c r="M18" s="106"/>
    </row>
  </sheetData>
  <mergeCells count="88">
    <mergeCell ref="L4:M4"/>
    <mergeCell ref="AJ3:AK3"/>
    <mergeCell ref="AJ4:AK4"/>
    <mergeCell ref="AJ5:AK5"/>
    <mergeCell ref="AJ6:AK6"/>
    <mergeCell ref="N4:O4"/>
    <mergeCell ref="N3:O3"/>
    <mergeCell ref="N5:O5"/>
    <mergeCell ref="P5:Q5"/>
    <mergeCell ref="P4:Q4"/>
    <mergeCell ref="P3:Q3"/>
    <mergeCell ref="B6:C6"/>
    <mergeCell ref="D3:E3"/>
    <mergeCell ref="D4:E4"/>
    <mergeCell ref="D5:E5"/>
    <mergeCell ref="D6:E6"/>
    <mergeCell ref="R4:S4"/>
    <mergeCell ref="R5:S5"/>
    <mergeCell ref="H2:AI2"/>
    <mergeCell ref="B3:C3"/>
    <mergeCell ref="B4:C4"/>
    <mergeCell ref="B5:C5"/>
    <mergeCell ref="F3:G3"/>
    <mergeCell ref="F4:G4"/>
    <mergeCell ref="F5:G5"/>
    <mergeCell ref="H5:I5"/>
    <mergeCell ref="H4:I4"/>
    <mergeCell ref="H3:I3"/>
    <mergeCell ref="J3:K3"/>
    <mergeCell ref="J4:K4"/>
    <mergeCell ref="J5:K5"/>
    <mergeCell ref="L5:M5"/>
    <mergeCell ref="B2:C2"/>
    <mergeCell ref="D2:E2"/>
    <mergeCell ref="F2:G2"/>
    <mergeCell ref="AJ2:AK2"/>
    <mergeCell ref="R3:S3"/>
    <mergeCell ref="AD3:AE3"/>
    <mergeCell ref="AF3:AG3"/>
    <mergeCell ref="AH3:AI3"/>
    <mergeCell ref="T3:U3"/>
    <mergeCell ref="V3:W3"/>
    <mergeCell ref="X3:Y3"/>
    <mergeCell ref="Z3:AA3"/>
    <mergeCell ref="AB3:AC3"/>
    <mergeCell ref="L3:M3"/>
    <mergeCell ref="AD4:AE4"/>
    <mergeCell ref="AF4:AG4"/>
    <mergeCell ref="AH4:AI4"/>
    <mergeCell ref="T4:U4"/>
    <mergeCell ref="V4:W4"/>
    <mergeCell ref="X4:Y4"/>
    <mergeCell ref="Z4:AA4"/>
    <mergeCell ref="AB4:AC4"/>
    <mergeCell ref="AF5:AG5"/>
    <mergeCell ref="AH5:AI5"/>
    <mergeCell ref="T5:U5"/>
    <mergeCell ref="V5:W5"/>
    <mergeCell ref="X5:Y5"/>
    <mergeCell ref="Z5:AA5"/>
    <mergeCell ref="AB5:AC5"/>
    <mergeCell ref="D14:E14"/>
    <mergeCell ref="F14:G14"/>
    <mergeCell ref="H14:I14"/>
    <mergeCell ref="J14:K14"/>
    <mergeCell ref="AD5:AE5"/>
    <mergeCell ref="F6:G6"/>
    <mergeCell ref="D15:E15"/>
    <mergeCell ref="F15:G15"/>
    <mergeCell ref="H15:I15"/>
    <mergeCell ref="D16:E16"/>
    <mergeCell ref="F16:G16"/>
    <mergeCell ref="H16:I16"/>
    <mergeCell ref="D17:E17"/>
    <mergeCell ref="F17:G17"/>
    <mergeCell ref="H17:I17"/>
    <mergeCell ref="D18:E18"/>
    <mergeCell ref="F18:G18"/>
    <mergeCell ref="H18:I18"/>
    <mergeCell ref="J15:K15"/>
    <mergeCell ref="J16:K16"/>
    <mergeCell ref="J17:K17"/>
    <mergeCell ref="J18:K18"/>
    <mergeCell ref="L14:M14"/>
    <mergeCell ref="L15:M15"/>
    <mergeCell ref="L16:M16"/>
    <mergeCell ref="L17:M17"/>
    <mergeCell ref="L18:M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2A52-D31F-4FE4-B110-D7FC9A1EF848}">
  <dimension ref="B2:CF1048576"/>
  <sheetViews>
    <sheetView tabSelected="1" zoomScale="53" workbookViewId="0">
      <selection activeCell="M22" sqref="M22"/>
    </sheetView>
  </sheetViews>
  <sheetFormatPr baseColWidth="10" defaultColWidth="11.44140625" defaultRowHeight="14.4" x14ac:dyDescent="0.3"/>
  <cols>
    <col min="1" max="1" width="18.109375" customWidth="1"/>
    <col min="2" max="2" width="16.33203125" customWidth="1"/>
    <col min="3" max="3" width="18.6640625" bestFit="1" customWidth="1"/>
    <col min="4" max="4" width="10.44140625" bestFit="1" customWidth="1"/>
    <col min="5" max="5" width="10.44140625" customWidth="1"/>
    <col min="6" max="6" width="10.5546875" bestFit="1" customWidth="1"/>
    <col min="7" max="7" width="9.88671875" bestFit="1" customWidth="1"/>
    <col min="8" max="9" width="10.44140625" bestFit="1" customWidth="1"/>
    <col min="15" max="15" width="13.21875" customWidth="1"/>
    <col min="16" max="16" width="13.6640625" bestFit="1" customWidth="1"/>
    <col min="17" max="17" width="13.6640625" customWidth="1"/>
    <col min="18" max="18" width="13.6640625" bestFit="1" customWidth="1"/>
    <col min="19" max="19" width="13.5546875" customWidth="1"/>
    <col min="20" max="20" width="13.6640625" customWidth="1"/>
    <col min="21" max="24" width="13.5546875" customWidth="1"/>
    <col min="25" max="25" width="13.6640625" customWidth="1"/>
    <col min="26" max="29" width="13.5546875" customWidth="1"/>
    <col min="30" max="30" width="13.6640625" customWidth="1"/>
    <col min="31" max="32" width="13.5546875" customWidth="1"/>
    <col min="33" max="33" width="13.6640625" customWidth="1"/>
    <col min="34" max="35" width="13.5546875" customWidth="1"/>
    <col min="36" max="36" width="15.33203125" bestFit="1" customWidth="1"/>
    <col min="37" max="37" width="15.5546875" bestFit="1" customWidth="1"/>
    <col min="38" max="38" width="14.6640625" bestFit="1" customWidth="1"/>
    <col min="39" max="39" width="15.33203125" bestFit="1" customWidth="1"/>
    <col min="50" max="83" width="11.5546875" bestFit="1" customWidth="1"/>
    <col min="84" max="84" width="19.77734375" customWidth="1"/>
    <col min="87" max="87" width="15.5546875" customWidth="1"/>
  </cols>
  <sheetData>
    <row r="2" spans="2:84" x14ac:dyDescent="0.3">
      <c r="B2" s="177" t="s">
        <v>29</v>
      </c>
      <c r="C2" s="178"/>
      <c r="D2" s="171" t="s">
        <v>30</v>
      </c>
      <c r="E2" s="171"/>
      <c r="F2" s="171"/>
      <c r="G2" s="171"/>
      <c r="H2" s="172"/>
      <c r="I2" s="173" t="s">
        <v>31</v>
      </c>
      <c r="J2" s="173"/>
      <c r="K2" s="173"/>
      <c r="L2" s="173"/>
      <c r="M2" s="174"/>
      <c r="N2" s="168" t="s">
        <v>32</v>
      </c>
      <c r="O2" s="168"/>
      <c r="P2" s="168"/>
      <c r="Q2" s="168"/>
      <c r="R2" s="169"/>
      <c r="S2" s="168" t="s">
        <v>33</v>
      </c>
      <c r="T2" s="168"/>
      <c r="U2" s="168"/>
      <c r="V2" s="168"/>
      <c r="W2" s="169"/>
      <c r="X2" s="170" t="s">
        <v>34</v>
      </c>
      <c r="Y2" s="168"/>
      <c r="Z2" s="168"/>
      <c r="AA2" s="168"/>
      <c r="AB2" s="169"/>
      <c r="AC2" s="170" t="s">
        <v>35</v>
      </c>
      <c r="AD2" s="168"/>
      <c r="AE2" s="168"/>
      <c r="AF2" s="168"/>
      <c r="AG2" s="169"/>
      <c r="AH2" s="168" t="s">
        <v>36</v>
      </c>
      <c r="AI2" s="168"/>
      <c r="AJ2" s="168"/>
      <c r="AK2" s="168"/>
      <c r="AL2" s="169"/>
      <c r="AM2" s="168" t="s">
        <v>37</v>
      </c>
      <c r="AN2" s="168"/>
      <c r="AO2" s="168"/>
      <c r="AP2" s="168"/>
      <c r="AQ2" s="169"/>
      <c r="AR2" s="168" t="s">
        <v>38</v>
      </c>
      <c r="AS2" s="168"/>
      <c r="AT2" s="168"/>
      <c r="AU2" s="168"/>
      <c r="AV2" s="169"/>
      <c r="AW2" s="168" t="s">
        <v>39</v>
      </c>
      <c r="AX2" s="168"/>
      <c r="AY2" s="168"/>
      <c r="AZ2" s="168"/>
      <c r="BA2" s="169"/>
      <c r="BB2" s="168" t="s">
        <v>40</v>
      </c>
      <c r="BC2" s="168"/>
      <c r="BD2" s="168"/>
      <c r="BE2" s="168"/>
      <c r="BF2" s="169"/>
      <c r="BG2" s="168" t="s">
        <v>41</v>
      </c>
      <c r="BH2" s="168"/>
      <c r="BI2" s="168"/>
      <c r="BJ2" s="168"/>
      <c r="BK2" s="169"/>
      <c r="BL2" s="168" t="s">
        <v>42</v>
      </c>
      <c r="BM2" s="168"/>
      <c r="BN2" s="168"/>
      <c r="BO2" s="168"/>
      <c r="BP2" s="169"/>
      <c r="BQ2" s="168" t="s">
        <v>43</v>
      </c>
      <c r="BR2" s="168"/>
      <c r="BS2" s="168"/>
      <c r="BT2" s="168"/>
      <c r="BU2" s="169"/>
      <c r="BV2" s="168" t="s">
        <v>44</v>
      </c>
      <c r="BW2" s="168"/>
      <c r="BX2" s="168"/>
      <c r="BY2" s="168"/>
      <c r="BZ2" s="169"/>
      <c r="CA2" s="168" t="s">
        <v>45</v>
      </c>
      <c r="CB2" s="168"/>
      <c r="CC2" s="168"/>
      <c r="CD2" s="168"/>
      <c r="CE2" s="168"/>
      <c r="CF2" s="55" t="s">
        <v>46</v>
      </c>
    </row>
    <row r="3" spans="2:84" x14ac:dyDescent="0.3">
      <c r="B3" s="175" t="s">
        <v>47</v>
      </c>
      <c r="C3" s="176"/>
      <c r="D3" s="36" t="s">
        <v>48</v>
      </c>
      <c r="E3" s="37" t="s">
        <v>49</v>
      </c>
      <c r="F3" s="37" t="s">
        <v>50</v>
      </c>
      <c r="G3" s="37" t="s">
        <v>51</v>
      </c>
      <c r="H3" s="38" t="s">
        <v>52</v>
      </c>
      <c r="I3" s="39" t="s">
        <v>48</v>
      </c>
      <c r="J3" s="37" t="s">
        <v>49</v>
      </c>
      <c r="K3" s="37" t="s">
        <v>50</v>
      </c>
      <c r="L3" s="37" t="s">
        <v>51</v>
      </c>
      <c r="M3" s="40" t="s">
        <v>52</v>
      </c>
      <c r="N3" s="58" t="s">
        <v>48</v>
      </c>
      <c r="O3" s="59" t="s">
        <v>49</v>
      </c>
      <c r="P3" s="59" t="s">
        <v>50</v>
      </c>
      <c r="Q3" s="59" t="s">
        <v>51</v>
      </c>
      <c r="R3" s="60" t="s">
        <v>52</v>
      </c>
      <c r="S3" s="61" t="s">
        <v>48</v>
      </c>
      <c r="T3" s="59" t="s">
        <v>49</v>
      </c>
      <c r="U3" s="59" t="s">
        <v>50</v>
      </c>
      <c r="V3" s="59" t="s">
        <v>51</v>
      </c>
      <c r="W3" s="60" t="s">
        <v>52</v>
      </c>
      <c r="X3" s="58" t="s">
        <v>48</v>
      </c>
      <c r="Y3" s="59" t="s">
        <v>49</v>
      </c>
      <c r="Z3" s="59" t="s">
        <v>50</v>
      </c>
      <c r="AA3" s="59" t="s">
        <v>51</v>
      </c>
      <c r="AB3" s="60" t="s">
        <v>52</v>
      </c>
      <c r="AC3" s="58" t="s">
        <v>48</v>
      </c>
      <c r="AD3" s="59" t="s">
        <v>49</v>
      </c>
      <c r="AE3" s="59" t="s">
        <v>50</v>
      </c>
      <c r="AF3" s="59" t="s">
        <v>51</v>
      </c>
      <c r="AG3" s="60" t="s">
        <v>52</v>
      </c>
      <c r="AH3" s="58" t="s">
        <v>48</v>
      </c>
      <c r="AI3" s="59" t="s">
        <v>49</v>
      </c>
      <c r="AJ3" s="59" t="s">
        <v>50</v>
      </c>
      <c r="AK3" s="59" t="s">
        <v>51</v>
      </c>
      <c r="AL3" s="60" t="s">
        <v>52</v>
      </c>
      <c r="AM3" s="61" t="s">
        <v>48</v>
      </c>
      <c r="AN3" s="59" t="s">
        <v>49</v>
      </c>
      <c r="AO3" s="59" t="s">
        <v>50</v>
      </c>
      <c r="AP3" s="59" t="s">
        <v>51</v>
      </c>
      <c r="AQ3" s="60" t="s">
        <v>52</v>
      </c>
      <c r="AR3" s="61" t="s">
        <v>48</v>
      </c>
      <c r="AS3" s="59" t="s">
        <v>49</v>
      </c>
      <c r="AT3" s="59" t="s">
        <v>50</v>
      </c>
      <c r="AU3" s="59" t="s">
        <v>51</v>
      </c>
      <c r="AV3" s="60" t="s">
        <v>52</v>
      </c>
      <c r="AW3" s="61" t="s">
        <v>48</v>
      </c>
      <c r="AX3" s="59" t="s">
        <v>49</v>
      </c>
      <c r="AY3" s="59" t="s">
        <v>50</v>
      </c>
      <c r="AZ3" s="59" t="s">
        <v>51</v>
      </c>
      <c r="BA3" s="60" t="s">
        <v>52</v>
      </c>
      <c r="BB3" s="61" t="s">
        <v>48</v>
      </c>
      <c r="BC3" s="59" t="s">
        <v>49</v>
      </c>
      <c r="BD3" s="59" t="s">
        <v>50</v>
      </c>
      <c r="BE3" s="59" t="s">
        <v>51</v>
      </c>
      <c r="BF3" s="60" t="s">
        <v>52</v>
      </c>
      <c r="BG3" s="61" t="s">
        <v>48</v>
      </c>
      <c r="BH3" s="59" t="s">
        <v>49</v>
      </c>
      <c r="BI3" s="59" t="s">
        <v>50</v>
      </c>
      <c r="BJ3" s="59" t="s">
        <v>51</v>
      </c>
      <c r="BK3" s="60" t="s">
        <v>52</v>
      </c>
      <c r="BL3" s="61" t="s">
        <v>48</v>
      </c>
      <c r="BM3" s="59" t="s">
        <v>49</v>
      </c>
      <c r="BN3" s="59" t="s">
        <v>50</v>
      </c>
      <c r="BO3" s="59" t="s">
        <v>51</v>
      </c>
      <c r="BP3" s="60" t="s">
        <v>52</v>
      </c>
      <c r="BQ3" s="61" t="s">
        <v>48</v>
      </c>
      <c r="BR3" s="59" t="s">
        <v>49</v>
      </c>
      <c r="BS3" s="59" t="s">
        <v>50</v>
      </c>
      <c r="BT3" s="59" t="s">
        <v>51</v>
      </c>
      <c r="BU3" s="60" t="s">
        <v>52</v>
      </c>
      <c r="BV3" s="61" t="s">
        <v>48</v>
      </c>
      <c r="BW3" s="59" t="s">
        <v>49</v>
      </c>
      <c r="BX3" s="59" t="s">
        <v>50</v>
      </c>
      <c r="BY3" s="59" t="s">
        <v>51</v>
      </c>
      <c r="BZ3" s="60" t="s">
        <v>52</v>
      </c>
      <c r="CA3" s="61" t="s">
        <v>48</v>
      </c>
      <c r="CB3" s="59" t="s">
        <v>49</v>
      </c>
      <c r="CC3" s="59" t="s">
        <v>50</v>
      </c>
      <c r="CD3" s="59" t="s">
        <v>51</v>
      </c>
      <c r="CE3" s="62" t="s">
        <v>52</v>
      </c>
      <c r="CF3" s="56"/>
    </row>
    <row r="4" spans="2:84" x14ac:dyDescent="0.3">
      <c r="B4" s="145" t="s">
        <v>53</v>
      </c>
      <c r="C4" s="146"/>
      <c r="D4" s="41">
        <v>3</v>
      </c>
      <c r="E4" s="42">
        <v>3</v>
      </c>
      <c r="F4" s="42"/>
      <c r="G4" s="42"/>
      <c r="H4" s="43"/>
      <c r="I4" s="41">
        <v>1</v>
      </c>
      <c r="J4" s="41">
        <v>2</v>
      </c>
      <c r="K4" s="42"/>
      <c r="L4" s="42"/>
      <c r="M4" s="44"/>
      <c r="N4" s="63">
        <v>1</v>
      </c>
      <c r="O4" s="64">
        <v>1</v>
      </c>
      <c r="P4" s="64"/>
      <c r="Q4" s="64"/>
      <c r="R4" s="65"/>
      <c r="S4" s="66"/>
      <c r="T4" s="64">
        <v>1</v>
      </c>
      <c r="U4" s="64"/>
      <c r="V4" s="64"/>
      <c r="W4" s="65"/>
      <c r="X4" s="63">
        <v>1</v>
      </c>
      <c r="Y4" s="64">
        <v>2</v>
      </c>
      <c r="Z4" s="64"/>
      <c r="AA4" s="64"/>
      <c r="AB4" s="65"/>
      <c r="AC4" s="63">
        <v>1</v>
      </c>
      <c r="AD4" s="64"/>
      <c r="AE4" s="64"/>
      <c r="AF4" s="64"/>
      <c r="AG4" s="65"/>
      <c r="AH4" s="63">
        <v>1</v>
      </c>
      <c r="AI4" s="64">
        <v>2</v>
      </c>
      <c r="AJ4" s="64"/>
      <c r="AK4" s="64"/>
      <c r="AL4" s="65"/>
      <c r="AM4" s="66">
        <v>1</v>
      </c>
      <c r="AN4" s="64">
        <v>2</v>
      </c>
      <c r="AO4" s="64"/>
      <c r="AP4" s="64"/>
      <c r="AQ4" s="65"/>
      <c r="AR4" s="66">
        <v>1</v>
      </c>
      <c r="AS4" s="64">
        <v>1</v>
      </c>
      <c r="AT4" s="64"/>
      <c r="AU4" s="64"/>
      <c r="AV4" s="65"/>
      <c r="AW4" s="66">
        <v>2</v>
      </c>
      <c r="AX4" s="64">
        <v>2</v>
      </c>
      <c r="AY4" s="64"/>
      <c r="AZ4" s="64"/>
      <c r="BA4" s="65"/>
      <c r="BB4" s="66">
        <v>2</v>
      </c>
      <c r="BC4" s="64">
        <v>2</v>
      </c>
      <c r="BD4" s="64"/>
      <c r="BE4" s="64"/>
      <c r="BF4" s="65"/>
      <c r="BG4" s="66">
        <v>1</v>
      </c>
      <c r="BH4" s="64">
        <v>1</v>
      </c>
      <c r="BI4" s="64"/>
      <c r="BJ4" s="64"/>
      <c r="BK4" s="65"/>
      <c r="BL4" s="66">
        <v>1</v>
      </c>
      <c r="BM4" s="64">
        <v>1</v>
      </c>
      <c r="BN4" s="64"/>
      <c r="BO4" s="64"/>
      <c r="BP4" s="65"/>
      <c r="BQ4" s="66">
        <v>2</v>
      </c>
      <c r="BR4" s="64">
        <v>2</v>
      </c>
      <c r="BS4" s="64"/>
      <c r="BT4" s="64"/>
      <c r="BU4" s="65"/>
      <c r="BV4" s="66">
        <v>1</v>
      </c>
      <c r="BW4" s="64"/>
      <c r="BX4" s="64"/>
      <c r="BY4" s="64"/>
      <c r="BZ4" s="65"/>
      <c r="CA4" s="66">
        <v>1</v>
      </c>
      <c r="CB4" s="64">
        <v>1</v>
      </c>
      <c r="CC4" s="64"/>
      <c r="CD4" s="64"/>
      <c r="CE4" s="65"/>
      <c r="CF4" s="56">
        <f t="shared" ref="CF4:CF11" si="0">SUM(D4:CE4)</f>
        <v>43</v>
      </c>
    </row>
    <row r="5" spans="2:84" x14ac:dyDescent="0.3">
      <c r="B5" s="145" t="s">
        <v>54</v>
      </c>
      <c r="C5" s="146"/>
      <c r="D5" s="41">
        <v>2</v>
      </c>
      <c r="E5" s="42">
        <v>4</v>
      </c>
      <c r="F5" s="42"/>
      <c r="G5" s="42"/>
      <c r="H5" s="43"/>
      <c r="I5" s="41">
        <v>2</v>
      </c>
      <c r="J5" s="41">
        <v>1</v>
      </c>
      <c r="K5" s="42"/>
      <c r="L5" s="42"/>
      <c r="M5" s="44"/>
      <c r="N5" s="63"/>
      <c r="O5" s="68">
        <v>1</v>
      </c>
      <c r="P5" s="64"/>
      <c r="Q5" s="64"/>
      <c r="R5" s="65"/>
      <c r="S5" s="66">
        <v>1</v>
      </c>
      <c r="T5" s="64">
        <v>1</v>
      </c>
      <c r="U5" s="64"/>
      <c r="V5" s="64"/>
      <c r="W5" s="65"/>
      <c r="X5" s="63">
        <v>2</v>
      </c>
      <c r="Y5" s="64">
        <v>2</v>
      </c>
      <c r="Z5" s="64"/>
      <c r="AA5" s="64"/>
      <c r="AB5" s="65"/>
      <c r="AC5" s="63"/>
      <c r="AD5" s="64">
        <v>1</v>
      </c>
      <c r="AE5" s="64"/>
      <c r="AF5" s="69"/>
      <c r="AG5" s="65"/>
      <c r="AH5" s="63">
        <v>1</v>
      </c>
      <c r="AI5" s="64">
        <v>1</v>
      </c>
      <c r="AJ5" s="64"/>
      <c r="AK5" s="64"/>
      <c r="AL5" s="65"/>
      <c r="AM5" s="66">
        <v>1</v>
      </c>
      <c r="AN5" s="64">
        <v>2</v>
      </c>
      <c r="AO5" s="64"/>
      <c r="AP5" s="64"/>
      <c r="AQ5" s="65"/>
      <c r="AR5" s="66"/>
      <c r="AS5" s="64">
        <v>2</v>
      </c>
      <c r="AT5" s="64"/>
      <c r="AU5" s="64"/>
      <c r="AV5" s="65"/>
      <c r="AW5" s="66">
        <v>2</v>
      </c>
      <c r="AX5" s="64">
        <v>1</v>
      </c>
      <c r="AY5" s="64"/>
      <c r="AZ5" s="64"/>
      <c r="BA5" s="65"/>
      <c r="BB5" s="66">
        <v>2</v>
      </c>
      <c r="BC5" s="64">
        <v>2</v>
      </c>
      <c r="BD5" s="64"/>
      <c r="BE5" s="64"/>
      <c r="BF5" s="65"/>
      <c r="BG5" s="66">
        <v>1</v>
      </c>
      <c r="BH5" s="64">
        <v>2</v>
      </c>
      <c r="BI5" s="64"/>
      <c r="BJ5" s="64"/>
      <c r="BK5" s="65"/>
      <c r="BL5" s="66">
        <v>1</v>
      </c>
      <c r="BM5" s="64">
        <v>2</v>
      </c>
      <c r="BN5" s="64"/>
      <c r="BO5" s="64"/>
      <c r="BP5" s="65"/>
      <c r="BQ5" s="66">
        <v>2</v>
      </c>
      <c r="BR5" s="64">
        <v>2</v>
      </c>
      <c r="BS5" s="64"/>
      <c r="BT5" s="64"/>
      <c r="BU5" s="65"/>
      <c r="BV5" s="66">
        <v>1</v>
      </c>
      <c r="BW5" s="64">
        <v>1</v>
      </c>
      <c r="BX5" s="64"/>
      <c r="BY5" s="64"/>
      <c r="BZ5" s="65"/>
      <c r="CA5" s="66">
        <v>1</v>
      </c>
      <c r="CB5" s="64"/>
      <c r="CC5" s="64"/>
      <c r="CD5" s="64"/>
      <c r="CE5" s="65"/>
      <c r="CF5" s="56">
        <f t="shared" si="0"/>
        <v>44</v>
      </c>
    </row>
    <row r="6" spans="2:84" x14ac:dyDescent="0.3">
      <c r="B6" s="145" t="s">
        <v>55</v>
      </c>
      <c r="C6" s="146"/>
      <c r="D6" s="41"/>
      <c r="E6" s="42"/>
      <c r="F6" s="42">
        <v>2</v>
      </c>
      <c r="G6" s="42">
        <v>11</v>
      </c>
      <c r="H6" s="43"/>
      <c r="I6" s="41"/>
      <c r="J6" s="41"/>
      <c r="K6" s="42">
        <v>2</v>
      </c>
      <c r="L6" s="45">
        <v>3</v>
      </c>
      <c r="M6" s="44"/>
      <c r="N6" s="63"/>
      <c r="O6" s="64"/>
      <c r="P6" s="64">
        <v>1</v>
      </c>
      <c r="Q6" s="64">
        <v>1</v>
      </c>
      <c r="R6" s="65"/>
      <c r="S6" s="66"/>
      <c r="T6" s="64"/>
      <c r="U6" s="64">
        <v>1</v>
      </c>
      <c r="V6" s="64">
        <v>2</v>
      </c>
      <c r="W6" s="65"/>
      <c r="X6" s="63"/>
      <c r="Y6" s="64"/>
      <c r="Z6" s="64">
        <v>3</v>
      </c>
      <c r="AA6" s="64">
        <v>4</v>
      </c>
      <c r="AB6" s="65"/>
      <c r="AC6" s="63"/>
      <c r="AD6" s="64"/>
      <c r="AE6" s="67">
        <v>1</v>
      </c>
      <c r="AF6" s="64">
        <v>5</v>
      </c>
      <c r="AG6" s="70"/>
      <c r="AH6" s="63"/>
      <c r="AI6" s="64"/>
      <c r="AJ6" s="64">
        <v>1</v>
      </c>
      <c r="AK6" s="64">
        <v>2</v>
      </c>
      <c r="AL6" s="65"/>
      <c r="AM6" s="66"/>
      <c r="AN6" s="64"/>
      <c r="AO6" s="64">
        <v>4</v>
      </c>
      <c r="AP6" s="64">
        <v>7</v>
      </c>
      <c r="AQ6" s="65"/>
      <c r="AR6" s="66"/>
      <c r="AS6" s="64"/>
      <c r="AT6" s="64">
        <v>1</v>
      </c>
      <c r="AU6" s="64">
        <v>3</v>
      </c>
      <c r="AV6" s="65"/>
      <c r="AW6" s="66"/>
      <c r="AX6" s="64"/>
      <c r="AY6" s="64">
        <v>2</v>
      </c>
      <c r="AZ6" s="64">
        <v>2</v>
      </c>
      <c r="BA6" s="65"/>
      <c r="BB6" s="66"/>
      <c r="BC6" s="64"/>
      <c r="BD6" s="64">
        <v>2</v>
      </c>
      <c r="BE6" s="64">
        <v>2</v>
      </c>
      <c r="BF6" s="65"/>
      <c r="BG6" s="66"/>
      <c r="BH6" s="64"/>
      <c r="BI6" s="64">
        <v>1</v>
      </c>
      <c r="BJ6" s="64">
        <v>2</v>
      </c>
      <c r="BK6" s="65"/>
      <c r="BL6" s="66"/>
      <c r="BM6" s="64"/>
      <c r="BN6" s="64">
        <v>1</v>
      </c>
      <c r="BO6" s="64">
        <v>3</v>
      </c>
      <c r="BP6" s="65"/>
      <c r="BQ6" s="66"/>
      <c r="BR6" s="64"/>
      <c r="BS6" s="64">
        <v>2</v>
      </c>
      <c r="BT6" s="64">
        <v>2</v>
      </c>
      <c r="BU6" s="65"/>
      <c r="BV6" s="66"/>
      <c r="BW6" s="64"/>
      <c r="BX6" s="64">
        <v>1</v>
      </c>
      <c r="BY6" s="64">
        <v>3</v>
      </c>
      <c r="BZ6" s="65"/>
      <c r="CA6" s="66"/>
      <c r="CB6" s="64"/>
      <c r="CC6" s="64">
        <v>1</v>
      </c>
      <c r="CD6" s="64">
        <v>3</v>
      </c>
      <c r="CE6" s="65"/>
      <c r="CF6" s="56">
        <f t="shared" si="0"/>
        <v>81</v>
      </c>
    </row>
    <row r="7" spans="2:84" x14ac:dyDescent="0.3">
      <c r="B7" s="145" t="s">
        <v>56</v>
      </c>
      <c r="C7" s="146"/>
      <c r="D7" s="41"/>
      <c r="E7" s="42"/>
      <c r="F7" s="42">
        <v>3</v>
      </c>
      <c r="G7" s="42">
        <v>10</v>
      </c>
      <c r="H7" s="43"/>
      <c r="I7" s="41"/>
      <c r="J7" s="41"/>
      <c r="K7" s="44">
        <v>2</v>
      </c>
      <c r="L7" s="46">
        <v>4</v>
      </c>
      <c r="M7" s="47"/>
      <c r="N7" s="63"/>
      <c r="O7" s="64"/>
      <c r="P7" s="64">
        <v>1</v>
      </c>
      <c r="Q7" s="64">
        <v>2</v>
      </c>
      <c r="R7" s="65"/>
      <c r="S7" s="66"/>
      <c r="T7" s="64"/>
      <c r="U7" s="64">
        <v>1</v>
      </c>
      <c r="V7" s="64">
        <v>1</v>
      </c>
      <c r="W7" s="65"/>
      <c r="X7" s="63"/>
      <c r="Y7" s="64"/>
      <c r="Z7" s="64">
        <v>4</v>
      </c>
      <c r="AA7" s="64">
        <v>4</v>
      </c>
      <c r="AB7" s="65"/>
      <c r="AC7" s="63"/>
      <c r="AD7" s="64"/>
      <c r="AE7" s="64">
        <v>1</v>
      </c>
      <c r="AF7" s="71">
        <v>5</v>
      </c>
      <c r="AG7" s="65"/>
      <c r="AH7" s="63"/>
      <c r="AI7" s="64"/>
      <c r="AJ7" s="64"/>
      <c r="AK7" s="64">
        <v>4</v>
      </c>
      <c r="AL7" s="65"/>
      <c r="AM7" s="66"/>
      <c r="AN7" s="64"/>
      <c r="AO7" s="64">
        <v>4</v>
      </c>
      <c r="AP7" s="64">
        <v>7</v>
      </c>
      <c r="AQ7" s="65"/>
      <c r="AR7" s="66"/>
      <c r="AS7" s="64"/>
      <c r="AT7" s="64"/>
      <c r="AU7" s="64">
        <v>3</v>
      </c>
      <c r="AV7" s="65"/>
      <c r="AW7" s="66"/>
      <c r="AX7" s="64"/>
      <c r="AY7" s="64">
        <v>3</v>
      </c>
      <c r="AZ7" s="64">
        <v>3</v>
      </c>
      <c r="BA7" s="65"/>
      <c r="BB7" s="66"/>
      <c r="BC7" s="64"/>
      <c r="BD7" s="64">
        <v>3</v>
      </c>
      <c r="BE7" s="64">
        <v>2</v>
      </c>
      <c r="BF7" s="65"/>
      <c r="BG7" s="66"/>
      <c r="BH7" s="64"/>
      <c r="BI7" s="64">
        <v>2</v>
      </c>
      <c r="BJ7" s="64">
        <v>2</v>
      </c>
      <c r="BK7" s="65"/>
      <c r="BL7" s="66"/>
      <c r="BM7" s="64"/>
      <c r="BN7" s="64">
        <v>2</v>
      </c>
      <c r="BO7" s="64">
        <v>2</v>
      </c>
      <c r="BP7" s="65"/>
      <c r="BQ7" s="66"/>
      <c r="BR7" s="64"/>
      <c r="BS7" s="64">
        <v>3</v>
      </c>
      <c r="BT7" s="64">
        <v>2</v>
      </c>
      <c r="BU7" s="65"/>
      <c r="BV7" s="66"/>
      <c r="BW7" s="64"/>
      <c r="BX7" s="64">
        <v>1</v>
      </c>
      <c r="BY7" s="64">
        <v>3</v>
      </c>
      <c r="BZ7" s="65"/>
      <c r="CA7" s="66"/>
      <c r="CB7" s="64"/>
      <c r="CC7" s="64">
        <v>1</v>
      </c>
      <c r="CD7" s="64">
        <v>3</v>
      </c>
      <c r="CE7" s="65"/>
      <c r="CF7" s="56">
        <f t="shared" si="0"/>
        <v>88</v>
      </c>
    </row>
    <row r="8" spans="2:84" x14ac:dyDescent="0.3">
      <c r="B8" s="162" t="s">
        <v>57</v>
      </c>
      <c r="C8" s="163"/>
      <c r="D8" s="48"/>
      <c r="E8" s="49"/>
      <c r="F8" s="49"/>
      <c r="G8" s="49"/>
      <c r="H8" s="50">
        <v>2</v>
      </c>
      <c r="I8" s="41"/>
      <c r="J8" s="48"/>
      <c r="K8" s="49"/>
      <c r="L8" s="49"/>
      <c r="M8" s="51">
        <v>1</v>
      </c>
      <c r="N8" s="72"/>
      <c r="O8" s="71"/>
      <c r="P8" s="71"/>
      <c r="Q8" s="71"/>
      <c r="R8" s="73"/>
      <c r="S8" s="74"/>
      <c r="T8" s="71"/>
      <c r="U8" s="71"/>
      <c r="V8" s="71"/>
      <c r="W8" s="73">
        <v>1</v>
      </c>
      <c r="X8" s="72"/>
      <c r="Y8" s="71"/>
      <c r="Z8" s="71"/>
      <c r="AA8" s="71"/>
      <c r="AB8" s="73">
        <v>1</v>
      </c>
      <c r="AC8" s="72"/>
      <c r="AD8" s="71"/>
      <c r="AE8" s="71"/>
      <c r="AF8" s="71"/>
      <c r="AG8" s="73">
        <v>3</v>
      </c>
      <c r="AH8" s="72"/>
      <c r="AI8" s="71"/>
      <c r="AJ8" s="71"/>
      <c r="AK8" s="71"/>
      <c r="AL8" s="73">
        <v>3</v>
      </c>
      <c r="AM8" s="74"/>
      <c r="AN8" s="71"/>
      <c r="AO8" s="71"/>
      <c r="AP8" s="71"/>
      <c r="AQ8" s="73">
        <v>1</v>
      </c>
      <c r="AR8" s="74"/>
      <c r="AS8" s="71"/>
      <c r="AT8" s="71"/>
      <c r="AU8" s="71"/>
      <c r="AV8" s="73">
        <v>2</v>
      </c>
      <c r="AW8" s="74"/>
      <c r="AX8" s="71"/>
      <c r="AY8" s="71"/>
      <c r="AZ8" s="71"/>
      <c r="BA8" s="73">
        <v>3</v>
      </c>
      <c r="BB8" s="74"/>
      <c r="BC8" s="71"/>
      <c r="BD8" s="71"/>
      <c r="BE8" s="71"/>
      <c r="BF8" s="73">
        <v>1</v>
      </c>
      <c r="BG8" s="74"/>
      <c r="BH8" s="71"/>
      <c r="BI8" s="71"/>
      <c r="BJ8" s="71"/>
      <c r="BK8" s="73">
        <v>1</v>
      </c>
      <c r="BL8" s="74"/>
      <c r="BM8" s="71"/>
      <c r="BN8" s="71"/>
      <c r="BO8" s="71"/>
      <c r="BP8" s="73">
        <v>1</v>
      </c>
      <c r="BQ8" s="74"/>
      <c r="BR8" s="71"/>
      <c r="BS8" s="71"/>
      <c r="BT8" s="71"/>
      <c r="BU8" s="73">
        <v>1</v>
      </c>
      <c r="BV8" s="74"/>
      <c r="BW8" s="71"/>
      <c r="BX8" s="71"/>
      <c r="BY8" s="71"/>
      <c r="BZ8" s="73">
        <v>2</v>
      </c>
      <c r="CA8" s="74"/>
      <c r="CB8" s="71"/>
      <c r="CC8" s="71"/>
      <c r="CD8" s="71"/>
      <c r="CE8" s="73">
        <v>1</v>
      </c>
      <c r="CF8" s="56">
        <f t="shared" si="0"/>
        <v>24</v>
      </c>
    </row>
    <row r="9" spans="2:84" x14ac:dyDescent="0.3">
      <c r="B9" s="164" t="s">
        <v>58</v>
      </c>
      <c r="C9" s="165"/>
      <c r="D9" s="41"/>
      <c r="E9" s="42"/>
      <c r="F9" s="42"/>
      <c r="G9" s="42"/>
      <c r="H9" s="43">
        <v>2</v>
      </c>
      <c r="I9" s="52"/>
      <c r="J9" s="52"/>
      <c r="K9" s="53"/>
      <c r="L9" s="53"/>
      <c r="M9" s="54">
        <v>2</v>
      </c>
      <c r="N9" s="63"/>
      <c r="O9" s="64"/>
      <c r="P9" s="64"/>
      <c r="Q9" s="64"/>
      <c r="R9" s="65">
        <v>1</v>
      </c>
      <c r="S9" s="66"/>
      <c r="T9" s="64"/>
      <c r="U9" s="64"/>
      <c r="V9" s="64"/>
      <c r="W9" s="65"/>
      <c r="X9" s="63"/>
      <c r="Y9" s="64"/>
      <c r="Z9" s="64"/>
      <c r="AA9" s="64"/>
      <c r="AB9" s="65">
        <v>2</v>
      </c>
      <c r="AC9" s="63"/>
      <c r="AD9" s="64"/>
      <c r="AE9" s="64"/>
      <c r="AF9" s="64"/>
      <c r="AG9" s="65">
        <v>2</v>
      </c>
      <c r="AH9" s="63"/>
      <c r="AI9" s="64"/>
      <c r="AJ9" s="64"/>
      <c r="AK9" s="64"/>
      <c r="AL9" s="65">
        <v>3</v>
      </c>
      <c r="AM9" s="66"/>
      <c r="AN9" s="64"/>
      <c r="AO9" s="64"/>
      <c r="AP9" s="64"/>
      <c r="AQ9" s="65">
        <v>2</v>
      </c>
      <c r="AR9" s="66"/>
      <c r="AS9" s="64"/>
      <c r="AT9" s="64"/>
      <c r="AU9" s="64"/>
      <c r="AV9" s="65">
        <v>1</v>
      </c>
      <c r="AW9" s="66"/>
      <c r="AX9" s="64"/>
      <c r="AY9" s="64"/>
      <c r="AZ9" s="64"/>
      <c r="BA9" s="65">
        <v>3</v>
      </c>
      <c r="BB9" s="66"/>
      <c r="BC9" s="64"/>
      <c r="BD9" s="64"/>
      <c r="BE9" s="64"/>
      <c r="BF9" s="65">
        <v>1</v>
      </c>
      <c r="BG9" s="76"/>
      <c r="BH9" s="69"/>
      <c r="BI9" s="69"/>
      <c r="BJ9" s="69"/>
      <c r="BK9" s="77">
        <v>1</v>
      </c>
      <c r="BL9" s="66"/>
      <c r="BM9" s="64"/>
      <c r="BN9" s="64"/>
      <c r="BO9" s="64"/>
      <c r="BP9" s="65">
        <v>1</v>
      </c>
      <c r="BQ9" s="66"/>
      <c r="BR9" s="64"/>
      <c r="BS9" s="64"/>
      <c r="BT9" s="64"/>
      <c r="BU9" s="65">
        <v>1</v>
      </c>
      <c r="BV9" s="66"/>
      <c r="BW9" s="64"/>
      <c r="BX9" s="64"/>
      <c r="BY9" s="64"/>
      <c r="BZ9" s="65">
        <v>1</v>
      </c>
      <c r="CA9" s="66"/>
      <c r="CB9" s="64"/>
      <c r="CC9" s="64"/>
      <c r="CD9" s="64"/>
      <c r="CE9" s="65">
        <v>2</v>
      </c>
      <c r="CF9" s="56">
        <f t="shared" si="0"/>
        <v>25</v>
      </c>
    </row>
    <row r="10" spans="2:84" x14ac:dyDescent="0.3">
      <c r="B10" s="166" t="s">
        <v>59</v>
      </c>
      <c r="C10" s="167"/>
      <c r="D10" s="160">
        <f>SUM(D4:H9)</f>
        <v>42</v>
      </c>
      <c r="E10" s="160"/>
      <c r="F10" s="160"/>
      <c r="G10" s="160"/>
      <c r="H10" s="161"/>
      <c r="I10" s="160">
        <f>SUM(I4:M9)</f>
        <v>20</v>
      </c>
      <c r="J10" s="160"/>
      <c r="K10" s="160"/>
      <c r="L10" s="160"/>
      <c r="M10" s="161"/>
      <c r="N10" s="147">
        <f>SUM(N4:R9)</f>
        <v>9</v>
      </c>
      <c r="O10" s="147"/>
      <c r="P10" s="147"/>
      <c r="Q10" s="147"/>
      <c r="R10" s="159"/>
      <c r="S10" s="147">
        <f>SUM(S4:W9)</f>
        <v>9</v>
      </c>
      <c r="T10" s="147"/>
      <c r="U10" s="147"/>
      <c r="V10" s="147"/>
      <c r="W10" s="159"/>
      <c r="X10" s="147">
        <f>SUM(X4:AB9)</f>
        <v>25</v>
      </c>
      <c r="Y10" s="147"/>
      <c r="Z10" s="147"/>
      <c r="AA10" s="147"/>
      <c r="AB10" s="159"/>
      <c r="AC10" s="147">
        <f>SUM(AC4:AG9)</f>
        <v>19</v>
      </c>
      <c r="AD10" s="147"/>
      <c r="AE10" s="147"/>
      <c r="AF10" s="147"/>
      <c r="AG10" s="159"/>
      <c r="AH10" s="147">
        <f>SUM(AH4:AL9)</f>
        <v>18</v>
      </c>
      <c r="AI10" s="147"/>
      <c r="AJ10" s="147"/>
      <c r="AK10" s="147"/>
      <c r="AL10" s="159"/>
      <c r="AM10" s="147">
        <f>SUM(AM4:AQ9)</f>
        <v>31</v>
      </c>
      <c r="AN10" s="147"/>
      <c r="AO10" s="147"/>
      <c r="AP10" s="147"/>
      <c r="AQ10" s="159"/>
      <c r="AR10" s="147">
        <f>SUM(AR4:AV9)</f>
        <v>14</v>
      </c>
      <c r="AS10" s="147"/>
      <c r="AT10" s="147"/>
      <c r="AU10" s="147"/>
      <c r="AV10" s="159"/>
      <c r="AW10" s="147">
        <f>SUM(AW4:BA9)</f>
        <v>23</v>
      </c>
      <c r="AX10" s="147"/>
      <c r="AY10" s="147"/>
      <c r="AZ10" s="147"/>
      <c r="BA10" s="159"/>
      <c r="BB10" s="147">
        <f>SUM(BB4:BF9)</f>
        <v>19</v>
      </c>
      <c r="BC10" s="147"/>
      <c r="BD10" s="147"/>
      <c r="BE10" s="147"/>
      <c r="BF10" s="147"/>
      <c r="BG10" s="156">
        <f>SUM(BG4:BK9)</f>
        <v>14</v>
      </c>
      <c r="BH10" s="157"/>
      <c r="BI10" s="157"/>
      <c r="BJ10" s="157"/>
      <c r="BK10" s="158"/>
      <c r="BL10" s="147">
        <f>SUM(BL4:BP9)</f>
        <v>15</v>
      </c>
      <c r="BM10" s="147"/>
      <c r="BN10" s="147"/>
      <c r="BO10" s="147"/>
      <c r="BP10" s="159"/>
      <c r="BQ10" s="147">
        <f>SUM(BQ4:BU9)</f>
        <v>19</v>
      </c>
      <c r="BR10" s="147"/>
      <c r="BS10" s="147"/>
      <c r="BT10" s="147"/>
      <c r="BU10" s="159"/>
      <c r="BV10" s="147">
        <f>SUM(BV4:BZ9)</f>
        <v>14</v>
      </c>
      <c r="BW10" s="147"/>
      <c r="BX10" s="147"/>
      <c r="BY10" s="147"/>
      <c r="BZ10" s="159"/>
      <c r="CA10" s="147">
        <f>SUM(CA4:CE9)</f>
        <v>14</v>
      </c>
      <c r="CB10" s="147"/>
      <c r="CC10" s="147"/>
      <c r="CD10" s="147"/>
      <c r="CE10" s="147"/>
      <c r="CF10" s="56">
        <f t="shared" si="0"/>
        <v>305</v>
      </c>
    </row>
    <row r="11" spans="2:84" x14ac:dyDescent="0.3">
      <c r="B11" s="148" t="s">
        <v>60</v>
      </c>
      <c r="C11" s="149"/>
      <c r="D11" s="150">
        <f>((D4+D5)*100)+((E4+E5)*90)+((F6+F7)*60)+((G6+G7)*30)+((H8+H9)*20)</f>
        <v>2140</v>
      </c>
      <c r="E11" s="150"/>
      <c r="F11" s="150"/>
      <c r="G11" s="150"/>
      <c r="H11" s="151"/>
      <c r="I11" s="152">
        <f t="shared" ref="I11" si="1">((I4+I5)*100)+((J4+J5)*90)+((K6+K7)*60)+((L6+L7)*30)+((M8+M9)*20)</f>
        <v>1080</v>
      </c>
      <c r="J11" s="150"/>
      <c r="K11" s="150"/>
      <c r="L11" s="150"/>
      <c r="M11" s="151"/>
      <c r="N11" s="142">
        <f t="shared" ref="N11" si="2">((N4+N5)*100)+((O4+O5)*90)+((P6+P7)*60)+((Q6+Q7)*30)+((R8+R9)*20)</f>
        <v>510</v>
      </c>
      <c r="O11" s="143"/>
      <c r="P11" s="143"/>
      <c r="Q11" s="143"/>
      <c r="R11" s="144"/>
      <c r="S11" s="142">
        <f t="shared" ref="S11" si="3">((S4+S5)*100)+((T4+T5)*90)+((U6+U7)*60)+((V6+V7)*30)+((W8+W9)*20)</f>
        <v>510</v>
      </c>
      <c r="T11" s="143"/>
      <c r="U11" s="143"/>
      <c r="V11" s="143"/>
      <c r="W11" s="144"/>
      <c r="X11" s="142">
        <f t="shared" ref="X11" si="4">((X4+X5)*100)+((Y4+Y5)*90)+((Z6+Z7)*60)+((AA6+AA7)*30)+((AB8+AB9)*20)</f>
        <v>1380</v>
      </c>
      <c r="Y11" s="143"/>
      <c r="Z11" s="143"/>
      <c r="AA11" s="143"/>
      <c r="AB11" s="144"/>
      <c r="AC11" s="142">
        <f t="shared" ref="AC11" si="5">((AC4+AC5)*100)+((AD4+AD5)*90)+((AE6+AE7)*60)+((AF6+AF7)*30)+((AG8+AG9)*20)</f>
        <v>710</v>
      </c>
      <c r="AD11" s="143"/>
      <c r="AE11" s="143"/>
      <c r="AF11" s="143"/>
      <c r="AG11" s="144"/>
      <c r="AH11" s="142">
        <f t="shared" ref="AH11" si="6">((AH4+AH5)*100)+((AI4+AI5)*90)+((AJ6+AJ7)*60)+((AK6+AK7)*30)+((AL8+AL9)*20)</f>
        <v>830</v>
      </c>
      <c r="AI11" s="143"/>
      <c r="AJ11" s="143"/>
      <c r="AK11" s="143"/>
      <c r="AL11" s="144"/>
      <c r="AM11" s="142">
        <f t="shared" ref="AM11" si="7">((AM4+AM5)*100)+((AN4+AN5)*90)+((AO6+AO7)*60)+((AP6+AP7)*30)+((AQ8+AQ9)*20)</f>
        <v>1520</v>
      </c>
      <c r="AN11" s="143"/>
      <c r="AO11" s="143"/>
      <c r="AP11" s="143"/>
      <c r="AQ11" s="144"/>
      <c r="AR11" s="142">
        <f t="shared" ref="AR11" si="8">((AR4+AR5)*100)+((AS4+AS5)*90)+((AT6+AT7)*60)+((AU6+AU7)*30)+((AV8+AV9)*20)</f>
        <v>670</v>
      </c>
      <c r="AS11" s="143"/>
      <c r="AT11" s="143"/>
      <c r="AU11" s="143"/>
      <c r="AV11" s="144"/>
      <c r="AW11" s="142">
        <f t="shared" ref="AW11" si="9">((AW4+AW5)*100)+((AX4+AX5)*90)+((AY6+AY7)*60)+((AZ6+AZ7)*30)+((BA8+BA9)*20)</f>
        <v>1240</v>
      </c>
      <c r="AX11" s="143"/>
      <c r="AY11" s="143"/>
      <c r="AZ11" s="143"/>
      <c r="BA11" s="144"/>
      <c r="BB11" s="142">
        <f t="shared" ref="BB11" si="10">((BB4+BB5)*100)+((BC4+BC5)*90)+((BD6+BD7)*60)+((BE6+BE7)*30)+((BF8+BF9)*20)</f>
        <v>1220</v>
      </c>
      <c r="BC11" s="143"/>
      <c r="BD11" s="143"/>
      <c r="BE11" s="143"/>
      <c r="BF11" s="144"/>
      <c r="BG11" s="153">
        <f t="shared" ref="BG11" si="11">((BG4+BG5)*100)+((BH4+BH5)*90)+((BI6+BI7)*60)+((BJ6+BJ7)*30)+((BK8+BK9)*20)</f>
        <v>810</v>
      </c>
      <c r="BH11" s="154"/>
      <c r="BI11" s="154"/>
      <c r="BJ11" s="154"/>
      <c r="BK11" s="155"/>
      <c r="BL11" s="142">
        <f t="shared" ref="BL11" si="12">((BL4+BL5)*100)+((BM4+BM5)*90)+((BN6+BN7)*60)+((BO6+BO7)*30)+((BP8+BP9)*20)</f>
        <v>840</v>
      </c>
      <c r="BM11" s="143"/>
      <c r="BN11" s="143"/>
      <c r="BO11" s="143"/>
      <c r="BP11" s="144"/>
      <c r="BQ11" s="142">
        <f t="shared" ref="BQ11" si="13">((BQ4+BQ5)*100)+((BR4+BR5)*90)+((BS6+BS7)*60)+((BT6+BT7)*30)+((BU8+BU9)*20)</f>
        <v>1220</v>
      </c>
      <c r="BR11" s="143"/>
      <c r="BS11" s="143"/>
      <c r="BT11" s="143"/>
      <c r="BU11" s="144"/>
      <c r="BV11" s="142">
        <f t="shared" ref="BV11" si="14">((BV4+BV5)*100)+((BW4+BW5)*90)+((BX6+BX7)*60)+((BY6+BY7)*30)+((BZ8+BZ9)*20)</f>
        <v>650</v>
      </c>
      <c r="BW11" s="143"/>
      <c r="BX11" s="143"/>
      <c r="BY11" s="143"/>
      <c r="BZ11" s="144"/>
      <c r="CA11" s="142">
        <f t="shared" ref="CA11" si="15">((CA4+CA5)*100)+((CB4+CB5)*90)+((CC6+CC7)*60)+((CD6+CD7)*30)+((CE8+CE9)*20)</f>
        <v>650</v>
      </c>
      <c r="CB11" s="143"/>
      <c r="CC11" s="143"/>
      <c r="CD11" s="143"/>
      <c r="CE11" s="143"/>
      <c r="CF11" s="57">
        <f t="shared" si="0"/>
        <v>15980</v>
      </c>
    </row>
    <row r="14" spans="2:84" ht="14.4" customHeight="1" x14ac:dyDescent="0.3"/>
    <row r="15" spans="2:84" ht="14.4" customHeight="1" x14ac:dyDescent="0.3"/>
    <row r="16" spans="2:84" ht="14.4" customHeight="1" x14ac:dyDescent="0.3"/>
    <row r="17" spans="2:20" ht="14.4" customHeight="1" x14ac:dyDescent="0.3">
      <c r="O17" s="31" t="s">
        <v>61</v>
      </c>
      <c r="P17" t="s">
        <v>62</v>
      </c>
    </row>
    <row r="18" spans="2:20" ht="14.4" customHeight="1" x14ac:dyDescent="0.3"/>
    <row r="19" spans="2:20" ht="14.4" customHeight="1" x14ac:dyDescent="0.3">
      <c r="J19" s="224"/>
      <c r="K19" s="225"/>
      <c r="L19" s="225"/>
      <c r="M19" s="225"/>
      <c r="O19" s="31" t="s">
        <v>63</v>
      </c>
      <c r="P19" t="s">
        <v>64</v>
      </c>
      <c r="Q19" t="s">
        <v>65</v>
      </c>
      <c r="R19" t="s">
        <v>66</v>
      </c>
      <c r="S19" t="s">
        <v>67</v>
      </c>
      <c r="T19" t="s">
        <v>68</v>
      </c>
    </row>
    <row r="20" spans="2:20" ht="14.4" customHeight="1" x14ac:dyDescent="0.3">
      <c r="J20" s="224"/>
      <c r="K20" s="227"/>
      <c r="L20" s="227"/>
      <c r="M20" s="227"/>
      <c r="O20" s="32" t="s">
        <v>69</v>
      </c>
      <c r="P20" s="214">
        <v>2</v>
      </c>
      <c r="Q20" s="214">
        <v>4</v>
      </c>
      <c r="R20" s="214">
        <v>8</v>
      </c>
      <c r="S20" s="214">
        <v>14</v>
      </c>
      <c r="T20" s="214">
        <v>3</v>
      </c>
    </row>
    <row r="21" spans="2:20" ht="14.4" customHeight="1" x14ac:dyDescent="0.3">
      <c r="B21" s="30" t="s">
        <v>70</v>
      </c>
      <c r="C21" s="35" t="s">
        <v>61</v>
      </c>
      <c r="D21" s="34" t="s">
        <v>48</v>
      </c>
      <c r="E21" s="34" t="s">
        <v>49</v>
      </c>
      <c r="F21" s="34" t="s">
        <v>50</v>
      </c>
      <c r="G21" s="34" t="s">
        <v>51</v>
      </c>
      <c r="H21" s="34" t="s">
        <v>52</v>
      </c>
      <c r="J21" s="224"/>
      <c r="K21" s="225"/>
      <c r="L21" s="225"/>
      <c r="M21" s="225"/>
      <c r="O21" s="32" t="s">
        <v>71</v>
      </c>
      <c r="P21" s="214">
        <v>3</v>
      </c>
      <c r="Q21" s="214">
        <v>4</v>
      </c>
      <c r="R21" s="214">
        <v>7</v>
      </c>
      <c r="S21" s="214">
        <v>8</v>
      </c>
      <c r="T21" s="214">
        <v>3</v>
      </c>
    </row>
    <row r="22" spans="2:20" ht="14.4" customHeight="1" x14ac:dyDescent="0.3">
      <c r="B22" s="30" t="s">
        <v>69</v>
      </c>
      <c r="C22" s="35">
        <v>4</v>
      </c>
      <c r="D22" s="30">
        <v>2</v>
      </c>
      <c r="E22" s="30">
        <v>4</v>
      </c>
      <c r="F22" s="30">
        <v>8</v>
      </c>
      <c r="G22" s="30">
        <v>14</v>
      </c>
      <c r="H22" s="30">
        <v>3</v>
      </c>
      <c r="J22" s="224"/>
      <c r="K22" s="225"/>
      <c r="L22" s="225"/>
      <c r="M22" s="225"/>
      <c r="O22" s="32" t="s">
        <v>72</v>
      </c>
      <c r="P22" s="214">
        <v>1</v>
      </c>
      <c r="Q22" s="214">
        <v>3</v>
      </c>
      <c r="R22" s="214">
        <v>1</v>
      </c>
      <c r="S22" s="214">
        <v>6</v>
      </c>
      <c r="T22" s="214">
        <v>3</v>
      </c>
    </row>
    <row r="23" spans="2:20" x14ac:dyDescent="0.3">
      <c r="B23" s="30" t="s">
        <v>73</v>
      </c>
      <c r="C23" s="35">
        <v>6</v>
      </c>
      <c r="D23" s="30">
        <v>4</v>
      </c>
      <c r="E23" s="30">
        <v>6</v>
      </c>
      <c r="F23" s="30">
        <v>10</v>
      </c>
      <c r="G23" s="30">
        <v>16</v>
      </c>
      <c r="H23" s="30">
        <v>4</v>
      </c>
      <c r="J23" s="224"/>
      <c r="K23" s="225"/>
      <c r="L23" s="225"/>
      <c r="M23" s="225"/>
      <c r="O23" s="32" t="s">
        <v>74</v>
      </c>
      <c r="P23" s="214">
        <v>4</v>
      </c>
      <c r="Q23" s="214">
        <v>3</v>
      </c>
      <c r="R23" s="214">
        <v>5</v>
      </c>
      <c r="S23" s="214">
        <v>5</v>
      </c>
      <c r="T23" s="214">
        <v>6</v>
      </c>
    </row>
    <row r="24" spans="2:20" x14ac:dyDescent="0.3">
      <c r="B24" s="30" t="s">
        <v>75</v>
      </c>
      <c r="C24" s="35">
        <v>1</v>
      </c>
      <c r="D24" s="33">
        <v>5</v>
      </c>
      <c r="E24" s="30">
        <v>7</v>
      </c>
      <c r="F24" s="30">
        <v>5</v>
      </c>
      <c r="G24" s="30">
        <v>21</v>
      </c>
      <c r="H24" s="30">
        <v>4</v>
      </c>
      <c r="J24" s="224"/>
      <c r="K24" s="224"/>
      <c r="L24" s="224"/>
      <c r="M24" s="224"/>
      <c r="O24" s="32" t="s">
        <v>76</v>
      </c>
      <c r="P24" s="214">
        <v>4</v>
      </c>
      <c r="Q24" s="214">
        <v>4</v>
      </c>
      <c r="R24" s="214">
        <v>5</v>
      </c>
      <c r="S24" s="214">
        <v>4</v>
      </c>
      <c r="T24" s="214">
        <v>2</v>
      </c>
    </row>
    <row r="25" spans="2:20" x14ac:dyDescent="0.3">
      <c r="B25" s="30" t="s">
        <v>77</v>
      </c>
      <c r="C25" s="35">
        <v>4</v>
      </c>
      <c r="D25" s="30">
        <v>2</v>
      </c>
      <c r="E25" s="30">
        <v>3</v>
      </c>
      <c r="F25" s="30">
        <v>1</v>
      </c>
      <c r="G25" s="30">
        <v>6</v>
      </c>
      <c r="H25" s="30">
        <v>6</v>
      </c>
      <c r="J25" s="224"/>
      <c r="K25" s="224"/>
      <c r="L25" s="224"/>
      <c r="M25" s="224"/>
      <c r="O25" s="32" t="s">
        <v>78</v>
      </c>
      <c r="P25" s="214">
        <v>1</v>
      </c>
      <c r="Q25" s="214">
        <v>1</v>
      </c>
      <c r="R25" s="214">
        <v>2</v>
      </c>
      <c r="S25" s="214">
        <v>10</v>
      </c>
      <c r="T25" s="214">
        <v>5</v>
      </c>
    </row>
    <row r="26" spans="2:20" x14ac:dyDescent="0.3">
      <c r="B26" s="30" t="s">
        <v>79</v>
      </c>
      <c r="C26" s="35">
        <v>2</v>
      </c>
      <c r="D26" s="30">
        <v>1</v>
      </c>
      <c r="E26" s="30">
        <v>2</v>
      </c>
      <c r="F26" s="30">
        <v>2</v>
      </c>
      <c r="G26" s="30">
        <v>3</v>
      </c>
      <c r="H26" s="30">
        <v>1</v>
      </c>
      <c r="J26" s="224"/>
      <c r="K26" s="224"/>
      <c r="L26" s="224"/>
      <c r="M26" s="224"/>
      <c r="O26" s="32" t="s">
        <v>80</v>
      </c>
      <c r="P26" s="214">
        <v>2</v>
      </c>
      <c r="Q26" s="214">
        <v>1</v>
      </c>
      <c r="R26" s="214">
        <v>2</v>
      </c>
      <c r="S26" s="214">
        <v>6</v>
      </c>
      <c r="T26" s="214">
        <v>3</v>
      </c>
    </row>
    <row r="27" spans="2:20" x14ac:dyDescent="0.3">
      <c r="B27" s="30" t="s">
        <v>81</v>
      </c>
      <c r="C27" s="35">
        <v>2</v>
      </c>
      <c r="D27" s="30">
        <v>1</v>
      </c>
      <c r="E27" s="30">
        <v>2</v>
      </c>
      <c r="F27" s="30">
        <v>2</v>
      </c>
      <c r="G27" s="30">
        <v>3</v>
      </c>
      <c r="H27" s="30">
        <v>1</v>
      </c>
      <c r="O27" s="32" t="s">
        <v>82</v>
      </c>
      <c r="P27" s="214">
        <v>2</v>
      </c>
      <c r="Q27" s="214">
        <v>1</v>
      </c>
      <c r="R27" s="214">
        <v>2</v>
      </c>
      <c r="S27" s="214">
        <v>6</v>
      </c>
      <c r="T27" s="214">
        <v>3</v>
      </c>
    </row>
    <row r="28" spans="2:20" x14ac:dyDescent="0.3">
      <c r="B28" s="30" t="s">
        <v>83</v>
      </c>
      <c r="C28" s="35">
        <v>5</v>
      </c>
      <c r="D28" s="30">
        <v>2</v>
      </c>
      <c r="E28" s="30">
        <v>3</v>
      </c>
      <c r="F28" s="30">
        <v>3</v>
      </c>
      <c r="G28" s="30">
        <v>4</v>
      </c>
      <c r="H28" s="30">
        <v>2</v>
      </c>
      <c r="O28" s="32" t="s">
        <v>73</v>
      </c>
      <c r="P28" s="214">
        <v>4</v>
      </c>
      <c r="Q28" s="214">
        <v>6</v>
      </c>
      <c r="R28" s="214">
        <v>10</v>
      </c>
      <c r="S28" s="214">
        <v>16</v>
      </c>
      <c r="T28" s="214">
        <v>4</v>
      </c>
    </row>
    <row r="29" spans="2:20" x14ac:dyDescent="0.3">
      <c r="B29" s="29" t="s">
        <v>84</v>
      </c>
      <c r="C29" s="35">
        <v>1</v>
      </c>
      <c r="D29" s="29">
        <v>3</v>
      </c>
      <c r="E29" s="29">
        <v>3</v>
      </c>
      <c r="F29" s="29">
        <v>4</v>
      </c>
      <c r="G29" s="29">
        <v>7</v>
      </c>
      <c r="H29" s="29">
        <v>3</v>
      </c>
      <c r="O29" s="32" t="s">
        <v>75</v>
      </c>
      <c r="P29" s="214">
        <v>5</v>
      </c>
      <c r="Q29" s="214">
        <v>7</v>
      </c>
      <c r="R29" s="214">
        <v>5</v>
      </c>
      <c r="S29" s="214">
        <v>21</v>
      </c>
      <c r="T29" s="214">
        <v>4</v>
      </c>
    </row>
    <row r="30" spans="2:20" x14ac:dyDescent="0.3">
      <c r="B30" s="29" t="s">
        <v>85</v>
      </c>
      <c r="C30" s="35">
        <v>5</v>
      </c>
      <c r="D30" s="29">
        <v>2</v>
      </c>
      <c r="E30" s="29">
        <v>3</v>
      </c>
      <c r="F30" s="29">
        <v>3</v>
      </c>
      <c r="G30" s="29">
        <v>5</v>
      </c>
      <c r="H30" s="29">
        <v>2</v>
      </c>
      <c r="O30" s="32" t="s">
        <v>77</v>
      </c>
      <c r="P30" s="214">
        <v>2</v>
      </c>
      <c r="Q30" s="214">
        <v>3</v>
      </c>
      <c r="R30" s="214">
        <v>1</v>
      </c>
      <c r="S30" s="214">
        <v>6</v>
      </c>
      <c r="T30" s="214">
        <v>6</v>
      </c>
    </row>
    <row r="31" spans="2:20" x14ac:dyDescent="0.3">
      <c r="B31" s="29" t="s">
        <v>71</v>
      </c>
      <c r="C31" s="35">
        <v>3</v>
      </c>
      <c r="D31" s="29">
        <v>3</v>
      </c>
      <c r="E31" s="29">
        <v>4</v>
      </c>
      <c r="F31" s="29">
        <v>7</v>
      </c>
      <c r="G31" s="29">
        <v>8</v>
      </c>
      <c r="H31" s="29">
        <v>3</v>
      </c>
      <c r="O31" s="32" t="s">
        <v>79</v>
      </c>
      <c r="P31" s="214">
        <v>1</v>
      </c>
      <c r="Q31" s="214">
        <v>2</v>
      </c>
      <c r="R31" s="214">
        <v>2</v>
      </c>
      <c r="S31" s="214">
        <v>3</v>
      </c>
      <c r="T31" s="214">
        <v>1</v>
      </c>
    </row>
    <row r="32" spans="2:20" x14ac:dyDescent="0.3">
      <c r="B32" s="30" t="s">
        <v>72</v>
      </c>
      <c r="C32" s="35">
        <v>4</v>
      </c>
      <c r="D32" s="30">
        <v>1</v>
      </c>
      <c r="E32" s="30">
        <v>3</v>
      </c>
      <c r="F32" s="30">
        <v>1</v>
      </c>
      <c r="G32" s="30">
        <v>6</v>
      </c>
      <c r="H32" s="30">
        <v>3</v>
      </c>
      <c r="O32" s="32" t="s">
        <v>81</v>
      </c>
      <c r="P32" s="214">
        <v>1</v>
      </c>
      <c r="Q32" s="214">
        <v>2</v>
      </c>
      <c r="R32" s="214">
        <v>2</v>
      </c>
      <c r="S32" s="214">
        <v>3</v>
      </c>
      <c r="T32" s="214">
        <v>1</v>
      </c>
    </row>
    <row r="33" spans="2:20" x14ac:dyDescent="0.3">
      <c r="B33" s="30" t="s">
        <v>74</v>
      </c>
      <c r="C33" s="35">
        <v>4</v>
      </c>
      <c r="D33" s="30">
        <v>4</v>
      </c>
      <c r="E33" s="30">
        <v>3</v>
      </c>
      <c r="F33" s="30">
        <v>5</v>
      </c>
      <c r="G33" s="30">
        <v>5</v>
      </c>
      <c r="H33" s="30">
        <v>6</v>
      </c>
      <c r="O33" s="32" t="s">
        <v>83</v>
      </c>
      <c r="P33" s="214">
        <v>2</v>
      </c>
      <c r="Q33" s="214">
        <v>3</v>
      </c>
      <c r="R33" s="214">
        <v>3</v>
      </c>
      <c r="S33" s="214">
        <v>4</v>
      </c>
      <c r="T33" s="214">
        <v>2</v>
      </c>
    </row>
    <row r="34" spans="2:20" x14ac:dyDescent="0.3">
      <c r="B34" s="30" t="s">
        <v>76</v>
      </c>
      <c r="C34" s="35">
        <v>4</v>
      </c>
      <c r="D34" s="30">
        <v>4</v>
      </c>
      <c r="E34" s="30">
        <v>4</v>
      </c>
      <c r="F34" s="30">
        <v>5</v>
      </c>
      <c r="G34" s="30">
        <v>4</v>
      </c>
      <c r="H34" s="30">
        <v>2</v>
      </c>
      <c r="O34" s="32" t="s">
        <v>84</v>
      </c>
      <c r="P34" s="214">
        <v>3</v>
      </c>
      <c r="Q34" s="214">
        <v>3</v>
      </c>
      <c r="R34" s="214">
        <v>4</v>
      </c>
      <c r="S34" s="214">
        <v>7</v>
      </c>
      <c r="T34" s="214">
        <v>3</v>
      </c>
    </row>
    <row r="35" spans="2:20" x14ac:dyDescent="0.3">
      <c r="B35" s="30" t="s">
        <v>78</v>
      </c>
      <c r="C35" s="35">
        <v>3</v>
      </c>
      <c r="D35" s="30">
        <v>1</v>
      </c>
      <c r="E35" s="30">
        <v>1</v>
      </c>
      <c r="F35" s="30">
        <v>2</v>
      </c>
      <c r="G35" s="30">
        <v>10</v>
      </c>
      <c r="H35" s="30">
        <v>5</v>
      </c>
      <c r="O35" s="32" t="s">
        <v>85</v>
      </c>
      <c r="P35" s="214">
        <v>2</v>
      </c>
      <c r="Q35" s="214">
        <v>3</v>
      </c>
      <c r="R35" s="214">
        <v>3</v>
      </c>
      <c r="S35" s="214">
        <v>5</v>
      </c>
      <c r="T35" s="214">
        <v>2</v>
      </c>
    </row>
    <row r="36" spans="2:20" x14ac:dyDescent="0.3">
      <c r="B36" s="30" t="s">
        <v>80</v>
      </c>
      <c r="C36" s="35">
        <v>7</v>
      </c>
      <c r="D36" s="30">
        <v>2</v>
      </c>
      <c r="E36" s="30">
        <v>1</v>
      </c>
      <c r="F36" s="30">
        <v>2</v>
      </c>
      <c r="G36" s="30">
        <v>6</v>
      </c>
      <c r="H36" s="30">
        <v>3</v>
      </c>
      <c r="O36" s="32" t="s">
        <v>86</v>
      </c>
      <c r="P36" s="214">
        <v>39</v>
      </c>
      <c r="Q36" s="214">
        <v>50</v>
      </c>
      <c r="R36" s="214">
        <v>62</v>
      </c>
      <c r="S36" s="214">
        <v>124</v>
      </c>
      <c r="T36" s="214">
        <v>51</v>
      </c>
    </row>
    <row r="37" spans="2:20" x14ac:dyDescent="0.3">
      <c r="B37" s="30" t="s">
        <v>82</v>
      </c>
      <c r="C37" s="35">
        <v>7</v>
      </c>
      <c r="D37" s="30">
        <v>2</v>
      </c>
      <c r="E37" s="30">
        <v>1</v>
      </c>
      <c r="F37" s="30">
        <v>2</v>
      </c>
      <c r="G37" s="30">
        <v>6</v>
      </c>
      <c r="H37" s="30">
        <v>3</v>
      </c>
    </row>
    <row r="69" spans="3:8" x14ac:dyDescent="0.3">
      <c r="C69" s="31" t="s">
        <v>61</v>
      </c>
      <c r="D69" s="32">
        <v>1</v>
      </c>
    </row>
    <row r="71" spans="3:8" x14ac:dyDescent="0.3">
      <c r="C71" s="31" t="s">
        <v>63</v>
      </c>
      <c r="D71" t="s">
        <v>65</v>
      </c>
      <c r="E71" t="s">
        <v>64</v>
      </c>
      <c r="F71" t="s">
        <v>66</v>
      </c>
      <c r="G71" t="s">
        <v>67</v>
      </c>
      <c r="H71" t="s">
        <v>68</v>
      </c>
    </row>
    <row r="72" spans="3:8" x14ac:dyDescent="0.3">
      <c r="C72" s="32" t="s">
        <v>75</v>
      </c>
      <c r="D72">
        <v>7</v>
      </c>
      <c r="E72">
        <v>5</v>
      </c>
      <c r="F72">
        <v>5</v>
      </c>
      <c r="G72">
        <v>21</v>
      </c>
      <c r="H72">
        <v>4</v>
      </c>
    </row>
    <row r="73" spans="3:8" x14ac:dyDescent="0.3">
      <c r="C73" s="32" t="s">
        <v>84</v>
      </c>
      <c r="D73">
        <v>3</v>
      </c>
      <c r="E73">
        <v>3</v>
      </c>
      <c r="F73">
        <v>4</v>
      </c>
      <c r="G73">
        <v>7</v>
      </c>
      <c r="H73">
        <v>3</v>
      </c>
    </row>
    <row r="74" spans="3:8" x14ac:dyDescent="0.3">
      <c r="C74" s="32" t="s">
        <v>86</v>
      </c>
      <c r="D74">
        <v>10</v>
      </c>
      <c r="E74">
        <v>8</v>
      </c>
      <c r="F74">
        <v>9</v>
      </c>
      <c r="G74">
        <v>28</v>
      </c>
      <c r="H74">
        <v>7</v>
      </c>
    </row>
    <row r="1048576" ht="14.4" customHeight="1" x14ac:dyDescent="0.3"/>
  </sheetData>
  <mergeCells count="59">
    <mergeCell ref="K20:M20"/>
    <mergeCell ref="I2:M2"/>
    <mergeCell ref="N2:R2"/>
    <mergeCell ref="S2:W2"/>
    <mergeCell ref="B3:C3"/>
    <mergeCell ref="B2:C2"/>
    <mergeCell ref="B8:C8"/>
    <mergeCell ref="B9:C9"/>
    <mergeCell ref="B10:C10"/>
    <mergeCell ref="BV2:BZ2"/>
    <mergeCell ref="CA2:CE2"/>
    <mergeCell ref="AW2:BA2"/>
    <mergeCell ref="BB2:BF2"/>
    <mergeCell ref="BG2:BK2"/>
    <mergeCell ref="BL2:BP2"/>
    <mergeCell ref="BQ2:BU2"/>
    <mergeCell ref="X2:AB2"/>
    <mergeCell ref="AC2:AG2"/>
    <mergeCell ref="AH2:AL2"/>
    <mergeCell ref="AM2:AQ2"/>
    <mergeCell ref="AR2:AV2"/>
    <mergeCell ref="D2:H2"/>
    <mergeCell ref="D10:H10"/>
    <mergeCell ref="I10:M10"/>
    <mergeCell ref="N10:R10"/>
    <mergeCell ref="S10:W10"/>
    <mergeCell ref="X10:AB10"/>
    <mergeCell ref="B4:C4"/>
    <mergeCell ref="CA10:CE10"/>
    <mergeCell ref="B11:C11"/>
    <mergeCell ref="D11:H11"/>
    <mergeCell ref="I11:M11"/>
    <mergeCell ref="N11:R11"/>
    <mergeCell ref="S11:W11"/>
    <mergeCell ref="X11:AB11"/>
    <mergeCell ref="AC11:AG11"/>
    <mergeCell ref="AH11:AL11"/>
    <mergeCell ref="AM11:AQ11"/>
    <mergeCell ref="AR11:AV11"/>
    <mergeCell ref="AW11:BA11"/>
    <mergeCell ref="BB11:BF11"/>
    <mergeCell ref="BG11:BK11"/>
    <mergeCell ref="BL11:BP11"/>
    <mergeCell ref="BV11:BZ11"/>
    <mergeCell ref="CA11:CE11"/>
    <mergeCell ref="B7:C7"/>
    <mergeCell ref="B6:C6"/>
    <mergeCell ref="B5:C5"/>
    <mergeCell ref="BQ11:BU11"/>
    <mergeCell ref="BB10:BF10"/>
    <mergeCell ref="BG10:BK10"/>
    <mergeCell ref="BL10:BP10"/>
    <mergeCell ref="BQ10:BU10"/>
    <mergeCell ref="BV10:BZ10"/>
    <mergeCell ref="AC10:AG10"/>
    <mergeCell ref="AH10:AL10"/>
    <mergeCell ref="AM10:AQ10"/>
    <mergeCell ref="AR10:AV10"/>
    <mergeCell ref="AW10:BA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6AB3-10B4-4CE3-ADB0-3669F5B50D51}">
  <dimension ref="B3:I20"/>
  <sheetViews>
    <sheetView zoomScale="79" workbookViewId="0">
      <selection activeCell="D15" sqref="D15:G15"/>
    </sheetView>
  </sheetViews>
  <sheetFormatPr baseColWidth="10" defaultColWidth="11.44140625" defaultRowHeight="14.4" x14ac:dyDescent="0.3"/>
  <cols>
    <col min="9" max="9" width="12.88671875" customWidth="1"/>
  </cols>
  <sheetData>
    <row r="3" spans="2:9" ht="15" thickBot="1" x14ac:dyDescent="0.35">
      <c r="B3" s="84" t="s">
        <v>87</v>
      </c>
      <c r="C3" s="9" t="s">
        <v>88</v>
      </c>
      <c r="D3" s="7" t="s">
        <v>89</v>
      </c>
      <c r="E3" s="7" t="s">
        <v>90</v>
      </c>
      <c r="F3" s="7" t="s">
        <v>91</v>
      </c>
      <c r="G3" s="8" t="s">
        <v>92</v>
      </c>
    </row>
    <row r="4" spans="2:9" x14ac:dyDescent="0.3">
      <c r="B4" s="83" t="s">
        <v>93</v>
      </c>
      <c r="C4" s="2"/>
      <c r="D4" s="2">
        <v>1</v>
      </c>
      <c r="E4" s="2">
        <v>2</v>
      </c>
      <c r="F4" s="13">
        <v>3</v>
      </c>
      <c r="G4" s="3">
        <v>4</v>
      </c>
      <c r="I4" s="218" t="s">
        <v>1</v>
      </c>
    </row>
    <row r="5" spans="2:9" x14ac:dyDescent="0.3">
      <c r="B5" s="11" t="s">
        <v>94</v>
      </c>
      <c r="C5" s="2">
        <v>7</v>
      </c>
      <c r="D5" s="2">
        <v>8</v>
      </c>
      <c r="E5" s="78">
        <v>9</v>
      </c>
      <c r="F5" s="79">
        <v>10</v>
      </c>
      <c r="G5" s="18">
        <v>11</v>
      </c>
      <c r="I5" s="219" t="s">
        <v>95</v>
      </c>
    </row>
    <row r="6" spans="2:9" x14ac:dyDescent="0.3">
      <c r="B6" s="11" t="s">
        <v>94</v>
      </c>
      <c r="C6" s="2">
        <v>14</v>
      </c>
      <c r="D6" s="80">
        <v>15</v>
      </c>
      <c r="E6" s="2">
        <v>16</v>
      </c>
      <c r="F6" s="2">
        <v>17</v>
      </c>
      <c r="G6" s="3">
        <v>18</v>
      </c>
      <c r="I6" s="220" t="s">
        <v>96</v>
      </c>
    </row>
    <row r="7" spans="2:9" x14ac:dyDescent="0.3">
      <c r="B7" s="11" t="s">
        <v>94</v>
      </c>
      <c r="C7" s="85">
        <v>21</v>
      </c>
      <c r="D7" s="90">
        <v>22</v>
      </c>
      <c r="E7" s="2">
        <v>23</v>
      </c>
      <c r="F7" s="2">
        <v>24</v>
      </c>
      <c r="G7" s="3">
        <v>25</v>
      </c>
      <c r="I7" s="221" t="s">
        <v>97</v>
      </c>
    </row>
    <row r="8" spans="2:9" ht="15" thickBot="1" x14ac:dyDescent="0.35">
      <c r="B8" s="11" t="s">
        <v>98</v>
      </c>
      <c r="C8" s="2">
        <v>28</v>
      </c>
      <c r="D8" s="2">
        <v>29</v>
      </c>
      <c r="E8" s="2">
        <v>30</v>
      </c>
      <c r="F8" s="2">
        <v>31</v>
      </c>
      <c r="G8" s="3">
        <v>1</v>
      </c>
      <c r="I8" s="222" t="s">
        <v>99</v>
      </c>
    </row>
    <row r="9" spans="2:9" x14ac:dyDescent="0.3">
      <c r="B9" s="11" t="s">
        <v>100</v>
      </c>
      <c r="C9" s="2">
        <v>4</v>
      </c>
      <c r="D9" s="2">
        <v>5</v>
      </c>
      <c r="E9" s="2">
        <v>6</v>
      </c>
      <c r="F9" s="2">
        <v>7</v>
      </c>
      <c r="G9" s="3">
        <v>8</v>
      </c>
    </row>
    <row r="10" spans="2:9" x14ac:dyDescent="0.3">
      <c r="B10" s="11" t="s">
        <v>100</v>
      </c>
      <c r="C10" s="2">
        <v>11</v>
      </c>
      <c r="D10" s="2">
        <v>12</v>
      </c>
      <c r="E10" s="2">
        <v>13</v>
      </c>
      <c r="F10" s="2">
        <v>14</v>
      </c>
      <c r="G10" s="3">
        <v>15</v>
      </c>
    </row>
    <row r="11" spans="2:9" x14ac:dyDescent="0.3">
      <c r="B11" s="11" t="s">
        <v>100</v>
      </c>
      <c r="C11" s="2">
        <v>18</v>
      </c>
      <c r="D11" s="2">
        <v>19</v>
      </c>
      <c r="E11" s="2">
        <v>20</v>
      </c>
      <c r="F11" s="2">
        <v>21</v>
      </c>
      <c r="G11" s="3">
        <v>22</v>
      </c>
    </row>
    <row r="12" spans="2:9" x14ac:dyDescent="0.3">
      <c r="B12" s="11" t="s">
        <v>100</v>
      </c>
      <c r="C12" s="2">
        <v>25</v>
      </c>
      <c r="D12" s="2">
        <v>26</v>
      </c>
      <c r="E12" s="2">
        <v>27</v>
      </c>
      <c r="F12" s="2">
        <v>28</v>
      </c>
      <c r="G12" s="3">
        <v>29</v>
      </c>
    </row>
    <row r="13" spans="2:9" x14ac:dyDescent="0.3">
      <c r="B13" s="11" t="s">
        <v>101</v>
      </c>
      <c r="C13" s="82">
        <v>2</v>
      </c>
      <c r="D13" s="81">
        <v>3</v>
      </c>
      <c r="E13" s="2">
        <v>4</v>
      </c>
      <c r="F13" s="2">
        <v>5</v>
      </c>
      <c r="G13" s="3">
        <v>6</v>
      </c>
    </row>
    <row r="14" spans="2:9" x14ac:dyDescent="0.3">
      <c r="B14" s="11" t="s">
        <v>102</v>
      </c>
      <c r="C14" s="2">
        <v>9</v>
      </c>
      <c r="D14" s="2">
        <v>10</v>
      </c>
      <c r="E14" s="2">
        <v>11</v>
      </c>
      <c r="F14" s="2">
        <v>12</v>
      </c>
      <c r="G14" s="3">
        <v>13</v>
      </c>
    </row>
    <row r="15" spans="2:9" x14ac:dyDescent="0.3">
      <c r="B15" s="11" t="s">
        <v>102</v>
      </c>
      <c r="C15" s="88">
        <v>16</v>
      </c>
      <c r="D15" s="2">
        <v>17</v>
      </c>
      <c r="E15" s="2">
        <v>18</v>
      </c>
      <c r="F15" s="2">
        <v>19</v>
      </c>
      <c r="G15" s="89">
        <v>20</v>
      </c>
    </row>
    <row r="16" spans="2:9" x14ac:dyDescent="0.3">
      <c r="B16" s="12" t="s">
        <v>102</v>
      </c>
      <c r="C16" s="5">
        <v>23</v>
      </c>
      <c r="D16" s="5">
        <v>24</v>
      </c>
      <c r="E16" s="5">
        <v>25</v>
      </c>
      <c r="F16" s="5">
        <v>26</v>
      </c>
      <c r="G16" s="6">
        <v>27</v>
      </c>
    </row>
    <row r="20" ht="1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EAAB-0EFD-4258-84B1-28D4CC3A91ED}">
  <dimension ref="B2:I20"/>
  <sheetViews>
    <sheetView zoomScale="79" workbookViewId="0">
      <selection activeCell="L10" sqref="L10"/>
    </sheetView>
  </sheetViews>
  <sheetFormatPr baseColWidth="10" defaultColWidth="11.44140625" defaultRowHeight="14.4" x14ac:dyDescent="0.3"/>
  <cols>
    <col min="9" max="9" width="12.77734375" customWidth="1"/>
  </cols>
  <sheetData>
    <row r="2" spans="2:9" ht="15" thickBot="1" x14ac:dyDescent="0.35"/>
    <row r="3" spans="2:9" ht="15" thickBot="1" x14ac:dyDescent="0.35">
      <c r="B3" s="10" t="s">
        <v>87</v>
      </c>
      <c r="C3" s="9" t="s">
        <v>88</v>
      </c>
      <c r="D3" s="7" t="s">
        <v>89</v>
      </c>
      <c r="E3" s="7" t="s">
        <v>90</v>
      </c>
      <c r="F3" s="7" t="s">
        <v>91</v>
      </c>
      <c r="G3" s="8" t="s">
        <v>92</v>
      </c>
    </row>
    <row r="4" spans="2:9" x14ac:dyDescent="0.3">
      <c r="B4" s="11" t="s">
        <v>93</v>
      </c>
      <c r="C4" s="1"/>
      <c r="D4" s="2">
        <v>1</v>
      </c>
      <c r="E4" s="2">
        <v>2</v>
      </c>
      <c r="F4" s="13">
        <v>3</v>
      </c>
      <c r="G4" s="3">
        <v>4</v>
      </c>
      <c r="I4" s="218" t="s">
        <v>1</v>
      </c>
    </row>
    <row r="5" spans="2:9" x14ac:dyDescent="0.3">
      <c r="B5" s="11" t="s">
        <v>94</v>
      </c>
      <c r="C5" s="1">
        <v>7</v>
      </c>
      <c r="D5" s="2">
        <v>8</v>
      </c>
      <c r="E5" s="19">
        <v>9</v>
      </c>
      <c r="F5" s="2">
        <v>10</v>
      </c>
      <c r="G5" s="18">
        <v>11</v>
      </c>
      <c r="I5" s="219" t="s">
        <v>95</v>
      </c>
    </row>
    <row r="6" spans="2:9" x14ac:dyDescent="0.3">
      <c r="B6" s="11" t="s">
        <v>94</v>
      </c>
      <c r="C6" s="1">
        <v>14</v>
      </c>
      <c r="D6" s="2">
        <v>15</v>
      </c>
      <c r="E6" s="2">
        <v>16</v>
      </c>
      <c r="F6" s="2">
        <v>17</v>
      </c>
      <c r="G6" s="3">
        <v>18</v>
      </c>
      <c r="I6" s="220" t="s">
        <v>96</v>
      </c>
    </row>
    <row r="7" spans="2:9" x14ac:dyDescent="0.3">
      <c r="B7" s="11" t="s">
        <v>94</v>
      </c>
      <c r="C7" s="1">
        <v>21</v>
      </c>
      <c r="D7" s="2">
        <v>22</v>
      </c>
      <c r="E7" s="2">
        <v>23</v>
      </c>
      <c r="F7" s="2">
        <v>24</v>
      </c>
      <c r="G7" s="3">
        <v>25</v>
      </c>
      <c r="I7" s="221" t="s">
        <v>97</v>
      </c>
    </row>
    <row r="8" spans="2:9" ht="15" thickBot="1" x14ac:dyDescent="0.35">
      <c r="B8" s="11" t="s">
        <v>98</v>
      </c>
      <c r="C8" s="1">
        <v>28</v>
      </c>
      <c r="D8" s="2">
        <v>29</v>
      </c>
      <c r="E8" s="2">
        <v>30</v>
      </c>
      <c r="F8" s="2">
        <v>31</v>
      </c>
      <c r="G8" s="3">
        <v>1</v>
      </c>
      <c r="I8" s="222" t="s">
        <v>99</v>
      </c>
    </row>
    <row r="9" spans="2:9" x14ac:dyDescent="0.3">
      <c r="B9" s="11" t="s">
        <v>100</v>
      </c>
      <c r="C9" s="1">
        <v>4</v>
      </c>
      <c r="D9" s="2">
        <v>5</v>
      </c>
      <c r="E9" s="2">
        <v>6</v>
      </c>
      <c r="F9" s="2">
        <v>7</v>
      </c>
      <c r="G9" s="3">
        <v>8</v>
      </c>
    </row>
    <row r="10" spans="2:9" x14ac:dyDescent="0.3">
      <c r="B10" s="11" t="s">
        <v>100</v>
      </c>
      <c r="C10" s="1">
        <v>11</v>
      </c>
      <c r="D10" s="2">
        <v>12</v>
      </c>
      <c r="E10" s="2">
        <v>13</v>
      </c>
      <c r="F10" s="2">
        <v>14</v>
      </c>
      <c r="G10" s="3">
        <v>15</v>
      </c>
    </row>
    <row r="11" spans="2:9" x14ac:dyDescent="0.3">
      <c r="B11" s="11" t="s">
        <v>100</v>
      </c>
      <c r="C11" s="1">
        <v>18</v>
      </c>
      <c r="D11" s="2">
        <v>19</v>
      </c>
      <c r="E11" s="2">
        <v>20</v>
      </c>
      <c r="F11" s="2">
        <v>21</v>
      </c>
      <c r="G11" s="3">
        <v>22</v>
      </c>
    </row>
    <row r="12" spans="2:9" x14ac:dyDescent="0.3">
      <c r="B12" s="11" t="s">
        <v>100</v>
      </c>
      <c r="C12" s="1">
        <v>25</v>
      </c>
      <c r="D12" s="2">
        <v>26</v>
      </c>
      <c r="E12" s="2">
        <v>27</v>
      </c>
      <c r="F12" s="2">
        <v>28</v>
      </c>
      <c r="G12" s="3">
        <v>29</v>
      </c>
    </row>
    <row r="13" spans="2:9" x14ac:dyDescent="0.3">
      <c r="B13" s="11" t="s">
        <v>101</v>
      </c>
      <c r="C13" s="1">
        <v>2</v>
      </c>
      <c r="D13" s="2">
        <v>3</v>
      </c>
      <c r="E13" s="2">
        <v>4</v>
      </c>
      <c r="F13" s="2">
        <v>5</v>
      </c>
      <c r="G13" s="3">
        <v>6</v>
      </c>
    </row>
    <row r="14" spans="2:9" x14ac:dyDescent="0.3">
      <c r="B14" s="11" t="s">
        <v>102</v>
      </c>
      <c r="C14" s="1">
        <v>9</v>
      </c>
      <c r="D14" s="2">
        <v>10</v>
      </c>
      <c r="E14" s="2">
        <v>11</v>
      </c>
      <c r="F14" s="2">
        <v>12</v>
      </c>
      <c r="G14" s="3">
        <v>13</v>
      </c>
    </row>
    <row r="15" spans="2:9" x14ac:dyDescent="0.3">
      <c r="B15" s="11" t="s">
        <v>102</v>
      </c>
      <c r="C15" s="1">
        <v>16</v>
      </c>
      <c r="D15" s="2">
        <v>17</v>
      </c>
      <c r="E15" s="2">
        <v>18</v>
      </c>
      <c r="F15" s="2">
        <v>19</v>
      </c>
      <c r="G15" s="3">
        <v>20</v>
      </c>
    </row>
    <row r="16" spans="2:9" ht="15" thickBot="1" x14ac:dyDescent="0.35">
      <c r="B16" s="12" t="s">
        <v>102</v>
      </c>
      <c r="C16" s="4">
        <v>23</v>
      </c>
      <c r="D16" s="5">
        <v>24</v>
      </c>
      <c r="E16" s="5">
        <v>25</v>
      </c>
      <c r="F16" s="5">
        <v>26</v>
      </c>
      <c r="G16" s="6">
        <v>27</v>
      </c>
    </row>
    <row r="20" ht="1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CCD2-FA13-497A-91FA-B97D9F2F68E3}">
  <dimension ref="B1:T14"/>
  <sheetViews>
    <sheetView zoomScale="63" zoomScaleNormal="67" workbookViewId="0">
      <selection activeCell="G47" sqref="G47"/>
    </sheetView>
  </sheetViews>
  <sheetFormatPr baseColWidth="10" defaultColWidth="11.44140625" defaultRowHeight="14.4" x14ac:dyDescent="0.3"/>
  <cols>
    <col min="1" max="1" width="11.6640625" customWidth="1"/>
    <col min="2" max="2" width="26.6640625" customWidth="1"/>
    <col min="3" max="3" width="11.44140625" customWidth="1"/>
    <col min="10" max="10" width="11.88671875" customWidth="1"/>
  </cols>
  <sheetData>
    <row r="1" spans="2:20" ht="15" thickBot="1" x14ac:dyDescent="0.35"/>
    <row r="2" spans="2:20" ht="15" thickBot="1" x14ac:dyDescent="0.35">
      <c r="B2" s="24" t="s">
        <v>103</v>
      </c>
      <c r="C2" s="215">
        <v>0</v>
      </c>
      <c r="D2" s="216">
        <v>1</v>
      </c>
      <c r="E2" s="86">
        <v>2</v>
      </c>
      <c r="F2" s="216">
        <v>3</v>
      </c>
      <c r="G2" s="86">
        <v>4</v>
      </c>
      <c r="H2" s="216">
        <v>5</v>
      </c>
      <c r="I2" s="216">
        <v>6</v>
      </c>
      <c r="J2" s="216">
        <v>7</v>
      </c>
      <c r="K2" s="216">
        <v>8</v>
      </c>
      <c r="L2" s="216">
        <v>9</v>
      </c>
      <c r="M2" s="216">
        <v>10</v>
      </c>
      <c r="N2" s="216">
        <v>11</v>
      </c>
      <c r="O2" s="216">
        <v>12</v>
      </c>
      <c r="P2" s="216">
        <v>13</v>
      </c>
      <c r="Q2" s="216">
        <v>14</v>
      </c>
      <c r="R2" s="216">
        <v>15</v>
      </c>
      <c r="S2" s="226">
        <v>16</v>
      </c>
      <c r="T2" s="87" t="s">
        <v>104</v>
      </c>
    </row>
    <row r="3" spans="2:20" x14ac:dyDescent="0.3">
      <c r="B3" s="14" t="s">
        <v>124</v>
      </c>
      <c r="C3" s="21" cm="1">
        <f t="array" aca="1" ref="C3" ca="1">INDIRECT("'FASES DE DESARROLLO (PUD)'!F17")/8</f>
        <v>5</v>
      </c>
      <c r="D3" s="23">
        <f>ROUND((42/8), 0)</f>
        <v>5</v>
      </c>
      <c r="E3" s="23">
        <f>ROUND((20/8), 0)</f>
        <v>3</v>
      </c>
      <c r="F3" s="23">
        <f>ROUND((9/8), 0)</f>
        <v>1</v>
      </c>
      <c r="G3" s="23">
        <f>ROUND((9/8), 0)</f>
        <v>1</v>
      </c>
      <c r="H3" s="23">
        <f>ROUND((25/8), 0)</f>
        <v>3</v>
      </c>
      <c r="I3" s="23">
        <f>ROUND((19/8), 0)</f>
        <v>2</v>
      </c>
      <c r="J3" s="23">
        <f>ROUND((18/8), 0)</f>
        <v>2</v>
      </c>
      <c r="K3" s="23">
        <f>ROUND((31/8), 0)</f>
        <v>4</v>
      </c>
      <c r="L3" s="23">
        <f>ROUND((14/8), 0)</f>
        <v>2</v>
      </c>
      <c r="M3" s="23">
        <f>ROUND((23/8), 0)</f>
        <v>3</v>
      </c>
      <c r="N3" s="23">
        <f>ROUND((19/8), 0)</f>
        <v>2</v>
      </c>
      <c r="O3" s="23">
        <f>ROUND((14/8), 0)</f>
        <v>2</v>
      </c>
      <c r="P3" s="23">
        <f>ROUND((15/8), 0)</f>
        <v>2</v>
      </c>
      <c r="Q3" s="23">
        <f>ROUND((19/8), 0)</f>
        <v>2</v>
      </c>
      <c r="R3" s="23">
        <f>ROUND((14/8), 0)</f>
        <v>2</v>
      </c>
      <c r="S3" s="23">
        <f>ROUND((14/8), 0)</f>
        <v>2</v>
      </c>
      <c r="T3" s="22" cm="1">
        <f t="array" aca="1" ref="T3" ca="1">INDIRECT("'FASES DE DESARROLLO (PUD)'!L17")/8</f>
        <v>10</v>
      </c>
    </row>
    <row r="4" spans="2:20" ht="15" thickBot="1" x14ac:dyDescent="0.35">
      <c r="B4" s="15" t="s">
        <v>125</v>
      </c>
      <c r="C4" s="4">
        <f ca="1">C3</f>
        <v>5</v>
      </c>
      <c r="D4" s="75">
        <f t="shared" ref="D4:I4" ca="1" si="0">C4+D3</f>
        <v>10</v>
      </c>
      <c r="E4" s="5">
        <f t="shared" ca="1" si="0"/>
        <v>13</v>
      </c>
      <c r="F4" s="75">
        <f t="shared" ca="1" si="0"/>
        <v>14</v>
      </c>
      <c r="G4" s="5">
        <f t="shared" ca="1" si="0"/>
        <v>15</v>
      </c>
      <c r="H4" s="75">
        <f t="shared" ca="1" si="0"/>
        <v>18</v>
      </c>
      <c r="I4" s="75">
        <f t="shared" ca="1" si="0"/>
        <v>20</v>
      </c>
      <c r="J4" s="75">
        <f t="shared" ref="J4:S4" ca="1" si="1">I4+J3</f>
        <v>22</v>
      </c>
      <c r="K4" s="75">
        <f t="shared" ca="1" si="1"/>
        <v>26</v>
      </c>
      <c r="L4" s="75">
        <f t="shared" ca="1" si="1"/>
        <v>28</v>
      </c>
      <c r="M4" s="75">
        <f t="shared" ca="1" si="1"/>
        <v>31</v>
      </c>
      <c r="N4" s="75">
        <f t="shared" ca="1" si="1"/>
        <v>33</v>
      </c>
      <c r="O4" s="75">
        <f t="shared" ref="O4" ca="1" si="2">N4+O3</f>
        <v>35</v>
      </c>
      <c r="P4" s="75">
        <f t="shared" ref="P4" ca="1" si="3">O4+P3</f>
        <v>37</v>
      </c>
      <c r="Q4" s="75">
        <f t="shared" ref="Q4" ca="1" si="4">P4+Q3</f>
        <v>39</v>
      </c>
      <c r="R4" s="75">
        <f t="shared" ref="R4" ca="1" si="5">Q4+R3</f>
        <v>41</v>
      </c>
      <c r="S4" s="75">
        <f ca="1">R4+S3</f>
        <v>43</v>
      </c>
      <c r="T4" s="75">
        <f t="shared" ref="T4" ca="1" si="6">S4+T3</f>
        <v>53</v>
      </c>
    </row>
    <row r="5" spans="2:20" x14ac:dyDescent="0.3">
      <c r="B5" s="16" t="s">
        <v>105</v>
      </c>
      <c r="C5" s="1"/>
      <c r="D5" s="217"/>
      <c r="E5" s="225"/>
      <c r="F5" s="217"/>
      <c r="G5" s="225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3"/>
      <c r="T5" s="3"/>
    </row>
    <row r="6" spans="2:20" ht="15" thickBot="1" x14ac:dyDescent="0.35">
      <c r="B6" s="17" t="s">
        <v>126</v>
      </c>
      <c r="C6" s="4">
        <f>C5</f>
        <v>0</v>
      </c>
      <c r="D6" s="75">
        <f t="shared" ref="D6:I6" si="7">C6+D5</f>
        <v>0</v>
      </c>
      <c r="E6" s="5">
        <f t="shared" si="7"/>
        <v>0</v>
      </c>
      <c r="F6" s="75">
        <f t="shared" si="7"/>
        <v>0</v>
      </c>
      <c r="G6" s="5">
        <f t="shared" si="7"/>
        <v>0</v>
      </c>
      <c r="H6" s="75">
        <f t="shared" si="7"/>
        <v>0</v>
      </c>
      <c r="I6" s="75">
        <f t="shared" si="7"/>
        <v>0</v>
      </c>
      <c r="J6" s="75">
        <f t="shared" ref="J6:S6" si="8">I6+J5</f>
        <v>0</v>
      </c>
      <c r="K6" s="75">
        <f t="shared" si="8"/>
        <v>0</v>
      </c>
      <c r="L6" s="75">
        <f t="shared" si="8"/>
        <v>0</v>
      </c>
      <c r="M6" s="75">
        <f t="shared" si="8"/>
        <v>0</v>
      </c>
      <c r="N6" s="75">
        <f t="shared" si="8"/>
        <v>0</v>
      </c>
      <c r="O6" s="75">
        <f t="shared" si="8"/>
        <v>0</v>
      </c>
      <c r="P6" s="75">
        <f t="shared" si="8"/>
        <v>0</v>
      </c>
      <c r="Q6" s="75">
        <f t="shared" si="8"/>
        <v>0</v>
      </c>
      <c r="R6" s="75">
        <f t="shared" si="8"/>
        <v>0</v>
      </c>
      <c r="S6" s="75">
        <f t="shared" si="8"/>
        <v>0</v>
      </c>
      <c r="T6" s="6">
        <f>I6+T5</f>
        <v>0</v>
      </c>
    </row>
    <row r="13" spans="2:20" x14ac:dyDescent="0.3">
      <c r="J13" s="98"/>
    </row>
    <row r="14" spans="2:20" x14ac:dyDescent="0.3">
      <c r="J14" s="98"/>
    </row>
  </sheetData>
  <mergeCells count="1">
    <mergeCell ref="J13:J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23EC-CEA3-48DB-8E3B-297F7DEC69F6}">
  <dimension ref="B2:S14"/>
  <sheetViews>
    <sheetView zoomScale="47" workbookViewId="0">
      <selection activeCell="K33" sqref="K33"/>
    </sheetView>
  </sheetViews>
  <sheetFormatPr baseColWidth="10" defaultColWidth="11.44140625" defaultRowHeight="14.4" x14ac:dyDescent="0.3"/>
  <cols>
    <col min="4" max="4" width="11.33203125" customWidth="1"/>
    <col min="5" max="5" width="11.5546875" customWidth="1"/>
    <col min="6" max="6" width="11.88671875" customWidth="1"/>
  </cols>
  <sheetData>
    <row r="2" spans="2:19" ht="17.25" customHeight="1" x14ac:dyDescent="0.3">
      <c r="D2" s="23" t="s">
        <v>106</v>
      </c>
      <c r="E2" s="22" t="s">
        <v>107</v>
      </c>
      <c r="F2" s="20" t="s">
        <v>108</v>
      </c>
      <c r="G2" s="23" t="s">
        <v>109</v>
      </c>
      <c r="H2" s="23" t="s">
        <v>110</v>
      </c>
      <c r="I2" s="23" t="s">
        <v>111</v>
      </c>
      <c r="J2" s="21" t="s">
        <v>112</v>
      </c>
      <c r="K2" s="25" t="s">
        <v>113</v>
      </c>
      <c r="L2" s="26" t="s">
        <v>114</v>
      </c>
      <c r="M2" s="20" t="s">
        <v>115</v>
      </c>
      <c r="N2" s="27" t="s">
        <v>116</v>
      </c>
      <c r="O2" s="27" t="s">
        <v>117</v>
      </c>
      <c r="P2" s="28" t="s">
        <v>46</v>
      </c>
      <c r="Q2" s="2"/>
      <c r="R2" s="2"/>
      <c r="S2" s="2"/>
    </row>
    <row r="3" spans="2:19" x14ac:dyDescent="0.3">
      <c r="B3" s="198" t="s">
        <v>118</v>
      </c>
      <c r="C3" s="199"/>
      <c r="D3" s="205">
        <v>1.5</v>
      </c>
      <c r="E3" s="205">
        <v>1.5</v>
      </c>
      <c r="F3" s="210">
        <v>2.66</v>
      </c>
      <c r="G3" s="205">
        <v>0</v>
      </c>
      <c r="H3" s="205">
        <v>1</v>
      </c>
      <c r="I3" s="205"/>
      <c r="J3" s="210"/>
      <c r="K3" s="211"/>
      <c r="L3" s="195"/>
      <c r="M3" s="188"/>
      <c r="N3" s="188"/>
      <c r="O3" s="180"/>
      <c r="P3" s="208">
        <f>SUM(D3:O4)</f>
        <v>6.66</v>
      </c>
    </row>
    <row r="4" spans="2:19" ht="10.5" customHeight="1" x14ac:dyDescent="0.3">
      <c r="B4" s="200"/>
      <c r="C4" s="201"/>
      <c r="D4" s="206"/>
      <c r="E4" s="206"/>
      <c r="F4" s="179"/>
      <c r="G4" s="206"/>
      <c r="H4" s="206"/>
      <c r="I4" s="206"/>
      <c r="J4" s="179"/>
      <c r="K4" s="192"/>
      <c r="L4" s="196"/>
      <c r="M4" s="192"/>
      <c r="N4" s="189"/>
      <c r="O4" s="182"/>
      <c r="P4" s="209"/>
    </row>
    <row r="5" spans="2:19" x14ac:dyDescent="0.3">
      <c r="B5" s="202" t="s">
        <v>119</v>
      </c>
      <c r="C5" s="207"/>
      <c r="D5" s="205">
        <v>1.5</v>
      </c>
      <c r="E5" s="205">
        <v>1.5</v>
      </c>
      <c r="F5" s="210">
        <v>2.66</v>
      </c>
      <c r="G5" s="205">
        <v>0</v>
      </c>
      <c r="H5" s="205">
        <v>1</v>
      </c>
      <c r="I5" s="205"/>
      <c r="J5" s="210"/>
      <c r="K5" s="188"/>
      <c r="L5" s="180"/>
      <c r="M5" s="183"/>
      <c r="N5" s="190"/>
      <c r="O5" s="180"/>
      <c r="P5" s="208">
        <f>SUM(D5:O6)</f>
        <v>6.66</v>
      </c>
    </row>
    <row r="6" spans="2:19" x14ac:dyDescent="0.3">
      <c r="B6" s="202"/>
      <c r="C6" s="207"/>
      <c r="D6" s="206"/>
      <c r="E6" s="206"/>
      <c r="F6" s="179"/>
      <c r="G6" s="206"/>
      <c r="H6" s="206"/>
      <c r="I6" s="206"/>
      <c r="J6" s="179"/>
      <c r="K6" s="192"/>
      <c r="L6" s="182"/>
      <c r="M6" s="186"/>
      <c r="N6" s="191"/>
      <c r="O6" s="182"/>
      <c r="P6" s="209"/>
    </row>
    <row r="7" spans="2:19" x14ac:dyDescent="0.3">
      <c r="B7" s="198" t="s">
        <v>120</v>
      </c>
      <c r="C7" s="199"/>
      <c r="D7" s="205">
        <v>1.5</v>
      </c>
      <c r="E7" s="205">
        <v>2.5</v>
      </c>
      <c r="F7" s="210">
        <v>1.66</v>
      </c>
      <c r="G7" s="205">
        <v>0</v>
      </c>
      <c r="H7" s="205">
        <v>1</v>
      </c>
      <c r="I7" s="205"/>
      <c r="J7" s="210"/>
      <c r="K7" s="180"/>
      <c r="L7" s="197"/>
      <c r="M7" s="188"/>
      <c r="N7" s="188"/>
      <c r="O7" s="180"/>
      <c r="P7" s="208">
        <f>SUM(D7:O8)</f>
        <v>6.66</v>
      </c>
    </row>
    <row r="8" spans="2:19" x14ac:dyDescent="0.3">
      <c r="B8" s="200"/>
      <c r="C8" s="201"/>
      <c r="D8" s="206"/>
      <c r="E8" s="206"/>
      <c r="F8" s="179"/>
      <c r="G8" s="206"/>
      <c r="H8" s="206"/>
      <c r="I8" s="206"/>
      <c r="J8" s="179"/>
      <c r="K8" s="182"/>
      <c r="L8" s="191"/>
      <c r="M8" s="192"/>
      <c r="N8" s="192"/>
      <c r="O8" s="182"/>
      <c r="P8" s="209"/>
    </row>
    <row r="9" spans="2:19" x14ac:dyDescent="0.3">
      <c r="B9" s="202" t="s">
        <v>121</v>
      </c>
      <c r="C9" s="203"/>
      <c r="D9" s="205">
        <v>1.5</v>
      </c>
      <c r="E9" s="205">
        <v>1.5</v>
      </c>
      <c r="F9" s="210">
        <v>2.66</v>
      </c>
      <c r="G9" s="205">
        <v>0</v>
      </c>
      <c r="H9" s="205">
        <v>1</v>
      </c>
      <c r="I9" s="205"/>
      <c r="J9" s="210"/>
      <c r="K9" s="180"/>
      <c r="L9" s="183"/>
      <c r="M9" s="183"/>
      <c r="N9" s="183"/>
      <c r="O9" s="183"/>
      <c r="P9" s="208">
        <f>SUM(D9:O10)</f>
        <v>6.66</v>
      </c>
    </row>
    <row r="10" spans="2:19" x14ac:dyDescent="0.3">
      <c r="B10" s="202"/>
      <c r="C10" s="203"/>
      <c r="D10" s="206"/>
      <c r="E10" s="206"/>
      <c r="F10" s="179"/>
      <c r="G10" s="206"/>
      <c r="H10" s="206"/>
      <c r="I10" s="206"/>
      <c r="J10" s="179"/>
      <c r="K10" s="182"/>
      <c r="L10" s="186"/>
      <c r="M10" s="186"/>
      <c r="N10" s="184"/>
      <c r="O10" s="184"/>
      <c r="P10" s="209"/>
    </row>
    <row r="11" spans="2:19" x14ac:dyDescent="0.3">
      <c r="B11" s="198" t="s">
        <v>122</v>
      </c>
      <c r="C11" s="199"/>
      <c r="D11" s="205">
        <v>1.5</v>
      </c>
      <c r="E11" s="205">
        <v>2.5</v>
      </c>
      <c r="F11" s="210">
        <v>1.66</v>
      </c>
      <c r="G11" s="205">
        <v>0</v>
      </c>
      <c r="H11" s="205">
        <v>1</v>
      </c>
      <c r="I11" s="205"/>
      <c r="J11" s="210"/>
      <c r="K11" s="188"/>
      <c r="L11" s="188"/>
      <c r="M11" s="180"/>
      <c r="N11" s="185"/>
      <c r="O11" s="185"/>
      <c r="P11" s="208">
        <f>SUM(D11:O12)</f>
        <v>6.66</v>
      </c>
    </row>
    <row r="12" spans="2:19" x14ac:dyDescent="0.3">
      <c r="B12" s="200"/>
      <c r="C12" s="201"/>
      <c r="D12" s="206"/>
      <c r="E12" s="206"/>
      <c r="F12" s="179"/>
      <c r="G12" s="206"/>
      <c r="H12" s="206"/>
      <c r="I12" s="206"/>
      <c r="J12" s="179"/>
      <c r="K12" s="189"/>
      <c r="L12" s="192"/>
      <c r="M12" s="194"/>
      <c r="N12" s="184"/>
      <c r="O12" s="186"/>
      <c r="P12" s="209"/>
    </row>
    <row r="13" spans="2:19" x14ac:dyDescent="0.3">
      <c r="B13" s="202" t="s">
        <v>123</v>
      </c>
      <c r="C13" s="203"/>
      <c r="D13" s="205">
        <v>1.5</v>
      </c>
      <c r="E13" s="205">
        <v>1.5</v>
      </c>
      <c r="F13" s="210">
        <v>2.66</v>
      </c>
      <c r="G13" s="205">
        <v>0</v>
      </c>
      <c r="H13" s="205">
        <v>1</v>
      </c>
      <c r="I13" s="205"/>
      <c r="J13" s="210"/>
      <c r="K13" s="211"/>
      <c r="L13" s="188"/>
      <c r="M13" s="187"/>
      <c r="N13" s="190"/>
      <c r="O13" s="180"/>
      <c r="P13" s="208">
        <f>SUM(D13:O14)</f>
        <v>6.66</v>
      </c>
    </row>
    <row r="14" spans="2:19" x14ac:dyDescent="0.3">
      <c r="B14" s="200"/>
      <c r="C14" s="204"/>
      <c r="D14" s="206"/>
      <c r="E14" s="206"/>
      <c r="F14" s="179"/>
      <c r="G14" s="206"/>
      <c r="H14" s="206"/>
      <c r="I14" s="206"/>
      <c r="J14" s="179"/>
      <c r="K14" s="213"/>
      <c r="L14" s="213"/>
      <c r="M14" s="181"/>
      <c r="N14" s="193"/>
      <c r="O14" s="181"/>
      <c r="P14" s="212"/>
    </row>
  </sheetData>
  <mergeCells count="84">
    <mergeCell ref="K5:K6"/>
    <mergeCell ref="K7:K8"/>
    <mergeCell ref="K9:K10"/>
    <mergeCell ref="K11:K12"/>
    <mergeCell ref="K13:K14"/>
    <mergeCell ref="P11:P12"/>
    <mergeCell ref="D13:D14"/>
    <mergeCell ref="E13:E14"/>
    <mergeCell ref="F13:F14"/>
    <mergeCell ref="G13:G14"/>
    <mergeCell ref="H13:H14"/>
    <mergeCell ref="I13:I14"/>
    <mergeCell ref="J13:J14"/>
    <mergeCell ref="P13:P14"/>
    <mergeCell ref="E11:E12"/>
    <mergeCell ref="F11:F12"/>
    <mergeCell ref="G11:G12"/>
    <mergeCell ref="H11:H12"/>
    <mergeCell ref="I11:I12"/>
    <mergeCell ref="J11:J12"/>
    <mergeCell ref="L13:L14"/>
    <mergeCell ref="P7:P8"/>
    <mergeCell ref="D9:D10"/>
    <mergeCell ref="E9:E10"/>
    <mergeCell ref="F9:F10"/>
    <mergeCell ref="G9:G10"/>
    <mergeCell ref="H9:H10"/>
    <mergeCell ref="I9:I10"/>
    <mergeCell ref="J9:J10"/>
    <mergeCell ref="P9:P10"/>
    <mergeCell ref="E7:E8"/>
    <mergeCell ref="F7:F8"/>
    <mergeCell ref="G7:G8"/>
    <mergeCell ref="H7:H8"/>
    <mergeCell ref="I7:I8"/>
    <mergeCell ref="J7:J8"/>
    <mergeCell ref="P3:P4"/>
    <mergeCell ref="D5:D6"/>
    <mergeCell ref="E5:E6"/>
    <mergeCell ref="F5:F6"/>
    <mergeCell ref="G5:G6"/>
    <mergeCell ref="H5:H6"/>
    <mergeCell ref="I5:I6"/>
    <mergeCell ref="J5:J6"/>
    <mergeCell ref="P5:P6"/>
    <mergeCell ref="K3:K4"/>
    <mergeCell ref="E3:E4"/>
    <mergeCell ref="F3:F4"/>
    <mergeCell ref="G3:G4"/>
    <mergeCell ref="H3:H4"/>
    <mergeCell ref="I3:I4"/>
    <mergeCell ref="J3:J4"/>
    <mergeCell ref="B7:C8"/>
    <mergeCell ref="B9:C10"/>
    <mergeCell ref="B11:C12"/>
    <mergeCell ref="B13:C14"/>
    <mergeCell ref="D3:D4"/>
    <mergeCell ref="D7:D8"/>
    <mergeCell ref="D11:D12"/>
    <mergeCell ref="B3:C4"/>
    <mergeCell ref="B5:C6"/>
    <mergeCell ref="L3:L4"/>
    <mergeCell ref="L5:L6"/>
    <mergeCell ref="L7:L8"/>
    <mergeCell ref="L9:L10"/>
    <mergeCell ref="L11:L12"/>
    <mergeCell ref="M13:M14"/>
    <mergeCell ref="N3:N4"/>
    <mergeCell ref="N5:N6"/>
    <mergeCell ref="N7:N8"/>
    <mergeCell ref="N9:N10"/>
    <mergeCell ref="N11:N12"/>
    <mergeCell ref="N13:N14"/>
    <mergeCell ref="M3:M4"/>
    <mergeCell ref="M5:M6"/>
    <mergeCell ref="M7:M8"/>
    <mergeCell ref="M9:M10"/>
    <mergeCell ref="M11:M12"/>
    <mergeCell ref="O13:O14"/>
    <mergeCell ref="O3:O4"/>
    <mergeCell ref="O5:O6"/>
    <mergeCell ref="O7:O8"/>
    <mergeCell ref="O9:O10"/>
    <mergeCell ref="O11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FASES DE DESARROLLO (PUD)</vt:lpstr>
      <vt:lpstr>DESGLOSE DE ITERACIONES (PUD)</vt:lpstr>
      <vt:lpstr>AGENDA IDEAL ADMIN+PROD </vt:lpstr>
      <vt:lpstr>AGENDA REAL ADMIN+PROD</vt:lpstr>
      <vt:lpstr>VIABILIDAD DEL PROYECTO</vt:lpstr>
      <vt:lpstr>HORAS IMPUTADAS ADMIN. (LAB)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RUEDAS VILLANUEVA</dc:creator>
  <cp:keywords/>
  <dc:description/>
  <cp:lastModifiedBy>KEVIN RUEDAS VILLANUEVA</cp:lastModifiedBy>
  <cp:revision/>
  <dcterms:created xsi:type="dcterms:W3CDTF">2024-10-11T16:32:48Z</dcterms:created>
  <dcterms:modified xsi:type="dcterms:W3CDTF">2024-10-31T19:25:48Z</dcterms:modified>
  <cp:category/>
  <cp:contentStatus/>
</cp:coreProperties>
</file>