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b7b4b56219be6b/Imagens/Projeto Controle de estoque/"/>
    </mc:Choice>
  </mc:AlternateContent>
  <xr:revisionPtr revIDLastSave="3" documentId="8_{D82553B4-53A1-4817-BD6C-447E370BCB56}" xr6:coauthVersionLast="47" xr6:coauthVersionMax="47" xr10:uidLastSave="{BA2937D6-DC7B-46EA-B478-1175017118CC}"/>
  <bookViews>
    <workbookView xWindow="-120" yWindow="-120" windowWidth="29040" windowHeight="15720" activeTab="2" xr2:uid="{96BE8D8E-F8B1-4102-889E-4E9CEEB08B16}"/>
  </bookViews>
  <sheets>
    <sheet name="Início" sheetId="2" r:id="rId1"/>
    <sheet name="Cadastro" sheetId="5" r:id="rId2"/>
    <sheet name="Lançamentos" sheetId="6" r:id="rId3"/>
  </sheets>
  <definedNames>
    <definedName name="ColunaProdutos">TbCadastro[PRODUTO]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6" l="1"/>
  <c r="E11" i="6"/>
  <c r="E10" i="6"/>
  <c r="E9" i="6"/>
  <c r="E8" i="6"/>
  <c r="E4" i="6"/>
  <c r="E5" i="6"/>
  <c r="E6" i="6"/>
  <c r="E7" i="6"/>
  <c r="E4" i="5"/>
  <c r="F4" i="5" s="1"/>
  <c r="E5" i="5"/>
  <c r="F5" i="5" s="1"/>
  <c r="E6" i="5"/>
  <c r="F6" i="5" s="1"/>
  <c r="E7" i="5"/>
  <c r="F7" i="5" s="1"/>
  <c r="B13" i="6"/>
  <c r="C13" i="6"/>
  <c r="D13" i="6"/>
</calcChain>
</file>

<file path=xl/sharedStrings.xml><?xml version="1.0" encoding="utf-8"?>
<sst xmlns="http://schemas.openxmlformats.org/spreadsheetml/2006/main" count="32" uniqueCount="16">
  <si>
    <t>Logo</t>
  </si>
  <si>
    <t>MEDIDA</t>
  </si>
  <si>
    <t>PRODUTO</t>
  </si>
  <si>
    <t>ESTOQUE MÍNIMO</t>
  </si>
  <si>
    <t>ESTOQUE MAXIMO</t>
  </si>
  <si>
    <t>SALDO</t>
  </si>
  <si>
    <t>AVISOS</t>
  </si>
  <si>
    <t>Caneta esferográfica azul</t>
  </si>
  <si>
    <t>Unidade</t>
  </si>
  <si>
    <t>Caneta esferográfica preta</t>
  </si>
  <si>
    <t>Caneta esferográfica vermelha</t>
  </si>
  <si>
    <t>DATA</t>
  </si>
  <si>
    <t>ENTRADA</t>
  </si>
  <si>
    <t>SAÍDA</t>
  </si>
  <si>
    <t>Lapiseira 0,9mm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</si>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</sst>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9" tint="-0.249977111117893"/>
      <name val="AniMe Vision - MB_EN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 vertical="center"/>
    </xf>
    <xf numFmtId="1" fontId="0" fillId="0" borderId="0" xfId="0" applyNumberFormat="1"/>
    <xf numFmtId="1" fontId="0" fillId="2" borderId="0" xfId="0" applyNumberFormat="1" applyFill="1"/>
    <xf numFmtId="14" fontId="0" fillId="0" borderId="0" xfId="0" applyNumberFormat="1"/>
    <xf numFmtId="1" fontId="0" fillId="3" borderId="0" xfId="0" applyNumberFormat="1" applyFill="1"/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vertical="top"/>
    </xf>
    <xf numFmtId="1" fontId="3" fillId="3" borderId="0" xfId="0" applyNumberFormat="1" applyFont="1" applyFill="1" applyAlignment="1">
      <alignment vertical="top"/>
    </xf>
    <xf numFmtId="1" fontId="4" fillId="3" borderId="0" xfId="0" applyNumberFormat="1" applyFont="1" applyFill="1" applyAlignment="1">
      <alignment vertical="top"/>
    </xf>
    <xf numFmtId="1" fontId="6" fillId="3" borderId="0" xfId="0" applyNumberFormat="1" applyFont="1" applyFill="1" applyAlignment="1">
      <alignment vertical="top"/>
    </xf>
    <xf numFmtId="1" fontId="5" fillId="3" borderId="0" xfId="0" applyNumberFormat="1" applyFont="1" applyFill="1" applyAlignment="1">
      <alignment vertical="center" wrapText="1"/>
    </xf>
    <xf numFmtId="1" fontId="5" fillId="3" borderId="0" xfId="0" applyNumberFormat="1" applyFont="1" applyFill="1" applyAlignment="1">
      <alignment horizontal="right" vertical="center" wrapText="1"/>
    </xf>
    <xf numFmtId="0" fontId="4" fillId="3" borderId="0" xfId="0" applyFont="1" applyFill="1"/>
    <xf numFmtId="0" fontId="5" fillId="3" borderId="0" xfId="0" applyFont="1" applyFill="1"/>
  </cellXfs>
  <cellStyles count="1">
    <cellStyle name="Normal" xfId="0" builtinId="0"/>
  </cellStyles>
  <dxfs count="1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C00000"/>
      </font>
    </dxf>
    <dxf>
      <font>
        <b/>
        <i val="0"/>
        <color rgb="FFFFC000"/>
      </font>
      <fill>
        <patternFill>
          <bgColor theme="2" tint="-0.749961851863155"/>
        </patternFill>
      </fill>
    </dxf>
    <dxf>
      <numFmt numFmtId="1" formatCode="0"/>
      <fill>
        <patternFill patternType="solid">
          <fgColor indexed="64"/>
          <bgColor theme="2" tint="-0.249977111117893"/>
        </patternFill>
      </fill>
    </dxf>
    <dxf>
      <numFmt numFmtId="1" formatCode="0"/>
      <fill>
        <patternFill patternType="solid">
          <fgColor indexed="64"/>
          <bgColor theme="2" tint="-0.249977111117893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0" formatCode="General"/>
      <fill>
        <patternFill patternType="solid">
          <fgColor indexed="64"/>
          <bgColor theme="2" tint="-0.249977111117893"/>
        </patternFill>
      </fill>
    </dxf>
    <dxf>
      <numFmt numFmtId="1" formatCode="0"/>
      <fill>
        <patternFill patternType="solid">
          <fgColor indexed="64"/>
          <bgColor theme="2" tint="-0.249977111117893"/>
        </patternFill>
      </fill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Cadastro!$E$3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4E-4BBE-B355-783DB8E309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4E-4BBE-B355-783DB8E309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4E-4BBE-B355-783DB8E309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4E-4BBE-B355-783DB8E30919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Cadastro!$A$4:$A$7</c:f>
              <c:strCache>
                <c:ptCount val="4"/>
                <c:pt idx="0">
                  <c:v>Caneta esferográfica azul</c:v>
                </c:pt>
                <c:pt idx="1">
                  <c:v>Caneta esferográfica preta</c:v>
                </c:pt>
                <c:pt idx="2">
                  <c:v>Lapiseira 0,9mm</c:v>
                </c:pt>
                <c:pt idx="3">
                  <c:v>Caneta esferográfica vermelha</c:v>
                </c:pt>
              </c:strCache>
            </c:strRef>
          </c:cat>
          <c:val>
            <c:numRef>
              <c:f>Cadastro!$E$4:$E$7</c:f>
              <c:numCache>
                <c:formatCode>0</c:formatCode>
                <c:ptCount val="4"/>
                <c:pt idx="0">
                  <c:v>185</c:v>
                </c:pt>
                <c:pt idx="1">
                  <c:v>58</c:v>
                </c:pt>
                <c:pt idx="2">
                  <c:v>-2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5-49DB-A692-FD7B844A2E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Cadastro!G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Lan&#231;amentos!G1"/><Relationship Id="rId1" Type="http://schemas.openxmlformats.org/officeDocument/2006/relationships/hyperlink" Target="#In&#237;cio!G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539115</xdr:colOff>
      <xdr:row>0</xdr:row>
      <xdr:rowOff>166211</xdr:rowOff>
    </xdr:from>
    <xdr:to>
      <xdr:col>0</xdr:col>
      <xdr:colOff>2177415</xdr:colOff>
      <xdr:row>1</xdr:row>
      <xdr:rowOff>4286</xdr:rowOff>
    </xdr:to>
    <xdr:sp macro="" textlink="">
      <xdr:nvSpPr>
        <xdr:cNvPr id="2" name="Retângulo: Cantos Superiores Recortados 1">
          <a:extLst>
            <a:ext uri="{FF2B5EF4-FFF2-40B4-BE49-F238E27FC236}">
              <a16:creationId xmlns:a16="http://schemas.microsoft.com/office/drawing/2014/main" id="{A3F40959-BCE5-C9EF-5534-BD1F4801133C}"/>
            </a:ext>
          </a:extLst>
        </xdr:cNvPr>
        <xdr:cNvSpPr/>
      </xdr:nvSpPr>
      <xdr:spPr>
        <a:xfrm>
          <a:off x="539115" y="166211"/>
          <a:ext cx="1638300" cy="342900"/>
        </a:xfrm>
        <a:prstGeom prst="snip2Same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>
    <xdr:from>
      <xdr:col>0</xdr:col>
      <xdr:colOff>2263140</xdr:colOff>
      <xdr:row>0</xdr:row>
      <xdr:rowOff>166211</xdr:rowOff>
    </xdr:from>
    <xdr:to>
      <xdr:col>2</xdr:col>
      <xdr:colOff>139065</xdr:colOff>
      <xdr:row>1</xdr:row>
      <xdr:rowOff>4286</xdr:rowOff>
    </xdr:to>
    <xdr:sp macro="" textlink="">
      <xdr:nvSpPr>
        <xdr:cNvPr id="13" name="Retângulo: Cantos Superiores Recortados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C6C8A-BC5F-0267-7CEC-B96459E1B708}"/>
            </a:ext>
          </a:extLst>
        </xdr:cNvPr>
        <xdr:cNvSpPr/>
      </xdr:nvSpPr>
      <xdr:spPr>
        <a:xfrm>
          <a:off x="2263140" y="166211"/>
          <a:ext cx="1638300" cy="342900"/>
        </a:xfrm>
        <a:prstGeom prst="snip2Same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Cadastro</a:t>
          </a:r>
        </a:p>
      </xdr:txBody>
    </xdr:sp>
    <xdr:clientData/>
  </xdr:twoCellAnchor>
  <xdr:twoCellAnchor>
    <xdr:from>
      <xdr:col>2</xdr:col>
      <xdr:colOff>224790</xdr:colOff>
      <xdr:row>0</xdr:row>
      <xdr:rowOff>166211</xdr:rowOff>
    </xdr:from>
    <xdr:to>
      <xdr:col>3</xdr:col>
      <xdr:colOff>815340</xdr:colOff>
      <xdr:row>1</xdr:row>
      <xdr:rowOff>4286</xdr:rowOff>
    </xdr:to>
    <xdr:sp macro="" textlink="">
      <xdr:nvSpPr>
        <xdr:cNvPr id="14" name="Retângulo: Cantos Superiores Recortado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9265BB-9D71-B4A3-F4D5-339B2C27FFB6}"/>
            </a:ext>
          </a:extLst>
        </xdr:cNvPr>
        <xdr:cNvSpPr/>
      </xdr:nvSpPr>
      <xdr:spPr>
        <a:xfrm>
          <a:off x="3987165" y="166211"/>
          <a:ext cx="1638300" cy="342900"/>
        </a:xfrm>
        <a:prstGeom prst="snip2Same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Lançamentos</a:t>
          </a:r>
        </a:p>
      </xdr:txBody>
    </xdr:sp>
    <xdr:clientData/>
  </xdr:twoCellAnchor>
  <xdr:twoCellAnchor>
    <xdr:from>
      <xdr:col>1</xdr:col>
      <xdr:colOff>504825</xdr:colOff>
      <xdr:row>7</xdr:row>
      <xdr:rowOff>123825</xdr:rowOff>
    </xdr:from>
    <xdr:to>
      <xdr:col>6</xdr:col>
      <xdr:colOff>2409825</xdr:colOff>
      <xdr:row>25</xdr:row>
      <xdr:rowOff>47625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7259309D-6AE7-E016-385A-FB32F2100BD8}"/>
            </a:ext>
          </a:extLst>
        </xdr:cNvPr>
        <xdr:cNvSpPr txBox="1"/>
      </xdr:nvSpPr>
      <xdr:spPr>
        <a:xfrm>
          <a:off x="3219450" y="1771650"/>
          <a:ext cx="7143750" cy="3352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/>
            <a:t>Controle de estoque simplificado</a:t>
          </a:r>
        </a:p>
        <a:p>
          <a:pPr algn="ctr"/>
          <a:endParaRPr lang="pt-BR" sz="1800" b="1"/>
        </a:p>
        <a:p>
          <a:pPr algn="ctr"/>
          <a:endParaRPr lang="pt-BR" sz="1800" b="1"/>
        </a:p>
        <a:p>
          <a:pPr algn="ctr"/>
          <a:endParaRPr lang="pt-BR" sz="1800" b="1"/>
        </a:p>
        <a:p>
          <a:pPr algn="ctr"/>
          <a:br>
            <a:rPr lang="pt-BR" sz="1200" b="1"/>
          </a:br>
          <a:r>
            <a:rPr lang="pt-BR" sz="1200" b="1"/>
            <a:t>Orientações</a:t>
          </a:r>
        </a:p>
        <a:p>
          <a:pPr algn="ctr"/>
          <a:endParaRPr lang="pt-BR" sz="1200" b="1"/>
        </a:p>
        <a:p>
          <a:pPr algn="ctr"/>
          <a:r>
            <a:rPr lang="pt-BR" sz="1200"/>
            <a:t>1. Cadastrar o produto na aba "Cadastro". </a:t>
          </a:r>
          <a:br>
            <a:rPr lang="pt-BR" sz="1200"/>
          </a:br>
          <a:r>
            <a:rPr lang="pt-BR" sz="1200"/>
            <a:t>2. Registrar as entradas e saídas na aba "Lançamentos". </a:t>
          </a:r>
          <a:br>
            <a:rPr lang="pt-BR" sz="1200"/>
          </a:br>
          <a:r>
            <a:rPr lang="pt-BR" sz="1200"/>
            <a:t>3. Relatórios e consultas usar os filtros nas abas "Cadastro" e "Lançamentos". </a:t>
          </a:r>
          <a:endParaRPr lang="pt-BR" sz="1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539115</xdr:colOff>
      <xdr:row>0</xdr:row>
      <xdr:rowOff>166211</xdr:rowOff>
    </xdr:from>
    <xdr:to>
      <xdr:col>0</xdr:col>
      <xdr:colOff>2177415</xdr:colOff>
      <xdr:row>1</xdr:row>
      <xdr:rowOff>4286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B30505-7B87-4CF9-8231-6CEAADA8C5E5}"/>
            </a:ext>
          </a:extLst>
        </xdr:cNvPr>
        <xdr:cNvSpPr/>
      </xdr:nvSpPr>
      <xdr:spPr>
        <a:xfrm>
          <a:off x="539115" y="166211"/>
          <a:ext cx="1638300" cy="342900"/>
        </a:xfrm>
        <a:prstGeom prst="snip2Same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>
    <xdr:from>
      <xdr:col>0</xdr:col>
      <xdr:colOff>2263140</xdr:colOff>
      <xdr:row>0</xdr:row>
      <xdr:rowOff>166211</xdr:rowOff>
    </xdr:from>
    <xdr:to>
      <xdr:col>2</xdr:col>
      <xdr:colOff>139065</xdr:colOff>
      <xdr:row>1</xdr:row>
      <xdr:rowOff>4286</xdr:rowOff>
    </xdr:to>
    <xdr:sp macro="" textlink="">
      <xdr:nvSpPr>
        <xdr:cNvPr id="3" name="Retângulo: Cantos Superiores Recortados 2">
          <a:extLst>
            <a:ext uri="{FF2B5EF4-FFF2-40B4-BE49-F238E27FC236}">
              <a16:creationId xmlns:a16="http://schemas.microsoft.com/office/drawing/2014/main" id="{2869B533-738A-413D-99BD-E66494484080}"/>
            </a:ext>
          </a:extLst>
        </xdr:cNvPr>
        <xdr:cNvSpPr/>
      </xdr:nvSpPr>
      <xdr:spPr>
        <a:xfrm>
          <a:off x="2263140" y="166211"/>
          <a:ext cx="1638300" cy="342900"/>
        </a:xfrm>
        <a:prstGeom prst="snip2Same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Cadastro</a:t>
          </a:r>
        </a:p>
      </xdr:txBody>
    </xdr:sp>
    <xdr:clientData/>
  </xdr:twoCellAnchor>
  <xdr:twoCellAnchor>
    <xdr:from>
      <xdr:col>2</xdr:col>
      <xdr:colOff>224790</xdr:colOff>
      <xdr:row>0</xdr:row>
      <xdr:rowOff>166211</xdr:rowOff>
    </xdr:from>
    <xdr:to>
      <xdr:col>3</xdr:col>
      <xdr:colOff>590550</xdr:colOff>
      <xdr:row>1</xdr:row>
      <xdr:rowOff>4286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98B9CA-3E74-43FC-9CB3-AD199C5DAD8E}"/>
            </a:ext>
          </a:extLst>
        </xdr:cNvPr>
        <xdr:cNvSpPr/>
      </xdr:nvSpPr>
      <xdr:spPr>
        <a:xfrm>
          <a:off x="3987165" y="166211"/>
          <a:ext cx="1642110" cy="342900"/>
        </a:xfrm>
        <a:prstGeom prst="snip2Same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Lançamentos</a:t>
          </a:r>
        </a:p>
      </xdr:txBody>
    </xdr:sp>
    <xdr:clientData/>
  </xdr:twoCellAnchor>
  <xdr:twoCellAnchor>
    <xdr:from>
      <xdr:col>6</xdr:col>
      <xdr:colOff>66675</xdr:colOff>
      <xdr:row>3</xdr:row>
      <xdr:rowOff>4762</xdr:rowOff>
    </xdr:from>
    <xdr:to>
      <xdr:col>6</xdr:col>
      <xdr:colOff>4638675</xdr:colOff>
      <xdr:row>17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19E8F74-BEEC-F2E7-1AEE-60BA72FAD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2</xdr:row>
      <xdr:rowOff>1</xdr:rowOff>
    </xdr:from>
    <xdr:to>
      <xdr:col>6</xdr:col>
      <xdr:colOff>4629149</xdr:colOff>
      <xdr:row>2</xdr:row>
      <xdr:rowOff>438151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8119D486-9595-0B5C-EF52-8E318DD76AF3}"/>
            </a:ext>
          </a:extLst>
        </xdr:cNvPr>
        <xdr:cNvSpPr txBox="1"/>
      </xdr:nvSpPr>
      <xdr:spPr>
        <a:xfrm>
          <a:off x="8924925" y="695326"/>
          <a:ext cx="4552949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COMPOSIÇÃO DO SALDO ATUAL DO ESTOQUE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539115</xdr:colOff>
      <xdr:row>0</xdr:row>
      <xdr:rowOff>166211</xdr:rowOff>
    </xdr:from>
    <xdr:to>
      <xdr:col>0</xdr:col>
      <xdr:colOff>2177415</xdr:colOff>
      <xdr:row>1</xdr:row>
      <xdr:rowOff>4286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3F23B3-DB8D-49BD-9DFB-9E069F88139E}"/>
            </a:ext>
          </a:extLst>
        </xdr:cNvPr>
        <xdr:cNvSpPr/>
      </xdr:nvSpPr>
      <xdr:spPr>
        <a:xfrm>
          <a:off x="539115" y="166211"/>
          <a:ext cx="1638300" cy="342900"/>
        </a:xfrm>
        <a:prstGeom prst="snip2Same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>
    <xdr:from>
      <xdr:col>0</xdr:col>
      <xdr:colOff>2263140</xdr:colOff>
      <xdr:row>0</xdr:row>
      <xdr:rowOff>166211</xdr:rowOff>
    </xdr:from>
    <xdr:to>
      <xdr:col>2</xdr:col>
      <xdr:colOff>139065</xdr:colOff>
      <xdr:row>1</xdr:row>
      <xdr:rowOff>4286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3A2C43-FC31-42D1-BB43-D59535F92225}"/>
            </a:ext>
          </a:extLst>
        </xdr:cNvPr>
        <xdr:cNvSpPr/>
      </xdr:nvSpPr>
      <xdr:spPr>
        <a:xfrm>
          <a:off x="2263140" y="166211"/>
          <a:ext cx="1638300" cy="342900"/>
        </a:xfrm>
        <a:prstGeom prst="snip2Same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Cadastro</a:t>
          </a:r>
        </a:p>
      </xdr:txBody>
    </xdr:sp>
    <xdr:clientData/>
  </xdr:twoCellAnchor>
  <xdr:twoCellAnchor>
    <xdr:from>
      <xdr:col>2</xdr:col>
      <xdr:colOff>224790</xdr:colOff>
      <xdr:row>0</xdr:row>
      <xdr:rowOff>166211</xdr:rowOff>
    </xdr:from>
    <xdr:to>
      <xdr:col>3</xdr:col>
      <xdr:colOff>815340</xdr:colOff>
      <xdr:row>1</xdr:row>
      <xdr:rowOff>4286</xdr:rowOff>
    </xdr:to>
    <xdr:sp macro="" textlink="">
      <xdr:nvSpPr>
        <xdr:cNvPr id="4" name="Retângulo: Cantos Superiores Recortados 3">
          <a:extLst>
            <a:ext uri="{FF2B5EF4-FFF2-40B4-BE49-F238E27FC236}">
              <a16:creationId xmlns:a16="http://schemas.microsoft.com/office/drawing/2014/main" id="{6DBB76C2-0FD8-4F5D-AE7E-431304CF467C}"/>
            </a:ext>
          </a:extLst>
        </xdr:cNvPr>
        <xdr:cNvSpPr/>
      </xdr:nvSpPr>
      <xdr:spPr>
        <a:xfrm>
          <a:off x="3987165" y="166211"/>
          <a:ext cx="1638300" cy="342900"/>
        </a:xfrm>
        <a:prstGeom prst="snip2Same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Lançamentos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9A5C7-A9FB-4617-A1D3-1263C46E19B3}" name="TbCadastro" displayName="TbCadastro" ref="A3:F7" totalsRowShown="0" headerRowDxfId="15">
  <autoFilter ref="A3:F7" xr:uid="{E589A5C7-A9FB-4617-A1D3-1263C46E19B3}"/>
  <tableColumns count="6">
    <tableColumn id="1" xr3:uid="{5B5FA263-72BB-4982-B96B-2F8208D05C64}" name="PRODUTO"/>
    <tableColumn id="2" xr3:uid="{FF34C439-2821-405F-85DD-036D6FA120AF}" name="MEDIDA"/>
    <tableColumn id="3" xr3:uid="{BDC36E0D-6727-43C5-BF82-1D0993F251F8}" name="ESTOQUE MÍNIMO" dataDxfId="14"/>
    <tableColumn id="4" xr3:uid="{F7F32B05-CBE2-4F76-8E37-4A575E6FB9AF}" name="ESTOQUE MAXIMO" dataDxfId="13"/>
    <tableColumn id="5" xr3:uid="{FD1623CA-577A-40E0-99C4-2857FDAAAB4F}" name="SALDO" dataDxfId="12">
      <calculatedColumnFormula>SUMIF(TbLançamentos[PRODUTO],TbCadastro[[#This Row],[PRODUTO]],TbLançamentos[ENTRADA])-SUMIF(TbLançamentos[PRODUTO],TbCadastro[[#This Row],[PRODUTO]],TbLançamentos[SAÍDA])</calculatedColumnFormula>
    </tableColumn>
    <tableColumn id="6" xr3:uid="{E9FDA913-9E81-4C7E-A72D-4EC45B3856AE}" name="AVISOS" dataDxfId="11">
      <calculatedColumnFormula>IF(TbCadastro[[#This Row],[SALDO]]&lt;TbCadastro[[#This Row],[ESTOQUE MÍNIMO]],"Solicitar nova compra!",IF(TbCadastro[[#This Row],[SALDO]]&gt;TbCadastro[[#This Row],[ESTOQUE MAXIMO]],"Priorizar Venda!", ""))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0DE15-F064-4CBC-AC00-8C54422FFE80}" name="TbLançamentos" displayName="TbLançamentos" ref="A3:E13" totalsRowCount="1" headerRowDxfId="10">
  <autoFilter ref="A3:E12" xr:uid="{E770DE15-F064-4CBC-AC00-8C54422FFE80}"/>
  <tableColumns count="5">
    <tableColumn id="1" xr3:uid="{73366269-FF48-4D89-8807-5329C87DBB38}" name="PRODUTO" totalsRowLabel="Total"/>
    <tableColumn id="2" xr3:uid="{391C6078-E406-4F32-862C-0869D43A8964}" name="DATA" totalsRowFunction="count" dataDxfId="9"/>
    <tableColumn id="3" xr3:uid="{96A4DE5E-1996-455D-A321-836E8B9775AC}" name="ENTRADA" totalsRowFunction="sum" dataDxfId="8" totalsRowDxfId="7"/>
    <tableColumn id="4" xr3:uid="{7ADDC145-232C-4D07-8F5F-C9FBDAC9BECD}" name="SAÍDA" totalsRowFunction="sum" dataDxfId="6" totalsRowDxfId="5"/>
    <tableColumn id="5" xr3:uid="{845A4F4F-CDB3-45DA-8905-3EA4DAF732DC}" name="SALDO" dataDxfId="4" totalsRowDxfId="3">
      <calculatedColumnFormula>SUMIFS(TbLançamentos[ENTRADA],TbLançamentos[PRODUTO],TbLançamentos[[#This Row],[PRODUTO]],TbLançamentos[DATA],"&lt;="&amp;TbLançamentos[[#This Row],[DATA]])-SUMIFS(TbLançamentos[SAÍDA],TbLançamentos[PRODUTO],TbLançamentos[[#This Row],[PRODUTO]],TbLançamentos[DATA],"&lt;="&amp;TbLançamentos[[#This Row],[DATA]])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14A4-C74F-4EAB-8F07-E18786F44EAB}">
  <dimension ref="A1:G41"/>
  <sheetViews>
    <sheetView showGridLines="0" zoomScaleNormal="100" workbookViewId="0">
      <selection activeCell="G1" sqref="G1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85.5703125" customWidth="1"/>
    <col min="8" max="16384" width="9.140625" hidden="1"/>
  </cols>
  <sheetData>
    <row r="1" spans="1:7" s="1" customFormat="1" ht="39.950000000000003" customHeight="1" x14ac:dyDescent="0.4">
      <c r="A1" s="2"/>
      <c r="G1" s="3" t="s">
        <v>0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BBF4-2DE3-45AB-8F73-C2990F6EDC43}">
  <dimension ref="A1:XFC7"/>
  <sheetViews>
    <sheetView showGridLines="0" zoomScaleNormal="100" workbookViewId="0">
      <selection activeCell="G1" sqref="G1"/>
    </sheetView>
  </sheetViews>
  <sheetFormatPr defaultColWidth="0" defaultRowHeight="15" x14ac:dyDescent="0.25"/>
  <cols>
    <col min="1" max="1" width="40.7109375" customWidth="1"/>
    <col min="2" max="2" width="15.7109375" customWidth="1"/>
    <col min="3" max="3" width="19.140625" style="4" customWidth="1"/>
    <col min="4" max="4" width="19.5703125" style="4" customWidth="1"/>
    <col min="5" max="5" width="15.7109375" style="4" customWidth="1"/>
    <col min="6" max="6" width="21.85546875" bestFit="1" customWidth="1"/>
    <col min="7" max="7" width="85.5703125" customWidth="1"/>
    <col min="8" max="16383" width="9.140625" hidden="1"/>
    <col min="16384" max="16384" width="2.28515625" hidden="1" customWidth="1"/>
  </cols>
  <sheetData>
    <row r="1" spans="1:7" s="1" customFormat="1" ht="39.950000000000003" customHeight="1" x14ac:dyDescent="0.25">
      <c r="C1" s="5"/>
      <c r="D1" s="5"/>
      <c r="E1" s="5"/>
      <c r="G1" s="3" t="s">
        <v>0</v>
      </c>
    </row>
    <row r="3" spans="1:7" ht="39.950000000000003" customHeight="1" x14ac:dyDescent="0.25">
      <c r="A3" s="8" t="s">
        <v>2</v>
      </c>
      <c r="B3" s="8" t="s">
        <v>1</v>
      </c>
      <c r="C3" s="14" t="s">
        <v>3</v>
      </c>
      <c r="D3" s="14" t="s">
        <v>4</v>
      </c>
      <c r="E3" s="15" t="s">
        <v>5</v>
      </c>
      <c r="F3" s="9" t="s">
        <v>6</v>
      </c>
    </row>
    <row r="4" spans="1:7" x14ac:dyDescent="0.25">
      <c r="A4" t="s">
        <v>7</v>
      </c>
      <c r="B4" t="s">
        <v>8</v>
      </c>
      <c r="C4" s="4">
        <v>15</v>
      </c>
      <c r="D4" s="4">
        <v>150</v>
      </c>
      <c r="E4" s="7">
        <f>SUMIF(TbLançamentos[PRODUTO],TbCadastro[[#This Row],[PRODUTO]],TbLançamentos[ENTRADA])-SUMIF(TbLançamentos[PRODUTO],TbCadastro[[#This Row],[PRODUTO]],TbLançamentos[SAÍDA])</f>
        <v>185</v>
      </c>
      <c r="F4" s="17" t="str">
        <f>IF(TbCadastro[[#This Row],[SALDO]]&lt;TbCadastro[[#This Row],[ESTOQUE MÍNIMO]],"Solicitar nova compra!",IF(TbCadastro[[#This Row],[SALDO]]&gt;TbCadastro[[#This Row],[ESTOQUE MAXIMO]],"Priorizar Venda!", ""))</f>
        <v>Priorizar Venda!</v>
      </c>
    </row>
    <row r="5" spans="1:7" x14ac:dyDescent="0.25">
      <c r="A5" t="s">
        <v>9</v>
      </c>
      <c r="B5" t="s">
        <v>8</v>
      </c>
      <c r="C5" s="4">
        <v>15</v>
      </c>
      <c r="D5" s="4">
        <v>150</v>
      </c>
      <c r="E5" s="7">
        <f>SUMIF(TbLançamentos[PRODUTO],TbCadastro[[#This Row],[PRODUTO]],TbLançamentos[ENTRADA])-SUMIF(TbLançamentos[PRODUTO],TbCadastro[[#This Row],[PRODUTO]],TbLançamentos[SAÍDA])</f>
        <v>58</v>
      </c>
      <c r="F5" s="16" t="str">
        <f>IF(TbCadastro[[#This Row],[SALDO]]&lt;TbCadastro[[#This Row],[ESTOQUE MÍNIMO]],"Solicitar nova compra!",IF(TbCadastro[[#This Row],[SALDO]]&gt;TbCadastro[[#This Row],[ESTOQUE MAXIMO]],"Priorizar Venda!", ""))</f>
        <v/>
      </c>
    </row>
    <row r="6" spans="1:7" x14ac:dyDescent="0.25">
      <c r="A6" t="s">
        <v>14</v>
      </c>
      <c r="B6" t="s">
        <v>8</v>
      </c>
      <c r="C6" s="4">
        <v>15</v>
      </c>
      <c r="D6" s="4">
        <v>80</v>
      </c>
      <c r="E6" s="7">
        <f>SUMIF(TbLançamentos[PRODUTO],TbCadastro[[#This Row],[PRODUTO]],TbLançamentos[ENTRADA])-SUMIF(TbLançamentos[PRODUTO],TbCadastro[[#This Row],[PRODUTO]],TbLançamentos[SAÍDA])</f>
        <v>-2</v>
      </c>
      <c r="F6" s="17" t="str">
        <f>IF(TbCadastro[[#This Row],[SALDO]]&lt;TbCadastro[[#This Row],[ESTOQUE MÍNIMO]],"Solicitar nova compra!",IF(TbCadastro[[#This Row],[SALDO]]&gt;TbCadastro[[#This Row],[ESTOQUE MAXIMO]],"Priorizar Venda!", ""))</f>
        <v>Solicitar nova compra!</v>
      </c>
    </row>
    <row r="7" spans="1:7" x14ac:dyDescent="0.25">
      <c r="A7" t="s">
        <v>10</v>
      </c>
      <c r="B7" t="s">
        <v>8</v>
      </c>
      <c r="C7" s="4">
        <v>15</v>
      </c>
      <c r="D7" s="4">
        <v>80</v>
      </c>
      <c r="E7" s="7">
        <f>SUMIF(TbLançamentos[PRODUTO],TbCadastro[[#This Row],[PRODUTO]],TbLançamentos[ENTRADA])-SUMIF(TbLançamentos[PRODUTO],TbCadastro[[#This Row],[PRODUTO]],TbLançamentos[SAÍDA])</f>
        <v>50</v>
      </c>
      <c r="F7" s="16" t="str">
        <f>IF(TbCadastro[[#This Row],[SALDO]]&lt;TbCadastro[[#This Row],[ESTOQUE MÍNIMO]],"Solicitar nova compra!",IF(TbCadastro[[#This Row],[SALDO]]&gt;TbCadastro[[#This Row],[ESTOQUE MAXIMO]],"Priorizar Venda!", ""))</f>
        <v/>
      </c>
    </row>
  </sheetData>
  <conditionalFormatting sqref="F4:F7">
    <cfRule type="cellIs" dxfId="2" priority="1" operator="equal">
      <formula>"Priorizar Venda!"</formula>
    </cfRule>
    <cfRule type="cellIs" dxfId="1" priority="2" operator="equal">
      <formula>"Solicitar nova compra!"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FD276-F1E5-4E99-9F71-9882271E703A}">
  <dimension ref="A1:G13"/>
  <sheetViews>
    <sheetView showGridLines="0" tabSelected="1" zoomScaleNormal="100" workbookViewId="0">
      <selection activeCell="G1" sqref="G1"/>
    </sheetView>
  </sheetViews>
  <sheetFormatPr defaultColWidth="0" defaultRowHeight="15" x14ac:dyDescent="0.25"/>
  <cols>
    <col min="1" max="1" width="40.7109375" customWidth="1"/>
    <col min="2" max="2" width="15.7109375" customWidth="1"/>
    <col min="3" max="5" width="15.7109375" style="4" customWidth="1"/>
    <col min="6" max="6" width="15.7109375" customWidth="1"/>
    <col min="7" max="7" width="85.5703125" customWidth="1"/>
    <col min="8" max="16384" width="9.140625" hidden="1"/>
  </cols>
  <sheetData>
    <row r="1" spans="1:7" s="1" customFormat="1" ht="39.950000000000003" customHeight="1" x14ac:dyDescent="0.25">
      <c r="C1" s="5"/>
      <c r="D1" s="5"/>
      <c r="E1" s="5"/>
      <c r="G1" s="3" t="s">
        <v>0</v>
      </c>
    </row>
    <row r="3" spans="1:7" ht="30" customHeight="1" x14ac:dyDescent="0.25">
      <c r="A3" s="10" t="s">
        <v>2</v>
      </c>
      <c r="B3" s="10" t="s">
        <v>11</v>
      </c>
      <c r="C3" s="11" t="s">
        <v>12</v>
      </c>
      <c r="D3" s="12" t="s">
        <v>13</v>
      </c>
      <c r="E3" s="13" t="s">
        <v>5</v>
      </c>
    </row>
    <row r="4" spans="1:7" x14ac:dyDescent="0.25">
      <c r="A4" t="s">
        <v>7</v>
      </c>
      <c r="B4" s="6">
        <v>45297</v>
      </c>
      <c r="C4" s="4">
        <v>80</v>
      </c>
      <c r="D4" s="4">
        <v>40</v>
      </c>
      <c r="E4" s="7">
        <f>SUMIFS(TbLançamentos[ENTRADA],TbLançamentos[PRODUTO],TbLançamentos[[#This Row],[PRODUTO]],TbLançamentos[DATA],"&lt;="&amp;TbLançamentos[[#This Row],[DATA]])-SUMIFS(TbLançamentos[SAÍDA],TbLançamentos[PRODUTO],TbLançamentos[[#This Row],[PRODUTO]],TbLançamentos[DATA],"&lt;="&amp;TbLançamentos[[#This Row],[DATA]])</f>
        <v>40</v>
      </c>
    </row>
    <row r="5" spans="1:7" x14ac:dyDescent="0.25">
      <c r="A5" t="s">
        <v>7</v>
      </c>
      <c r="B5" s="6">
        <v>45569</v>
      </c>
      <c r="C5" s="4">
        <v>100</v>
      </c>
      <c r="D5" s="4">
        <v>15</v>
      </c>
      <c r="E5" s="7">
        <f>SUMIFS(TbLançamentos[ENTRADA],TbLançamentos[PRODUTO],TbLançamentos[[#This Row],[PRODUTO]],TbLançamentos[DATA],"&lt;="&amp;TbLançamentos[[#This Row],[DATA]])-SUMIFS(TbLançamentos[SAÍDA],TbLançamentos[PRODUTO],TbLançamentos[[#This Row],[PRODUTO]],TbLançamentos[DATA],"&lt;="&amp;TbLançamentos[[#This Row],[DATA]])</f>
        <v>125</v>
      </c>
    </row>
    <row r="6" spans="1:7" x14ac:dyDescent="0.25">
      <c r="A6" t="s">
        <v>9</v>
      </c>
      <c r="B6" s="6">
        <v>45588</v>
      </c>
      <c r="C6" s="4">
        <v>30</v>
      </c>
      <c r="D6" s="4">
        <v>20</v>
      </c>
      <c r="E6" s="7">
        <f>SUMIFS(TbLançamentos[ENTRADA],TbLançamentos[PRODUTO],TbLançamentos[[#This Row],[PRODUTO]],TbLançamentos[DATA],"&lt;="&amp;TbLançamentos[[#This Row],[DATA]])-SUMIFS(TbLançamentos[SAÍDA],TbLançamentos[PRODUTO],TbLançamentos[[#This Row],[PRODUTO]],TbLançamentos[DATA],"&lt;="&amp;TbLançamentos[[#This Row],[DATA]])</f>
        <v>10</v>
      </c>
    </row>
    <row r="7" spans="1:7" x14ac:dyDescent="0.25">
      <c r="A7" t="s">
        <v>10</v>
      </c>
      <c r="B7" s="6">
        <v>45607</v>
      </c>
      <c r="C7" s="4">
        <v>50</v>
      </c>
      <c r="E7" s="7">
        <f>SUMIFS(TbLançamentos[ENTRADA],TbLançamentos[PRODUTO],TbLançamentos[[#This Row],[PRODUTO]],TbLançamentos[DATA],"&lt;="&amp;TbLançamentos[[#This Row],[DATA]])-SUMIFS(TbLançamentos[SAÍDA],TbLançamentos[PRODUTO],TbLançamentos[[#This Row],[PRODUTO]],TbLançamentos[DATA],"&lt;="&amp;TbLançamentos[[#This Row],[DATA]])</f>
        <v>50</v>
      </c>
    </row>
    <row r="8" spans="1:7" x14ac:dyDescent="0.25">
      <c r="A8" t="s">
        <v>14</v>
      </c>
      <c r="B8" s="6">
        <v>45608</v>
      </c>
      <c r="C8" s="4">
        <v>20</v>
      </c>
      <c r="E8" s="7">
        <f>SUMIFS(TbLançamentos[ENTRADA],TbLançamentos[PRODUTO],TbLançamentos[[#This Row],[PRODUTO]],TbLançamentos[DATA],"&lt;="&amp;TbLançamentos[[#This Row],[DATA]])-SUMIFS(TbLançamentos[SAÍDA],TbLançamentos[PRODUTO],TbLançamentos[[#This Row],[PRODUTO]],TbLançamentos[DATA],"&lt;="&amp;TbLançamentos[[#This Row],[DATA]])</f>
        <v>20</v>
      </c>
    </row>
    <row r="9" spans="1:7" x14ac:dyDescent="0.25">
      <c r="A9" t="s">
        <v>14</v>
      </c>
      <c r="B9" s="6">
        <v>45611</v>
      </c>
      <c r="C9" s="4">
        <v>0</v>
      </c>
      <c r="D9" s="4">
        <v>12</v>
      </c>
      <c r="E9" s="7">
        <f>SUMIFS(TbLançamentos[ENTRADA],TbLançamentos[PRODUTO],TbLançamentos[[#This Row],[PRODUTO]],TbLançamentos[DATA],"&lt;="&amp;TbLançamentos[[#This Row],[DATA]])-SUMIFS(TbLançamentos[SAÍDA],TbLançamentos[PRODUTO],TbLançamentos[[#This Row],[PRODUTO]],TbLançamentos[DATA],"&lt;="&amp;TbLançamentos[[#This Row],[DATA]])</f>
        <v>8</v>
      </c>
    </row>
    <row r="10" spans="1:7" x14ac:dyDescent="0.25">
      <c r="A10" t="s">
        <v>9</v>
      </c>
      <c r="B10" s="6">
        <v>45614</v>
      </c>
      <c r="C10" s="4">
        <v>80</v>
      </c>
      <c r="D10" s="4">
        <v>32</v>
      </c>
      <c r="E10" s="7">
        <f>SUMIFS(TbLançamentos[ENTRADA],TbLançamentos[PRODUTO],TbLançamentos[[#This Row],[PRODUTO]],TbLançamentos[DATA],"&lt;="&amp;TbLançamentos[[#This Row],[DATA]])-SUMIFS(TbLançamentos[SAÍDA],TbLançamentos[PRODUTO],TbLançamentos[[#This Row],[PRODUTO]],TbLançamentos[DATA],"&lt;="&amp;TbLançamentos[[#This Row],[DATA]])</f>
        <v>58</v>
      </c>
    </row>
    <row r="11" spans="1:7" x14ac:dyDescent="0.25">
      <c r="A11" t="s">
        <v>7</v>
      </c>
      <c r="B11" s="6">
        <v>45615</v>
      </c>
      <c r="C11" s="4">
        <v>80</v>
      </c>
      <c r="D11" s="4">
        <v>20</v>
      </c>
      <c r="E11" s="7">
        <f>SUMIFS(TbLançamentos[ENTRADA],TbLançamentos[PRODUTO],TbLançamentos[[#This Row],[PRODUTO]],TbLançamentos[DATA],"&lt;="&amp;TbLançamentos[[#This Row],[DATA]])-SUMIFS(TbLançamentos[SAÍDA],TbLançamentos[PRODUTO],TbLançamentos[[#This Row],[PRODUTO]],TbLançamentos[DATA],"&lt;="&amp;TbLançamentos[[#This Row],[DATA]])</f>
        <v>185</v>
      </c>
    </row>
    <row r="12" spans="1:7" x14ac:dyDescent="0.25">
      <c r="A12" t="s">
        <v>14</v>
      </c>
      <c r="B12" s="6">
        <v>45616</v>
      </c>
      <c r="C12" s="4">
        <v>0</v>
      </c>
      <c r="D12" s="4">
        <v>10</v>
      </c>
      <c r="E12" s="7">
        <f>SUMIFS(TbLançamentos[ENTRADA],TbLançamentos[PRODUTO],TbLançamentos[[#This Row],[PRODUTO]],TbLançamentos[DATA],"&lt;="&amp;TbLançamentos[[#This Row],[DATA]])-SUMIFS(TbLançamentos[SAÍDA],TbLançamentos[PRODUTO],TbLançamentos[[#This Row],[PRODUTO]],TbLançamentos[DATA],"&lt;="&amp;TbLançamentos[[#This Row],[DATA]])</f>
        <v>-2</v>
      </c>
    </row>
    <row r="13" spans="1:7" x14ac:dyDescent="0.25">
      <c r="A13" t="s">
        <v>15</v>
      </c>
      <c r="B13">
        <f>SUBTOTAL(103,TbLançamentos[DATA])</f>
        <v>9</v>
      </c>
      <c r="C13" s="4">
        <f>SUBTOTAL(109,TbLançamentos[ENTRADA])</f>
        <v>440</v>
      </c>
      <c r="D13" s="4">
        <f>SUBTOTAL(109,TbLançamentos[SAÍDA])</f>
        <v>149</v>
      </c>
      <c r="E13" s="7"/>
    </row>
  </sheetData>
  <conditionalFormatting sqref="E4:E12">
    <cfRule type="cellIs" dxfId="0" priority="1" operator="lessThan">
      <formula>0</formula>
    </cfRule>
  </conditionalFormatting>
  <dataValidations count="1">
    <dataValidation type="list" allowBlank="1" showInputMessage="1" showErrorMessage="1" sqref="A4:A12" xr:uid="{5B7689B1-CCB6-48DD-8E6B-21D523C225E4}">
      <formula1>ColunaProdutos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Início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santos</dc:creator>
  <cp:lastModifiedBy>kevin santos</cp:lastModifiedBy>
  <dcterms:created xsi:type="dcterms:W3CDTF">2025-06-01T12:13:42Z</dcterms:created>
  <dcterms:modified xsi:type="dcterms:W3CDTF">2025-06-02T02:39:14Z</dcterms:modified>
</cp:coreProperties>
</file>