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4. Escapement/4. Dungeness/"/>
    </mc:Choice>
  </mc:AlternateContent>
  <xr:revisionPtr revIDLastSave="6" documentId="13_ncr:1_{A3131121-AD77-4B18-B79A-89FE2A576122}" xr6:coauthVersionLast="47" xr6:coauthVersionMax="47" xr10:uidLastSave="{42DC9D63-3C4E-402A-B750-729D9B217D37}"/>
  <bookViews>
    <workbookView xWindow="-120" yWindow="-120" windowWidth="29040" windowHeight="15840" xr2:uid="{00000000-000D-0000-FFFF-FFFF00000000}"/>
  </bookViews>
  <sheets>
    <sheet name="2015" sheetId="1" r:id="rId1"/>
    <sheet name="Spawn Timing Summary Dungeness" sheetId="5" r:id="rId2"/>
    <sheet name="RM .3-3.3" sheetId="3" r:id="rId3"/>
    <sheet name="RM 3.3-6.4" sheetId="6" r:id="rId4"/>
    <sheet name="RM 6.4-9.2" sheetId="7" r:id="rId5"/>
    <sheet name="RM 9.2-11.2" sheetId="8" r:id="rId6"/>
    <sheet name="RM 11.5-13.8" sheetId="9" r:id="rId7"/>
    <sheet name="RM13.8-15.8" sheetId="10" r:id="rId8"/>
    <sheet name="GW RM 0.0-1" sheetId="11" r:id="rId9"/>
    <sheet name="GW RM 1.0-2.5" sheetId="12" r:id="rId10"/>
    <sheet name="GW RM 2.5-5.1 Supp" sheetId="14" r:id="rId11"/>
    <sheet name="RM 15.8-18.9 Supp" sheetId="15" r:id="rId12"/>
    <sheet name="Canyon" sheetId="16" r:id="rId13"/>
    <sheet name="Charts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1" i="1" l="1"/>
  <c r="Q80" i="1"/>
  <c r="Q79" i="1"/>
  <c r="Q75" i="1"/>
  <c r="K50" i="6"/>
  <c r="K68" i="6"/>
  <c r="K96" i="6"/>
  <c r="K117" i="6"/>
  <c r="K31" i="6"/>
  <c r="J97" i="6"/>
  <c r="J98" i="6" s="1"/>
  <c r="J69" i="6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51" i="6"/>
  <c r="K51" i="6" s="1"/>
  <c r="I32" i="6"/>
  <c r="J32" i="6" s="1"/>
  <c r="K46" i="3"/>
  <c r="K68" i="3"/>
  <c r="K88" i="3"/>
  <c r="K110" i="3"/>
  <c r="K31" i="3"/>
  <c r="J89" i="3"/>
  <c r="I69" i="3"/>
  <c r="J69" i="3" s="1"/>
  <c r="I47" i="3"/>
  <c r="J47" i="3" s="1"/>
  <c r="I32" i="3"/>
  <c r="J32" i="3" s="1"/>
  <c r="K32" i="3" s="1"/>
  <c r="K97" i="6" l="1"/>
  <c r="K69" i="6"/>
  <c r="J70" i="3"/>
  <c r="K69" i="3"/>
  <c r="K47" i="3"/>
  <c r="J48" i="3"/>
  <c r="J86" i="6"/>
  <c r="K85" i="6"/>
  <c r="K89" i="3"/>
  <c r="J90" i="3"/>
  <c r="J33" i="6"/>
  <c r="K32" i="6"/>
  <c r="J99" i="6"/>
  <c r="K98" i="6"/>
  <c r="K81" i="6"/>
  <c r="K73" i="6"/>
  <c r="K80" i="6"/>
  <c r="K72" i="6"/>
  <c r="J33" i="3"/>
  <c r="J52" i="6"/>
  <c r="K83" i="6"/>
  <c r="K79" i="6"/>
  <c r="K75" i="6"/>
  <c r="K71" i="6"/>
  <c r="K77" i="6"/>
  <c r="K84" i="6"/>
  <c r="K76" i="6"/>
  <c r="K82" i="6"/>
  <c r="K78" i="6"/>
  <c r="K74" i="6"/>
  <c r="K70" i="6"/>
  <c r="J91" i="1"/>
  <c r="K33" i="3" l="1"/>
  <c r="J34" i="3"/>
  <c r="J34" i="6"/>
  <c r="K33" i="6"/>
  <c r="J87" i="6"/>
  <c r="K86" i="6"/>
  <c r="J71" i="3"/>
  <c r="K70" i="3"/>
  <c r="J91" i="3"/>
  <c r="K90" i="3"/>
  <c r="J49" i="3"/>
  <c r="K48" i="3"/>
  <c r="J100" i="6"/>
  <c r="K99" i="6"/>
  <c r="J53" i="6"/>
  <c r="K52" i="6"/>
  <c r="J101" i="6" l="1"/>
  <c r="K100" i="6"/>
  <c r="J92" i="3"/>
  <c r="K91" i="3"/>
  <c r="J88" i="6"/>
  <c r="K87" i="6"/>
  <c r="J54" i="6"/>
  <c r="K53" i="6"/>
  <c r="J50" i="3"/>
  <c r="K49" i="3"/>
  <c r="J72" i="3"/>
  <c r="K71" i="3"/>
  <c r="J35" i="6"/>
  <c r="K34" i="6"/>
  <c r="J35" i="3"/>
  <c r="K34" i="3"/>
  <c r="D15" i="16"/>
  <c r="E15" i="16" s="1"/>
  <c r="F14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21" i="16"/>
  <c r="D91" i="16"/>
  <c r="D71" i="16"/>
  <c r="D55" i="16"/>
  <c r="J36" i="6" l="1"/>
  <c r="K35" i="6"/>
  <c r="J51" i="3"/>
  <c r="K50" i="3"/>
  <c r="J89" i="6"/>
  <c r="K88" i="6"/>
  <c r="J102" i="6"/>
  <c r="K101" i="6"/>
  <c r="J36" i="3"/>
  <c r="K35" i="3"/>
  <c r="J73" i="3"/>
  <c r="K72" i="3"/>
  <c r="J55" i="6"/>
  <c r="K54" i="6"/>
  <c r="J93" i="3"/>
  <c r="K92" i="3"/>
  <c r="E16" i="16"/>
  <c r="F15" i="16"/>
  <c r="E120" i="15"/>
  <c r="I76" i="1"/>
  <c r="E17" i="16" l="1"/>
  <c r="F17" i="16" s="1"/>
  <c r="F16" i="16"/>
  <c r="J56" i="6"/>
  <c r="K55" i="6"/>
  <c r="J37" i="3"/>
  <c r="K36" i="3"/>
  <c r="J90" i="6"/>
  <c r="K89" i="6"/>
  <c r="J37" i="6"/>
  <c r="K36" i="6"/>
  <c r="J94" i="3"/>
  <c r="K93" i="3"/>
  <c r="J74" i="3"/>
  <c r="K73" i="3"/>
  <c r="J103" i="6"/>
  <c r="K102" i="6"/>
  <c r="J52" i="3"/>
  <c r="K51" i="3"/>
  <c r="E18" i="16"/>
  <c r="I75" i="1"/>
  <c r="Q12" i="5"/>
  <c r="AE66" i="1"/>
  <c r="AE117" i="1" s="1"/>
  <c r="AA117" i="1"/>
  <c r="J53" i="3" l="1"/>
  <c r="K52" i="3"/>
  <c r="J75" i="3"/>
  <c r="K74" i="3"/>
  <c r="J38" i="6"/>
  <c r="K37" i="6"/>
  <c r="J38" i="3"/>
  <c r="K37" i="3"/>
  <c r="J104" i="6"/>
  <c r="K103" i="6"/>
  <c r="J95" i="3"/>
  <c r="K94" i="3"/>
  <c r="J91" i="6"/>
  <c r="K90" i="6"/>
  <c r="J57" i="6"/>
  <c r="K56" i="6"/>
  <c r="E19" i="16"/>
  <c r="F18" i="16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1" i="5"/>
  <c r="O122" i="5"/>
  <c r="D122" i="14" s="1"/>
  <c r="Q120" i="5"/>
  <c r="Q121" i="5"/>
  <c r="Q122" i="5"/>
  <c r="Q123" i="5"/>
  <c r="Q119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2" i="5"/>
  <c r="P13" i="5"/>
  <c r="P14" i="5"/>
  <c r="P11" i="5"/>
  <c r="O12" i="5"/>
  <c r="D12" i="14" s="1"/>
  <c r="O13" i="5"/>
  <c r="D13" i="14" s="1"/>
  <c r="O14" i="5"/>
  <c r="D14" i="14" s="1"/>
  <c r="O15" i="5"/>
  <c r="D15" i="14" s="1"/>
  <c r="O16" i="5"/>
  <c r="D16" i="14" s="1"/>
  <c r="O17" i="5"/>
  <c r="D17" i="14" s="1"/>
  <c r="O18" i="5"/>
  <c r="D18" i="14" s="1"/>
  <c r="O19" i="5"/>
  <c r="D19" i="14" s="1"/>
  <c r="O20" i="5"/>
  <c r="D20" i="14" s="1"/>
  <c r="O21" i="5"/>
  <c r="D21" i="14" s="1"/>
  <c r="O22" i="5"/>
  <c r="D22" i="14" s="1"/>
  <c r="O23" i="5"/>
  <c r="D23" i="14" s="1"/>
  <c r="O24" i="5"/>
  <c r="D24" i="14" s="1"/>
  <c r="O25" i="5"/>
  <c r="D25" i="14" s="1"/>
  <c r="O26" i="5"/>
  <c r="D26" i="14" s="1"/>
  <c r="O27" i="5"/>
  <c r="D27" i="14" s="1"/>
  <c r="O28" i="5"/>
  <c r="D28" i="14" s="1"/>
  <c r="O29" i="5"/>
  <c r="D29" i="14" s="1"/>
  <c r="O30" i="5"/>
  <c r="D30" i="14" s="1"/>
  <c r="O31" i="5"/>
  <c r="D31" i="14" s="1"/>
  <c r="O32" i="5"/>
  <c r="D32" i="14" s="1"/>
  <c r="O33" i="5"/>
  <c r="D33" i="14" s="1"/>
  <c r="O34" i="5"/>
  <c r="D34" i="14" s="1"/>
  <c r="O35" i="5"/>
  <c r="D35" i="14" s="1"/>
  <c r="O36" i="5"/>
  <c r="D36" i="14" s="1"/>
  <c r="O37" i="5"/>
  <c r="D37" i="14" s="1"/>
  <c r="O38" i="5"/>
  <c r="D38" i="14" s="1"/>
  <c r="O39" i="5"/>
  <c r="D39" i="14" s="1"/>
  <c r="O40" i="5"/>
  <c r="D40" i="14" s="1"/>
  <c r="O41" i="5"/>
  <c r="D41" i="14" s="1"/>
  <c r="O42" i="5"/>
  <c r="D42" i="14" s="1"/>
  <c r="O43" i="5"/>
  <c r="D43" i="14" s="1"/>
  <c r="O44" i="5"/>
  <c r="D44" i="14" s="1"/>
  <c r="O45" i="5"/>
  <c r="D45" i="14" s="1"/>
  <c r="O46" i="5"/>
  <c r="D46" i="14" s="1"/>
  <c r="O47" i="5"/>
  <c r="D47" i="14" s="1"/>
  <c r="O48" i="5"/>
  <c r="D48" i="14" s="1"/>
  <c r="O49" i="5"/>
  <c r="D49" i="14" s="1"/>
  <c r="O50" i="5"/>
  <c r="D50" i="14" s="1"/>
  <c r="O51" i="5"/>
  <c r="D51" i="14" s="1"/>
  <c r="O52" i="5"/>
  <c r="D52" i="14" s="1"/>
  <c r="O53" i="5"/>
  <c r="D53" i="14" s="1"/>
  <c r="O54" i="5"/>
  <c r="D54" i="14" s="1"/>
  <c r="O55" i="5"/>
  <c r="D55" i="14" s="1"/>
  <c r="O56" i="5"/>
  <c r="D56" i="14" s="1"/>
  <c r="O57" i="5"/>
  <c r="D57" i="14" s="1"/>
  <c r="O58" i="5"/>
  <c r="D58" i="14" s="1"/>
  <c r="O59" i="5"/>
  <c r="D59" i="14" s="1"/>
  <c r="O60" i="5"/>
  <c r="D60" i="14" s="1"/>
  <c r="O61" i="5"/>
  <c r="D61" i="14" s="1"/>
  <c r="O62" i="5"/>
  <c r="D62" i="14" s="1"/>
  <c r="O63" i="5"/>
  <c r="D63" i="14" s="1"/>
  <c r="O64" i="5"/>
  <c r="D64" i="14" s="1"/>
  <c r="O65" i="5"/>
  <c r="D65" i="14" s="1"/>
  <c r="O66" i="5"/>
  <c r="D66" i="14" s="1"/>
  <c r="O67" i="5"/>
  <c r="D67" i="14" s="1"/>
  <c r="O68" i="5"/>
  <c r="D68" i="14" s="1"/>
  <c r="O69" i="5"/>
  <c r="D69" i="14" s="1"/>
  <c r="O70" i="5"/>
  <c r="D70" i="14" s="1"/>
  <c r="O71" i="5"/>
  <c r="D71" i="14" s="1"/>
  <c r="O72" i="5"/>
  <c r="D72" i="14" s="1"/>
  <c r="O73" i="5"/>
  <c r="D73" i="14" s="1"/>
  <c r="O74" i="5"/>
  <c r="D74" i="14" s="1"/>
  <c r="O75" i="5"/>
  <c r="D75" i="14" s="1"/>
  <c r="O76" i="5"/>
  <c r="D76" i="14" s="1"/>
  <c r="O77" i="5"/>
  <c r="D77" i="14" s="1"/>
  <c r="O78" i="5"/>
  <c r="D78" i="14" s="1"/>
  <c r="O79" i="5"/>
  <c r="D79" i="14" s="1"/>
  <c r="O80" i="5"/>
  <c r="D80" i="14" s="1"/>
  <c r="O81" i="5"/>
  <c r="D81" i="14" s="1"/>
  <c r="O82" i="5"/>
  <c r="D82" i="14" s="1"/>
  <c r="O83" i="5"/>
  <c r="D83" i="14" s="1"/>
  <c r="O84" i="5"/>
  <c r="D84" i="14" s="1"/>
  <c r="O85" i="5"/>
  <c r="D85" i="14" s="1"/>
  <c r="O86" i="5"/>
  <c r="D86" i="14" s="1"/>
  <c r="O87" i="5"/>
  <c r="D87" i="14" s="1"/>
  <c r="O88" i="5"/>
  <c r="D88" i="14" s="1"/>
  <c r="O89" i="5"/>
  <c r="D89" i="14" s="1"/>
  <c r="O90" i="5"/>
  <c r="D90" i="14" s="1"/>
  <c r="O91" i="5"/>
  <c r="D91" i="14" s="1"/>
  <c r="O92" i="5"/>
  <c r="D92" i="14" s="1"/>
  <c r="O93" i="5"/>
  <c r="D93" i="14" s="1"/>
  <c r="O94" i="5"/>
  <c r="D94" i="14" s="1"/>
  <c r="O95" i="5"/>
  <c r="D95" i="14" s="1"/>
  <c r="O96" i="5"/>
  <c r="D96" i="14" s="1"/>
  <c r="O97" i="5"/>
  <c r="D97" i="14" s="1"/>
  <c r="O98" i="5"/>
  <c r="D98" i="14" s="1"/>
  <c r="O99" i="5"/>
  <c r="D99" i="14" s="1"/>
  <c r="O100" i="5"/>
  <c r="D100" i="14" s="1"/>
  <c r="O101" i="5"/>
  <c r="D101" i="14" s="1"/>
  <c r="O102" i="5"/>
  <c r="D102" i="14" s="1"/>
  <c r="O103" i="5"/>
  <c r="D103" i="14" s="1"/>
  <c r="O104" i="5"/>
  <c r="D104" i="14" s="1"/>
  <c r="O105" i="5"/>
  <c r="D105" i="14" s="1"/>
  <c r="O106" i="5"/>
  <c r="D106" i="14" s="1"/>
  <c r="O107" i="5"/>
  <c r="D107" i="14" s="1"/>
  <c r="O108" i="5"/>
  <c r="D108" i="14" s="1"/>
  <c r="O109" i="5"/>
  <c r="D109" i="14" s="1"/>
  <c r="O110" i="5"/>
  <c r="D110" i="14" s="1"/>
  <c r="O111" i="5"/>
  <c r="D111" i="14" s="1"/>
  <c r="O112" i="5"/>
  <c r="D112" i="14" s="1"/>
  <c r="O113" i="5"/>
  <c r="D113" i="14" s="1"/>
  <c r="O114" i="5"/>
  <c r="D114" i="14" s="1"/>
  <c r="O115" i="5"/>
  <c r="D115" i="14" s="1"/>
  <c r="O116" i="5"/>
  <c r="D116" i="14" s="1"/>
  <c r="O117" i="5"/>
  <c r="D117" i="14" s="1"/>
  <c r="O118" i="5"/>
  <c r="D118" i="14" s="1"/>
  <c r="O119" i="5"/>
  <c r="D119" i="14" s="1"/>
  <c r="O120" i="5"/>
  <c r="D120" i="14" s="1"/>
  <c r="O121" i="5"/>
  <c r="D121" i="14" s="1"/>
  <c r="O11" i="5"/>
  <c r="D11" i="14" s="1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1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" i="5"/>
  <c r="M11" i="5"/>
  <c r="F14" i="12"/>
  <c r="D16" i="12"/>
  <c r="D17" i="12"/>
  <c r="D18" i="12"/>
  <c r="D19" i="12"/>
  <c r="D20" i="12"/>
  <c r="D21" i="12"/>
  <c r="D22" i="12"/>
  <c r="D15" i="12"/>
  <c r="E15" i="12" s="1"/>
  <c r="F15" i="12" s="1"/>
  <c r="F14" i="11"/>
  <c r="D15" i="11"/>
  <c r="E15" i="11" s="1"/>
  <c r="F14" i="10"/>
  <c r="D15" i="10"/>
  <c r="E15" i="10" s="1"/>
  <c r="F14" i="9"/>
  <c r="D15" i="9"/>
  <c r="E15" i="9" s="1"/>
  <c r="F14" i="8"/>
  <c r="D15" i="8"/>
  <c r="E15" i="8" s="1"/>
  <c r="F14" i="7"/>
  <c r="D15" i="7"/>
  <c r="E15" i="7" s="1"/>
  <c r="F15" i="8" l="1"/>
  <c r="E16" i="8"/>
  <c r="F15" i="10"/>
  <c r="E16" i="10"/>
  <c r="E16" i="7"/>
  <c r="F15" i="7"/>
  <c r="E16" i="9"/>
  <c r="F15" i="9"/>
  <c r="F15" i="11"/>
  <c r="E16" i="11"/>
  <c r="E16" i="12"/>
  <c r="F16" i="12" s="1"/>
  <c r="J39" i="6"/>
  <c r="K38" i="6"/>
  <c r="J54" i="3"/>
  <c r="K53" i="3"/>
  <c r="J92" i="6"/>
  <c r="K91" i="6"/>
  <c r="J105" i="6"/>
  <c r="K104" i="6"/>
  <c r="J39" i="3"/>
  <c r="K38" i="3"/>
  <c r="J76" i="3"/>
  <c r="K75" i="3"/>
  <c r="J58" i="6"/>
  <c r="K57" i="6"/>
  <c r="J96" i="3"/>
  <c r="K95" i="3"/>
  <c r="E20" i="16"/>
  <c r="F19" i="16"/>
  <c r="F55" i="12"/>
  <c r="F70" i="12"/>
  <c r="F116" i="12"/>
  <c r="F125" i="12"/>
  <c r="F22" i="12"/>
  <c r="D117" i="12"/>
  <c r="E117" i="12" s="1"/>
  <c r="D71" i="12"/>
  <c r="E71" i="12" s="1"/>
  <c r="D56" i="12"/>
  <c r="E56" i="12" s="1"/>
  <c r="F56" i="12" s="1"/>
  <c r="D23" i="12"/>
  <c r="E23" i="12" s="1"/>
  <c r="E24" i="12" s="1"/>
  <c r="F55" i="11"/>
  <c r="F70" i="11"/>
  <c r="F116" i="11"/>
  <c r="F125" i="11"/>
  <c r="F22" i="11"/>
  <c r="D117" i="11"/>
  <c r="E117" i="11" s="1"/>
  <c r="F117" i="11" s="1"/>
  <c r="D71" i="11"/>
  <c r="E71" i="11" s="1"/>
  <c r="F71" i="11" s="1"/>
  <c r="D56" i="11"/>
  <c r="E56" i="11" s="1"/>
  <c r="F56" i="11" s="1"/>
  <c r="D23" i="11"/>
  <c r="E23" i="11" s="1"/>
  <c r="E24" i="11" s="1"/>
  <c r="F74" i="10"/>
  <c r="F110" i="10"/>
  <c r="F123" i="10"/>
  <c r="F56" i="10"/>
  <c r="D111" i="10"/>
  <c r="E111" i="10" s="1"/>
  <c r="F111" i="10" s="1"/>
  <c r="D75" i="10"/>
  <c r="E75" i="10" s="1"/>
  <c r="F75" i="10" s="1"/>
  <c r="D57" i="10"/>
  <c r="E57" i="10" s="1"/>
  <c r="E58" i="10" s="1"/>
  <c r="F78" i="9"/>
  <c r="F112" i="9"/>
  <c r="F126" i="9"/>
  <c r="F57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13" i="9"/>
  <c r="E113" i="9" s="1"/>
  <c r="F113" i="9" s="1"/>
  <c r="D79" i="9"/>
  <c r="E79" i="9" s="1"/>
  <c r="D58" i="9"/>
  <c r="E58" i="9" s="1"/>
  <c r="E17" i="12" l="1"/>
  <c r="F117" i="12"/>
  <c r="E118" i="12"/>
  <c r="F79" i="9"/>
  <c r="E80" i="9"/>
  <c r="F24" i="12"/>
  <c r="E25" i="12"/>
  <c r="F24" i="11"/>
  <c r="E25" i="11"/>
  <c r="E114" i="9"/>
  <c r="F58" i="10"/>
  <c r="E59" i="10"/>
  <c r="F58" i="9"/>
  <c r="E59" i="9"/>
  <c r="E72" i="12"/>
  <c r="F71" i="12"/>
  <c r="E17" i="8"/>
  <c r="F16" i="8"/>
  <c r="E112" i="10"/>
  <c r="F57" i="10"/>
  <c r="E118" i="11"/>
  <c r="F23" i="11"/>
  <c r="E57" i="12"/>
  <c r="E17" i="10"/>
  <c r="F16" i="10"/>
  <c r="E17" i="11"/>
  <c r="F16" i="11"/>
  <c r="E76" i="10"/>
  <c r="E72" i="11"/>
  <c r="F23" i="12"/>
  <c r="J97" i="3"/>
  <c r="K96" i="3"/>
  <c r="J77" i="3"/>
  <c r="K76" i="3"/>
  <c r="J106" i="6"/>
  <c r="K105" i="6"/>
  <c r="J55" i="3"/>
  <c r="K54" i="3"/>
  <c r="F17" i="12"/>
  <c r="E18" i="12"/>
  <c r="E17" i="9"/>
  <c r="F16" i="9"/>
  <c r="E57" i="11"/>
  <c r="J59" i="6"/>
  <c r="K58" i="6"/>
  <c r="J40" i="3"/>
  <c r="K39" i="3"/>
  <c r="J93" i="6"/>
  <c r="K92" i="6"/>
  <c r="J40" i="6"/>
  <c r="K39" i="6"/>
  <c r="E17" i="7"/>
  <c r="F16" i="7"/>
  <c r="E21" i="16"/>
  <c r="F20" i="16"/>
  <c r="F54" i="8"/>
  <c r="F70" i="8"/>
  <c r="F90" i="8"/>
  <c r="F120" i="8"/>
  <c r="F137" i="8"/>
  <c r="F21" i="8"/>
  <c r="D121" i="8"/>
  <c r="E121" i="8" s="1"/>
  <c r="D91" i="8"/>
  <c r="E91" i="8" s="1"/>
  <c r="D71" i="8"/>
  <c r="E71" i="8" s="1"/>
  <c r="D55" i="8"/>
  <c r="E55" i="8" s="1"/>
  <c r="D22" i="8"/>
  <c r="E22" i="8" s="1"/>
  <c r="F47" i="7"/>
  <c r="F71" i="7"/>
  <c r="F97" i="7"/>
  <c r="F118" i="7"/>
  <c r="F131" i="7"/>
  <c r="F20" i="7"/>
  <c r="D119" i="7"/>
  <c r="E119" i="7" s="1"/>
  <c r="D98" i="7"/>
  <c r="E98" i="7" s="1"/>
  <c r="D72" i="7"/>
  <c r="E72" i="7" s="1"/>
  <c r="D48" i="7"/>
  <c r="E48" i="7" s="1"/>
  <c r="D21" i="7"/>
  <c r="E21" i="7" s="1"/>
  <c r="F21" i="7" s="1"/>
  <c r="F26" i="6"/>
  <c r="F50" i="6"/>
  <c r="F68" i="6"/>
  <c r="F96" i="6"/>
  <c r="F117" i="6"/>
  <c r="F14" i="6"/>
  <c r="D97" i="6"/>
  <c r="E97" i="6" s="1"/>
  <c r="F97" i="6" s="1"/>
  <c r="D69" i="6"/>
  <c r="E69" i="6" s="1"/>
  <c r="D51" i="6"/>
  <c r="E51" i="6" s="1"/>
  <c r="D27" i="6"/>
  <c r="E27" i="6" s="1"/>
  <c r="E28" i="6" s="1"/>
  <c r="D15" i="6"/>
  <c r="E15" i="6" s="1"/>
  <c r="F15" i="6" s="1"/>
  <c r="F110" i="3"/>
  <c r="F46" i="3"/>
  <c r="F68" i="3"/>
  <c r="F88" i="3"/>
  <c r="F89" i="3"/>
  <c r="F26" i="3"/>
  <c r="F13" i="3"/>
  <c r="D89" i="3"/>
  <c r="E89" i="3" s="1"/>
  <c r="E90" i="3" s="1"/>
  <c r="F90" i="3" s="1"/>
  <c r="D69" i="3"/>
  <c r="E69" i="3" s="1"/>
  <c r="E70" i="3" s="1"/>
  <c r="D47" i="3"/>
  <c r="E47" i="3" s="1"/>
  <c r="D27" i="3"/>
  <c r="E27" i="3" s="1"/>
  <c r="F27" i="3" s="1"/>
  <c r="D14" i="3"/>
  <c r="E14" i="3" s="1"/>
  <c r="F14" i="3" s="1"/>
  <c r="E16" i="6" l="1"/>
  <c r="E70" i="6"/>
  <c r="F69" i="6"/>
  <c r="E15" i="3"/>
  <c r="F69" i="3"/>
  <c r="E52" i="6"/>
  <c r="F51" i="6"/>
  <c r="F47" i="3"/>
  <c r="E48" i="3"/>
  <c r="F16" i="6"/>
  <c r="E17" i="6"/>
  <c r="E28" i="3"/>
  <c r="E91" i="3"/>
  <c r="E29" i="6"/>
  <c r="F28" i="6"/>
  <c r="E98" i="6"/>
  <c r="E22" i="7"/>
  <c r="F119" i="7"/>
  <c r="E120" i="7"/>
  <c r="F71" i="8"/>
  <c r="E72" i="8"/>
  <c r="E71" i="3"/>
  <c r="F70" i="3"/>
  <c r="E49" i="7"/>
  <c r="F48" i="7"/>
  <c r="E99" i="7"/>
  <c r="F98" i="7"/>
  <c r="E56" i="8"/>
  <c r="F55" i="8"/>
  <c r="E92" i="8"/>
  <c r="F91" i="8"/>
  <c r="E16" i="3"/>
  <c r="F15" i="3"/>
  <c r="F70" i="6"/>
  <c r="E71" i="6"/>
  <c r="F27" i="6"/>
  <c r="F72" i="7"/>
  <c r="E73" i="7"/>
  <c r="F22" i="8"/>
  <c r="E23" i="8"/>
  <c r="F121" i="8"/>
  <c r="E122" i="8"/>
  <c r="E18" i="9"/>
  <c r="F17" i="9"/>
  <c r="J56" i="3"/>
  <c r="K55" i="3"/>
  <c r="J78" i="3"/>
  <c r="K77" i="3"/>
  <c r="F72" i="11"/>
  <c r="E73" i="11"/>
  <c r="F118" i="11"/>
  <c r="E119" i="11"/>
  <c r="E18" i="8"/>
  <c r="F17" i="8"/>
  <c r="E26" i="11"/>
  <c r="F25" i="11"/>
  <c r="F80" i="9"/>
  <c r="E81" i="9"/>
  <c r="E18" i="7"/>
  <c r="F17" i="7"/>
  <c r="J94" i="6"/>
  <c r="K93" i="6"/>
  <c r="J60" i="6"/>
  <c r="K59" i="6"/>
  <c r="F18" i="12"/>
  <c r="E19" i="12"/>
  <c r="F76" i="10"/>
  <c r="E77" i="10"/>
  <c r="E18" i="10"/>
  <c r="F17" i="10"/>
  <c r="E60" i="10"/>
  <c r="F59" i="10"/>
  <c r="E58" i="11"/>
  <c r="F57" i="11"/>
  <c r="J107" i="6"/>
  <c r="K106" i="6"/>
  <c r="J98" i="3"/>
  <c r="K97" i="3"/>
  <c r="E58" i="12"/>
  <c r="F57" i="12"/>
  <c r="F112" i="10"/>
  <c r="E113" i="10"/>
  <c r="F72" i="12"/>
  <c r="E73" i="12"/>
  <c r="E26" i="12"/>
  <c r="F25" i="12"/>
  <c r="E119" i="12"/>
  <c r="F118" i="12"/>
  <c r="J41" i="6"/>
  <c r="K40" i="6"/>
  <c r="J41" i="3"/>
  <c r="K40" i="3"/>
  <c r="E18" i="11"/>
  <c r="F17" i="11"/>
  <c r="E60" i="9"/>
  <c r="F59" i="9"/>
  <c r="E115" i="9"/>
  <c r="F114" i="9"/>
  <c r="F21" i="16"/>
  <c r="E22" i="16"/>
  <c r="U73" i="1"/>
  <c r="I66" i="1"/>
  <c r="Q66" i="1" s="1"/>
  <c r="I64" i="1"/>
  <c r="AA118" i="1" s="1"/>
  <c r="Q46" i="1"/>
  <c r="Q45" i="1"/>
  <c r="Q52" i="1"/>
  <c r="Q51" i="1"/>
  <c r="Q61" i="1"/>
  <c r="Q60" i="1"/>
  <c r="Q59" i="1"/>
  <c r="I71" i="1"/>
  <c r="Q71" i="1" s="1"/>
  <c r="I70" i="1"/>
  <c r="Q70" i="1" s="1"/>
  <c r="I69" i="1"/>
  <c r="Q69" i="1" s="1"/>
  <c r="Q37" i="1"/>
  <c r="Q36" i="1"/>
  <c r="Q32" i="1"/>
  <c r="Q31" i="1"/>
  <c r="Q30" i="1"/>
  <c r="I25" i="1"/>
  <c r="Q25" i="1" s="1"/>
  <c r="I18" i="1"/>
  <c r="Q18" i="1" s="1"/>
  <c r="Q6" i="1"/>
  <c r="Q7" i="1"/>
  <c r="Q8" i="1"/>
  <c r="Q9" i="1"/>
  <c r="Q10" i="1"/>
  <c r="E19" i="11" l="1"/>
  <c r="F18" i="11"/>
  <c r="F18" i="10"/>
  <c r="E19" i="10"/>
  <c r="J95" i="6"/>
  <c r="K95" i="6" s="1"/>
  <c r="K94" i="6"/>
  <c r="E73" i="8"/>
  <c r="F72" i="8"/>
  <c r="F48" i="3"/>
  <c r="E49" i="3"/>
  <c r="Q64" i="1"/>
  <c r="C80" i="1" s="1"/>
  <c r="E74" i="12"/>
  <c r="F73" i="12"/>
  <c r="E78" i="10"/>
  <c r="F77" i="10"/>
  <c r="F119" i="11"/>
  <c r="E120" i="11"/>
  <c r="E24" i="8"/>
  <c r="F23" i="8"/>
  <c r="E17" i="3"/>
  <c r="F16" i="3"/>
  <c r="E57" i="8"/>
  <c r="F56" i="8"/>
  <c r="F49" i="7"/>
  <c r="E50" i="7"/>
  <c r="E99" i="6"/>
  <c r="F98" i="6"/>
  <c r="E29" i="3"/>
  <c r="F28" i="3"/>
  <c r="E27" i="12"/>
  <c r="F26" i="12"/>
  <c r="F58" i="11"/>
  <c r="E59" i="11"/>
  <c r="J57" i="3"/>
  <c r="K56" i="3"/>
  <c r="E92" i="3"/>
  <c r="F91" i="3"/>
  <c r="C83" i="1"/>
  <c r="E61" i="9"/>
  <c r="F60" i="9"/>
  <c r="J42" i="3"/>
  <c r="K41" i="3"/>
  <c r="E120" i="12"/>
  <c r="F119" i="12"/>
  <c r="E59" i="12"/>
  <c r="F58" i="12"/>
  <c r="J108" i="6"/>
  <c r="K107" i="6"/>
  <c r="E61" i="10"/>
  <c r="F60" i="10"/>
  <c r="J61" i="6"/>
  <c r="K60" i="6"/>
  <c r="E19" i="7"/>
  <c r="F19" i="7" s="1"/>
  <c r="F18" i="7"/>
  <c r="E27" i="11"/>
  <c r="F26" i="11"/>
  <c r="J79" i="3"/>
  <c r="K78" i="3"/>
  <c r="E19" i="9"/>
  <c r="F18" i="9"/>
  <c r="E72" i="6"/>
  <c r="F71" i="6"/>
  <c r="E121" i="7"/>
  <c r="F120" i="7"/>
  <c r="E18" i="6"/>
  <c r="F17" i="6"/>
  <c r="E116" i="9"/>
  <c r="F115" i="9"/>
  <c r="J42" i="6"/>
  <c r="K41" i="6"/>
  <c r="J99" i="3"/>
  <c r="K98" i="3"/>
  <c r="E19" i="8"/>
  <c r="F18" i="8"/>
  <c r="E23" i="7"/>
  <c r="F22" i="7"/>
  <c r="F113" i="10"/>
  <c r="E114" i="10"/>
  <c r="E20" i="12"/>
  <c r="F19" i="12"/>
  <c r="F81" i="9"/>
  <c r="E82" i="9"/>
  <c r="E74" i="11"/>
  <c r="F73" i="11"/>
  <c r="E123" i="8"/>
  <c r="F122" i="8"/>
  <c r="E74" i="7"/>
  <c r="F73" i="7"/>
  <c r="E93" i="8"/>
  <c r="F92" i="8"/>
  <c r="E100" i="7"/>
  <c r="F99" i="7"/>
  <c r="E72" i="3"/>
  <c r="F71" i="3"/>
  <c r="E30" i="6"/>
  <c r="F29" i="6"/>
  <c r="E53" i="6"/>
  <c r="F52" i="6"/>
  <c r="E23" i="16"/>
  <c r="F22" i="16"/>
  <c r="Q44" i="1"/>
  <c r="Q50" i="1"/>
  <c r="Q35" i="1"/>
  <c r="Q29" i="1"/>
  <c r="Q76" i="1" l="1"/>
  <c r="E31" i="6"/>
  <c r="F30" i="6"/>
  <c r="E75" i="11"/>
  <c r="F74" i="11"/>
  <c r="J100" i="3"/>
  <c r="K99" i="3"/>
  <c r="E28" i="11"/>
  <c r="F27" i="11"/>
  <c r="E121" i="12"/>
  <c r="F120" i="12"/>
  <c r="E83" i="9"/>
  <c r="F82" i="9"/>
  <c r="E115" i="10"/>
  <c r="F114" i="10"/>
  <c r="J58" i="3"/>
  <c r="K57" i="3"/>
  <c r="E28" i="12"/>
  <c r="F27" i="12"/>
  <c r="E100" i="6"/>
  <c r="F99" i="6"/>
  <c r="E58" i="8"/>
  <c r="F57" i="8"/>
  <c r="E25" i="8"/>
  <c r="F24" i="8"/>
  <c r="E79" i="10"/>
  <c r="F78" i="10"/>
  <c r="E50" i="3"/>
  <c r="F49" i="3"/>
  <c r="E75" i="7"/>
  <c r="F74" i="7"/>
  <c r="E21" i="12"/>
  <c r="F21" i="12" s="1"/>
  <c r="F20" i="12"/>
  <c r="E122" i="7"/>
  <c r="F121" i="7"/>
  <c r="J62" i="6"/>
  <c r="K61" i="6"/>
  <c r="E62" i="9"/>
  <c r="F61" i="9"/>
  <c r="E74" i="8"/>
  <c r="F73" i="8"/>
  <c r="E54" i="6"/>
  <c r="F53" i="6"/>
  <c r="E94" i="8"/>
  <c r="F93" i="8"/>
  <c r="E124" i="8"/>
  <c r="F123" i="8"/>
  <c r="E20" i="8"/>
  <c r="F20" i="8" s="1"/>
  <c r="F19" i="8"/>
  <c r="J43" i="6"/>
  <c r="K42" i="6"/>
  <c r="E19" i="6"/>
  <c r="F18" i="6"/>
  <c r="E73" i="6"/>
  <c r="F72" i="6"/>
  <c r="J80" i="3"/>
  <c r="K79" i="3"/>
  <c r="E62" i="10"/>
  <c r="F61" i="10"/>
  <c r="E60" i="12"/>
  <c r="F59" i="12"/>
  <c r="J43" i="3"/>
  <c r="K42" i="3"/>
  <c r="E60" i="11"/>
  <c r="F59" i="11"/>
  <c r="E51" i="7"/>
  <c r="F50" i="7"/>
  <c r="E121" i="11"/>
  <c r="F120" i="11"/>
  <c r="E20" i="11"/>
  <c r="F19" i="11"/>
  <c r="E101" i="7"/>
  <c r="F100" i="7"/>
  <c r="E24" i="7"/>
  <c r="F23" i="7"/>
  <c r="E117" i="9"/>
  <c r="F116" i="9"/>
  <c r="E20" i="9"/>
  <c r="F19" i="9"/>
  <c r="J109" i="6"/>
  <c r="K108" i="6"/>
  <c r="E73" i="3"/>
  <c r="F72" i="3"/>
  <c r="E93" i="3"/>
  <c r="F92" i="3"/>
  <c r="E30" i="3"/>
  <c r="F29" i="3"/>
  <c r="E18" i="3"/>
  <c r="F17" i="3"/>
  <c r="E75" i="12"/>
  <c r="F74" i="12"/>
  <c r="E20" i="10"/>
  <c r="F19" i="10"/>
  <c r="E24" i="16"/>
  <c r="F23" i="16"/>
  <c r="Q28" i="1"/>
  <c r="Q34" i="1"/>
  <c r="Q43" i="1"/>
  <c r="I68" i="1"/>
  <c r="Q68" i="1" s="1"/>
  <c r="Q58" i="1"/>
  <c r="Q77" i="1" l="1"/>
  <c r="Q82" i="1" s="1"/>
  <c r="Q83" i="1" s="1"/>
  <c r="J92" i="1" s="1"/>
  <c r="E76" i="12"/>
  <c r="F75" i="12"/>
  <c r="E74" i="3"/>
  <c r="F73" i="3"/>
  <c r="E21" i="9"/>
  <c r="F20" i="9"/>
  <c r="E25" i="7"/>
  <c r="F24" i="7"/>
  <c r="E21" i="11"/>
  <c r="F21" i="11" s="1"/>
  <c r="F20" i="11"/>
  <c r="E52" i="7"/>
  <c r="F51" i="7"/>
  <c r="J44" i="3"/>
  <c r="K43" i="3"/>
  <c r="E63" i="10"/>
  <c r="F62" i="10"/>
  <c r="E74" i="6"/>
  <c r="F73" i="6"/>
  <c r="J44" i="6"/>
  <c r="K43" i="6"/>
  <c r="E125" i="8"/>
  <c r="F124" i="8"/>
  <c r="E55" i="6"/>
  <c r="F54" i="6"/>
  <c r="E63" i="9"/>
  <c r="F62" i="9"/>
  <c r="E123" i="7"/>
  <c r="F122" i="7"/>
  <c r="E76" i="7"/>
  <c r="F75" i="7"/>
  <c r="E80" i="10"/>
  <c r="F79" i="10"/>
  <c r="E59" i="8"/>
  <c r="F58" i="8"/>
  <c r="E29" i="12"/>
  <c r="F28" i="12"/>
  <c r="E116" i="10"/>
  <c r="F115" i="10"/>
  <c r="E122" i="12"/>
  <c r="F121" i="12"/>
  <c r="J101" i="3"/>
  <c r="K100" i="3"/>
  <c r="E32" i="6"/>
  <c r="F31" i="6"/>
  <c r="E31" i="3"/>
  <c r="F30" i="3"/>
  <c r="E21" i="10"/>
  <c r="F20" i="10"/>
  <c r="E19" i="3"/>
  <c r="F18" i="3"/>
  <c r="E94" i="3"/>
  <c r="F93" i="3"/>
  <c r="J110" i="6"/>
  <c r="K109" i="6"/>
  <c r="E118" i="9"/>
  <c r="F117" i="9"/>
  <c r="E102" i="7"/>
  <c r="F101" i="7"/>
  <c r="E122" i="11"/>
  <c r="F121" i="11"/>
  <c r="E61" i="11"/>
  <c r="F60" i="11"/>
  <c r="E61" i="12"/>
  <c r="F60" i="12"/>
  <c r="J81" i="3"/>
  <c r="K80" i="3"/>
  <c r="E20" i="6"/>
  <c r="F19" i="6"/>
  <c r="E95" i="8"/>
  <c r="F94" i="8"/>
  <c r="E75" i="8"/>
  <c r="F74" i="8"/>
  <c r="J63" i="6"/>
  <c r="K62" i="6"/>
  <c r="E51" i="3"/>
  <c r="F50" i="3"/>
  <c r="E26" i="8"/>
  <c r="F25" i="8"/>
  <c r="E101" i="6"/>
  <c r="F100" i="6"/>
  <c r="J59" i="3"/>
  <c r="K58" i="3"/>
  <c r="E84" i="9"/>
  <c r="F83" i="9"/>
  <c r="E29" i="11"/>
  <c r="F28" i="11"/>
  <c r="E76" i="11"/>
  <c r="F75" i="11"/>
  <c r="E25" i="16"/>
  <c r="F24" i="16"/>
  <c r="Q27" i="1"/>
  <c r="I21" i="1"/>
  <c r="Q21" i="1" s="1"/>
  <c r="I22" i="1"/>
  <c r="Q22" i="1" s="1"/>
  <c r="I23" i="1"/>
  <c r="Q23" i="1" s="1"/>
  <c r="I24" i="1"/>
  <c r="Q24" i="1" s="1"/>
  <c r="I20" i="1"/>
  <c r="Q20" i="1" s="1"/>
  <c r="I14" i="1"/>
  <c r="Q14" i="1" s="1"/>
  <c r="I15" i="1"/>
  <c r="Q15" i="1" s="1"/>
  <c r="I16" i="1"/>
  <c r="Q16" i="1" s="1"/>
  <c r="I17" i="1"/>
  <c r="Q17" i="1" s="1"/>
  <c r="I13" i="1"/>
  <c r="Q13" i="1" s="1"/>
  <c r="Q5" i="1"/>
  <c r="E77" i="11" l="1"/>
  <c r="F76" i="11"/>
  <c r="E85" i="9"/>
  <c r="F84" i="9"/>
  <c r="E102" i="6"/>
  <c r="F101" i="6"/>
  <c r="E52" i="3"/>
  <c r="F51" i="3"/>
  <c r="E76" i="8"/>
  <c r="F75" i="8"/>
  <c r="E21" i="6"/>
  <c r="F20" i="6"/>
  <c r="E62" i="12"/>
  <c r="F61" i="12"/>
  <c r="E123" i="11"/>
  <c r="F122" i="11"/>
  <c r="E119" i="9"/>
  <c r="F118" i="9"/>
  <c r="E95" i="3"/>
  <c r="F94" i="3"/>
  <c r="E22" i="10"/>
  <c r="F21" i="10"/>
  <c r="E33" i="6"/>
  <c r="F32" i="6"/>
  <c r="E123" i="12"/>
  <c r="F122" i="12"/>
  <c r="E30" i="12"/>
  <c r="F29" i="12"/>
  <c r="E81" i="10"/>
  <c r="F80" i="10"/>
  <c r="E124" i="7"/>
  <c r="F123" i="7"/>
  <c r="E56" i="6"/>
  <c r="F55" i="6"/>
  <c r="J45" i="6"/>
  <c r="K44" i="6"/>
  <c r="E64" i="10"/>
  <c r="F63" i="10"/>
  <c r="E53" i="7"/>
  <c r="F52" i="7"/>
  <c r="E26" i="7"/>
  <c r="F25" i="7"/>
  <c r="E75" i="3"/>
  <c r="F74" i="3"/>
  <c r="E30" i="11"/>
  <c r="F29" i="11"/>
  <c r="J60" i="3"/>
  <c r="K59" i="3"/>
  <c r="E27" i="8"/>
  <c r="F26" i="8"/>
  <c r="J64" i="6"/>
  <c r="K63" i="6"/>
  <c r="E96" i="8"/>
  <c r="F95" i="8"/>
  <c r="J82" i="3"/>
  <c r="K81" i="3"/>
  <c r="E62" i="11"/>
  <c r="F61" i="11"/>
  <c r="E103" i="7"/>
  <c r="F102" i="7"/>
  <c r="J111" i="6"/>
  <c r="K110" i="6"/>
  <c r="E20" i="3"/>
  <c r="F19" i="3"/>
  <c r="E32" i="3"/>
  <c r="F31" i="3"/>
  <c r="J102" i="3"/>
  <c r="K101" i="3"/>
  <c r="E117" i="10"/>
  <c r="F116" i="10"/>
  <c r="E60" i="8"/>
  <c r="F59" i="8"/>
  <c r="E77" i="7"/>
  <c r="F76" i="7"/>
  <c r="E64" i="9"/>
  <c r="F63" i="9"/>
  <c r="E126" i="8"/>
  <c r="F125" i="8"/>
  <c r="E75" i="6"/>
  <c r="F74" i="6"/>
  <c r="J45" i="3"/>
  <c r="K45" i="3" s="1"/>
  <c r="K44" i="3"/>
  <c r="E22" i="9"/>
  <c r="F21" i="9"/>
  <c r="E77" i="12"/>
  <c r="F76" i="12"/>
  <c r="E26" i="16"/>
  <c r="F25" i="16"/>
  <c r="E76" i="6" l="1"/>
  <c r="F75" i="6"/>
  <c r="E65" i="9"/>
  <c r="F64" i="9"/>
  <c r="E61" i="8"/>
  <c r="F60" i="8"/>
  <c r="J103" i="3"/>
  <c r="K102" i="3"/>
  <c r="E21" i="3"/>
  <c r="F20" i="3"/>
  <c r="E104" i="7"/>
  <c r="F103" i="7"/>
  <c r="J83" i="3"/>
  <c r="K82" i="3"/>
  <c r="J65" i="6"/>
  <c r="K64" i="6"/>
  <c r="J61" i="3"/>
  <c r="K60" i="3"/>
  <c r="E76" i="3"/>
  <c r="F75" i="3"/>
  <c r="E54" i="7"/>
  <c r="F53" i="7"/>
  <c r="J46" i="6"/>
  <c r="K45" i="6"/>
  <c r="E125" i="7"/>
  <c r="F124" i="7"/>
  <c r="E31" i="12"/>
  <c r="F30" i="12"/>
  <c r="E34" i="6"/>
  <c r="F33" i="6"/>
  <c r="E96" i="3"/>
  <c r="F95" i="3"/>
  <c r="E124" i="11"/>
  <c r="F124" i="11" s="1"/>
  <c r="F123" i="11"/>
  <c r="E22" i="6"/>
  <c r="F21" i="6"/>
  <c r="E53" i="3"/>
  <c r="F52" i="3"/>
  <c r="E86" i="9"/>
  <c r="F85" i="9"/>
  <c r="E23" i="9"/>
  <c r="F22" i="9"/>
  <c r="E78" i="12"/>
  <c r="F77" i="12"/>
  <c r="E127" i="8"/>
  <c r="F126" i="8"/>
  <c r="E78" i="7"/>
  <c r="F77" i="7"/>
  <c r="E118" i="10"/>
  <c r="F117" i="10"/>
  <c r="E33" i="3"/>
  <c r="F32" i="3"/>
  <c r="J112" i="6"/>
  <c r="K111" i="6"/>
  <c r="E63" i="11"/>
  <c r="F62" i="11"/>
  <c r="E97" i="8"/>
  <c r="F96" i="8"/>
  <c r="E28" i="8"/>
  <c r="F27" i="8"/>
  <c r="E31" i="11"/>
  <c r="F30" i="11"/>
  <c r="E27" i="7"/>
  <c r="F26" i="7"/>
  <c r="E65" i="10"/>
  <c r="F64" i="10"/>
  <c r="E57" i="6"/>
  <c r="F56" i="6"/>
  <c r="E82" i="10"/>
  <c r="F81" i="10"/>
  <c r="E124" i="12"/>
  <c r="F124" i="12" s="1"/>
  <c r="F123" i="12"/>
  <c r="E23" i="10"/>
  <c r="F22" i="10"/>
  <c r="E120" i="9"/>
  <c r="F119" i="9"/>
  <c r="E63" i="12"/>
  <c r="F62" i="12"/>
  <c r="E77" i="8"/>
  <c r="F76" i="8"/>
  <c r="E103" i="6"/>
  <c r="F102" i="6"/>
  <c r="E78" i="11"/>
  <c r="F77" i="11"/>
  <c r="E27" i="16"/>
  <c r="F26" i="16"/>
  <c r="E121" i="9" l="1"/>
  <c r="F120" i="9"/>
  <c r="E58" i="6"/>
  <c r="F57" i="6"/>
  <c r="E28" i="7"/>
  <c r="F27" i="7"/>
  <c r="E29" i="8"/>
  <c r="F28" i="8"/>
  <c r="E64" i="11"/>
  <c r="F63" i="11"/>
  <c r="E34" i="3"/>
  <c r="F33" i="3"/>
  <c r="E79" i="7"/>
  <c r="F78" i="7"/>
  <c r="E79" i="12"/>
  <c r="F78" i="12"/>
  <c r="E87" i="9"/>
  <c r="F86" i="9"/>
  <c r="E23" i="6"/>
  <c r="F22" i="6"/>
  <c r="E97" i="3"/>
  <c r="F96" i="3"/>
  <c r="E32" i="12"/>
  <c r="F31" i="12"/>
  <c r="J47" i="6"/>
  <c r="K46" i="6"/>
  <c r="E77" i="3"/>
  <c r="F76" i="3"/>
  <c r="J66" i="6"/>
  <c r="K65" i="6"/>
  <c r="E105" i="7"/>
  <c r="F104" i="7"/>
  <c r="J104" i="3"/>
  <c r="K103" i="3"/>
  <c r="E66" i="9"/>
  <c r="F65" i="9"/>
  <c r="E78" i="8"/>
  <c r="F77" i="8"/>
  <c r="E79" i="11"/>
  <c r="F78" i="11"/>
  <c r="E104" i="6"/>
  <c r="F103" i="6"/>
  <c r="E64" i="12"/>
  <c r="F63" i="12"/>
  <c r="E24" i="10"/>
  <c r="F23" i="10"/>
  <c r="E83" i="10"/>
  <c r="F82" i="10"/>
  <c r="E66" i="10"/>
  <c r="F65" i="10"/>
  <c r="E32" i="11"/>
  <c r="F31" i="11"/>
  <c r="E98" i="8"/>
  <c r="F97" i="8"/>
  <c r="J113" i="6"/>
  <c r="K112" i="6"/>
  <c r="E119" i="10"/>
  <c r="F118" i="10"/>
  <c r="E128" i="8"/>
  <c r="F127" i="8"/>
  <c r="E24" i="9"/>
  <c r="F23" i="9"/>
  <c r="E54" i="3"/>
  <c r="F53" i="3"/>
  <c r="E35" i="6"/>
  <c r="F34" i="6"/>
  <c r="E126" i="7"/>
  <c r="F125" i="7"/>
  <c r="E55" i="7"/>
  <c r="F54" i="7"/>
  <c r="J62" i="3"/>
  <c r="K61" i="3"/>
  <c r="J84" i="3"/>
  <c r="K83" i="3"/>
  <c r="E22" i="3"/>
  <c r="F21" i="3"/>
  <c r="E62" i="8"/>
  <c r="F61" i="8"/>
  <c r="E77" i="6"/>
  <c r="F76" i="6"/>
  <c r="E28" i="16"/>
  <c r="F27" i="16"/>
  <c r="E78" i="6" l="1"/>
  <c r="F77" i="6"/>
  <c r="E23" i="3"/>
  <c r="F22" i="3"/>
  <c r="J63" i="3"/>
  <c r="K62" i="3"/>
  <c r="E127" i="7"/>
  <c r="F126" i="7"/>
  <c r="E55" i="3"/>
  <c r="F54" i="3"/>
  <c r="E129" i="8"/>
  <c r="F128" i="8"/>
  <c r="J114" i="6"/>
  <c r="K113" i="6"/>
  <c r="E33" i="11"/>
  <c r="F32" i="11"/>
  <c r="E84" i="10"/>
  <c r="F83" i="10"/>
  <c r="E65" i="12"/>
  <c r="F64" i="12"/>
  <c r="E80" i="11"/>
  <c r="F79" i="11"/>
  <c r="E67" i="9"/>
  <c r="F66" i="9"/>
  <c r="E106" i="7"/>
  <c r="F105" i="7"/>
  <c r="E78" i="3"/>
  <c r="F77" i="3"/>
  <c r="E33" i="12"/>
  <c r="F32" i="12"/>
  <c r="E24" i="6"/>
  <c r="F23" i="6"/>
  <c r="E80" i="12"/>
  <c r="F79" i="12"/>
  <c r="E35" i="3"/>
  <c r="F34" i="3"/>
  <c r="E30" i="8"/>
  <c r="F29" i="8"/>
  <c r="E59" i="6"/>
  <c r="F58" i="6"/>
  <c r="E63" i="8"/>
  <c r="F62" i="8"/>
  <c r="J85" i="3"/>
  <c r="K84" i="3"/>
  <c r="E56" i="7"/>
  <c r="F55" i="7"/>
  <c r="E36" i="6"/>
  <c r="F35" i="6"/>
  <c r="E25" i="9"/>
  <c r="F24" i="9"/>
  <c r="E120" i="10"/>
  <c r="F119" i="10"/>
  <c r="E99" i="8"/>
  <c r="F98" i="8"/>
  <c r="E67" i="10"/>
  <c r="F66" i="10"/>
  <c r="E25" i="10"/>
  <c r="F24" i="10"/>
  <c r="E105" i="6"/>
  <c r="F104" i="6"/>
  <c r="E79" i="8"/>
  <c r="F78" i="8"/>
  <c r="J105" i="3"/>
  <c r="K104" i="3"/>
  <c r="J67" i="6"/>
  <c r="K67" i="6" s="1"/>
  <c r="K66" i="6"/>
  <c r="J48" i="6"/>
  <c r="K47" i="6"/>
  <c r="E98" i="3"/>
  <c r="F97" i="3"/>
  <c r="E88" i="9"/>
  <c r="F87" i="9"/>
  <c r="E80" i="7"/>
  <c r="F79" i="7"/>
  <c r="E65" i="11"/>
  <c r="F64" i="11"/>
  <c r="E29" i="7"/>
  <c r="F28" i="7"/>
  <c r="E122" i="9"/>
  <c r="F121" i="9"/>
  <c r="E29" i="16"/>
  <c r="F28" i="16"/>
  <c r="E66" i="11" l="1"/>
  <c r="F65" i="11"/>
  <c r="J49" i="6"/>
  <c r="K49" i="6" s="1"/>
  <c r="K48" i="6"/>
  <c r="J106" i="3"/>
  <c r="K105" i="3"/>
  <c r="E106" i="6"/>
  <c r="F105" i="6"/>
  <c r="E68" i="10"/>
  <c r="F67" i="10"/>
  <c r="E121" i="10"/>
  <c r="F120" i="10"/>
  <c r="E37" i="6"/>
  <c r="F36" i="6"/>
  <c r="J86" i="3"/>
  <c r="K85" i="3"/>
  <c r="E60" i="6"/>
  <c r="F59" i="6"/>
  <c r="E36" i="3"/>
  <c r="F35" i="3"/>
  <c r="E25" i="6"/>
  <c r="F25" i="6" s="1"/>
  <c r="F24" i="6"/>
  <c r="E79" i="3"/>
  <c r="F78" i="3"/>
  <c r="E68" i="9"/>
  <c r="F67" i="9"/>
  <c r="E66" i="12"/>
  <c r="F65" i="12"/>
  <c r="E34" i="11"/>
  <c r="F33" i="11"/>
  <c r="E130" i="8"/>
  <c r="F129" i="8"/>
  <c r="E128" i="7"/>
  <c r="F127" i="7"/>
  <c r="E24" i="3"/>
  <c r="F23" i="3"/>
  <c r="E123" i="9"/>
  <c r="F122" i="9"/>
  <c r="E89" i="9"/>
  <c r="F88" i="9"/>
  <c r="E30" i="7"/>
  <c r="F29" i="7"/>
  <c r="E81" i="7"/>
  <c r="F80" i="7"/>
  <c r="E99" i="3"/>
  <c r="F98" i="3"/>
  <c r="E80" i="8"/>
  <c r="F79" i="8"/>
  <c r="E26" i="10"/>
  <c r="F25" i="10"/>
  <c r="E100" i="8"/>
  <c r="F99" i="8"/>
  <c r="E26" i="9"/>
  <c r="F25" i="9"/>
  <c r="E57" i="7"/>
  <c r="F56" i="7"/>
  <c r="E64" i="8"/>
  <c r="F63" i="8"/>
  <c r="E31" i="8"/>
  <c r="F30" i="8"/>
  <c r="E81" i="12"/>
  <c r="F80" i="12"/>
  <c r="E34" i="12"/>
  <c r="F33" i="12"/>
  <c r="E107" i="7"/>
  <c r="F106" i="7"/>
  <c r="E81" i="11"/>
  <c r="F80" i="11"/>
  <c r="E85" i="10"/>
  <c r="F84" i="10"/>
  <c r="J115" i="6"/>
  <c r="K114" i="6"/>
  <c r="E56" i="3"/>
  <c r="F55" i="3"/>
  <c r="J64" i="3"/>
  <c r="K63" i="3"/>
  <c r="E79" i="6"/>
  <c r="F78" i="6"/>
  <c r="F29" i="16"/>
  <c r="E30" i="16"/>
  <c r="J65" i="3" l="1"/>
  <c r="K64" i="3"/>
  <c r="J116" i="6"/>
  <c r="K116" i="6" s="1"/>
  <c r="K115" i="6"/>
  <c r="E82" i="11"/>
  <c r="F81" i="11"/>
  <c r="E35" i="12"/>
  <c r="F34" i="12"/>
  <c r="E32" i="8"/>
  <c r="F31" i="8"/>
  <c r="E58" i="7"/>
  <c r="F57" i="7"/>
  <c r="E101" i="8"/>
  <c r="F100" i="8"/>
  <c r="E81" i="8"/>
  <c r="F80" i="8"/>
  <c r="E82" i="7"/>
  <c r="F81" i="7"/>
  <c r="E90" i="9"/>
  <c r="F89" i="9"/>
  <c r="E25" i="3"/>
  <c r="F25" i="3" s="1"/>
  <c r="F24" i="3"/>
  <c r="E131" i="8"/>
  <c r="F130" i="8"/>
  <c r="E67" i="12"/>
  <c r="F66" i="12"/>
  <c r="E80" i="3"/>
  <c r="F79" i="3"/>
  <c r="E37" i="3"/>
  <c r="F36" i="3"/>
  <c r="J87" i="3"/>
  <c r="K87" i="3" s="1"/>
  <c r="K86" i="3"/>
  <c r="E122" i="10"/>
  <c r="F122" i="10" s="1"/>
  <c r="F121" i="10"/>
  <c r="E107" i="6"/>
  <c r="F106" i="6"/>
  <c r="E80" i="6"/>
  <c r="F79" i="6"/>
  <c r="E57" i="3"/>
  <c r="F56" i="3"/>
  <c r="E86" i="10"/>
  <c r="F85" i="10"/>
  <c r="E108" i="7"/>
  <c r="F107" i="7"/>
  <c r="E82" i="12"/>
  <c r="F81" i="12"/>
  <c r="E65" i="8"/>
  <c r="F64" i="8"/>
  <c r="E27" i="9"/>
  <c r="F26" i="9"/>
  <c r="E27" i="10"/>
  <c r="F26" i="10"/>
  <c r="E100" i="3"/>
  <c r="F99" i="3"/>
  <c r="E31" i="7"/>
  <c r="F30" i="7"/>
  <c r="E124" i="9"/>
  <c r="F123" i="9"/>
  <c r="E129" i="7"/>
  <c r="F128" i="7"/>
  <c r="E35" i="11"/>
  <c r="F34" i="11"/>
  <c r="E69" i="9"/>
  <c r="F68" i="9"/>
  <c r="E61" i="6"/>
  <c r="F60" i="6"/>
  <c r="E38" i="6"/>
  <c r="F37" i="6"/>
  <c r="E69" i="10"/>
  <c r="F68" i="10"/>
  <c r="J107" i="3"/>
  <c r="K106" i="3"/>
  <c r="E67" i="11"/>
  <c r="F66" i="11"/>
  <c r="F30" i="16"/>
  <c r="E31" i="16"/>
  <c r="J108" i="3" l="1"/>
  <c r="K107" i="3"/>
  <c r="E130" i="7"/>
  <c r="F130" i="7" s="1"/>
  <c r="F129" i="7"/>
  <c r="E32" i="7"/>
  <c r="F31" i="7"/>
  <c r="E28" i="10"/>
  <c r="F27" i="10"/>
  <c r="E66" i="8"/>
  <c r="F65" i="8"/>
  <c r="E109" i="7"/>
  <c r="F108" i="7"/>
  <c r="E58" i="3"/>
  <c r="F57" i="3"/>
  <c r="E108" i="6"/>
  <c r="F107" i="6"/>
  <c r="E81" i="3"/>
  <c r="F80" i="3"/>
  <c r="E132" i="8"/>
  <c r="F131" i="8"/>
  <c r="E91" i="9"/>
  <c r="F90" i="9"/>
  <c r="E82" i="8"/>
  <c r="F81" i="8"/>
  <c r="E59" i="7"/>
  <c r="F58" i="7"/>
  <c r="E36" i="12"/>
  <c r="F35" i="12"/>
  <c r="E39" i="6"/>
  <c r="F38" i="6"/>
  <c r="E70" i="9"/>
  <c r="F69" i="9"/>
  <c r="E68" i="11"/>
  <c r="F67" i="11"/>
  <c r="E70" i="10"/>
  <c r="F69" i="10"/>
  <c r="E62" i="6"/>
  <c r="F61" i="6"/>
  <c r="E36" i="11"/>
  <c r="F35" i="11"/>
  <c r="E125" i="9"/>
  <c r="F125" i="9" s="1"/>
  <c r="F124" i="9"/>
  <c r="E101" i="3"/>
  <c r="F100" i="3"/>
  <c r="E28" i="9"/>
  <c r="F27" i="9"/>
  <c r="E83" i="12"/>
  <c r="F82" i="12"/>
  <c r="E87" i="10"/>
  <c r="F86" i="10"/>
  <c r="E81" i="6"/>
  <c r="F80" i="6"/>
  <c r="E38" i="3"/>
  <c r="F37" i="3"/>
  <c r="E68" i="12"/>
  <c r="F67" i="12"/>
  <c r="E83" i="7"/>
  <c r="F82" i="7"/>
  <c r="E102" i="8"/>
  <c r="F101" i="8"/>
  <c r="E33" i="8"/>
  <c r="F32" i="8"/>
  <c r="E83" i="11"/>
  <c r="F82" i="11"/>
  <c r="J66" i="3"/>
  <c r="K65" i="3"/>
  <c r="E32" i="16"/>
  <c r="F31" i="16"/>
  <c r="E69" i="12" l="1"/>
  <c r="F69" i="12" s="1"/>
  <c r="F68" i="12"/>
  <c r="E82" i="6"/>
  <c r="F81" i="6"/>
  <c r="E84" i="12"/>
  <c r="F83" i="12"/>
  <c r="E102" i="3"/>
  <c r="F101" i="3"/>
  <c r="E37" i="11"/>
  <c r="F36" i="11"/>
  <c r="E71" i="10"/>
  <c r="F70" i="10"/>
  <c r="E71" i="9"/>
  <c r="F70" i="9"/>
  <c r="E37" i="12"/>
  <c r="F36" i="12"/>
  <c r="E83" i="8"/>
  <c r="F82" i="8"/>
  <c r="E133" i="8"/>
  <c r="F132" i="8"/>
  <c r="E109" i="6"/>
  <c r="F108" i="6"/>
  <c r="E110" i="7"/>
  <c r="F109" i="7"/>
  <c r="E29" i="10"/>
  <c r="F28" i="10"/>
  <c r="E103" i="8"/>
  <c r="F102" i="8"/>
  <c r="E84" i="11"/>
  <c r="F83" i="11"/>
  <c r="J67" i="3"/>
  <c r="K67" i="3" s="1"/>
  <c r="K66" i="3"/>
  <c r="E34" i="8"/>
  <c r="F33" i="8"/>
  <c r="E84" i="7"/>
  <c r="F83" i="7"/>
  <c r="E39" i="3"/>
  <c r="F38" i="3"/>
  <c r="E88" i="10"/>
  <c r="F87" i="10"/>
  <c r="E29" i="9"/>
  <c r="F28" i="9"/>
  <c r="E63" i="6"/>
  <c r="F62" i="6"/>
  <c r="E69" i="11"/>
  <c r="F69" i="11" s="1"/>
  <c r="F68" i="11"/>
  <c r="E40" i="6"/>
  <c r="F39" i="6"/>
  <c r="E60" i="7"/>
  <c r="F59" i="7"/>
  <c r="E92" i="9"/>
  <c r="F91" i="9"/>
  <c r="E82" i="3"/>
  <c r="F81" i="3"/>
  <c r="E59" i="3"/>
  <c r="F58" i="3"/>
  <c r="E67" i="8"/>
  <c r="F66" i="8"/>
  <c r="E33" i="7"/>
  <c r="F32" i="7"/>
  <c r="J109" i="3"/>
  <c r="K109" i="3" s="1"/>
  <c r="K108" i="3"/>
  <c r="E33" i="16"/>
  <c r="F32" i="16"/>
  <c r="E34" i="7" l="1"/>
  <c r="F33" i="7"/>
  <c r="E60" i="3"/>
  <c r="F59" i="3"/>
  <c r="E93" i="9"/>
  <c r="F92" i="9"/>
  <c r="E41" i="6"/>
  <c r="F40" i="6"/>
  <c r="E64" i="6"/>
  <c r="F63" i="6"/>
  <c r="E89" i="10"/>
  <c r="F88" i="10"/>
  <c r="E85" i="7"/>
  <c r="F84" i="7"/>
  <c r="E104" i="8"/>
  <c r="F103" i="8"/>
  <c r="E111" i="7"/>
  <c r="F110" i="7"/>
  <c r="E134" i="8"/>
  <c r="F133" i="8"/>
  <c r="E38" i="12"/>
  <c r="F37" i="12"/>
  <c r="E72" i="10"/>
  <c r="F71" i="10"/>
  <c r="E103" i="3"/>
  <c r="F102" i="3"/>
  <c r="E83" i="6"/>
  <c r="F82" i="6"/>
  <c r="E68" i="8"/>
  <c r="F67" i="8"/>
  <c r="E83" i="3"/>
  <c r="F82" i="3"/>
  <c r="E61" i="7"/>
  <c r="F60" i="7"/>
  <c r="E30" i="9"/>
  <c r="F29" i="9"/>
  <c r="E40" i="3"/>
  <c r="F39" i="3"/>
  <c r="E35" i="8"/>
  <c r="F34" i="8"/>
  <c r="E85" i="11"/>
  <c r="F84" i="11"/>
  <c r="E30" i="10"/>
  <c r="F29" i="10"/>
  <c r="E110" i="6"/>
  <c r="F109" i="6"/>
  <c r="E84" i="8"/>
  <c r="F83" i="8"/>
  <c r="E72" i="9"/>
  <c r="F71" i="9"/>
  <c r="E38" i="11"/>
  <c r="F37" i="11"/>
  <c r="E85" i="12"/>
  <c r="F84" i="12"/>
  <c r="F33" i="16"/>
  <c r="E34" i="16"/>
  <c r="E85" i="8" l="1"/>
  <c r="F84" i="8"/>
  <c r="E31" i="10"/>
  <c r="F30" i="10"/>
  <c r="E36" i="8"/>
  <c r="F35" i="8"/>
  <c r="E31" i="9"/>
  <c r="F30" i="9"/>
  <c r="E84" i="3"/>
  <c r="F83" i="3"/>
  <c r="E84" i="6"/>
  <c r="F83" i="6"/>
  <c r="E73" i="10"/>
  <c r="F73" i="10" s="1"/>
  <c r="F72" i="10"/>
  <c r="E135" i="8"/>
  <c r="F134" i="8"/>
  <c r="E105" i="8"/>
  <c r="F104" i="8"/>
  <c r="E90" i="10"/>
  <c r="F89" i="10"/>
  <c r="E42" i="6"/>
  <c r="F41" i="6"/>
  <c r="E61" i="3"/>
  <c r="F60" i="3"/>
  <c r="E39" i="11"/>
  <c r="F38" i="11"/>
  <c r="E86" i="12"/>
  <c r="F85" i="12"/>
  <c r="E73" i="9"/>
  <c r="F72" i="9"/>
  <c r="E111" i="6"/>
  <c r="F110" i="6"/>
  <c r="E86" i="11"/>
  <c r="F85" i="11"/>
  <c r="E41" i="3"/>
  <c r="F40" i="3"/>
  <c r="E62" i="7"/>
  <c r="F61" i="7"/>
  <c r="E69" i="8"/>
  <c r="F69" i="8" s="1"/>
  <c r="F68" i="8"/>
  <c r="E104" i="3"/>
  <c r="F103" i="3"/>
  <c r="E39" i="12"/>
  <c r="F38" i="12"/>
  <c r="E112" i="7"/>
  <c r="F111" i="7"/>
  <c r="E86" i="7"/>
  <c r="F85" i="7"/>
  <c r="E65" i="6"/>
  <c r="F64" i="6"/>
  <c r="E94" i="9"/>
  <c r="F93" i="9"/>
  <c r="E35" i="7"/>
  <c r="F34" i="7"/>
  <c r="E35" i="16"/>
  <c r="F34" i="16"/>
  <c r="E95" i="9" l="1"/>
  <c r="F94" i="9"/>
  <c r="E87" i="7"/>
  <c r="F86" i="7"/>
  <c r="E40" i="12"/>
  <c r="F39" i="12"/>
  <c r="E42" i="3"/>
  <c r="F41" i="3"/>
  <c r="E112" i="6"/>
  <c r="F111" i="6"/>
  <c r="E87" i="12"/>
  <c r="F86" i="12"/>
  <c r="E62" i="3"/>
  <c r="F61" i="3"/>
  <c r="E91" i="10"/>
  <c r="F90" i="10"/>
  <c r="E136" i="8"/>
  <c r="F136" i="8" s="1"/>
  <c r="F135" i="8"/>
  <c r="E85" i="6"/>
  <c r="F84" i="6"/>
  <c r="E32" i="9"/>
  <c r="F31" i="9"/>
  <c r="E32" i="10"/>
  <c r="F31" i="10"/>
  <c r="E36" i="7"/>
  <c r="F35" i="7"/>
  <c r="E66" i="6"/>
  <c r="F65" i="6"/>
  <c r="E113" i="7"/>
  <c r="F112" i="7"/>
  <c r="E105" i="3"/>
  <c r="F104" i="3"/>
  <c r="E63" i="7"/>
  <c r="F62" i="7"/>
  <c r="E87" i="11"/>
  <c r="F86" i="11"/>
  <c r="E74" i="9"/>
  <c r="F73" i="9"/>
  <c r="E40" i="11"/>
  <c r="F39" i="11"/>
  <c r="E43" i="6"/>
  <c r="F42" i="6"/>
  <c r="E106" i="8"/>
  <c r="F105" i="8"/>
  <c r="E85" i="3"/>
  <c r="F84" i="3"/>
  <c r="E37" i="8"/>
  <c r="F36" i="8"/>
  <c r="E86" i="8"/>
  <c r="F85" i="8"/>
  <c r="F35" i="16"/>
  <c r="E36" i="16"/>
  <c r="E38" i="8" l="1"/>
  <c r="F37" i="8"/>
  <c r="E107" i="8"/>
  <c r="F106" i="8"/>
  <c r="E41" i="11"/>
  <c r="F40" i="11"/>
  <c r="E88" i="11"/>
  <c r="F87" i="11"/>
  <c r="E106" i="3"/>
  <c r="F105" i="3"/>
  <c r="E67" i="6"/>
  <c r="F67" i="6" s="1"/>
  <c r="F66" i="6"/>
  <c r="E33" i="10"/>
  <c r="F32" i="10"/>
  <c r="E86" i="6"/>
  <c r="F85" i="6"/>
  <c r="E92" i="10"/>
  <c r="F91" i="10"/>
  <c r="E88" i="12"/>
  <c r="F87" i="12"/>
  <c r="E43" i="3"/>
  <c r="F42" i="3"/>
  <c r="E88" i="7"/>
  <c r="F87" i="7"/>
  <c r="E87" i="8"/>
  <c r="F86" i="8"/>
  <c r="E86" i="3"/>
  <c r="F85" i="3"/>
  <c r="E44" i="6"/>
  <c r="F43" i="6"/>
  <c r="E75" i="9"/>
  <c r="F74" i="9"/>
  <c r="E64" i="7"/>
  <c r="F63" i="7"/>
  <c r="E114" i="7"/>
  <c r="F113" i="7"/>
  <c r="E37" i="7"/>
  <c r="F36" i="7"/>
  <c r="E33" i="9"/>
  <c r="F32" i="9"/>
  <c r="E63" i="3"/>
  <c r="F62" i="3"/>
  <c r="E113" i="6"/>
  <c r="F112" i="6"/>
  <c r="E41" i="12"/>
  <c r="F40" i="12"/>
  <c r="E96" i="9"/>
  <c r="F95" i="9"/>
  <c r="E37" i="16"/>
  <c r="F36" i="16"/>
  <c r="E97" i="9" l="1"/>
  <c r="F96" i="9"/>
  <c r="E115" i="7"/>
  <c r="F114" i="7"/>
  <c r="E76" i="9"/>
  <c r="F75" i="9"/>
  <c r="E87" i="3"/>
  <c r="F87" i="3" s="1"/>
  <c r="F86" i="3"/>
  <c r="E89" i="7"/>
  <c r="F88" i="7"/>
  <c r="E89" i="12"/>
  <c r="F88" i="12"/>
  <c r="E87" i="6"/>
  <c r="F86" i="6"/>
  <c r="E89" i="11"/>
  <c r="F88" i="11"/>
  <c r="E108" i="8"/>
  <c r="F107" i="8"/>
  <c r="E34" i="9"/>
  <c r="F33" i="9"/>
  <c r="E114" i="6"/>
  <c r="F113" i="6"/>
  <c r="E42" i="12"/>
  <c r="F41" i="12"/>
  <c r="E64" i="3"/>
  <c r="F63" i="3"/>
  <c r="E38" i="7"/>
  <c r="F37" i="7"/>
  <c r="E65" i="7"/>
  <c r="F64" i="7"/>
  <c r="E45" i="6"/>
  <c r="F44" i="6"/>
  <c r="E88" i="8"/>
  <c r="F87" i="8"/>
  <c r="E44" i="3"/>
  <c r="F43" i="3"/>
  <c r="E93" i="10"/>
  <c r="F92" i="10"/>
  <c r="E34" i="10"/>
  <c r="F33" i="10"/>
  <c r="E107" i="3"/>
  <c r="F106" i="3"/>
  <c r="E42" i="11"/>
  <c r="F41" i="11"/>
  <c r="E39" i="8"/>
  <c r="F38" i="8"/>
  <c r="F37" i="16"/>
  <c r="E38" i="16"/>
  <c r="E35" i="10" l="1"/>
  <c r="F34" i="10"/>
  <c r="E45" i="3"/>
  <c r="F45" i="3" s="1"/>
  <c r="F44" i="3"/>
  <c r="E46" i="6"/>
  <c r="F45" i="6"/>
  <c r="E39" i="7"/>
  <c r="F38" i="7"/>
  <c r="E43" i="12"/>
  <c r="F42" i="12"/>
  <c r="E35" i="9"/>
  <c r="F34" i="9"/>
  <c r="E90" i="11"/>
  <c r="F89" i="11"/>
  <c r="E90" i="12"/>
  <c r="F89" i="12"/>
  <c r="E116" i="7"/>
  <c r="F115" i="7"/>
  <c r="E43" i="11"/>
  <c r="F42" i="11"/>
  <c r="E40" i="8"/>
  <c r="F39" i="8"/>
  <c r="E108" i="3"/>
  <c r="F107" i="3"/>
  <c r="E94" i="10"/>
  <c r="F93" i="10"/>
  <c r="E89" i="8"/>
  <c r="F89" i="8" s="1"/>
  <c r="F88" i="8"/>
  <c r="E66" i="7"/>
  <c r="F65" i="7"/>
  <c r="E65" i="3"/>
  <c r="F64" i="3"/>
  <c r="E115" i="6"/>
  <c r="F114" i="6"/>
  <c r="E109" i="8"/>
  <c r="F108" i="8"/>
  <c r="E88" i="6"/>
  <c r="F87" i="6"/>
  <c r="E90" i="7"/>
  <c r="F89" i="7"/>
  <c r="E77" i="9"/>
  <c r="F77" i="9" s="1"/>
  <c r="F76" i="9"/>
  <c r="E98" i="9"/>
  <c r="F97" i="9"/>
  <c r="E39" i="16"/>
  <c r="F38" i="16"/>
  <c r="E99" i="9" l="1"/>
  <c r="F98" i="9"/>
  <c r="E110" i="8"/>
  <c r="F109" i="8"/>
  <c r="E66" i="3"/>
  <c r="F65" i="3"/>
  <c r="E109" i="3"/>
  <c r="F109" i="3" s="1"/>
  <c r="F108" i="3"/>
  <c r="E44" i="11"/>
  <c r="F43" i="11"/>
  <c r="E91" i="12"/>
  <c r="F90" i="12"/>
  <c r="E36" i="9"/>
  <c r="F35" i="9"/>
  <c r="E40" i="7"/>
  <c r="F39" i="7"/>
  <c r="E91" i="7"/>
  <c r="F90" i="7"/>
  <c r="E89" i="6"/>
  <c r="F88" i="6"/>
  <c r="E116" i="6"/>
  <c r="F116" i="6" s="1"/>
  <c r="F115" i="6"/>
  <c r="E67" i="7"/>
  <c r="F66" i="7"/>
  <c r="E95" i="10"/>
  <c r="F94" i="10"/>
  <c r="E41" i="8"/>
  <c r="F40" i="8"/>
  <c r="E117" i="7"/>
  <c r="F117" i="7" s="1"/>
  <c r="F116" i="7"/>
  <c r="E91" i="11"/>
  <c r="F90" i="11"/>
  <c r="E44" i="12"/>
  <c r="F43" i="12"/>
  <c r="E47" i="6"/>
  <c r="F46" i="6"/>
  <c r="E36" i="10"/>
  <c r="F35" i="10"/>
  <c r="E40" i="16"/>
  <c r="F39" i="16"/>
  <c r="E92" i="11" l="1"/>
  <c r="F91" i="11"/>
  <c r="E42" i="8"/>
  <c r="F41" i="8"/>
  <c r="E68" i="7"/>
  <c r="F67" i="7"/>
  <c r="E90" i="6"/>
  <c r="F89" i="6"/>
  <c r="E41" i="7"/>
  <c r="F40" i="7"/>
  <c r="E92" i="12"/>
  <c r="F91" i="12"/>
  <c r="E111" i="8"/>
  <c r="F110" i="8"/>
  <c r="E48" i="6"/>
  <c r="F47" i="6"/>
  <c r="E37" i="10"/>
  <c r="F36" i="10"/>
  <c r="E45" i="12"/>
  <c r="F44" i="12"/>
  <c r="E96" i="10"/>
  <c r="F95" i="10"/>
  <c r="E92" i="7"/>
  <c r="F91" i="7"/>
  <c r="E37" i="9"/>
  <c r="F36" i="9"/>
  <c r="E45" i="11"/>
  <c r="F44" i="11"/>
  <c r="E67" i="3"/>
  <c r="F67" i="3" s="1"/>
  <c r="F66" i="3"/>
  <c r="E100" i="9"/>
  <c r="F99" i="9"/>
  <c r="E41" i="16"/>
  <c r="F40" i="16"/>
  <c r="E101" i="9" l="1"/>
  <c r="F100" i="9"/>
  <c r="E46" i="11"/>
  <c r="F45" i="11"/>
  <c r="E93" i="7"/>
  <c r="F92" i="7"/>
  <c r="E46" i="12"/>
  <c r="F45" i="12"/>
  <c r="E49" i="6"/>
  <c r="F49" i="6" s="1"/>
  <c r="F48" i="6"/>
  <c r="E93" i="12"/>
  <c r="F92" i="12"/>
  <c r="E91" i="6"/>
  <c r="F90" i="6"/>
  <c r="E43" i="8"/>
  <c r="F42" i="8"/>
  <c r="E38" i="9"/>
  <c r="F37" i="9"/>
  <c r="E97" i="10"/>
  <c r="F96" i="10"/>
  <c r="E38" i="10"/>
  <c r="F37" i="10"/>
  <c r="E112" i="8"/>
  <c r="F111" i="8"/>
  <c r="E42" i="7"/>
  <c r="F41" i="7"/>
  <c r="E69" i="7"/>
  <c r="F68" i="7"/>
  <c r="E93" i="11"/>
  <c r="F92" i="11"/>
  <c r="F41" i="16"/>
  <c r="E42" i="16"/>
  <c r="E70" i="7" l="1"/>
  <c r="F70" i="7" s="1"/>
  <c r="F69" i="7"/>
  <c r="E113" i="8"/>
  <c r="F112" i="8"/>
  <c r="E98" i="10"/>
  <c r="F97" i="10"/>
  <c r="E44" i="8"/>
  <c r="F43" i="8"/>
  <c r="E94" i="12"/>
  <c r="F93" i="12"/>
  <c r="E47" i="12"/>
  <c r="F46" i="12"/>
  <c r="E47" i="11"/>
  <c r="F46" i="11"/>
  <c r="E94" i="11"/>
  <c r="F93" i="11"/>
  <c r="E43" i="7"/>
  <c r="F42" i="7"/>
  <c r="E39" i="10"/>
  <c r="F38" i="10"/>
  <c r="E39" i="9"/>
  <c r="F38" i="9"/>
  <c r="E92" i="6"/>
  <c r="F91" i="6"/>
  <c r="E94" i="7"/>
  <c r="F93" i="7"/>
  <c r="E102" i="9"/>
  <c r="F101" i="9"/>
  <c r="E43" i="16"/>
  <c r="F42" i="16"/>
  <c r="E93" i="6" l="1"/>
  <c r="F92" i="6"/>
  <c r="E40" i="10"/>
  <c r="F39" i="10"/>
  <c r="E95" i="11"/>
  <c r="F94" i="11"/>
  <c r="E48" i="12"/>
  <c r="F47" i="12"/>
  <c r="E45" i="8"/>
  <c r="F44" i="8"/>
  <c r="E114" i="8"/>
  <c r="F113" i="8"/>
  <c r="E103" i="9"/>
  <c r="F102" i="9"/>
  <c r="E95" i="7"/>
  <c r="F94" i="7"/>
  <c r="E40" i="9"/>
  <c r="F39" i="9"/>
  <c r="E44" i="7"/>
  <c r="F43" i="7"/>
  <c r="E48" i="11"/>
  <c r="F47" i="11"/>
  <c r="E95" i="12"/>
  <c r="F94" i="12"/>
  <c r="E99" i="10"/>
  <c r="F98" i="10"/>
  <c r="E44" i="16"/>
  <c r="F43" i="16"/>
  <c r="E96" i="7" l="1"/>
  <c r="F96" i="7" s="1"/>
  <c r="F95" i="7"/>
  <c r="E115" i="8"/>
  <c r="F114" i="8"/>
  <c r="E49" i="12"/>
  <c r="F48" i="12"/>
  <c r="E41" i="10"/>
  <c r="F40" i="10"/>
  <c r="E96" i="12"/>
  <c r="F95" i="12"/>
  <c r="E45" i="7"/>
  <c r="F44" i="7"/>
  <c r="E100" i="10"/>
  <c r="F99" i="10"/>
  <c r="E49" i="11"/>
  <c r="F48" i="11"/>
  <c r="E41" i="9"/>
  <c r="F40" i="9"/>
  <c r="E104" i="9"/>
  <c r="F103" i="9"/>
  <c r="E46" i="8"/>
  <c r="F45" i="8"/>
  <c r="E96" i="11"/>
  <c r="F95" i="11"/>
  <c r="E94" i="6"/>
  <c r="F93" i="6"/>
  <c r="E45" i="16"/>
  <c r="F44" i="16"/>
  <c r="E97" i="11" l="1"/>
  <c r="F96" i="11"/>
  <c r="E50" i="11"/>
  <c r="F49" i="11"/>
  <c r="E46" i="7"/>
  <c r="F46" i="7" s="1"/>
  <c r="F45" i="7"/>
  <c r="E42" i="10"/>
  <c r="F41" i="10"/>
  <c r="E116" i="8"/>
  <c r="F115" i="8"/>
  <c r="E105" i="9"/>
  <c r="F104" i="9"/>
  <c r="E95" i="6"/>
  <c r="F95" i="6" s="1"/>
  <c r="F94" i="6"/>
  <c r="E47" i="8"/>
  <c r="F46" i="8"/>
  <c r="E42" i="9"/>
  <c r="F41" i="9"/>
  <c r="E101" i="10"/>
  <c r="F100" i="10"/>
  <c r="E97" i="12"/>
  <c r="F96" i="12"/>
  <c r="E50" i="12"/>
  <c r="F49" i="12"/>
  <c r="F45" i="16"/>
  <c r="E46" i="16"/>
  <c r="E51" i="12" l="1"/>
  <c r="F50" i="12"/>
  <c r="E102" i="10"/>
  <c r="F101" i="10"/>
  <c r="E48" i="8"/>
  <c r="F47" i="8"/>
  <c r="E106" i="9"/>
  <c r="F105" i="9"/>
  <c r="E43" i="10"/>
  <c r="F42" i="10"/>
  <c r="E51" i="11"/>
  <c r="F50" i="11"/>
  <c r="E98" i="12"/>
  <c r="F97" i="12"/>
  <c r="E43" i="9"/>
  <c r="F42" i="9"/>
  <c r="E117" i="8"/>
  <c r="F116" i="8"/>
  <c r="E98" i="11"/>
  <c r="F97" i="11"/>
  <c r="F46" i="16"/>
  <c r="E47" i="16"/>
  <c r="E99" i="11" l="1"/>
  <c r="F98" i="11"/>
  <c r="E52" i="11"/>
  <c r="F51" i="11"/>
  <c r="E107" i="9"/>
  <c r="F106" i="9"/>
  <c r="E103" i="10"/>
  <c r="F102" i="10"/>
  <c r="E44" i="9"/>
  <c r="F43" i="9"/>
  <c r="E118" i="8"/>
  <c r="F117" i="8"/>
  <c r="E99" i="12"/>
  <c r="F98" i="12"/>
  <c r="E44" i="10"/>
  <c r="F43" i="10"/>
  <c r="E49" i="8"/>
  <c r="F48" i="8"/>
  <c r="E52" i="12"/>
  <c r="F51" i="12"/>
  <c r="E48" i="16"/>
  <c r="F47" i="16"/>
  <c r="E53" i="12" l="1"/>
  <c r="F52" i="12"/>
  <c r="E45" i="10"/>
  <c r="F44" i="10"/>
  <c r="E119" i="8"/>
  <c r="F119" i="8" s="1"/>
  <c r="F118" i="8"/>
  <c r="E104" i="10"/>
  <c r="F103" i="10"/>
  <c r="E53" i="11"/>
  <c r="F52" i="11"/>
  <c r="E50" i="8"/>
  <c r="F49" i="8"/>
  <c r="E100" i="12"/>
  <c r="F99" i="12"/>
  <c r="E45" i="9"/>
  <c r="F44" i="9"/>
  <c r="E108" i="9"/>
  <c r="F107" i="9"/>
  <c r="E100" i="11"/>
  <c r="F99" i="11"/>
  <c r="E49" i="16"/>
  <c r="F48" i="16"/>
  <c r="E46" i="9" l="1"/>
  <c r="F45" i="9"/>
  <c r="E51" i="8"/>
  <c r="F50" i="8"/>
  <c r="E105" i="10"/>
  <c r="F104" i="10"/>
  <c r="E46" i="10"/>
  <c r="F45" i="10"/>
  <c r="E101" i="11"/>
  <c r="F100" i="11"/>
  <c r="E109" i="9"/>
  <c r="F108" i="9"/>
  <c r="E101" i="12"/>
  <c r="F100" i="12"/>
  <c r="E54" i="11"/>
  <c r="F54" i="11" s="1"/>
  <c r="F53" i="11"/>
  <c r="E54" i="12"/>
  <c r="F54" i="12" s="1"/>
  <c r="F53" i="12"/>
  <c r="F49" i="16"/>
  <c r="E50" i="16"/>
  <c r="E47" i="10" l="1"/>
  <c r="F46" i="10"/>
  <c r="E52" i="8"/>
  <c r="F51" i="8"/>
  <c r="E110" i="9"/>
  <c r="F109" i="9"/>
  <c r="E102" i="12"/>
  <c r="F101" i="12"/>
  <c r="E102" i="11"/>
  <c r="F101" i="11"/>
  <c r="E106" i="10"/>
  <c r="F105" i="10"/>
  <c r="E47" i="9"/>
  <c r="F46" i="9"/>
  <c r="E51" i="16"/>
  <c r="F50" i="16"/>
  <c r="E107" i="10" l="1"/>
  <c r="F106" i="10"/>
  <c r="E103" i="12"/>
  <c r="F102" i="12"/>
  <c r="E53" i="8"/>
  <c r="F53" i="8" s="1"/>
  <c r="F52" i="8"/>
  <c r="E48" i="9"/>
  <c r="F47" i="9"/>
  <c r="E103" i="11"/>
  <c r="F102" i="11"/>
  <c r="E111" i="9"/>
  <c r="F111" i="9" s="1"/>
  <c r="F110" i="9"/>
  <c r="E48" i="10"/>
  <c r="F47" i="10"/>
  <c r="E52" i="16"/>
  <c r="F51" i="16"/>
  <c r="E49" i="9" l="1"/>
  <c r="F48" i="9"/>
  <c r="E104" i="12"/>
  <c r="F103" i="12"/>
  <c r="E49" i="10"/>
  <c r="F48" i="10"/>
  <c r="E104" i="11"/>
  <c r="F103" i="11"/>
  <c r="E108" i="10"/>
  <c r="F107" i="10"/>
  <c r="E53" i="16"/>
  <c r="F52" i="16"/>
  <c r="E105" i="11" l="1"/>
  <c r="F104" i="11"/>
  <c r="E105" i="12"/>
  <c r="F104" i="12"/>
  <c r="E109" i="10"/>
  <c r="F109" i="10" s="1"/>
  <c r="F108" i="10"/>
  <c r="E50" i="10"/>
  <c r="F49" i="10"/>
  <c r="E50" i="9"/>
  <c r="F49" i="9"/>
  <c r="F53" i="16"/>
  <c r="E51" i="10" l="1"/>
  <c r="F50" i="10"/>
  <c r="E106" i="12"/>
  <c r="F105" i="12"/>
  <c r="E51" i="9"/>
  <c r="F50" i="9"/>
  <c r="E106" i="11"/>
  <c r="F105" i="11"/>
  <c r="E55" i="16"/>
  <c r="F54" i="16"/>
  <c r="E107" i="11" l="1"/>
  <c r="F106" i="11"/>
  <c r="E107" i="12"/>
  <c r="F106" i="12"/>
  <c r="E52" i="9"/>
  <c r="F51" i="9"/>
  <c r="E52" i="10"/>
  <c r="F51" i="10"/>
  <c r="E56" i="16"/>
  <c r="F55" i="16"/>
  <c r="E108" i="12" l="1"/>
  <c r="F107" i="12"/>
  <c r="E53" i="10"/>
  <c r="F52" i="10"/>
  <c r="E53" i="9"/>
  <c r="F52" i="9"/>
  <c r="E108" i="11"/>
  <c r="F107" i="11"/>
  <c r="E57" i="16"/>
  <c r="F56" i="16"/>
  <c r="E54" i="10" l="1"/>
  <c r="F53" i="10"/>
  <c r="E109" i="11"/>
  <c r="F108" i="11"/>
  <c r="E54" i="9"/>
  <c r="F53" i="9"/>
  <c r="E109" i="12"/>
  <c r="F108" i="12"/>
  <c r="F57" i="16"/>
  <c r="E58" i="16"/>
  <c r="E110" i="12" l="1"/>
  <c r="F109" i="12"/>
  <c r="E110" i="11"/>
  <c r="F109" i="11"/>
  <c r="E55" i="9"/>
  <c r="F54" i="9"/>
  <c r="E55" i="10"/>
  <c r="F55" i="10" s="1"/>
  <c r="F54" i="10"/>
  <c r="E59" i="16"/>
  <c r="F58" i="16"/>
  <c r="E111" i="11" l="1"/>
  <c r="F110" i="11"/>
  <c r="E56" i="9"/>
  <c r="F56" i="9" s="1"/>
  <c r="F55" i="9"/>
  <c r="E111" i="12"/>
  <c r="F110" i="12"/>
  <c r="E60" i="16"/>
  <c r="F59" i="16"/>
  <c r="E112" i="12" l="1"/>
  <c r="F111" i="12"/>
  <c r="E112" i="11"/>
  <c r="F111" i="11"/>
  <c r="E61" i="16"/>
  <c r="F60" i="16"/>
  <c r="E113" i="11" l="1"/>
  <c r="F112" i="11"/>
  <c r="E113" i="12"/>
  <c r="F112" i="12"/>
  <c r="F61" i="16"/>
  <c r="E62" i="16"/>
  <c r="E114" i="12" l="1"/>
  <c r="F113" i="12"/>
  <c r="E114" i="11"/>
  <c r="F113" i="11"/>
  <c r="F62" i="16"/>
  <c r="E63" i="16"/>
  <c r="E115" i="11" l="1"/>
  <c r="F115" i="11" s="1"/>
  <c r="F114" i="11"/>
  <c r="E115" i="12"/>
  <c r="F115" i="12" s="1"/>
  <c r="F114" i="12"/>
  <c r="E64" i="16"/>
  <c r="F63" i="16"/>
  <c r="E65" i="16" l="1"/>
  <c r="F64" i="16"/>
  <c r="F65" i="16" l="1"/>
  <c r="E66" i="16"/>
  <c r="E67" i="16" l="1"/>
  <c r="F66" i="16"/>
  <c r="E68" i="16" l="1"/>
  <c r="F67" i="16"/>
  <c r="E69" i="16" l="1"/>
  <c r="F68" i="16"/>
  <c r="F69" i="16" l="1"/>
  <c r="E71" i="16" l="1"/>
  <c r="F70" i="16"/>
  <c r="E72" i="16" l="1"/>
  <c r="F71" i="16"/>
  <c r="E73" i="16" l="1"/>
  <c r="F72" i="16"/>
  <c r="F73" i="16" l="1"/>
  <c r="E74" i="16"/>
  <c r="E75" i="16" l="1"/>
  <c r="F74" i="16"/>
  <c r="E76" i="16" l="1"/>
  <c r="F75" i="16"/>
  <c r="E77" i="16" l="1"/>
  <c r="F76" i="16"/>
  <c r="F77" i="16" l="1"/>
  <c r="E78" i="16"/>
  <c r="F78" i="16" l="1"/>
  <c r="E79" i="16"/>
  <c r="F79" i="16" l="1"/>
  <c r="E80" i="16"/>
  <c r="E81" i="16" l="1"/>
  <c r="F80" i="16"/>
  <c r="F81" i="16" l="1"/>
  <c r="E82" i="16"/>
  <c r="E83" i="16" l="1"/>
  <c r="F82" i="16"/>
  <c r="E84" i="16" l="1"/>
  <c r="F83" i="16"/>
  <c r="E85" i="16" l="1"/>
  <c r="F84" i="16"/>
  <c r="F85" i="16" l="1"/>
  <c r="E86" i="16"/>
  <c r="F86" i="16" l="1"/>
  <c r="E87" i="16"/>
  <c r="E88" i="16" l="1"/>
  <c r="F87" i="16"/>
  <c r="E89" i="16" l="1"/>
  <c r="F88" i="16"/>
  <c r="F89" i="16" l="1"/>
  <c r="E91" i="16" l="1"/>
  <c r="F90" i="16"/>
  <c r="E92" i="16" l="1"/>
  <c r="F91" i="16"/>
  <c r="F92" i="16" l="1"/>
  <c r="E93" i="16"/>
  <c r="F93" i="16" l="1"/>
  <c r="E94" i="16"/>
  <c r="F94" i="16" l="1"/>
  <c r="E95" i="16"/>
  <c r="E96" i="16" l="1"/>
  <c r="F95" i="16"/>
  <c r="E97" i="16" l="1"/>
  <c r="F96" i="16"/>
  <c r="F97" i="16" l="1"/>
  <c r="E98" i="16"/>
  <c r="E99" i="16" l="1"/>
  <c r="F98" i="16"/>
  <c r="E100" i="16" l="1"/>
  <c r="F99" i="16"/>
  <c r="E101" i="16" l="1"/>
  <c r="F100" i="16"/>
  <c r="F101" i="16" l="1"/>
  <c r="E102" i="16"/>
  <c r="E103" i="16" l="1"/>
  <c r="F102" i="16"/>
  <c r="E104" i="16" l="1"/>
  <c r="F103" i="16"/>
  <c r="E105" i="16" l="1"/>
  <c r="F104" i="16"/>
  <c r="F105" i="16" l="1"/>
  <c r="E106" i="16"/>
  <c r="E107" i="16" l="1"/>
  <c r="F106" i="16"/>
  <c r="E108" i="16" l="1"/>
  <c r="F107" i="16"/>
  <c r="E109" i="16" l="1"/>
  <c r="F108" i="16"/>
  <c r="F109" i="16" l="1"/>
  <c r="E110" i="16"/>
  <c r="F110" i="16" l="1"/>
  <c r="E111" i="16"/>
  <c r="E112" i="16" l="1"/>
  <c r="F111" i="16"/>
  <c r="E113" i="16" l="1"/>
  <c r="F112" i="16"/>
  <c r="F113" i="16" l="1"/>
  <c r="E114" i="16"/>
  <c r="E115" i="16" l="1"/>
  <c r="F114" i="16"/>
  <c r="E116" i="16" l="1"/>
  <c r="F115" i="16"/>
  <c r="E117" i="16" l="1"/>
  <c r="F116" i="16"/>
  <c r="F117" i="16" l="1"/>
  <c r="E118" i="16"/>
  <c r="F118" i="16" l="1"/>
  <c r="E119" i="16"/>
  <c r="F119" i="16" l="1"/>
  <c r="E121" i="16" l="1"/>
  <c r="F120" i="16"/>
  <c r="F121" i="16" l="1"/>
  <c r="E122" i="16"/>
  <c r="F122" i="16" l="1"/>
  <c r="E123" i="16"/>
  <c r="E124" i="16" l="1"/>
  <c r="F123" i="16"/>
  <c r="E125" i="16" l="1"/>
  <c r="F124" i="16"/>
  <c r="F125" i="16" l="1"/>
  <c r="E126" i="16"/>
  <c r="F126" i="16" l="1"/>
  <c r="E127" i="16"/>
  <c r="E128" i="16" l="1"/>
  <c r="F127" i="16"/>
  <c r="F128" i="16" l="1"/>
  <c r="E129" i="16"/>
  <c r="F129" i="16" l="1"/>
  <c r="E130" i="16"/>
  <c r="E131" i="16" l="1"/>
  <c r="F130" i="16"/>
  <c r="E132" i="16" l="1"/>
  <c r="F131" i="16"/>
  <c r="E133" i="16" l="1"/>
  <c r="F132" i="16"/>
  <c r="F133" i="16" l="1"/>
  <c r="E134" i="16"/>
  <c r="E135" i="16" l="1"/>
  <c r="F134" i="16"/>
  <c r="E136" i="16" l="1"/>
  <c r="F135" i="16"/>
  <c r="E137" i="16" l="1"/>
  <c r="F137" i="16" s="1"/>
  <c r="F13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</authors>
  <commentList>
    <comment ref="Z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% spawn timing complete for Graywolf RM 1.0-2.5 to calculate supplemental redd expansion.</t>
        </r>
      </text>
    </comment>
    <comment ref="AD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Upper/Greywolf %spawn timing complete for redd expansion.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</authors>
  <commentList>
    <comment ref="D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Dungeness RM 11.7-15.8 and Greywolf RM 0-2.5 % Spawn timing complete composite to calculate % spawn timing complete for Dungeness RM 15.8-18.9 supplemental Redds.</t>
        </r>
      </text>
    </comment>
  </commentList>
</comments>
</file>

<file path=xl/sharedStrings.xml><?xml version="1.0" encoding="utf-8"?>
<sst xmlns="http://schemas.openxmlformats.org/spreadsheetml/2006/main" count="450" uniqueCount="143">
  <si>
    <t>River Drainage</t>
  </si>
  <si>
    <t>Dungeness River</t>
  </si>
  <si>
    <t>WRIA #</t>
  </si>
  <si>
    <t>Stream #</t>
  </si>
  <si>
    <t>Date</t>
  </si>
  <si>
    <t>RM Lower</t>
  </si>
  <si>
    <t>RM Upper</t>
  </si>
  <si>
    <t>Length</t>
  </si>
  <si>
    <t>Species</t>
  </si>
  <si>
    <t>Live Count</t>
  </si>
  <si>
    <t>Dead Count</t>
  </si>
  <si>
    <t>Total Count</t>
  </si>
  <si>
    <t>Visable</t>
  </si>
  <si>
    <t>New</t>
  </si>
  <si>
    <t>Cummulative</t>
  </si>
  <si>
    <t>Redds/Mi.</t>
  </si>
  <si>
    <t>Type Count</t>
  </si>
  <si>
    <t>Type Survey</t>
  </si>
  <si>
    <t>Surveyor</t>
  </si>
  <si>
    <t>Comments</t>
  </si>
  <si>
    <t>Reach</t>
  </si>
  <si>
    <t>Woodcock/Trap</t>
  </si>
  <si>
    <t>101/Woodcock</t>
  </si>
  <si>
    <t>May Rd./101</t>
  </si>
  <si>
    <t>Siphon/ May</t>
  </si>
  <si>
    <t>.0021A</t>
  </si>
  <si>
    <t>Beebe</t>
  </si>
  <si>
    <t>Hurd</t>
  </si>
  <si>
    <t>Canyon</t>
  </si>
  <si>
    <t>Gold/E. Crossing</t>
  </si>
  <si>
    <t>FKS/Klink</t>
  </si>
  <si>
    <t>Slab/ 2Mi.</t>
  </si>
  <si>
    <t>Klink/ Siphon</t>
  </si>
  <si>
    <t>Stat WK</t>
  </si>
  <si>
    <t>Julian Date</t>
  </si>
  <si>
    <t>Flow</t>
  </si>
  <si>
    <t>JST Spring Steelhead Spawning Ground Surveys Brood Year 2015 (Preliminary unexpanded numbers)</t>
  </si>
  <si>
    <t>SH</t>
  </si>
  <si>
    <t>Index</t>
  </si>
  <si>
    <t xml:space="preserve">Foot </t>
  </si>
  <si>
    <t>CB/CA</t>
  </si>
  <si>
    <t>Bull Trout</t>
  </si>
  <si>
    <t>Foot</t>
  </si>
  <si>
    <t>DNA samples 1-3</t>
  </si>
  <si>
    <t>DNA sample 4   UC clipped 2 Bull Trout</t>
  </si>
  <si>
    <t>UC Clipped 2 Bull trout</t>
  </si>
  <si>
    <t>Grey Wolf</t>
  </si>
  <si>
    <t>DNA Samples 5-11</t>
  </si>
  <si>
    <t>Clipped 1 Bull Trout</t>
  </si>
  <si>
    <t>CA</t>
  </si>
  <si>
    <t>CB</t>
  </si>
  <si>
    <t>15CB17-15CB20        5 Bull Trout UC Clipped</t>
  </si>
  <si>
    <t>15CB21     2 Bull Trout UC Clipped</t>
  </si>
  <si>
    <t>CA/CB</t>
  </si>
  <si>
    <t>15CB16</t>
  </si>
  <si>
    <t>UC clipped Bull Trout    15CB29-15CB33</t>
  </si>
  <si>
    <t>2 UC Clipped Bull Trout/1 Recap Steelhead</t>
  </si>
  <si>
    <t>15CB22-15CB25</t>
  </si>
  <si>
    <t>1UC Clipped Bull Trout/ 15CB26</t>
  </si>
  <si>
    <t>15CB27</t>
  </si>
  <si>
    <t>AS</t>
  </si>
  <si>
    <t>15CB12</t>
  </si>
  <si>
    <t>15CB35</t>
  </si>
  <si>
    <t>7 UC Bull trout</t>
  </si>
  <si>
    <t>1 UC Clipped Bull Trout</t>
  </si>
  <si>
    <t>CB/CA/AB</t>
  </si>
  <si>
    <t>2 UC Bull Trout</t>
  </si>
  <si>
    <t xml:space="preserve"> 2 UC Bull Trout</t>
  </si>
  <si>
    <t>1 UC Bull trout</t>
  </si>
  <si>
    <t>CA/AB</t>
  </si>
  <si>
    <t>2 UC Clipped Bull Trout</t>
  </si>
  <si>
    <t>10 UC Bull Trout / 1 Recap. Bull Trout</t>
  </si>
  <si>
    <t>2 UC Bull Trout/ 2 Recap. Bull Trout</t>
  </si>
  <si>
    <t>4 UC Clipped Bull Trout/ 1 Recap. Bull Trout</t>
  </si>
  <si>
    <t>Supp.</t>
  </si>
  <si>
    <t>Falls/ Fks</t>
  </si>
  <si>
    <t>Supp</t>
  </si>
  <si>
    <t>CO/WDFW</t>
  </si>
  <si>
    <t>Survey Date</t>
  </si>
  <si>
    <t>Cumm Redds to Date</t>
  </si>
  <si>
    <t>Redds/Day</t>
  </si>
  <si>
    <t>Est. Cumm. 1/</t>
  </si>
  <si>
    <t>% Spawning Complete</t>
  </si>
  <si>
    <t>Cummulative-to-Date Redd Count and % Spawning Complete</t>
  </si>
  <si>
    <t>RM. .3-3.3  Trap Site-Woodcock Rd.</t>
  </si>
  <si>
    <t>Dungeness/Greywolf Steelhead Spawn Timing Analysis (Wild Stock Natural Spawners)</t>
  </si>
  <si>
    <t xml:space="preserve">Est. Cumm. </t>
  </si>
  <si>
    <t>RM. 3.3-6.4 Woodcock Rd.-Hwy101</t>
  </si>
  <si>
    <t>RM. 6.4-9.2  Hwy 101- May Rd.</t>
  </si>
  <si>
    <t>RM. 9.2-11.2  May Rd.-Siphon</t>
  </si>
  <si>
    <t>RM. 11.5-13.8  Siphon-Clink</t>
  </si>
  <si>
    <t>Graywolf RM  0.0-1.0</t>
  </si>
  <si>
    <t>Graywolf RM. 1.0-2.5</t>
  </si>
  <si>
    <t>RM. 13.8 -15.8 Clink - forks</t>
  </si>
  <si>
    <t>RM .3-3.3</t>
  </si>
  <si>
    <t>RM 3.3-6.4</t>
  </si>
  <si>
    <t>RM 6.4-9.2</t>
  </si>
  <si>
    <t>RM 9.2-11.2</t>
  </si>
  <si>
    <t>RM 11.5-13.8</t>
  </si>
  <si>
    <t>RM 13.8-15.8</t>
  </si>
  <si>
    <t>RM 0.0-1.0</t>
  </si>
  <si>
    <t>GW</t>
  </si>
  <si>
    <t>RM 1.0-2.5</t>
  </si>
  <si>
    <t>Mean Lower</t>
  </si>
  <si>
    <t>Mean Upper</t>
  </si>
  <si>
    <t>Mean Graywolf</t>
  </si>
  <si>
    <t>Mean U/L</t>
  </si>
  <si>
    <t>Mean U/GW</t>
  </si>
  <si>
    <t>Mean U/L/GW</t>
  </si>
  <si>
    <t xml:space="preserve">Steelhead (Natural) Spawn Timing % Complete Dungeness Grarywolf 2015 </t>
  </si>
  <si>
    <t>RM 11.2-11.5</t>
  </si>
  <si>
    <t>Graywolf RM 2.5-5.1</t>
  </si>
  <si>
    <t>Juliian Date</t>
  </si>
  <si>
    <t>Supp. Redds</t>
  </si>
  <si>
    <t>Expanded Redds</t>
  </si>
  <si>
    <t>Upper Dungeness RM 15.8-18.9</t>
  </si>
  <si>
    <t>% Spawn Timing Complete</t>
  </si>
  <si>
    <t>Supp Redds</t>
  </si>
  <si>
    <t xml:space="preserve">Unsurveyed reaches  Redd expansions </t>
  </si>
  <si>
    <t>Expanded Redds from unsurveyed Reaches</t>
  </si>
  <si>
    <t>Expanded suuplemental redds</t>
  </si>
  <si>
    <t>Total Redds</t>
  </si>
  <si>
    <t>Total Fish</t>
  </si>
  <si>
    <t>GW RM 5.1-8.7</t>
  </si>
  <si>
    <t>Greywolf RM 2.5-5.1 Supplemental 2015</t>
  </si>
  <si>
    <t>Supp. % Timing Complete</t>
  </si>
  <si>
    <t>GW % Timing Complete</t>
  </si>
  <si>
    <t>Dungeness RM 15.8-18.9  Supplemental 2015</t>
  </si>
  <si>
    <t xml:space="preserve"> % Timing Complete</t>
  </si>
  <si>
    <t>Total Expanded Redds</t>
  </si>
  <si>
    <t>Redds/ Mi</t>
  </si>
  <si>
    <t>Canyon Creek RM  0.0-.1</t>
  </si>
  <si>
    <t>Canyon RM 0-.1</t>
  </si>
  <si>
    <t>Average Redds/Mi Upper</t>
  </si>
  <si>
    <t>Average Redds/Mi Lower</t>
  </si>
  <si>
    <t>2015 Dungeness Steelhead Escapement Estimate</t>
  </si>
  <si>
    <t>Total Cummulative Redds Surveyed</t>
  </si>
  <si>
    <t>Redds before 3/15</t>
  </si>
  <si>
    <t>Fish</t>
  </si>
  <si>
    <t>Esc. Excluding redds prior to 3/15</t>
  </si>
  <si>
    <t>Calculations starting on 3/15</t>
  </si>
  <si>
    <t>Timing calculations starting on 3/15</t>
  </si>
  <si>
    <t>Total Estimated Escapement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</si>
</sst>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m/d/yy;@"/>
    <numFmt numFmtId="165" formatCode="0.0000"/>
    <numFmt numFmtId="166" formatCode="0.0"/>
    <numFmt numFmtId="167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5">
    <xf numFmtId="0" fontId="0" fillId="0" borderId="0"/>
    <xf numFmtId="0" fontId="10" fillId="0" borderId="0">
      <alignment vertical="top"/>
    </xf>
    <xf numFmtId="3" fontId="13" fillId="0" borderId="0" applyFont="0" applyFill="0" applyBorder="0" applyAlignment="0" applyProtection="0"/>
    <xf numFmtId="5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11" fillId="0" borderId="0" applyNumberFormat="0" applyFont="0" applyFill="0" applyAlignment="0" applyProtection="0"/>
    <xf numFmtId="0" fontId="12" fillId="0" borderId="0" applyNumberFormat="0" applyFont="0" applyFill="0" applyAlignment="0" applyProtection="0"/>
    <xf numFmtId="0" fontId="13" fillId="0" borderId="1" applyNumberFormat="0" applyFont="0" applyBorder="0" applyAlignment="0" applyProtection="0"/>
    <xf numFmtId="9" fontId="15" fillId="0" borderId="0" applyFont="0" applyFill="0" applyBorder="0" applyAlignment="0" applyProtection="0"/>
    <xf numFmtId="3" fontId="10" fillId="0" borderId="0" applyFont="0" applyFill="0" applyBorder="0" applyAlignment="0" applyProtection="0"/>
    <xf numFmtId="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10" fillId="0" borderId="1" applyNumberFormat="0" applyFont="0" applyBorder="0" applyAlignment="0" applyProtection="0"/>
  </cellStyleXfs>
  <cellXfs count="1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/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8" fillId="0" borderId="0" xfId="0" applyFont="1" applyFill="1" applyAlignment="1">
      <alignment horizontal="center"/>
    </xf>
    <xf numFmtId="0" fontId="0" fillId="0" borderId="0" xfId="0" applyBorder="1"/>
    <xf numFmtId="0" fontId="9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9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/>
    <xf numFmtId="49" fontId="0" fillId="0" borderId="0" xfId="9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3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16" fillId="0" borderId="0" xfId="0" applyFont="1"/>
    <xf numFmtId="9" fontId="7" fillId="0" borderId="0" xfId="0" applyNumberFormat="1" applyFont="1"/>
    <xf numFmtId="9" fontId="0" fillId="0" borderId="0" xfId="0" applyNumberFormat="1" applyFill="1"/>
    <xf numFmtId="9" fontId="16" fillId="0" borderId="0" xfId="0" applyNumberFormat="1" applyFont="1"/>
    <xf numFmtId="1" fontId="1" fillId="0" borderId="0" xfId="0" applyNumberFormat="1" applyFont="1"/>
    <xf numFmtId="14" fontId="0" fillId="0" borderId="5" xfId="0" applyNumberFormat="1" applyBorder="1" applyAlignment="1"/>
    <xf numFmtId="14" fontId="0" fillId="0" borderId="6" xfId="0" applyNumberForma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/>
    <xf numFmtId="14" fontId="0" fillId="0" borderId="0" xfId="0" applyNumberFormat="1"/>
    <xf numFmtId="0" fontId="7" fillId="0" borderId="0" xfId="0" applyFont="1" applyFill="1" applyAlignment="1">
      <alignment horizontal="center"/>
    </xf>
    <xf numFmtId="2" fontId="19" fillId="0" borderId="0" xfId="0" applyNumberFormat="1" applyFont="1"/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2" xfId="0" applyBorder="1"/>
    <xf numFmtId="14" fontId="0" fillId="0" borderId="0" xfId="0" applyNumberFormat="1"/>
    <xf numFmtId="0" fontId="7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7" fontId="20" fillId="0" borderId="17" xfId="0" applyNumberFormat="1" applyFont="1" applyFill="1" applyBorder="1" applyAlignment="1">
      <alignment horizontal="center"/>
    </xf>
    <xf numFmtId="14" fontId="1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7" fontId="0" fillId="0" borderId="0" xfId="0" applyNumberFormat="1"/>
    <xf numFmtId="2" fontId="0" fillId="0" borderId="0" xfId="0" applyNumberFormat="1"/>
    <xf numFmtId="9" fontId="0" fillId="0" borderId="0" xfId="9" applyFont="1"/>
    <xf numFmtId="0" fontId="21" fillId="0" borderId="16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4" fontId="21" fillId="0" borderId="0" xfId="0" applyNumberFormat="1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3" xfId="0" applyFont="1" applyBorder="1"/>
    <xf numFmtId="0" fontId="8" fillId="0" borderId="13" xfId="0" applyFont="1" applyBorder="1" applyAlignment="1">
      <alignment horizontal="center"/>
    </xf>
    <xf numFmtId="167" fontId="21" fillId="0" borderId="18" xfId="0" applyNumberFormat="1" applyFont="1" applyBorder="1" applyAlignment="1">
      <alignment horizontal="center"/>
    </xf>
    <xf numFmtId="0" fontId="21" fillId="0" borderId="16" xfId="0" applyFont="1" applyBorder="1"/>
    <xf numFmtId="0" fontId="21" fillId="0" borderId="0" xfId="0" applyFont="1" applyBorder="1"/>
    <xf numFmtId="164" fontId="21" fillId="0" borderId="0" xfId="0" applyNumberFormat="1" applyFont="1" applyBorder="1"/>
    <xf numFmtId="167" fontId="21" fillId="0" borderId="17" xfId="0" applyNumberFormat="1" applyFont="1" applyBorder="1" applyAlignment="1">
      <alignment horizontal="center"/>
    </xf>
    <xf numFmtId="2" fontId="21" fillId="0" borderId="17" xfId="0" applyNumberFormat="1" applyFont="1" applyBorder="1"/>
    <xf numFmtId="1" fontId="8" fillId="0" borderId="17" xfId="0" applyNumberFormat="1" applyFont="1" applyBorder="1" applyAlignment="1">
      <alignment horizontal="center"/>
    </xf>
    <xf numFmtId="0" fontId="8" fillId="0" borderId="0" xfId="0" applyFont="1" applyBorder="1"/>
    <xf numFmtId="0" fontId="21" fillId="0" borderId="0" xfId="0" applyFont="1" applyBorder="1" applyAlignment="1"/>
    <xf numFmtId="9" fontId="21" fillId="0" borderId="0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1" fontId="22" fillId="0" borderId="21" xfId="0" applyNumberFormat="1" applyFont="1" applyBorder="1" applyAlignment="1">
      <alignment horizontal="center"/>
    </xf>
    <xf numFmtId="166" fontId="21" fillId="0" borderId="17" xfId="0" applyNumberFormat="1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9" fontId="21" fillId="0" borderId="13" xfId="0" applyNumberFormat="1" applyFont="1" applyBorder="1" applyAlignment="1">
      <alignment horizontal="center"/>
    </xf>
    <xf numFmtId="166" fontId="21" fillId="0" borderId="18" xfId="0" applyNumberFormat="1" applyFont="1" applyBorder="1" applyAlignment="1">
      <alignment horizontal="center"/>
    </xf>
    <xf numFmtId="1" fontId="23" fillId="0" borderId="0" xfId="0" applyNumberFormat="1" applyFont="1"/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 applyAlignment="1"/>
    <xf numFmtId="0" fontId="8" fillId="0" borderId="19" xfId="0" applyFont="1" applyBorder="1" applyAlignment="1"/>
    <xf numFmtId="0" fontId="8" fillId="0" borderId="3" xfId="0" applyFont="1" applyBorder="1" applyAlignment="1"/>
    <xf numFmtId="0" fontId="8" fillId="0" borderId="19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" fillId="0" borderId="1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</cellXfs>
  <cellStyles count="15">
    <cellStyle name="Comma0" xfId="2" xr:uid="{00000000-0005-0000-0000-000000000000}"/>
    <cellStyle name="Comma0 2" xfId="10" xr:uid="{00000000-0005-0000-0000-000001000000}"/>
    <cellStyle name="Currency0" xfId="3" xr:uid="{00000000-0005-0000-0000-000002000000}"/>
    <cellStyle name="Currency0 2" xfId="11" xr:uid="{00000000-0005-0000-0000-000003000000}"/>
    <cellStyle name="Date" xfId="4" xr:uid="{00000000-0005-0000-0000-000004000000}"/>
    <cellStyle name="Date 2" xfId="12" xr:uid="{00000000-0005-0000-0000-000005000000}"/>
    <cellStyle name="Fixed" xfId="5" xr:uid="{00000000-0005-0000-0000-000006000000}"/>
    <cellStyle name="Fixed 2" xfId="13" xr:uid="{00000000-0005-0000-0000-000007000000}"/>
    <cellStyle name="Heading 1 2" xfId="6" xr:uid="{00000000-0005-0000-0000-000008000000}"/>
    <cellStyle name="Heading 2 2" xfId="7" xr:uid="{00000000-0005-0000-0000-000009000000}"/>
    <cellStyle name="Normal" xfId="0" builtinId="0"/>
    <cellStyle name="Normal 2" xfId="1" xr:uid="{00000000-0005-0000-0000-00000B000000}"/>
    <cellStyle name="Percent" xfId="9" builtinId="5"/>
    <cellStyle name="Total 2" xfId="8" xr:uid="{00000000-0005-0000-0000-00000D000000}"/>
    <cellStyle name="Total 2 2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Dungeness</a:t>
            </a:r>
            <a:r>
              <a:rPr lang="en-US" sz="1400" baseline="0"/>
              <a:t>/Graywolf Steelhead Spawn Timing by Index Reach 2015</a:t>
            </a:r>
            <a:endParaRPr lang="en-US" sz="1400"/>
          </a:p>
        </c:rich>
      </c:tx>
      <c:layout>
        <c:manualLayout>
          <c:xMode val="edge"/>
          <c:yMode val="edge"/>
          <c:x val="0.2074179292929292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14020733441837"/>
          <c:y val="5.471072570744942E-2"/>
          <c:w val="0.88089873140857389"/>
          <c:h val="0.81870771361913097"/>
        </c:manualLayout>
      </c:layout>
      <c:lineChart>
        <c:grouping val="standard"/>
        <c:varyColors val="0"/>
        <c:ser>
          <c:idx val="1"/>
          <c:order val="0"/>
          <c:tx>
            <c:v>RM .3-3.3</c:v>
          </c:tx>
          <c:marker>
            <c:symbol val="none"/>
          </c:marker>
          <c:cat>
            <c:numRef>
              <c:f>'RM .3-3.3'!$A$13:$A$137</c:f>
              <c:numCache>
                <c:formatCode>General</c:formatCode>
                <c:ptCount val="12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  <c:pt idx="35">
                  <c:v>91</c:v>
                </c:pt>
                <c:pt idx="36">
                  <c:v>92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101</c:v>
                </c:pt>
                <c:pt idx="46">
                  <c:v>102</c:v>
                </c:pt>
                <c:pt idx="47">
                  <c:v>103</c:v>
                </c:pt>
                <c:pt idx="48">
                  <c:v>104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108</c:v>
                </c:pt>
                <c:pt idx="53">
                  <c:v>109</c:v>
                </c:pt>
                <c:pt idx="54">
                  <c:v>110</c:v>
                </c:pt>
                <c:pt idx="55">
                  <c:v>111</c:v>
                </c:pt>
                <c:pt idx="56">
                  <c:v>112</c:v>
                </c:pt>
                <c:pt idx="57">
                  <c:v>113</c:v>
                </c:pt>
                <c:pt idx="58">
                  <c:v>114</c:v>
                </c:pt>
                <c:pt idx="59">
                  <c:v>115</c:v>
                </c:pt>
                <c:pt idx="60">
                  <c:v>116</c:v>
                </c:pt>
                <c:pt idx="61">
                  <c:v>117</c:v>
                </c:pt>
                <c:pt idx="62">
                  <c:v>118</c:v>
                </c:pt>
                <c:pt idx="63">
                  <c:v>119</c:v>
                </c:pt>
                <c:pt idx="64">
                  <c:v>120</c:v>
                </c:pt>
                <c:pt idx="65">
                  <c:v>121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130</c:v>
                </c:pt>
                <c:pt idx="75">
                  <c:v>131</c:v>
                </c:pt>
                <c:pt idx="76">
                  <c:v>132</c:v>
                </c:pt>
                <c:pt idx="77">
                  <c:v>133</c:v>
                </c:pt>
                <c:pt idx="78">
                  <c:v>134</c:v>
                </c:pt>
                <c:pt idx="79">
                  <c:v>135</c:v>
                </c:pt>
                <c:pt idx="80">
                  <c:v>136</c:v>
                </c:pt>
                <c:pt idx="81">
                  <c:v>137</c:v>
                </c:pt>
                <c:pt idx="82">
                  <c:v>138</c:v>
                </c:pt>
                <c:pt idx="83">
                  <c:v>139</c:v>
                </c:pt>
                <c:pt idx="84">
                  <c:v>140</c:v>
                </c:pt>
                <c:pt idx="85">
                  <c:v>141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152</c:v>
                </c:pt>
                <c:pt idx="97">
                  <c:v>153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159</c:v>
                </c:pt>
                <c:pt idx="104">
                  <c:v>160</c:v>
                </c:pt>
                <c:pt idx="105">
                  <c:v>161</c:v>
                </c:pt>
                <c:pt idx="106">
                  <c:v>162</c:v>
                </c:pt>
                <c:pt idx="107">
                  <c:v>163</c:v>
                </c:pt>
                <c:pt idx="108">
                  <c:v>164</c:v>
                </c:pt>
                <c:pt idx="109">
                  <c:v>165</c:v>
                </c:pt>
                <c:pt idx="110">
                  <c:v>166</c:v>
                </c:pt>
                <c:pt idx="111">
                  <c:v>167</c:v>
                </c:pt>
                <c:pt idx="112">
                  <c:v>168</c:v>
                </c:pt>
                <c:pt idx="113">
                  <c:v>169</c:v>
                </c:pt>
                <c:pt idx="114">
                  <c:v>170</c:v>
                </c:pt>
                <c:pt idx="115">
                  <c:v>171</c:v>
                </c:pt>
                <c:pt idx="116">
                  <c:v>172</c:v>
                </c:pt>
                <c:pt idx="117">
                  <c:v>173</c:v>
                </c:pt>
                <c:pt idx="118">
                  <c:v>174</c:v>
                </c:pt>
                <c:pt idx="119">
                  <c:v>175</c:v>
                </c:pt>
                <c:pt idx="120">
                  <c:v>176</c:v>
                </c:pt>
                <c:pt idx="121">
                  <c:v>177</c:v>
                </c:pt>
                <c:pt idx="122">
                  <c:v>178</c:v>
                </c:pt>
                <c:pt idx="123">
                  <c:v>179</c:v>
                </c:pt>
                <c:pt idx="124">
                  <c:v>180</c:v>
                </c:pt>
              </c:numCache>
            </c:numRef>
          </c:cat>
          <c:val>
            <c:numRef>
              <c:f>'Spawn Timing Summary Dungeness'!$D$10:$D$107</c:f>
              <c:numCache>
                <c:formatCode>0%</c:formatCode>
                <c:ptCount val="98"/>
                <c:pt idx="0">
                  <c:v>3.2258064516129031E-2</c:v>
                </c:pt>
                <c:pt idx="1">
                  <c:v>3.7220843672456573E-2</c:v>
                </c:pt>
                <c:pt idx="2">
                  <c:v>4.2183746898263028E-2</c:v>
                </c:pt>
                <c:pt idx="3">
                  <c:v>4.7146650124069475E-2</c:v>
                </c:pt>
                <c:pt idx="4">
                  <c:v>5.210955334987593E-2</c:v>
                </c:pt>
                <c:pt idx="5">
                  <c:v>5.7072456575682384E-2</c:v>
                </c:pt>
                <c:pt idx="6">
                  <c:v>6.2035359801488839E-2</c:v>
                </c:pt>
                <c:pt idx="7">
                  <c:v>6.6998263027295293E-2</c:v>
                </c:pt>
                <c:pt idx="8">
                  <c:v>7.1961166253101741E-2</c:v>
                </c:pt>
                <c:pt idx="9">
                  <c:v>7.6924069478908189E-2</c:v>
                </c:pt>
                <c:pt idx="10">
                  <c:v>8.1886972704714622E-2</c:v>
                </c:pt>
                <c:pt idx="11">
                  <c:v>8.684987593052107E-2</c:v>
                </c:pt>
                <c:pt idx="12">
                  <c:v>9.1812779156327518E-2</c:v>
                </c:pt>
                <c:pt idx="13">
                  <c:v>9.6774193548387094E-2</c:v>
                </c:pt>
                <c:pt idx="14">
                  <c:v>9.8387096774193536E-2</c:v>
                </c:pt>
                <c:pt idx="15">
                  <c:v>9.9999999999999992E-2</c:v>
                </c:pt>
                <c:pt idx="16">
                  <c:v>0.10161290322580643</c:v>
                </c:pt>
                <c:pt idx="17">
                  <c:v>0.10322580645161288</c:v>
                </c:pt>
                <c:pt idx="18">
                  <c:v>0.10483870967741933</c:v>
                </c:pt>
                <c:pt idx="19">
                  <c:v>0.10645161290322577</c:v>
                </c:pt>
                <c:pt idx="20">
                  <c:v>0.10806451612903221</c:v>
                </c:pt>
                <c:pt idx="21">
                  <c:v>0.10967741935483867</c:v>
                </c:pt>
                <c:pt idx="22">
                  <c:v>0.11129032258064511</c:v>
                </c:pt>
                <c:pt idx="23">
                  <c:v>0.11290322580645155</c:v>
                </c:pt>
                <c:pt idx="24">
                  <c:v>0.114516129032258</c:v>
                </c:pt>
                <c:pt idx="25">
                  <c:v>0.11612903225806445</c:v>
                </c:pt>
                <c:pt idx="26">
                  <c:v>0.11774193548387089</c:v>
                </c:pt>
                <c:pt idx="27">
                  <c:v>0.11935483870967734</c:v>
                </c:pt>
                <c:pt idx="28">
                  <c:v>0.12096774193548379</c:v>
                </c:pt>
                <c:pt idx="29">
                  <c:v>0.12258064516129023</c:v>
                </c:pt>
                <c:pt idx="30">
                  <c:v>0.12419354838709667</c:v>
                </c:pt>
                <c:pt idx="31">
                  <c:v>0.12580645161290313</c:v>
                </c:pt>
                <c:pt idx="32">
                  <c:v>0.12741935483870956</c:v>
                </c:pt>
                <c:pt idx="33">
                  <c:v>0.12903225806451613</c:v>
                </c:pt>
                <c:pt idx="34">
                  <c:v>0.13636363636363638</c:v>
                </c:pt>
                <c:pt idx="35">
                  <c:v>0.14378299120234606</c:v>
                </c:pt>
                <c:pt idx="36">
                  <c:v>0.15120234604105576</c:v>
                </c:pt>
                <c:pt idx="37">
                  <c:v>0.15862170087976543</c:v>
                </c:pt>
                <c:pt idx="38">
                  <c:v>0.16604105571847513</c:v>
                </c:pt>
                <c:pt idx="39">
                  <c:v>0.17346041055718484</c:v>
                </c:pt>
                <c:pt idx="40">
                  <c:v>0.18087976539589451</c:v>
                </c:pt>
                <c:pt idx="41">
                  <c:v>0.18829912023460421</c:v>
                </c:pt>
                <c:pt idx="42">
                  <c:v>0.19571847507331391</c:v>
                </c:pt>
                <c:pt idx="43">
                  <c:v>0.20313782991202359</c:v>
                </c:pt>
                <c:pt idx="44">
                  <c:v>0.21055718475073329</c:v>
                </c:pt>
                <c:pt idx="45">
                  <c:v>0.21797653958944296</c:v>
                </c:pt>
                <c:pt idx="46">
                  <c:v>0.22539589442815267</c:v>
                </c:pt>
                <c:pt idx="47">
                  <c:v>0.23281524926686237</c:v>
                </c:pt>
                <c:pt idx="48">
                  <c:v>0.24023460410557204</c:v>
                </c:pt>
                <c:pt idx="49">
                  <c:v>0.24765395894428174</c:v>
                </c:pt>
                <c:pt idx="50">
                  <c:v>0.25507331378299142</c:v>
                </c:pt>
                <c:pt idx="51">
                  <c:v>0.26249266862170112</c:v>
                </c:pt>
                <c:pt idx="52">
                  <c:v>0.26991202346041077</c:v>
                </c:pt>
                <c:pt idx="53">
                  <c:v>0.27733137829912047</c:v>
                </c:pt>
                <c:pt idx="54">
                  <c:v>0.28475073313783017</c:v>
                </c:pt>
                <c:pt idx="55">
                  <c:v>0.29032258064516131</c:v>
                </c:pt>
                <c:pt idx="56">
                  <c:v>0.32096774193548383</c:v>
                </c:pt>
                <c:pt idx="57">
                  <c:v>0.35161290322580641</c:v>
                </c:pt>
                <c:pt idx="58">
                  <c:v>0.38225806451612898</c:v>
                </c:pt>
                <c:pt idx="59">
                  <c:v>0.4129032258064515</c:v>
                </c:pt>
                <c:pt idx="60">
                  <c:v>0.44354838709677408</c:v>
                </c:pt>
                <c:pt idx="61">
                  <c:v>0.47419354838709665</c:v>
                </c:pt>
                <c:pt idx="62">
                  <c:v>0.50483870967741917</c:v>
                </c:pt>
                <c:pt idx="63">
                  <c:v>0.53548387096774175</c:v>
                </c:pt>
                <c:pt idx="64">
                  <c:v>0.56612903225806432</c:v>
                </c:pt>
                <c:pt idx="65">
                  <c:v>0.5967741935483869</c:v>
                </c:pt>
                <c:pt idx="66">
                  <c:v>0.62741935483870948</c:v>
                </c:pt>
                <c:pt idx="67">
                  <c:v>0.65806451612903194</c:v>
                </c:pt>
                <c:pt idx="68">
                  <c:v>0.68870967741935452</c:v>
                </c:pt>
                <c:pt idx="69">
                  <c:v>0.71935483870967709</c:v>
                </c:pt>
                <c:pt idx="70">
                  <c:v>0.74999999999999967</c:v>
                </c:pt>
                <c:pt idx="71">
                  <c:v>0.78064516129032224</c:v>
                </c:pt>
                <c:pt idx="72">
                  <c:v>0.81129032258064482</c:v>
                </c:pt>
                <c:pt idx="73">
                  <c:v>0.84193548387096728</c:v>
                </c:pt>
                <c:pt idx="74">
                  <c:v>0.87258064516128986</c:v>
                </c:pt>
                <c:pt idx="75">
                  <c:v>0.90322580645161288</c:v>
                </c:pt>
                <c:pt idx="76">
                  <c:v>0.90762463343108502</c:v>
                </c:pt>
                <c:pt idx="77">
                  <c:v>0.91214076246334319</c:v>
                </c:pt>
                <c:pt idx="78">
                  <c:v>0.91665689149560126</c:v>
                </c:pt>
                <c:pt idx="79">
                  <c:v>0.92117302052785932</c:v>
                </c:pt>
                <c:pt idx="80">
                  <c:v>0.92568914956011739</c:v>
                </c:pt>
                <c:pt idx="81">
                  <c:v>0.93020527859237545</c:v>
                </c:pt>
                <c:pt idx="82">
                  <c:v>0.93472140762463352</c:v>
                </c:pt>
                <c:pt idx="83">
                  <c:v>0.93923753665689158</c:v>
                </c:pt>
                <c:pt idx="84">
                  <c:v>0.94375366568914976</c:v>
                </c:pt>
                <c:pt idx="85">
                  <c:v>0.94826979472140782</c:v>
                </c:pt>
                <c:pt idx="86">
                  <c:v>0.95278592375366589</c:v>
                </c:pt>
                <c:pt idx="87">
                  <c:v>0.95730205278592395</c:v>
                </c:pt>
                <c:pt idx="88">
                  <c:v>0.96181818181818202</c:v>
                </c:pt>
                <c:pt idx="89">
                  <c:v>0.96633431085044008</c:v>
                </c:pt>
                <c:pt idx="90">
                  <c:v>0.97085043988269826</c:v>
                </c:pt>
                <c:pt idx="91">
                  <c:v>0.97536656891495632</c:v>
                </c:pt>
                <c:pt idx="92">
                  <c:v>0.97988269794721439</c:v>
                </c:pt>
                <c:pt idx="93">
                  <c:v>0.98439882697947245</c:v>
                </c:pt>
                <c:pt idx="94">
                  <c:v>0.98891495601173052</c:v>
                </c:pt>
                <c:pt idx="95">
                  <c:v>0.99343108504398858</c:v>
                </c:pt>
                <c:pt idx="96">
                  <c:v>0.99794721407624676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4B49-BE15-CC2880A6DFAD}"/>
            </c:ext>
          </c:extLst>
        </c:ser>
        <c:ser>
          <c:idx val="0"/>
          <c:order val="1"/>
          <c:tx>
            <c:v>RM 3.3-6.4</c:v>
          </c:tx>
          <c:marker>
            <c:symbol val="none"/>
          </c:marker>
          <c:val>
            <c:numRef>
              <c:f>'Spawn Timing Summary Dungeness'!$E$11:$E$114</c:f>
              <c:numCache>
                <c:formatCode>0%</c:formatCode>
                <c:ptCount val="104"/>
                <c:pt idx="0">
                  <c:v>1.020408163265306E-2</c:v>
                </c:pt>
                <c:pt idx="1">
                  <c:v>1.7006802721088433E-2</c:v>
                </c:pt>
                <c:pt idx="2">
                  <c:v>2.3812925170068028E-2</c:v>
                </c:pt>
                <c:pt idx="3">
                  <c:v>3.0619047619047619E-2</c:v>
                </c:pt>
                <c:pt idx="4">
                  <c:v>3.742517006802721E-2</c:v>
                </c:pt>
                <c:pt idx="5">
                  <c:v>4.4231292517006797E-2</c:v>
                </c:pt>
                <c:pt idx="6">
                  <c:v>5.1037414965986391E-2</c:v>
                </c:pt>
                <c:pt idx="7">
                  <c:v>5.7843537414965979E-2</c:v>
                </c:pt>
                <c:pt idx="8">
                  <c:v>6.4649659863945566E-2</c:v>
                </c:pt>
                <c:pt idx="9">
                  <c:v>7.1455782312925153E-2</c:v>
                </c:pt>
                <c:pt idx="10">
                  <c:v>7.8261904761904755E-2</c:v>
                </c:pt>
                <c:pt idx="11">
                  <c:v>8.5068027210884342E-2</c:v>
                </c:pt>
                <c:pt idx="12">
                  <c:v>9.1836734693877556E-2</c:v>
                </c:pt>
                <c:pt idx="13">
                  <c:v>0.10034013605442177</c:v>
                </c:pt>
                <c:pt idx="14">
                  <c:v>0.10884013605442178</c:v>
                </c:pt>
                <c:pt idx="15">
                  <c:v>0.11734013605442178</c:v>
                </c:pt>
                <c:pt idx="16">
                  <c:v>0.12584013605442179</c:v>
                </c:pt>
                <c:pt idx="17">
                  <c:v>0.13434013605442177</c:v>
                </c:pt>
                <c:pt idx="18">
                  <c:v>0.14284013605442178</c:v>
                </c:pt>
                <c:pt idx="19">
                  <c:v>0.15134013605442179</c:v>
                </c:pt>
                <c:pt idx="20">
                  <c:v>0.15984013605442179</c:v>
                </c:pt>
                <c:pt idx="21">
                  <c:v>0.16834013605442177</c:v>
                </c:pt>
                <c:pt idx="22">
                  <c:v>0.17684013605442175</c:v>
                </c:pt>
                <c:pt idx="23">
                  <c:v>0.18534013605442173</c:v>
                </c:pt>
                <c:pt idx="24">
                  <c:v>0.19384013605442171</c:v>
                </c:pt>
                <c:pt idx="25">
                  <c:v>0.20234013605442169</c:v>
                </c:pt>
                <c:pt idx="26">
                  <c:v>0.2108401360544217</c:v>
                </c:pt>
                <c:pt idx="27">
                  <c:v>0.21934013605442168</c:v>
                </c:pt>
                <c:pt idx="28">
                  <c:v>0.22784013605442166</c:v>
                </c:pt>
                <c:pt idx="29">
                  <c:v>0.23634013605442164</c:v>
                </c:pt>
                <c:pt idx="30">
                  <c:v>0.24484013605442162</c:v>
                </c:pt>
                <c:pt idx="31">
                  <c:v>0.25334013605442163</c:v>
                </c:pt>
                <c:pt idx="32">
                  <c:v>0.26184013605442158</c:v>
                </c:pt>
                <c:pt idx="33">
                  <c:v>0.27034013605442159</c:v>
                </c:pt>
                <c:pt idx="34">
                  <c:v>0.27884013605442154</c:v>
                </c:pt>
                <c:pt idx="35">
                  <c:v>0.28734013605442155</c:v>
                </c:pt>
                <c:pt idx="36">
                  <c:v>0.29591836734693877</c:v>
                </c:pt>
                <c:pt idx="37">
                  <c:v>0.30839002267573695</c:v>
                </c:pt>
                <c:pt idx="38">
                  <c:v>0.32085941043083899</c:v>
                </c:pt>
                <c:pt idx="39">
                  <c:v>0.33332879818594108</c:v>
                </c:pt>
                <c:pt idx="40">
                  <c:v>0.34579818594104311</c:v>
                </c:pt>
                <c:pt idx="41">
                  <c:v>0.35826757369614515</c:v>
                </c:pt>
                <c:pt idx="42">
                  <c:v>0.37073696145124724</c:v>
                </c:pt>
                <c:pt idx="43">
                  <c:v>0.38320634920634927</c:v>
                </c:pt>
                <c:pt idx="44">
                  <c:v>0.39567573696145131</c:v>
                </c:pt>
                <c:pt idx="45">
                  <c:v>0.4081451247165534</c:v>
                </c:pt>
                <c:pt idx="46">
                  <c:v>0.42061451247165543</c:v>
                </c:pt>
                <c:pt idx="47">
                  <c:v>0.43308390022675747</c:v>
                </c:pt>
                <c:pt idx="48">
                  <c:v>0.44555328798185956</c:v>
                </c:pt>
                <c:pt idx="49">
                  <c:v>0.45802267573696159</c:v>
                </c:pt>
                <c:pt idx="50">
                  <c:v>0.47049206349206368</c:v>
                </c:pt>
                <c:pt idx="51">
                  <c:v>0.48296145124716572</c:v>
                </c:pt>
                <c:pt idx="52">
                  <c:v>0.49543083900226775</c:v>
                </c:pt>
                <c:pt idx="53">
                  <c:v>0.50790022675736979</c:v>
                </c:pt>
                <c:pt idx="54">
                  <c:v>0.52040816326530615</c:v>
                </c:pt>
                <c:pt idx="55">
                  <c:v>0.53279883381924198</c:v>
                </c:pt>
                <c:pt idx="56">
                  <c:v>0.5451865889212828</c:v>
                </c:pt>
                <c:pt idx="57">
                  <c:v>0.55757434402332362</c:v>
                </c:pt>
                <c:pt idx="58">
                  <c:v>0.56996209912536444</c:v>
                </c:pt>
                <c:pt idx="59">
                  <c:v>0.58234985422740515</c:v>
                </c:pt>
                <c:pt idx="60">
                  <c:v>0.59473760932944597</c:v>
                </c:pt>
                <c:pt idx="61">
                  <c:v>0.60712536443148679</c:v>
                </c:pt>
                <c:pt idx="62">
                  <c:v>0.61951311953352761</c:v>
                </c:pt>
                <c:pt idx="63">
                  <c:v>0.63190087463556843</c:v>
                </c:pt>
                <c:pt idx="64">
                  <c:v>0.64428862973760925</c:v>
                </c:pt>
                <c:pt idx="65">
                  <c:v>0.65667638483965007</c:v>
                </c:pt>
                <c:pt idx="66">
                  <c:v>0.66906413994169089</c:v>
                </c:pt>
                <c:pt idx="67">
                  <c:v>0.68145189504373171</c:v>
                </c:pt>
                <c:pt idx="68">
                  <c:v>0.69383965014577254</c:v>
                </c:pt>
                <c:pt idx="69">
                  <c:v>0.70622740524781324</c:v>
                </c:pt>
                <c:pt idx="70">
                  <c:v>0.71861516034985407</c:v>
                </c:pt>
                <c:pt idx="71">
                  <c:v>0.73100291545189489</c:v>
                </c:pt>
                <c:pt idx="72">
                  <c:v>0.74339067055393571</c:v>
                </c:pt>
                <c:pt idx="73">
                  <c:v>0.75577842565597653</c:v>
                </c:pt>
                <c:pt idx="74">
                  <c:v>0.76816618075801735</c:v>
                </c:pt>
                <c:pt idx="75">
                  <c:v>0.78055393586005817</c:v>
                </c:pt>
                <c:pt idx="76">
                  <c:v>0.79294169096209888</c:v>
                </c:pt>
                <c:pt idx="77">
                  <c:v>0.8053294460641397</c:v>
                </c:pt>
                <c:pt idx="78">
                  <c:v>0.81771720116618052</c:v>
                </c:pt>
                <c:pt idx="79">
                  <c:v>0.83010495626822134</c:v>
                </c:pt>
                <c:pt idx="80">
                  <c:v>0.84249271137026216</c:v>
                </c:pt>
                <c:pt idx="81">
                  <c:v>0.85488046647230298</c:v>
                </c:pt>
                <c:pt idx="82">
                  <c:v>0.86734693877551017</c:v>
                </c:pt>
                <c:pt idx="83">
                  <c:v>0.87366375121477169</c:v>
                </c:pt>
                <c:pt idx="84">
                  <c:v>0.87998007774538389</c:v>
                </c:pt>
                <c:pt idx="85">
                  <c:v>0.8862964042759961</c:v>
                </c:pt>
                <c:pt idx="86">
                  <c:v>0.89261273080660841</c:v>
                </c:pt>
                <c:pt idx="87">
                  <c:v>0.89892905733722062</c:v>
                </c:pt>
                <c:pt idx="88">
                  <c:v>0.90524538386783282</c:v>
                </c:pt>
                <c:pt idx="89">
                  <c:v>0.91156171039844514</c:v>
                </c:pt>
                <c:pt idx="90">
                  <c:v>0.91787803692905734</c:v>
                </c:pt>
                <c:pt idx="91">
                  <c:v>0.92419436345966954</c:v>
                </c:pt>
                <c:pt idx="92">
                  <c:v>0.93051068999028186</c:v>
                </c:pt>
                <c:pt idx="93">
                  <c:v>0.93682701652089406</c:v>
                </c:pt>
                <c:pt idx="94">
                  <c:v>0.94314334305150627</c:v>
                </c:pt>
                <c:pt idx="95">
                  <c:v>0.94945966958211858</c:v>
                </c:pt>
                <c:pt idx="96">
                  <c:v>0.95577599611273079</c:v>
                </c:pt>
                <c:pt idx="97">
                  <c:v>0.96209232264334299</c:v>
                </c:pt>
                <c:pt idx="98">
                  <c:v>0.9684086491739553</c:v>
                </c:pt>
                <c:pt idx="99">
                  <c:v>0.97472497570456751</c:v>
                </c:pt>
                <c:pt idx="100">
                  <c:v>0.98104130223517971</c:v>
                </c:pt>
                <c:pt idx="101">
                  <c:v>0.98735762876579203</c:v>
                </c:pt>
                <c:pt idx="102">
                  <c:v>0.99367395529640423</c:v>
                </c:pt>
                <c:pt idx="1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8-4B49-BE15-CC2880A6DFAD}"/>
            </c:ext>
          </c:extLst>
        </c:ser>
        <c:ser>
          <c:idx val="2"/>
          <c:order val="2"/>
          <c:tx>
            <c:v>RM 6.4-9.2</c:v>
          </c:tx>
          <c:marker>
            <c:symbol val="none"/>
          </c:marker>
          <c:val>
            <c:numRef>
              <c:f>'Spawn Timing Summary Dungeness'!$F$11:$F$116</c:f>
              <c:numCache>
                <c:formatCode>0%</c:formatCode>
                <c:ptCount val="10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5.7407407407407414E-2</c:v>
                </c:pt>
                <c:pt idx="8">
                  <c:v>6.4807407407407411E-2</c:v>
                </c:pt>
                <c:pt idx="9">
                  <c:v>7.2207407407407415E-2</c:v>
                </c:pt>
                <c:pt idx="10">
                  <c:v>7.9607407407407405E-2</c:v>
                </c:pt>
                <c:pt idx="11">
                  <c:v>8.7007407407407408E-2</c:v>
                </c:pt>
                <c:pt idx="12">
                  <c:v>9.4407407407407412E-2</c:v>
                </c:pt>
                <c:pt idx="13">
                  <c:v>0.1018074074074074</c:v>
                </c:pt>
                <c:pt idx="14">
                  <c:v>0.10920740740740741</c:v>
                </c:pt>
                <c:pt idx="15">
                  <c:v>0.11660740740740741</c:v>
                </c:pt>
                <c:pt idx="16">
                  <c:v>0.1240074074074074</c:v>
                </c:pt>
                <c:pt idx="17">
                  <c:v>0.13140740740740739</c:v>
                </c:pt>
                <c:pt idx="18">
                  <c:v>0.13880740740740741</c:v>
                </c:pt>
                <c:pt idx="19">
                  <c:v>0.14620740740740742</c:v>
                </c:pt>
                <c:pt idx="20">
                  <c:v>0.15360740740740744</c:v>
                </c:pt>
                <c:pt idx="21">
                  <c:v>0.16100740740740746</c:v>
                </c:pt>
                <c:pt idx="22">
                  <c:v>0.16840740740740748</c:v>
                </c:pt>
                <c:pt idx="23">
                  <c:v>0.1758074074074075</c:v>
                </c:pt>
                <c:pt idx="24">
                  <c:v>0.18320740740740751</c:v>
                </c:pt>
                <c:pt idx="25">
                  <c:v>0.1906074074074075</c:v>
                </c:pt>
                <c:pt idx="26">
                  <c:v>0.19800740740740752</c:v>
                </c:pt>
                <c:pt idx="27">
                  <c:v>0.20540740740740754</c:v>
                </c:pt>
                <c:pt idx="28">
                  <c:v>0.21280740740740756</c:v>
                </c:pt>
                <c:pt idx="29">
                  <c:v>0.22020740740740757</c:v>
                </c:pt>
                <c:pt idx="30">
                  <c:v>0.22760740740740759</c:v>
                </c:pt>
                <c:pt idx="31">
                  <c:v>0.23500740740740761</c:v>
                </c:pt>
                <c:pt idx="32">
                  <c:v>0.2424074074074076</c:v>
                </c:pt>
                <c:pt idx="33">
                  <c:v>0.25</c:v>
                </c:pt>
                <c:pt idx="34">
                  <c:v>0.26458333333333334</c:v>
                </c:pt>
                <c:pt idx="35">
                  <c:v>0.27916666666666667</c:v>
                </c:pt>
                <c:pt idx="36">
                  <c:v>0.29375000000000001</c:v>
                </c:pt>
                <c:pt idx="37">
                  <c:v>0.30833333333333335</c:v>
                </c:pt>
                <c:pt idx="38">
                  <c:v>0.32291666666666669</c:v>
                </c:pt>
                <c:pt idx="39">
                  <c:v>0.33750000000000002</c:v>
                </c:pt>
                <c:pt idx="40">
                  <c:v>0.35208333333333336</c:v>
                </c:pt>
                <c:pt idx="41">
                  <c:v>0.36666666666666664</c:v>
                </c:pt>
                <c:pt idx="42">
                  <c:v>0.38124999999999998</c:v>
                </c:pt>
                <c:pt idx="43">
                  <c:v>0.39583333333333331</c:v>
                </c:pt>
                <c:pt idx="44">
                  <c:v>0.41041666666666665</c:v>
                </c:pt>
                <c:pt idx="45">
                  <c:v>0.42499999999999999</c:v>
                </c:pt>
                <c:pt idx="46">
                  <c:v>0.43958333333333333</c:v>
                </c:pt>
                <c:pt idx="47">
                  <c:v>0.45416666666666666</c:v>
                </c:pt>
                <c:pt idx="48">
                  <c:v>0.46875</c:v>
                </c:pt>
                <c:pt idx="49">
                  <c:v>0.48333333333333334</c:v>
                </c:pt>
                <c:pt idx="50">
                  <c:v>0.49791666666666667</c:v>
                </c:pt>
                <c:pt idx="51">
                  <c:v>0.51249999999999996</c:v>
                </c:pt>
                <c:pt idx="52">
                  <c:v>0.52708333333333335</c:v>
                </c:pt>
                <c:pt idx="53">
                  <c:v>0.54166666666666663</c:v>
                </c:pt>
                <c:pt idx="54">
                  <c:v>0.55625000000000002</c:v>
                </c:pt>
                <c:pt idx="55">
                  <c:v>0.5708333333333333</c:v>
                </c:pt>
                <c:pt idx="56">
                  <c:v>0.5854166666666667</c:v>
                </c:pt>
                <c:pt idx="57">
                  <c:v>0.6</c:v>
                </c:pt>
                <c:pt idx="58">
                  <c:v>0.60961538461538467</c:v>
                </c:pt>
                <c:pt idx="59">
                  <c:v>0.61923205128205128</c:v>
                </c:pt>
                <c:pt idx="60">
                  <c:v>0.62884871794871799</c:v>
                </c:pt>
                <c:pt idx="61">
                  <c:v>0.6384653846153846</c:v>
                </c:pt>
                <c:pt idx="62">
                  <c:v>0.64808205128205121</c:v>
                </c:pt>
                <c:pt idx="63">
                  <c:v>0.65769871794871781</c:v>
                </c:pt>
                <c:pt idx="64">
                  <c:v>0.66731538461538453</c:v>
                </c:pt>
                <c:pt idx="65">
                  <c:v>0.67693205128205114</c:v>
                </c:pt>
                <c:pt idx="66">
                  <c:v>0.68654871794871775</c:v>
                </c:pt>
                <c:pt idx="67">
                  <c:v>0.69616538461538435</c:v>
                </c:pt>
                <c:pt idx="68">
                  <c:v>0.70578205128205107</c:v>
                </c:pt>
                <c:pt idx="69">
                  <c:v>0.71539871794871768</c:v>
                </c:pt>
                <c:pt idx="70">
                  <c:v>0.72501538461538428</c:v>
                </c:pt>
                <c:pt idx="71">
                  <c:v>0.73463205128205089</c:v>
                </c:pt>
                <c:pt idx="72">
                  <c:v>0.74424871794871761</c:v>
                </c:pt>
                <c:pt idx="73">
                  <c:v>0.75386538461538422</c:v>
                </c:pt>
                <c:pt idx="74">
                  <c:v>0.76348205128205082</c:v>
                </c:pt>
                <c:pt idx="75">
                  <c:v>0.77309871794871754</c:v>
                </c:pt>
                <c:pt idx="76">
                  <c:v>0.78271538461538415</c:v>
                </c:pt>
                <c:pt idx="77">
                  <c:v>0.79233205128205075</c:v>
                </c:pt>
                <c:pt idx="78">
                  <c:v>0.80194871794871736</c:v>
                </c:pt>
                <c:pt idx="79">
                  <c:v>0.81156538461538408</c:v>
                </c:pt>
                <c:pt idx="80">
                  <c:v>0.82118205128205068</c:v>
                </c:pt>
                <c:pt idx="81">
                  <c:v>0.83079871794871729</c:v>
                </c:pt>
                <c:pt idx="82">
                  <c:v>0.8404153846153839</c:v>
                </c:pt>
                <c:pt idx="83">
                  <c:v>0.85</c:v>
                </c:pt>
                <c:pt idx="84">
                  <c:v>0.85714285714285721</c:v>
                </c:pt>
                <c:pt idx="85">
                  <c:v>0.8642928571428572</c:v>
                </c:pt>
                <c:pt idx="86">
                  <c:v>0.8714428571428573</c:v>
                </c:pt>
                <c:pt idx="87">
                  <c:v>0.87859285714285729</c:v>
                </c:pt>
                <c:pt idx="88">
                  <c:v>0.88574285714285728</c:v>
                </c:pt>
                <c:pt idx="89">
                  <c:v>0.89289285714285738</c:v>
                </c:pt>
                <c:pt idx="90">
                  <c:v>0.90004285714285737</c:v>
                </c:pt>
                <c:pt idx="91">
                  <c:v>0.90719285714285747</c:v>
                </c:pt>
                <c:pt idx="92">
                  <c:v>0.91434285714285746</c:v>
                </c:pt>
                <c:pt idx="93">
                  <c:v>0.92149285714285745</c:v>
                </c:pt>
                <c:pt idx="94">
                  <c:v>0.92864285714285755</c:v>
                </c:pt>
                <c:pt idx="95">
                  <c:v>0.93579285714285754</c:v>
                </c:pt>
                <c:pt idx="96">
                  <c:v>0.94294285714285764</c:v>
                </c:pt>
                <c:pt idx="97">
                  <c:v>0.95009285714285763</c:v>
                </c:pt>
                <c:pt idx="98">
                  <c:v>0.95724285714285762</c:v>
                </c:pt>
                <c:pt idx="99">
                  <c:v>0.96439285714285772</c:v>
                </c:pt>
                <c:pt idx="100">
                  <c:v>0.97154285714285771</c:v>
                </c:pt>
                <c:pt idx="101">
                  <c:v>0.97869285714285781</c:v>
                </c:pt>
                <c:pt idx="102">
                  <c:v>0.9858428571428578</c:v>
                </c:pt>
                <c:pt idx="103">
                  <c:v>0.99299285714285779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8-4B49-BE15-CC2880A6DFAD}"/>
            </c:ext>
          </c:extLst>
        </c:ser>
        <c:ser>
          <c:idx val="3"/>
          <c:order val="3"/>
          <c:tx>
            <c:v>RM 9.2-11.2</c:v>
          </c:tx>
          <c:marker>
            <c:symbol val="none"/>
          </c:marker>
          <c:val>
            <c:numRef>
              <c:f>'Spawn Timing Summary Dungeness'!$G$11:$G$131</c:f>
              <c:numCache>
                <c:formatCode>0%</c:formatCode>
                <c:ptCount val="121"/>
                <c:pt idx="0">
                  <c:v>0</c:v>
                </c:pt>
                <c:pt idx="1">
                  <c:v>2.976190476190476E-3</c:v>
                </c:pt>
                <c:pt idx="2">
                  <c:v>5.9553571428571416E-3</c:v>
                </c:pt>
                <c:pt idx="3">
                  <c:v>8.9345238095238089E-3</c:v>
                </c:pt>
                <c:pt idx="4">
                  <c:v>1.1913690476190475E-2</c:v>
                </c:pt>
                <c:pt idx="5">
                  <c:v>1.4892857142857143E-2</c:v>
                </c:pt>
                <c:pt idx="6">
                  <c:v>1.787202380952381E-2</c:v>
                </c:pt>
                <c:pt idx="7">
                  <c:v>2.0833333333333332E-2</c:v>
                </c:pt>
                <c:pt idx="8">
                  <c:v>2.7146464646464644E-2</c:v>
                </c:pt>
                <c:pt idx="9">
                  <c:v>3.3458964646464646E-2</c:v>
                </c:pt>
                <c:pt idx="10">
                  <c:v>3.9771464646464645E-2</c:v>
                </c:pt>
                <c:pt idx="11">
                  <c:v>4.6083964646464644E-2</c:v>
                </c:pt>
                <c:pt idx="12">
                  <c:v>5.2396464646464642E-2</c:v>
                </c:pt>
                <c:pt idx="13">
                  <c:v>5.8708964646464641E-2</c:v>
                </c:pt>
                <c:pt idx="14">
                  <c:v>6.5021464646464647E-2</c:v>
                </c:pt>
                <c:pt idx="15">
                  <c:v>7.1333964646464645E-2</c:v>
                </c:pt>
                <c:pt idx="16">
                  <c:v>7.7646464646464644E-2</c:v>
                </c:pt>
                <c:pt idx="17">
                  <c:v>8.3958964646464643E-2</c:v>
                </c:pt>
                <c:pt idx="18">
                  <c:v>9.0271464646464641E-2</c:v>
                </c:pt>
                <c:pt idx="19">
                  <c:v>9.658396464646464E-2</c:v>
                </c:pt>
                <c:pt idx="20">
                  <c:v>0.10289646464646464</c:v>
                </c:pt>
                <c:pt idx="21">
                  <c:v>0.10920896464646464</c:v>
                </c:pt>
                <c:pt idx="22">
                  <c:v>0.11552146464646464</c:v>
                </c:pt>
                <c:pt idx="23">
                  <c:v>0.12183396464646463</c:v>
                </c:pt>
                <c:pt idx="24">
                  <c:v>0.12814646464646465</c:v>
                </c:pt>
                <c:pt idx="25">
                  <c:v>0.13445896464646465</c:v>
                </c:pt>
                <c:pt idx="26">
                  <c:v>0.14077146464646464</c:v>
                </c:pt>
                <c:pt idx="27">
                  <c:v>0.14708396464646464</c:v>
                </c:pt>
                <c:pt idx="28">
                  <c:v>0.15339646464646464</c:v>
                </c:pt>
                <c:pt idx="29">
                  <c:v>0.15970896464646464</c:v>
                </c:pt>
                <c:pt idx="30">
                  <c:v>0.16602146464646464</c:v>
                </c:pt>
                <c:pt idx="31">
                  <c:v>0.17233396464646464</c:v>
                </c:pt>
                <c:pt idx="32">
                  <c:v>0.17864646464646464</c:v>
                </c:pt>
                <c:pt idx="33">
                  <c:v>0.18495896464646466</c:v>
                </c:pt>
                <c:pt idx="34">
                  <c:v>0.19127146464646469</c:v>
                </c:pt>
                <c:pt idx="35">
                  <c:v>0.19758396464646469</c:v>
                </c:pt>
                <c:pt idx="36">
                  <c:v>0.20389646464646471</c:v>
                </c:pt>
                <c:pt idx="37">
                  <c:v>0.21020896464646474</c:v>
                </c:pt>
                <c:pt idx="38">
                  <c:v>0.21652146464646474</c:v>
                </c:pt>
                <c:pt idx="39">
                  <c:v>0.22283396464646477</c:v>
                </c:pt>
                <c:pt idx="40">
                  <c:v>0.22916666666666666</c:v>
                </c:pt>
                <c:pt idx="41">
                  <c:v>0.2421875</c:v>
                </c:pt>
                <c:pt idx="42">
                  <c:v>0.25520833333333331</c:v>
                </c:pt>
                <c:pt idx="43">
                  <c:v>0.26822916666666669</c:v>
                </c:pt>
                <c:pt idx="44">
                  <c:v>0.28125</c:v>
                </c:pt>
                <c:pt idx="45">
                  <c:v>0.29427083333333331</c:v>
                </c:pt>
                <c:pt idx="46">
                  <c:v>0.30729166666666669</c:v>
                </c:pt>
                <c:pt idx="47">
                  <c:v>0.3203125</c:v>
                </c:pt>
                <c:pt idx="48">
                  <c:v>0.33333333333333331</c:v>
                </c:pt>
                <c:pt idx="49">
                  <c:v>0.34635416666666669</c:v>
                </c:pt>
                <c:pt idx="50">
                  <c:v>0.359375</c:v>
                </c:pt>
                <c:pt idx="51">
                  <c:v>0.37239583333333331</c:v>
                </c:pt>
                <c:pt idx="52">
                  <c:v>0.38541666666666669</c:v>
                </c:pt>
                <c:pt idx="53">
                  <c:v>0.3984375</c:v>
                </c:pt>
                <c:pt idx="54">
                  <c:v>0.41145833333333331</c:v>
                </c:pt>
                <c:pt idx="55">
                  <c:v>0.42447916666666669</c:v>
                </c:pt>
                <c:pt idx="56">
                  <c:v>0.4375</c:v>
                </c:pt>
                <c:pt idx="57">
                  <c:v>0.45723684210526311</c:v>
                </c:pt>
                <c:pt idx="58">
                  <c:v>0.47696600877192979</c:v>
                </c:pt>
                <c:pt idx="59">
                  <c:v>0.49669517543859643</c:v>
                </c:pt>
                <c:pt idx="60">
                  <c:v>0.51642434210526311</c:v>
                </c:pt>
                <c:pt idx="61">
                  <c:v>0.53615350877192969</c:v>
                </c:pt>
                <c:pt idx="62">
                  <c:v>0.55588267543859637</c:v>
                </c:pt>
                <c:pt idx="63">
                  <c:v>0.57561184210526306</c:v>
                </c:pt>
                <c:pt idx="64">
                  <c:v>0.59534100877192964</c:v>
                </c:pt>
                <c:pt idx="65">
                  <c:v>0.61507017543859632</c:v>
                </c:pt>
                <c:pt idx="66">
                  <c:v>0.63479934210526301</c:v>
                </c:pt>
                <c:pt idx="67">
                  <c:v>0.65452850877192958</c:v>
                </c:pt>
                <c:pt idx="68">
                  <c:v>0.67425767543859638</c:v>
                </c:pt>
                <c:pt idx="69">
                  <c:v>0.69398684210526307</c:v>
                </c:pt>
                <c:pt idx="70">
                  <c:v>0.71371600877192976</c:v>
                </c:pt>
                <c:pt idx="71">
                  <c:v>0.73344517543859655</c:v>
                </c:pt>
                <c:pt idx="72">
                  <c:v>0.75317434210526324</c:v>
                </c:pt>
                <c:pt idx="73">
                  <c:v>0.77290350877192993</c:v>
                </c:pt>
                <c:pt idx="74">
                  <c:v>0.79263267543859672</c:v>
                </c:pt>
                <c:pt idx="75">
                  <c:v>0.81236184210526341</c:v>
                </c:pt>
                <c:pt idx="76">
                  <c:v>0.8125</c:v>
                </c:pt>
                <c:pt idx="77">
                  <c:v>0.81824712643678155</c:v>
                </c:pt>
                <c:pt idx="78">
                  <c:v>0.82399712643678169</c:v>
                </c:pt>
                <c:pt idx="79">
                  <c:v>0.82974712643678172</c:v>
                </c:pt>
                <c:pt idx="80">
                  <c:v>0.83549712643678176</c:v>
                </c:pt>
                <c:pt idx="81">
                  <c:v>0.8412471264367819</c:v>
                </c:pt>
                <c:pt idx="82">
                  <c:v>0.84699712643678193</c:v>
                </c:pt>
                <c:pt idx="83">
                  <c:v>0.85274712643678197</c:v>
                </c:pt>
                <c:pt idx="84">
                  <c:v>0.85849712643678211</c:v>
                </c:pt>
                <c:pt idx="85">
                  <c:v>0.86424712643678214</c:v>
                </c:pt>
                <c:pt idx="86">
                  <c:v>0.86999712643678218</c:v>
                </c:pt>
                <c:pt idx="87">
                  <c:v>0.87574712643678232</c:v>
                </c:pt>
                <c:pt idx="88">
                  <c:v>0.88149712643678235</c:v>
                </c:pt>
                <c:pt idx="89">
                  <c:v>0.88724712643678239</c:v>
                </c:pt>
                <c:pt idx="90">
                  <c:v>0.89299712643678253</c:v>
                </c:pt>
                <c:pt idx="91">
                  <c:v>0.89874712643678256</c:v>
                </c:pt>
                <c:pt idx="92">
                  <c:v>0.90449712643678259</c:v>
                </c:pt>
                <c:pt idx="93">
                  <c:v>0.91024712643678274</c:v>
                </c:pt>
                <c:pt idx="94">
                  <c:v>0.91599712643678277</c:v>
                </c:pt>
                <c:pt idx="95">
                  <c:v>0.9217471264367828</c:v>
                </c:pt>
                <c:pt idx="96">
                  <c:v>0.92749712643678295</c:v>
                </c:pt>
                <c:pt idx="97">
                  <c:v>0.93324712643678298</c:v>
                </c:pt>
                <c:pt idx="98">
                  <c:v>0.93899712643678301</c:v>
                </c:pt>
                <c:pt idx="99">
                  <c:v>0.94474712643678316</c:v>
                </c:pt>
                <c:pt idx="100">
                  <c:v>0.95049712643678319</c:v>
                </c:pt>
                <c:pt idx="101">
                  <c:v>0.95624712643678322</c:v>
                </c:pt>
                <c:pt idx="102">
                  <c:v>0.96199712643678337</c:v>
                </c:pt>
                <c:pt idx="103">
                  <c:v>0.9677471264367834</c:v>
                </c:pt>
                <c:pt idx="104">
                  <c:v>0.97349712643678343</c:v>
                </c:pt>
                <c:pt idx="105">
                  <c:v>0.97924712643678358</c:v>
                </c:pt>
                <c:pt idx="106">
                  <c:v>0.97916666666666663</c:v>
                </c:pt>
                <c:pt idx="107">
                  <c:v>0.98039215686274517</c:v>
                </c:pt>
                <c:pt idx="108">
                  <c:v>0.98161715686274509</c:v>
                </c:pt>
                <c:pt idx="109">
                  <c:v>0.98284215686274512</c:v>
                </c:pt>
                <c:pt idx="110">
                  <c:v>0.98406715686274504</c:v>
                </c:pt>
                <c:pt idx="111">
                  <c:v>0.98529215686274496</c:v>
                </c:pt>
                <c:pt idx="112">
                  <c:v>0.98651715686274499</c:v>
                </c:pt>
                <c:pt idx="113">
                  <c:v>0.98774215686274491</c:v>
                </c:pt>
                <c:pt idx="114">
                  <c:v>0.98896715686274483</c:v>
                </c:pt>
                <c:pt idx="115">
                  <c:v>0.99019215686274487</c:v>
                </c:pt>
                <c:pt idx="116">
                  <c:v>0.99141715686274479</c:v>
                </c:pt>
                <c:pt idx="117">
                  <c:v>0.99264215686274471</c:v>
                </c:pt>
                <c:pt idx="118">
                  <c:v>0.99386715686274474</c:v>
                </c:pt>
                <c:pt idx="119">
                  <c:v>0.99509215686274466</c:v>
                </c:pt>
                <c:pt idx="120">
                  <c:v>0.99631715686274458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8-4B49-BE15-CC2880A6DFAD}"/>
            </c:ext>
          </c:extLst>
        </c:ser>
        <c:ser>
          <c:idx val="4"/>
          <c:order val="4"/>
          <c:tx>
            <c:v>RM 11.5-13.8</c:v>
          </c:tx>
          <c:marker>
            <c:symbol val="none"/>
          </c:marker>
          <c:val>
            <c:numRef>
              <c:f>'Spawn Timing Summary Dungeness'!$H$11:$H$109</c:f>
              <c:numCache>
                <c:formatCode>0%</c:formatCode>
                <c:ptCount val="99"/>
                <c:pt idx="0">
                  <c:v>0</c:v>
                </c:pt>
                <c:pt idx="1">
                  <c:v>5.8139534883720938E-3</c:v>
                </c:pt>
                <c:pt idx="2">
                  <c:v>1.1635382059800664E-2</c:v>
                </c:pt>
                <c:pt idx="3">
                  <c:v>1.7456810631229235E-2</c:v>
                </c:pt>
                <c:pt idx="4">
                  <c:v>2.327823920265781E-2</c:v>
                </c:pt>
                <c:pt idx="5">
                  <c:v>2.9099667774086381E-2</c:v>
                </c:pt>
                <c:pt idx="6">
                  <c:v>3.4921096345514956E-2</c:v>
                </c:pt>
                <c:pt idx="7">
                  <c:v>4.0742524916943523E-2</c:v>
                </c:pt>
                <c:pt idx="8">
                  <c:v>4.6563953488372098E-2</c:v>
                </c:pt>
                <c:pt idx="9">
                  <c:v>5.2385382059800666E-2</c:v>
                </c:pt>
                <c:pt idx="10">
                  <c:v>5.820681063122924E-2</c:v>
                </c:pt>
                <c:pt idx="11">
                  <c:v>6.4028239202657808E-2</c:v>
                </c:pt>
                <c:pt idx="12">
                  <c:v>6.9849667774086382E-2</c:v>
                </c:pt>
                <c:pt idx="13">
                  <c:v>7.5671096345514957E-2</c:v>
                </c:pt>
                <c:pt idx="14">
                  <c:v>8.1492524916943518E-2</c:v>
                </c:pt>
                <c:pt idx="15">
                  <c:v>8.7313953488372092E-2</c:v>
                </c:pt>
                <c:pt idx="16">
                  <c:v>9.3135382059800653E-2</c:v>
                </c:pt>
                <c:pt idx="17">
                  <c:v>9.8956810631229214E-2</c:v>
                </c:pt>
                <c:pt idx="18">
                  <c:v>0.10477823920265779</c:v>
                </c:pt>
                <c:pt idx="19">
                  <c:v>0.11059966777408635</c:v>
                </c:pt>
                <c:pt idx="20">
                  <c:v>0.11642109634551491</c:v>
                </c:pt>
                <c:pt idx="21">
                  <c:v>0.12224252491694347</c:v>
                </c:pt>
                <c:pt idx="22">
                  <c:v>0.12806395348837205</c:v>
                </c:pt>
                <c:pt idx="23">
                  <c:v>0.13388538205980061</c:v>
                </c:pt>
                <c:pt idx="24">
                  <c:v>0.13970681063122917</c:v>
                </c:pt>
                <c:pt idx="25">
                  <c:v>0.14552823920265776</c:v>
                </c:pt>
                <c:pt idx="26">
                  <c:v>0.15134966777408634</c:v>
                </c:pt>
                <c:pt idx="27">
                  <c:v>0.1571710963455149</c:v>
                </c:pt>
                <c:pt idx="28">
                  <c:v>0.16299252491694349</c:v>
                </c:pt>
                <c:pt idx="29">
                  <c:v>0.16881395348837208</c:v>
                </c:pt>
                <c:pt idx="30">
                  <c:v>0.17463538205980064</c:v>
                </c:pt>
                <c:pt idx="31">
                  <c:v>0.18045681063122923</c:v>
                </c:pt>
                <c:pt idx="32">
                  <c:v>0.18627823920265782</c:v>
                </c:pt>
                <c:pt idx="33">
                  <c:v>0.19209966777408641</c:v>
                </c:pt>
                <c:pt idx="34">
                  <c:v>0.19792109634551497</c:v>
                </c:pt>
                <c:pt idx="35">
                  <c:v>0.20374252491694356</c:v>
                </c:pt>
                <c:pt idx="36">
                  <c:v>0.20956395348837215</c:v>
                </c:pt>
                <c:pt idx="37">
                  <c:v>0.21538538205980071</c:v>
                </c:pt>
                <c:pt idx="38">
                  <c:v>0.22120681063122929</c:v>
                </c:pt>
                <c:pt idx="39">
                  <c:v>0.22702823920265788</c:v>
                </c:pt>
                <c:pt idx="40">
                  <c:v>0.23284966777408647</c:v>
                </c:pt>
                <c:pt idx="41">
                  <c:v>0.23867109634551503</c:v>
                </c:pt>
                <c:pt idx="42">
                  <c:v>0.24449252491694362</c:v>
                </c:pt>
                <c:pt idx="43">
                  <c:v>0.25</c:v>
                </c:pt>
                <c:pt idx="44">
                  <c:v>0.28061224489795916</c:v>
                </c:pt>
                <c:pt idx="45">
                  <c:v>0.31121938775510205</c:v>
                </c:pt>
                <c:pt idx="46">
                  <c:v>0.34182653061224488</c:v>
                </c:pt>
                <c:pt idx="47">
                  <c:v>0.37243367346938772</c:v>
                </c:pt>
                <c:pt idx="48">
                  <c:v>0.40304081632653055</c:v>
                </c:pt>
                <c:pt idx="49">
                  <c:v>0.43364795918367338</c:v>
                </c:pt>
                <c:pt idx="50">
                  <c:v>0.46425510204081621</c:v>
                </c:pt>
                <c:pt idx="51">
                  <c:v>0.49486224489795905</c:v>
                </c:pt>
                <c:pt idx="52">
                  <c:v>0.52546938775510188</c:v>
                </c:pt>
                <c:pt idx="53">
                  <c:v>0.55607653061224471</c:v>
                </c:pt>
                <c:pt idx="54">
                  <c:v>0.58668367346938755</c:v>
                </c:pt>
                <c:pt idx="55">
                  <c:v>0.61729081632653038</c:v>
                </c:pt>
                <c:pt idx="56">
                  <c:v>0.64789795918367321</c:v>
                </c:pt>
                <c:pt idx="57">
                  <c:v>0.67850510204081604</c:v>
                </c:pt>
                <c:pt idx="58">
                  <c:v>0.70911224489795888</c:v>
                </c:pt>
                <c:pt idx="59">
                  <c:v>0.73971938775510171</c:v>
                </c:pt>
                <c:pt idx="60">
                  <c:v>0.77032653061224454</c:v>
                </c:pt>
                <c:pt idx="61">
                  <c:v>0.80093367346938737</c:v>
                </c:pt>
                <c:pt idx="62">
                  <c:v>0.83154081632653021</c:v>
                </c:pt>
                <c:pt idx="63">
                  <c:v>0.86214795918367304</c:v>
                </c:pt>
                <c:pt idx="64">
                  <c:v>0.8928571428571429</c:v>
                </c:pt>
                <c:pt idx="65">
                  <c:v>0.89600840336134457</c:v>
                </c:pt>
                <c:pt idx="66">
                  <c:v>0.8991512605042018</c:v>
                </c:pt>
                <c:pt idx="67">
                  <c:v>0.90229411764705891</c:v>
                </c:pt>
                <c:pt idx="68">
                  <c:v>0.90543697478991614</c:v>
                </c:pt>
                <c:pt idx="69">
                  <c:v>0.90857983193277325</c:v>
                </c:pt>
                <c:pt idx="70">
                  <c:v>0.91172268907563048</c:v>
                </c:pt>
                <c:pt idx="71">
                  <c:v>0.9148655462184877</c:v>
                </c:pt>
                <c:pt idx="72">
                  <c:v>0.91800840336134482</c:v>
                </c:pt>
                <c:pt idx="73">
                  <c:v>0.92115126050420204</c:v>
                </c:pt>
                <c:pt idx="74">
                  <c:v>0.92429411764705915</c:v>
                </c:pt>
                <c:pt idx="75">
                  <c:v>0.92743697478991638</c:v>
                </c:pt>
                <c:pt idx="76">
                  <c:v>0.93057983193277349</c:v>
                </c:pt>
                <c:pt idx="77">
                  <c:v>0.93372268907563072</c:v>
                </c:pt>
                <c:pt idx="78">
                  <c:v>0.93686554621848794</c:v>
                </c:pt>
                <c:pt idx="79">
                  <c:v>0.94000840336134506</c:v>
                </c:pt>
                <c:pt idx="80">
                  <c:v>0.94315126050420228</c:v>
                </c:pt>
                <c:pt idx="81">
                  <c:v>0.9462941176470594</c:v>
                </c:pt>
                <c:pt idx="82">
                  <c:v>0.94943697478991662</c:v>
                </c:pt>
                <c:pt idx="83">
                  <c:v>0.95257983193277374</c:v>
                </c:pt>
                <c:pt idx="84">
                  <c:v>0.95572268907563096</c:v>
                </c:pt>
                <c:pt idx="85">
                  <c:v>0.95886554621848819</c:v>
                </c:pt>
                <c:pt idx="86">
                  <c:v>0.9620084033613453</c:v>
                </c:pt>
                <c:pt idx="87">
                  <c:v>0.96515126050420252</c:v>
                </c:pt>
                <c:pt idx="88">
                  <c:v>0.96829411764705964</c:v>
                </c:pt>
                <c:pt idx="89">
                  <c:v>0.97143697478991686</c:v>
                </c:pt>
                <c:pt idx="90">
                  <c:v>0.97457983193277398</c:v>
                </c:pt>
                <c:pt idx="91">
                  <c:v>0.9777226890756312</c:v>
                </c:pt>
                <c:pt idx="92">
                  <c:v>0.98086554621848843</c:v>
                </c:pt>
                <c:pt idx="93">
                  <c:v>0.98400840336134554</c:v>
                </c:pt>
                <c:pt idx="94">
                  <c:v>0.98715126050420277</c:v>
                </c:pt>
                <c:pt idx="95">
                  <c:v>0.99029411764705988</c:v>
                </c:pt>
                <c:pt idx="96">
                  <c:v>0.9934369747899171</c:v>
                </c:pt>
                <c:pt idx="97">
                  <c:v>0.99657983193277422</c:v>
                </c:pt>
                <c:pt idx="98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F78-4B49-BE15-CC2880A6DFAD}"/>
            </c:ext>
          </c:extLst>
        </c:ser>
        <c:ser>
          <c:idx val="5"/>
          <c:order val="5"/>
          <c:tx>
            <c:v>RM 13.8-15.8</c:v>
          </c:tx>
          <c:marker>
            <c:symbol val="none"/>
          </c:marker>
          <c:val>
            <c:numRef>
              <c:f>'Spawn Timing Summary Dungeness'!$I$11:$I$108</c:f>
              <c:numCache>
                <c:formatCode>0%</c:formatCode>
                <c:ptCount val="98"/>
                <c:pt idx="0">
                  <c:v>0</c:v>
                </c:pt>
                <c:pt idx="1">
                  <c:v>6.4935064935064931E-3</c:v>
                </c:pt>
                <c:pt idx="2">
                  <c:v>1.2993506493506491E-2</c:v>
                </c:pt>
                <c:pt idx="3">
                  <c:v>1.9493506493506493E-2</c:v>
                </c:pt>
                <c:pt idx="4">
                  <c:v>2.5993506493506492E-2</c:v>
                </c:pt>
                <c:pt idx="5">
                  <c:v>3.2493506493506491E-2</c:v>
                </c:pt>
                <c:pt idx="6">
                  <c:v>3.8993506493506497E-2</c:v>
                </c:pt>
                <c:pt idx="7">
                  <c:v>4.5493506493506496E-2</c:v>
                </c:pt>
                <c:pt idx="8">
                  <c:v>5.1993506493506494E-2</c:v>
                </c:pt>
                <c:pt idx="9">
                  <c:v>5.8493506493506493E-2</c:v>
                </c:pt>
                <c:pt idx="10">
                  <c:v>6.4993506493506492E-2</c:v>
                </c:pt>
                <c:pt idx="11">
                  <c:v>7.1493506493506498E-2</c:v>
                </c:pt>
                <c:pt idx="12">
                  <c:v>7.7993506493506504E-2</c:v>
                </c:pt>
                <c:pt idx="13">
                  <c:v>8.4493506493506496E-2</c:v>
                </c:pt>
                <c:pt idx="14">
                  <c:v>9.0993506493506487E-2</c:v>
                </c:pt>
                <c:pt idx="15">
                  <c:v>9.7493506493506479E-2</c:v>
                </c:pt>
                <c:pt idx="16">
                  <c:v>0.10399350649350647</c:v>
                </c:pt>
                <c:pt idx="17">
                  <c:v>0.11049350649350646</c:v>
                </c:pt>
                <c:pt idx="18">
                  <c:v>0.11699350649350646</c:v>
                </c:pt>
                <c:pt idx="19">
                  <c:v>0.12349350649350645</c:v>
                </c:pt>
                <c:pt idx="20">
                  <c:v>0.12999350649350644</c:v>
                </c:pt>
                <c:pt idx="21">
                  <c:v>0.13649350649350642</c:v>
                </c:pt>
                <c:pt idx="22">
                  <c:v>0.14299350649350642</c:v>
                </c:pt>
                <c:pt idx="23">
                  <c:v>0.1494935064935064</c:v>
                </c:pt>
                <c:pt idx="24">
                  <c:v>0.15599350649350641</c:v>
                </c:pt>
                <c:pt idx="25">
                  <c:v>0.16249350649350638</c:v>
                </c:pt>
                <c:pt idx="26">
                  <c:v>0.16899350649350639</c:v>
                </c:pt>
                <c:pt idx="27">
                  <c:v>0.17549350649350637</c:v>
                </c:pt>
                <c:pt idx="28">
                  <c:v>0.18199350649350637</c:v>
                </c:pt>
                <c:pt idx="29">
                  <c:v>0.18849350649350638</c:v>
                </c:pt>
                <c:pt idx="30">
                  <c:v>0.19499350649350636</c:v>
                </c:pt>
                <c:pt idx="31">
                  <c:v>0.20149350649350636</c:v>
                </c:pt>
                <c:pt idx="32">
                  <c:v>0.20799350649350634</c:v>
                </c:pt>
                <c:pt idx="33">
                  <c:v>0.21449350649350632</c:v>
                </c:pt>
                <c:pt idx="34">
                  <c:v>0.22099350649350633</c:v>
                </c:pt>
                <c:pt idx="35">
                  <c:v>0.2274935064935063</c:v>
                </c:pt>
                <c:pt idx="36">
                  <c:v>0.23399350649350631</c:v>
                </c:pt>
                <c:pt idx="37">
                  <c:v>0.24049350649350629</c:v>
                </c:pt>
                <c:pt idx="38">
                  <c:v>0.24699350649350629</c:v>
                </c:pt>
                <c:pt idx="39">
                  <c:v>0.25349350649350627</c:v>
                </c:pt>
                <c:pt idx="40">
                  <c:v>0.25999350649350628</c:v>
                </c:pt>
                <c:pt idx="41">
                  <c:v>0.26649350649350628</c:v>
                </c:pt>
                <c:pt idx="42">
                  <c:v>0.27272727272727271</c:v>
                </c:pt>
                <c:pt idx="43">
                  <c:v>0.29545454545454547</c:v>
                </c:pt>
                <c:pt idx="44">
                  <c:v>0.31818181818181818</c:v>
                </c:pt>
                <c:pt idx="45">
                  <c:v>0.34090909090909088</c:v>
                </c:pt>
                <c:pt idx="46">
                  <c:v>0.36363636363636365</c:v>
                </c:pt>
                <c:pt idx="47">
                  <c:v>0.38636363636363635</c:v>
                </c:pt>
                <c:pt idx="48">
                  <c:v>0.40909090909090912</c:v>
                </c:pt>
                <c:pt idx="49">
                  <c:v>0.43181818181818182</c:v>
                </c:pt>
                <c:pt idx="50">
                  <c:v>0.45454545454545453</c:v>
                </c:pt>
                <c:pt idx="51">
                  <c:v>0.47727272727272729</c:v>
                </c:pt>
                <c:pt idx="52">
                  <c:v>0.5</c:v>
                </c:pt>
                <c:pt idx="53">
                  <c:v>0.52272727272727271</c:v>
                </c:pt>
                <c:pt idx="54">
                  <c:v>0.54545454545454541</c:v>
                </c:pt>
                <c:pt idx="55">
                  <c:v>0.56818181818181823</c:v>
                </c:pt>
                <c:pt idx="56">
                  <c:v>0.59090909090909094</c:v>
                </c:pt>
                <c:pt idx="57">
                  <c:v>0.61363636363636365</c:v>
                </c:pt>
                <c:pt idx="58">
                  <c:v>0.63636363636363635</c:v>
                </c:pt>
                <c:pt idx="59">
                  <c:v>0.65909090909090906</c:v>
                </c:pt>
                <c:pt idx="60">
                  <c:v>0.68181818181818177</c:v>
                </c:pt>
                <c:pt idx="61">
                  <c:v>0.69065656565656564</c:v>
                </c:pt>
                <c:pt idx="62">
                  <c:v>0.69947474747474747</c:v>
                </c:pt>
                <c:pt idx="63">
                  <c:v>0.70829292929292942</c:v>
                </c:pt>
                <c:pt idx="64">
                  <c:v>0.71711111111111125</c:v>
                </c:pt>
                <c:pt idx="65">
                  <c:v>0.72592929292929309</c:v>
                </c:pt>
                <c:pt idx="66">
                  <c:v>0.73474747474747493</c:v>
                </c:pt>
                <c:pt idx="67">
                  <c:v>0.74356565656565676</c:v>
                </c:pt>
                <c:pt idx="68">
                  <c:v>0.75238383838383849</c:v>
                </c:pt>
                <c:pt idx="69">
                  <c:v>0.76120202020202032</c:v>
                </c:pt>
                <c:pt idx="70">
                  <c:v>0.77002020202020205</c:v>
                </c:pt>
                <c:pt idx="71">
                  <c:v>0.77883838383838377</c:v>
                </c:pt>
                <c:pt idx="72">
                  <c:v>0.78765656565656561</c:v>
                </c:pt>
                <c:pt idx="73">
                  <c:v>0.79647474747474734</c:v>
                </c:pt>
                <c:pt idx="74">
                  <c:v>0.80529292929292917</c:v>
                </c:pt>
                <c:pt idx="75">
                  <c:v>0.8141111111111109</c:v>
                </c:pt>
                <c:pt idx="76">
                  <c:v>0.82292929292929273</c:v>
                </c:pt>
                <c:pt idx="77">
                  <c:v>0.83174747474747446</c:v>
                </c:pt>
                <c:pt idx="78">
                  <c:v>0.84056565656565629</c:v>
                </c:pt>
                <c:pt idx="79">
                  <c:v>0.84938383838383802</c:v>
                </c:pt>
                <c:pt idx="80">
                  <c:v>0.85820202020201986</c:v>
                </c:pt>
                <c:pt idx="81">
                  <c:v>0.86702020202020158</c:v>
                </c:pt>
                <c:pt idx="82">
                  <c:v>0.87583838383838331</c:v>
                </c:pt>
                <c:pt idx="83">
                  <c:v>0.88465656565656514</c:v>
                </c:pt>
                <c:pt idx="84">
                  <c:v>0.89347474747474687</c:v>
                </c:pt>
                <c:pt idx="85">
                  <c:v>0.9022929292929287</c:v>
                </c:pt>
                <c:pt idx="86">
                  <c:v>0.91111111111111043</c:v>
                </c:pt>
                <c:pt idx="87">
                  <c:v>0.91992929292929226</c:v>
                </c:pt>
                <c:pt idx="88">
                  <c:v>0.92874747474747399</c:v>
                </c:pt>
                <c:pt idx="89">
                  <c:v>0.93756565656565583</c:v>
                </c:pt>
                <c:pt idx="90">
                  <c:v>0.94638383838383755</c:v>
                </c:pt>
                <c:pt idx="91">
                  <c:v>0.95520202020201939</c:v>
                </c:pt>
                <c:pt idx="92">
                  <c:v>0.96402020202020111</c:v>
                </c:pt>
                <c:pt idx="93">
                  <c:v>0.97283838383838284</c:v>
                </c:pt>
                <c:pt idx="94">
                  <c:v>0.98165656565656467</c:v>
                </c:pt>
                <c:pt idx="95">
                  <c:v>0.9904747474747464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8-4B49-BE15-CC2880A6DFAD}"/>
            </c:ext>
          </c:extLst>
        </c:ser>
        <c:ser>
          <c:idx val="6"/>
          <c:order val="6"/>
          <c:tx>
            <c:v>GW RM 0.0-1.0</c:v>
          </c:tx>
          <c:marker>
            <c:symbol val="none"/>
          </c:marker>
          <c:val>
            <c:numRef>
              <c:f>'Spawn Timing Summary Dungeness'!$K$11:$K$68</c:f>
              <c:numCache>
                <c:formatCode>0%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1.1363636363636364E-2</c:v>
                </c:pt>
                <c:pt idx="10">
                  <c:v>2.2738636363636364E-2</c:v>
                </c:pt>
                <c:pt idx="11">
                  <c:v>3.411363636363636E-2</c:v>
                </c:pt>
                <c:pt idx="12">
                  <c:v>4.5488636363636356E-2</c:v>
                </c:pt>
                <c:pt idx="13">
                  <c:v>5.6863636363636352E-2</c:v>
                </c:pt>
                <c:pt idx="14">
                  <c:v>6.8238636363636349E-2</c:v>
                </c:pt>
                <c:pt idx="15">
                  <c:v>7.9613636363636345E-2</c:v>
                </c:pt>
                <c:pt idx="16">
                  <c:v>9.0988636363636341E-2</c:v>
                </c:pt>
                <c:pt idx="17">
                  <c:v>0.10236363636363634</c:v>
                </c:pt>
                <c:pt idx="18">
                  <c:v>0.11373863636363633</c:v>
                </c:pt>
                <c:pt idx="19">
                  <c:v>0.12511363636363634</c:v>
                </c:pt>
                <c:pt idx="20">
                  <c:v>0.13648863636363634</c:v>
                </c:pt>
                <c:pt idx="21">
                  <c:v>0.14786363636363634</c:v>
                </c:pt>
                <c:pt idx="22">
                  <c:v>0.15923863636363633</c:v>
                </c:pt>
                <c:pt idx="23">
                  <c:v>0.17061363636363633</c:v>
                </c:pt>
                <c:pt idx="24">
                  <c:v>0.18198863636363632</c:v>
                </c:pt>
                <c:pt idx="25">
                  <c:v>0.19336363636363632</c:v>
                </c:pt>
                <c:pt idx="26">
                  <c:v>0.20473863636363632</c:v>
                </c:pt>
                <c:pt idx="27">
                  <c:v>0.21611363636363631</c:v>
                </c:pt>
                <c:pt idx="28">
                  <c:v>0.22748863636363631</c:v>
                </c:pt>
                <c:pt idx="29">
                  <c:v>0.23886363636363631</c:v>
                </c:pt>
                <c:pt idx="30">
                  <c:v>0.2502386363636363</c:v>
                </c:pt>
                <c:pt idx="31">
                  <c:v>0.26161363636363633</c:v>
                </c:pt>
                <c:pt idx="32">
                  <c:v>0.27298863636363635</c:v>
                </c:pt>
                <c:pt idx="33">
                  <c:v>0.28436363636363637</c:v>
                </c:pt>
                <c:pt idx="34">
                  <c:v>0.2957386363636364</c:v>
                </c:pt>
                <c:pt idx="35">
                  <c:v>0.30711363636363642</c:v>
                </c:pt>
                <c:pt idx="36">
                  <c:v>0.31848863636363645</c:v>
                </c:pt>
                <c:pt idx="37">
                  <c:v>0.32986363636363647</c:v>
                </c:pt>
                <c:pt idx="38">
                  <c:v>0.34123863636363649</c:v>
                </c:pt>
                <c:pt idx="39">
                  <c:v>0.35261363636363652</c:v>
                </c:pt>
                <c:pt idx="40">
                  <c:v>0.36398863636363654</c:v>
                </c:pt>
                <c:pt idx="41">
                  <c:v>0.375</c:v>
                </c:pt>
                <c:pt idx="42">
                  <c:v>0.41666666666666669</c:v>
                </c:pt>
                <c:pt idx="43">
                  <c:v>0.45829166666666671</c:v>
                </c:pt>
                <c:pt idx="44">
                  <c:v>0.49991666666666673</c:v>
                </c:pt>
                <c:pt idx="45">
                  <c:v>0.5415416666666667</c:v>
                </c:pt>
                <c:pt idx="46">
                  <c:v>0.58316666666666672</c:v>
                </c:pt>
                <c:pt idx="47">
                  <c:v>0.62479166666666675</c:v>
                </c:pt>
                <c:pt idx="48">
                  <c:v>0.66641666666666677</c:v>
                </c:pt>
                <c:pt idx="49">
                  <c:v>0.70804166666666679</c:v>
                </c:pt>
                <c:pt idx="50">
                  <c:v>0.74966666666666681</c:v>
                </c:pt>
                <c:pt idx="51">
                  <c:v>0.79129166666666684</c:v>
                </c:pt>
                <c:pt idx="52">
                  <c:v>0.83291666666666686</c:v>
                </c:pt>
                <c:pt idx="53">
                  <c:v>0.87454166666666688</c:v>
                </c:pt>
                <c:pt idx="54">
                  <c:v>0.91616666666666691</c:v>
                </c:pt>
                <c:pt idx="55">
                  <c:v>0.95779166666666693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F78-4B49-BE15-CC2880A6DFAD}"/>
            </c:ext>
          </c:extLst>
        </c:ser>
        <c:ser>
          <c:idx val="7"/>
          <c:order val="7"/>
          <c:tx>
            <c:v>GW RM 1.0-2.5</c:v>
          </c:tx>
          <c:marker>
            <c:symbol val="none"/>
          </c:marker>
          <c:val>
            <c:numRef>
              <c:f>'Spawn Timing Summary Dungeness'!$L$11:$L$122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8.0808080808080808E-3</c:v>
                </c:pt>
                <c:pt idx="10">
                  <c:v>1.6147474747474747E-2</c:v>
                </c:pt>
                <c:pt idx="11">
                  <c:v>2.4214141414141414E-2</c:v>
                </c:pt>
                <c:pt idx="12">
                  <c:v>3.2280808080808084E-2</c:v>
                </c:pt>
                <c:pt idx="13">
                  <c:v>4.034747474747475E-2</c:v>
                </c:pt>
                <c:pt idx="14">
                  <c:v>4.8414141414141416E-2</c:v>
                </c:pt>
                <c:pt idx="15">
                  <c:v>5.6480808080808083E-2</c:v>
                </c:pt>
                <c:pt idx="16">
                  <c:v>6.4547474747474742E-2</c:v>
                </c:pt>
                <c:pt idx="17">
                  <c:v>7.2614141414141409E-2</c:v>
                </c:pt>
                <c:pt idx="18">
                  <c:v>8.0680808080808075E-2</c:v>
                </c:pt>
                <c:pt idx="19">
                  <c:v>8.8747474747474742E-2</c:v>
                </c:pt>
                <c:pt idx="20">
                  <c:v>9.6814141414141408E-2</c:v>
                </c:pt>
                <c:pt idx="21">
                  <c:v>0.10488080808080807</c:v>
                </c:pt>
                <c:pt idx="22">
                  <c:v>0.11294747474747474</c:v>
                </c:pt>
                <c:pt idx="23">
                  <c:v>0.12101414141414141</c:v>
                </c:pt>
                <c:pt idx="24">
                  <c:v>0.12908080808080807</c:v>
                </c:pt>
                <c:pt idx="25">
                  <c:v>0.13714747474747474</c:v>
                </c:pt>
                <c:pt idx="26">
                  <c:v>0.14521414141414141</c:v>
                </c:pt>
                <c:pt idx="27">
                  <c:v>0.15328080808080807</c:v>
                </c:pt>
                <c:pt idx="28">
                  <c:v>0.16134747474747474</c:v>
                </c:pt>
                <c:pt idx="29">
                  <c:v>0.16941414141414141</c:v>
                </c:pt>
                <c:pt idx="30">
                  <c:v>0.17748080808080807</c:v>
                </c:pt>
                <c:pt idx="31">
                  <c:v>0.18554747474747474</c:v>
                </c:pt>
                <c:pt idx="32">
                  <c:v>0.19361414141414141</c:v>
                </c:pt>
                <c:pt idx="33">
                  <c:v>0.20168080808080807</c:v>
                </c:pt>
                <c:pt idx="34">
                  <c:v>0.20974747474747474</c:v>
                </c:pt>
                <c:pt idx="35">
                  <c:v>0.2178141414141414</c:v>
                </c:pt>
                <c:pt idx="36">
                  <c:v>0.22588080808080807</c:v>
                </c:pt>
                <c:pt idx="37">
                  <c:v>0.23394747474747474</c:v>
                </c:pt>
                <c:pt idx="38">
                  <c:v>0.2420141414141414</c:v>
                </c:pt>
                <c:pt idx="39">
                  <c:v>0.25008080808080807</c:v>
                </c:pt>
                <c:pt idx="40">
                  <c:v>0.25814747474747474</c:v>
                </c:pt>
                <c:pt idx="41">
                  <c:v>0.26666666666666666</c:v>
                </c:pt>
                <c:pt idx="42">
                  <c:v>0.29777777777777781</c:v>
                </c:pt>
                <c:pt idx="43">
                  <c:v>0.3289111111111111</c:v>
                </c:pt>
                <c:pt idx="44">
                  <c:v>0.36004444444444439</c:v>
                </c:pt>
                <c:pt idx="45">
                  <c:v>0.39117777777777774</c:v>
                </c:pt>
                <c:pt idx="46">
                  <c:v>0.42231111111111103</c:v>
                </c:pt>
                <c:pt idx="47">
                  <c:v>0.45344444444444432</c:v>
                </c:pt>
                <c:pt idx="48">
                  <c:v>0.48457777777777766</c:v>
                </c:pt>
                <c:pt idx="49">
                  <c:v>0.5157111111111109</c:v>
                </c:pt>
                <c:pt idx="50">
                  <c:v>0.54684444444444424</c:v>
                </c:pt>
                <c:pt idx="51">
                  <c:v>0.57797777777777759</c:v>
                </c:pt>
                <c:pt idx="52">
                  <c:v>0.60911111111111105</c:v>
                </c:pt>
                <c:pt idx="53">
                  <c:v>0.64024444444444439</c:v>
                </c:pt>
                <c:pt idx="54">
                  <c:v>0.67137777777777774</c:v>
                </c:pt>
                <c:pt idx="55">
                  <c:v>0.70251111111111109</c:v>
                </c:pt>
                <c:pt idx="56">
                  <c:v>0.73333333333333328</c:v>
                </c:pt>
                <c:pt idx="57">
                  <c:v>0.73768115942028989</c:v>
                </c:pt>
                <c:pt idx="58">
                  <c:v>0.74201449275362319</c:v>
                </c:pt>
                <c:pt idx="59">
                  <c:v>0.74634782608695649</c:v>
                </c:pt>
                <c:pt idx="60">
                  <c:v>0.75068115942028979</c:v>
                </c:pt>
                <c:pt idx="61">
                  <c:v>0.75501449275362309</c:v>
                </c:pt>
                <c:pt idx="62">
                  <c:v>0.75934782608695639</c:v>
                </c:pt>
                <c:pt idx="63">
                  <c:v>0.76368115942028969</c:v>
                </c:pt>
                <c:pt idx="64">
                  <c:v>0.76801449275362299</c:v>
                </c:pt>
                <c:pt idx="65">
                  <c:v>0.77234782608695629</c:v>
                </c:pt>
                <c:pt idx="66">
                  <c:v>0.77668115942028959</c:v>
                </c:pt>
                <c:pt idx="67">
                  <c:v>0.78101449275362289</c:v>
                </c:pt>
                <c:pt idx="68">
                  <c:v>0.78534782608695619</c:v>
                </c:pt>
                <c:pt idx="69">
                  <c:v>0.78968115942028949</c:v>
                </c:pt>
                <c:pt idx="70">
                  <c:v>0.79401449275362279</c:v>
                </c:pt>
                <c:pt idx="71">
                  <c:v>0.79834782608695609</c:v>
                </c:pt>
                <c:pt idx="72">
                  <c:v>0.80268115942028939</c:v>
                </c:pt>
                <c:pt idx="73">
                  <c:v>0.80701449275362269</c:v>
                </c:pt>
                <c:pt idx="74">
                  <c:v>0.81134782608695599</c:v>
                </c:pt>
                <c:pt idx="75">
                  <c:v>0.81568115942028929</c:v>
                </c:pt>
                <c:pt idx="76">
                  <c:v>0.82001449275362259</c:v>
                </c:pt>
                <c:pt idx="77">
                  <c:v>0.82434782608695589</c:v>
                </c:pt>
                <c:pt idx="78">
                  <c:v>0.82868115942028919</c:v>
                </c:pt>
                <c:pt idx="79">
                  <c:v>0.83301449275362249</c:v>
                </c:pt>
                <c:pt idx="80">
                  <c:v>0.83734782608695579</c:v>
                </c:pt>
                <c:pt idx="81">
                  <c:v>0.84168115942028909</c:v>
                </c:pt>
                <c:pt idx="82">
                  <c:v>0.84601449275362239</c:v>
                </c:pt>
                <c:pt idx="83">
                  <c:v>0.85034782608695569</c:v>
                </c:pt>
                <c:pt idx="84">
                  <c:v>0.85468115942028899</c:v>
                </c:pt>
                <c:pt idx="85">
                  <c:v>0.85901449275362229</c:v>
                </c:pt>
                <c:pt idx="86">
                  <c:v>0.86334782608695559</c:v>
                </c:pt>
                <c:pt idx="87">
                  <c:v>0.86768115942028889</c:v>
                </c:pt>
                <c:pt idx="88">
                  <c:v>0.87201449275362219</c:v>
                </c:pt>
                <c:pt idx="89">
                  <c:v>0.87634782608695549</c:v>
                </c:pt>
                <c:pt idx="90">
                  <c:v>0.88068115942028879</c:v>
                </c:pt>
                <c:pt idx="91">
                  <c:v>0.8850144927536221</c:v>
                </c:pt>
                <c:pt idx="92">
                  <c:v>0.8893478260869554</c:v>
                </c:pt>
                <c:pt idx="93">
                  <c:v>0.8936811594202887</c:v>
                </c:pt>
                <c:pt idx="94">
                  <c:v>0.898014492753622</c:v>
                </c:pt>
                <c:pt idx="95">
                  <c:v>0.9023478260869553</c:v>
                </c:pt>
                <c:pt idx="96">
                  <c:v>0.9066811594202886</c:v>
                </c:pt>
                <c:pt idx="97">
                  <c:v>0.9110144927536219</c:v>
                </c:pt>
                <c:pt idx="98">
                  <c:v>0.9153478260869552</c:v>
                </c:pt>
                <c:pt idx="99">
                  <c:v>0.9196811594202885</c:v>
                </c:pt>
                <c:pt idx="100">
                  <c:v>0.9240144927536218</c:v>
                </c:pt>
                <c:pt idx="101">
                  <c:v>0.9283478260869551</c:v>
                </c:pt>
                <c:pt idx="102">
                  <c:v>0.93333333333333335</c:v>
                </c:pt>
                <c:pt idx="103">
                  <c:v>0.94074074074074077</c:v>
                </c:pt>
                <c:pt idx="104">
                  <c:v>0.94814074074074073</c:v>
                </c:pt>
                <c:pt idx="105">
                  <c:v>0.9555407407407408</c:v>
                </c:pt>
                <c:pt idx="106">
                  <c:v>0.96294074074074087</c:v>
                </c:pt>
                <c:pt idx="107">
                  <c:v>0.97034074074074084</c:v>
                </c:pt>
                <c:pt idx="108">
                  <c:v>0.97774074074074091</c:v>
                </c:pt>
                <c:pt idx="109">
                  <c:v>0.98514074074074098</c:v>
                </c:pt>
                <c:pt idx="110">
                  <c:v>0.99254074074074106</c:v>
                </c:pt>
                <c:pt idx="1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8-4B49-BE15-CC2880A6DFAD}"/>
            </c:ext>
          </c:extLst>
        </c:ser>
        <c:ser>
          <c:idx val="8"/>
          <c:order val="8"/>
          <c:tx>
            <c:v>System Mean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'Spawn Timing Summary Dungeness'!$R$11:$R$121</c:f>
              <c:numCache>
                <c:formatCode>0%</c:formatCode>
                <c:ptCount val="111"/>
                <c:pt idx="0">
                  <c:v>5.2694361450121817E-3</c:v>
                </c:pt>
                <c:pt idx="1">
                  <c:v>1.105268889749117E-2</c:v>
                </c:pt>
                <c:pt idx="2">
                  <c:v>1.8690054184107609E-2</c:v>
                </c:pt>
                <c:pt idx="3">
                  <c:v>2.4475567618872193E-2</c:v>
                </c:pt>
                <c:pt idx="4">
                  <c:v>3.0261081053636778E-2</c:v>
                </c:pt>
                <c:pt idx="5">
                  <c:v>3.6046594488401369E-2</c:v>
                </c:pt>
                <c:pt idx="6">
                  <c:v>4.1832107923165954E-2</c:v>
                </c:pt>
                <c:pt idx="7">
                  <c:v>4.7512756572510209E-2</c:v>
                </c:pt>
                <c:pt idx="8">
                  <c:v>5.3565006819844933E-2</c:v>
                </c:pt>
                <c:pt idx="9">
                  <c:v>6.1777680748436675E-2</c:v>
                </c:pt>
                <c:pt idx="10">
                  <c:v>6.9990046035053127E-2</c:v>
                </c:pt>
                <c:pt idx="11">
                  <c:v>7.8202411321669565E-2</c:v>
                </c:pt>
                <c:pt idx="12">
                  <c:v>8.6410453963871203E-2</c:v>
                </c:pt>
                <c:pt idx="13">
                  <c:v>9.4439183573994806E-2</c:v>
                </c:pt>
                <c:pt idx="14">
                  <c:v>0.10246753525516908</c:v>
                </c:pt>
                <c:pt idx="15">
                  <c:v>0.11049588693634334</c:v>
                </c:pt>
                <c:pt idx="16">
                  <c:v>0.1185242386175176</c:v>
                </c:pt>
                <c:pt idx="17">
                  <c:v>0.12655259029869187</c:v>
                </c:pt>
                <c:pt idx="18">
                  <c:v>0.13458094197986614</c:v>
                </c:pt>
                <c:pt idx="19">
                  <c:v>0.14260929366104039</c:v>
                </c:pt>
                <c:pt idx="20">
                  <c:v>0.15063764534221463</c:v>
                </c:pt>
                <c:pt idx="21">
                  <c:v>0.1586659970233889</c:v>
                </c:pt>
                <c:pt idx="22">
                  <c:v>0.16669434870456318</c:v>
                </c:pt>
                <c:pt idx="23">
                  <c:v>0.17472270038573742</c:v>
                </c:pt>
                <c:pt idx="24">
                  <c:v>0.18275105206691167</c:v>
                </c:pt>
                <c:pt idx="25">
                  <c:v>0.19077940374808597</c:v>
                </c:pt>
                <c:pt idx="26">
                  <c:v>0.19880775542926019</c:v>
                </c:pt>
                <c:pt idx="27">
                  <c:v>0.20683610711043446</c:v>
                </c:pt>
                <c:pt idx="28">
                  <c:v>0.21486445879160876</c:v>
                </c:pt>
                <c:pt idx="29">
                  <c:v>0.22289281047278298</c:v>
                </c:pt>
                <c:pt idx="30">
                  <c:v>0.23092116215395725</c:v>
                </c:pt>
                <c:pt idx="31">
                  <c:v>0.23894951383513149</c:v>
                </c:pt>
                <c:pt idx="32">
                  <c:v>0.24697786551630582</c:v>
                </c:pt>
                <c:pt idx="33">
                  <c:v>0.25566300249369189</c:v>
                </c:pt>
                <c:pt idx="34">
                  <c:v>0.26513466361333687</c:v>
                </c:pt>
                <c:pt idx="35">
                  <c:v>0.27460632473298185</c:v>
                </c:pt>
                <c:pt idx="36">
                  <c:v>0.28408667821846212</c:v>
                </c:pt>
                <c:pt idx="37">
                  <c:v>0.29399963437464022</c:v>
                </c:pt>
                <c:pt idx="38">
                  <c:v>0.30391233857818545</c:v>
                </c:pt>
                <c:pt idx="39">
                  <c:v>0.31382504278173062</c:v>
                </c:pt>
                <c:pt idx="40">
                  <c:v>0.32188813980233533</c:v>
                </c:pt>
                <c:pt idx="41">
                  <c:v>0.33301905388242375</c:v>
                </c:pt>
                <c:pt idx="42">
                  <c:v>0.35003674445762201</c:v>
                </c:pt>
                <c:pt idx="43">
                  <c:v>0.36885000265067469</c:v>
                </c:pt>
                <c:pt idx="44">
                  <c:v>0.39045267971204989</c:v>
                </c:pt>
                <c:pt idx="45">
                  <c:v>0.4120547898800011</c:v>
                </c:pt>
                <c:pt idx="46">
                  <c:v>0.43365690004795232</c:v>
                </c:pt>
                <c:pt idx="47">
                  <c:v>0.45525901021590343</c:v>
                </c:pt>
                <c:pt idx="48">
                  <c:v>0.4768611203838547</c:v>
                </c:pt>
                <c:pt idx="49">
                  <c:v>0.4984632305518058</c:v>
                </c:pt>
                <c:pt idx="50">
                  <c:v>0.52006534071975707</c:v>
                </c:pt>
                <c:pt idx="51">
                  <c:v>0.54166745088770829</c:v>
                </c:pt>
                <c:pt idx="52">
                  <c:v>0.5632695610556594</c:v>
                </c:pt>
                <c:pt idx="53">
                  <c:v>0.5848716712236105</c:v>
                </c:pt>
                <c:pt idx="54">
                  <c:v>0.60627278599394574</c:v>
                </c:pt>
                <c:pt idx="55">
                  <c:v>0.63044679496750211</c:v>
                </c:pt>
                <c:pt idx="56">
                  <c:v>0.65465072691553916</c:v>
                </c:pt>
                <c:pt idx="57">
                  <c:v>0.66965465286024273</c:v>
                </c:pt>
                <c:pt idx="58">
                  <c:v>0.68410412137048315</c:v>
                </c:pt>
                <c:pt idx="59">
                  <c:v>0.69855373233086604</c:v>
                </c:pt>
                <c:pt idx="60">
                  <c:v>0.71300334329124881</c:v>
                </c:pt>
                <c:pt idx="61">
                  <c:v>0.72590974437508848</c:v>
                </c:pt>
                <c:pt idx="62">
                  <c:v>0.73881390079001674</c:v>
                </c:pt>
                <c:pt idx="63">
                  <c:v>0.751718057204945</c:v>
                </c:pt>
                <c:pt idx="64">
                  <c:v>0.7646335514883541</c:v>
                </c:pt>
                <c:pt idx="65">
                  <c:v>0.77448705430851117</c:v>
                </c:pt>
                <c:pt idx="66">
                  <c:v>0.78433962342185215</c:v>
                </c:pt>
                <c:pt idx="67">
                  <c:v>0.79419219253519313</c:v>
                </c:pt>
                <c:pt idx="68">
                  <c:v>0.80404476164853422</c:v>
                </c:pt>
                <c:pt idx="69">
                  <c:v>0.81389733076187509</c:v>
                </c:pt>
                <c:pt idx="70">
                  <c:v>0.82374989987521618</c:v>
                </c:pt>
                <c:pt idx="71">
                  <c:v>0.83360246898855717</c:v>
                </c:pt>
                <c:pt idx="72">
                  <c:v>0.84345503810189815</c:v>
                </c:pt>
                <c:pt idx="73">
                  <c:v>0.85330760721523913</c:v>
                </c:pt>
                <c:pt idx="74">
                  <c:v>0.86316017632858033</c:v>
                </c:pt>
                <c:pt idx="75">
                  <c:v>0.87009648607404899</c:v>
                </c:pt>
                <c:pt idx="76">
                  <c:v>0.87486905062850162</c:v>
                </c:pt>
                <c:pt idx="77">
                  <c:v>0.88026483390984822</c:v>
                </c:pt>
                <c:pt idx="78">
                  <c:v>0.88566093647599697</c:v>
                </c:pt>
                <c:pt idx="79">
                  <c:v>0.89105703904214573</c:v>
                </c:pt>
                <c:pt idx="80">
                  <c:v>0.89645314160829415</c:v>
                </c:pt>
                <c:pt idx="81">
                  <c:v>0.90184924417444279</c:v>
                </c:pt>
                <c:pt idx="82">
                  <c:v>0.9072540930962768</c:v>
                </c:pt>
                <c:pt idx="83">
                  <c:v>0.91197208522411088</c:v>
                </c:pt>
                <c:pt idx="84">
                  <c:v>0.91641871689078869</c:v>
                </c:pt>
                <c:pt idx="85">
                  <c:v>0.92086614220826013</c:v>
                </c:pt>
                <c:pt idx="86">
                  <c:v>0.92531356752573146</c:v>
                </c:pt>
                <c:pt idx="87">
                  <c:v>0.9297609928432029</c:v>
                </c:pt>
                <c:pt idx="88">
                  <c:v>0.93420841816067424</c:v>
                </c:pt>
                <c:pt idx="89">
                  <c:v>0.93865584347814568</c:v>
                </c:pt>
                <c:pt idx="90">
                  <c:v>0.94310326879561712</c:v>
                </c:pt>
                <c:pt idx="91">
                  <c:v>0.94755069411308868</c:v>
                </c:pt>
                <c:pt idx="92">
                  <c:v>0.9519981194305599</c:v>
                </c:pt>
                <c:pt idx="93">
                  <c:v>0.95644554474803145</c:v>
                </c:pt>
                <c:pt idx="94">
                  <c:v>0.96089297006550267</c:v>
                </c:pt>
                <c:pt idx="95">
                  <c:v>0.96534039538297423</c:v>
                </c:pt>
                <c:pt idx="96">
                  <c:v>0.96959267932250859</c:v>
                </c:pt>
                <c:pt idx="97">
                  <c:v>0.96912832886367239</c:v>
                </c:pt>
                <c:pt idx="98">
                  <c:v>0.97249955735506888</c:v>
                </c:pt>
                <c:pt idx="99">
                  <c:v>0.9754432648380621</c:v>
                </c:pt>
                <c:pt idx="100">
                  <c:v>0.97838697232105531</c:v>
                </c:pt>
                <c:pt idx="101">
                  <c:v>0.98133067980404853</c:v>
                </c:pt>
                <c:pt idx="102">
                  <c:v>0.98435590902617243</c:v>
                </c:pt>
                <c:pt idx="103">
                  <c:v>0.98768509054004772</c:v>
                </c:pt>
                <c:pt idx="104">
                  <c:v>0.98880540959678898</c:v>
                </c:pt>
                <c:pt idx="105">
                  <c:v>0.99068398102536059</c:v>
                </c:pt>
                <c:pt idx="106">
                  <c:v>0.99172962962962963</c:v>
                </c:pt>
                <c:pt idx="107">
                  <c:v>0.9929618425147837</c:v>
                </c:pt>
                <c:pt idx="108">
                  <c:v>0.99419398537192649</c:v>
                </c:pt>
                <c:pt idx="109">
                  <c:v>0.9954261282290694</c:v>
                </c:pt>
                <c:pt idx="110">
                  <c:v>0.99610131626724752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78-4B49-BE15-CC2880A6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4160"/>
        <c:axId val="186854552"/>
      </c:lineChart>
      <c:catAx>
        <c:axId val="18685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54552"/>
        <c:crosses val="autoZero"/>
        <c:auto val="1"/>
        <c:lblAlgn val="ctr"/>
        <c:lblOffset val="100"/>
        <c:noMultiLvlLbl val="0"/>
      </c:catAx>
      <c:valAx>
        <c:axId val="18685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Spawning Complete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685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517815954823827"/>
          <c:y val="0.23091103678265382"/>
          <c:w val="0.14535214348206474"/>
          <c:h val="0.50061879682258259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5875"/>
  </c:spPr>
  <c:printSettings>
    <c:headerFooter/>
    <c:pageMargins b="0.75" l="0.7" r="0.7" t="0.75" header="0.3" footer="0.3"/>
    <c:pageSetup orientation="landscape" horizontalDpi="0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Dungeness/</a:t>
            </a:r>
            <a:r>
              <a:rPr lang="en-US" sz="1400" baseline="0"/>
              <a:t>Graywolf Steelhead Spawn Timing by Upper/Lower/Greywolf Mean 2015 </a:t>
            </a:r>
            <a:endParaRPr lang="en-US" sz="1400"/>
          </a:p>
        </c:rich>
      </c:tx>
      <c:layout>
        <c:manualLayout>
          <c:xMode val="edge"/>
          <c:yMode val="edge"/>
          <c:x val="9.9268115564874498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4642472098919642E-2"/>
          <c:y val="6.3499396698635413E-2"/>
          <c:w val="0.88424279826211527"/>
          <c:h val="0.80993942107947414"/>
        </c:manualLayout>
      </c:layout>
      <c:lineChart>
        <c:grouping val="standard"/>
        <c:varyColors val="0"/>
        <c:ser>
          <c:idx val="0"/>
          <c:order val="0"/>
          <c:tx>
            <c:v>Lower Mean</c:v>
          </c:tx>
          <c:marker>
            <c:symbol val="none"/>
          </c:marker>
          <c:cat>
            <c:numRef>
              <c:f>'RM .3-3.3'!$A$13:$A$137</c:f>
              <c:numCache>
                <c:formatCode>General</c:formatCode>
                <c:ptCount val="12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  <c:pt idx="35">
                  <c:v>91</c:v>
                </c:pt>
                <c:pt idx="36">
                  <c:v>92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101</c:v>
                </c:pt>
                <c:pt idx="46">
                  <c:v>102</c:v>
                </c:pt>
                <c:pt idx="47">
                  <c:v>103</c:v>
                </c:pt>
                <c:pt idx="48">
                  <c:v>104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108</c:v>
                </c:pt>
                <c:pt idx="53">
                  <c:v>109</c:v>
                </c:pt>
                <c:pt idx="54">
                  <c:v>110</c:v>
                </c:pt>
                <c:pt idx="55">
                  <c:v>111</c:v>
                </c:pt>
                <c:pt idx="56">
                  <c:v>112</c:v>
                </c:pt>
                <c:pt idx="57">
                  <c:v>113</c:v>
                </c:pt>
                <c:pt idx="58">
                  <c:v>114</c:v>
                </c:pt>
                <c:pt idx="59">
                  <c:v>115</c:v>
                </c:pt>
                <c:pt idx="60">
                  <c:v>116</c:v>
                </c:pt>
                <c:pt idx="61">
                  <c:v>117</c:v>
                </c:pt>
                <c:pt idx="62">
                  <c:v>118</c:v>
                </c:pt>
                <c:pt idx="63">
                  <c:v>119</c:v>
                </c:pt>
                <c:pt idx="64">
                  <c:v>120</c:v>
                </c:pt>
                <c:pt idx="65">
                  <c:v>121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130</c:v>
                </c:pt>
                <c:pt idx="75">
                  <c:v>131</c:v>
                </c:pt>
                <c:pt idx="76">
                  <c:v>132</c:v>
                </c:pt>
                <c:pt idx="77">
                  <c:v>133</c:v>
                </c:pt>
                <c:pt idx="78">
                  <c:v>134</c:v>
                </c:pt>
                <c:pt idx="79">
                  <c:v>135</c:v>
                </c:pt>
                <c:pt idx="80">
                  <c:v>136</c:v>
                </c:pt>
                <c:pt idx="81">
                  <c:v>137</c:v>
                </c:pt>
                <c:pt idx="82">
                  <c:v>138</c:v>
                </c:pt>
                <c:pt idx="83">
                  <c:v>139</c:v>
                </c:pt>
                <c:pt idx="84">
                  <c:v>140</c:v>
                </c:pt>
                <c:pt idx="85">
                  <c:v>141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152</c:v>
                </c:pt>
                <c:pt idx="97">
                  <c:v>153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159</c:v>
                </c:pt>
                <c:pt idx="104">
                  <c:v>160</c:v>
                </c:pt>
                <c:pt idx="105">
                  <c:v>161</c:v>
                </c:pt>
                <c:pt idx="106">
                  <c:v>162</c:v>
                </c:pt>
                <c:pt idx="107">
                  <c:v>163</c:v>
                </c:pt>
                <c:pt idx="108">
                  <c:v>164</c:v>
                </c:pt>
                <c:pt idx="109">
                  <c:v>165</c:v>
                </c:pt>
                <c:pt idx="110">
                  <c:v>166</c:v>
                </c:pt>
                <c:pt idx="111">
                  <c:v>167</c:v>
                </c:pt>
                <c:pt idx="112">
                  <c:v>168</c:v>
                </c:pt>
                <c:pt idx="113">
                  <c:v>169</c:v>
                </c:pt>
                <c:pt idx="114">
                  <c:v>170</c:v>
                </c:pt>
                <c:pt idx="115">
                  <c:v>171</c:v>
                </c:pt>
                <c:pt idx="116">
                  <c:v>172</c:v>
                </c:pt>
                <c:pt idx="117">
                  <c:v>173</c:v>
                </c:pt>
                <c:pt idx="118">
                  <c:v>174</c:v>
                </c:pt>
                <c:pt idx="119">
                  <c:v>175</c:v>
                </c:pt>
                <c:pt idx="120">
                  <c:v>176</c:v>
                </c:pt>
                <c:pt idx="121">
                  <c:v>177</c:v>
                </c:pt>
                <c:pt idx="122">
                  <c:v>178</c:v>
                </c:pt>
                <c:pt idx="123">
                  <c:v>179</c:v>
                </c:pt>
                <c:pt idx="124">
                  <c:v>180</c:v>
                </c:pt>
              </c:numCache>
            </c:numRef>
          </c:cat>
          <c:val>
            <c:numRef>
              <c:f>'Spawn Timing Summary Dungeness'!$M$11:$M$126</c:f>
              <c:numCache>
                <c:formatCode>0%</c:formatCode>
                <c:ptCount val="116"/>
                <c:pt idx="0">
                  <c:v>1.1856231326277408E-2</c:v>
                </c:pt>
                <c:pt idx="1">
                  <c:v>1.762501835721882E-2</c:v>
                </c:pt>
                <c:pt idx="2">
                  <c:v>2.3395399775915326E-2</c:v>
                </c:pt>
                <c:pt idx="3">
                  <c:v>2.9165781194611842E-2</c:v>
                </c:pt>
                <c:pt idx="4">
                  <c:v>3.4936162613308348E-2</c:v>
                </c:pt>
                <c:pt idx="5">
                  <c:v>4.0706544032004861E-2</c:v>
                </c:pt>
                <c:pt idx="6">
                  <c:v>4.6476925450701367E-2</c:v>
                </c:pt>
                <c:pt idx="7">
                  <c:v>5.2011361102202121E-2</c:v>
                </c:pt>
                <c:pt idx="8">
                  <c:v>5.8381900349181448E-2</c:v>
                </c:pt>
                <c:pt idx="9">
                  <c:v>6.4752281767877964E-2</c:v>
                </c:pt>
                <c:pt idx="10">
                  <c:v>7.1122663186574467E-2</c:v>
                </c:pt>
                <c:pt idx="11">
                  <c:v>7.7493044605270983E-2</c:v>
                </c:pt>
                <c:pt idx="12">
                  <c:v>8.3853700074034171E-2</c:v>
                </c:pt>
                <c:pt idx="13">
                  <c:v>8.9810901220621839E-2</c:v>
                </c:pt>
                <c:pt idx="14">
                  <c:v>9.5767252027073452E-2</c:v>
                </c:pt>
                <c:pt idx="15">
                  <c:v>0.10172360283352506</c:v>
                </c:pt>
                <c:pt idx="16">
                  <c:v>0.10767995363997668</c:v>
                </c:pt>
                <c:pt idx="17">
                  <c:v>0.11363630444642829</c:v>
                </c:pt>
                <c:pt idx="18">
                  <c:v>0.1195926552528799</c:v>
                </c:pt>
                <c:pt idx="19">
                  <c:v>0.12554900605933153</c:v>
                </c:pt>
                <c:pt idx="20">
                  <c:v>0.13150535686578313</c:v>
                </c:pt>
                <c:pt idx="21">
                  <c:v>0.13746170767223476</c:v>
                </c:pt>
                <c:pt idx="22">
                  <c:v>0.14341805847868636</c:v>
                </c:pt>
                <c:pt idx="23">
                  <c:v>0.14937440928513798</c:v>
                </c:pt>
                <c:pt idx="24">
                  <c:v>0.15533076009158958</c:v>
                </c:pt>
                <c:pt idx="25">
                  <c:v>0.16128711089804121</c:v>
                </c:pt>
                <c:pt idx="26">
                  <c:v>0.16724346170449278</c:v>
                </c:pt>
                <c:pt idx="27">
                  <c:v>0.17319981251094443</c:v>
                </c:pt>
                <c:pt idx="28">
                  <c:v>0.17915616331739601</c:v>
                </c:pt>
                <c:pt idx="29">
                  <c:v>0.18511251412384766</c:v>
                </c:pt>
                <c:pt idx="30">
                  <c:v>0.19106886493029923</c:v>
                </c:pt>
                <c:pt idx="31">
                  <c:v>0.19702521573675089</c:v>
                </c:pt>
                <c:pt idx="32">
                  <c:v>0.20298156654320249</c:v>
                </c:pt>
                <c:pt idx="33">
                  <c:v>0.21041568426613066</c:v>
                </c:pt>
                <c:pt idx="34">
                  <c:v>0.21961948130914141</c:v>
                </c:pt>
                <c:pt idx="35">
                  <c:v>0.22882327835215216</c:v>
                </c:pt>
                <c:pt idx="36">
                  <c:v>0.23804663321829223</c:v>
                </c:pt>
                <c:pt idx="37">
                  <c:v>0.24824334409350254</c:v>
                </c:pt>
                <c:pt idx="38">
                  <c:v>0.25843948807528883</c:v>
                </c:pt>
                <c:pt idx="39">
                  <c:v>0.26863563205707508</c:v>
                </c:pt>
                <c:pt idx="40">
                  <c:v>0.27883682654391184</c:v>
                </c:pt>
                <c:pt idx="41">
                  <c:v>0.29071005385903143</c:v>
                </c:pt>
                <c:pt idx="42">
                  <c:v>0.30258328117415101</c:v>
                </c:pt>
                <c:pt idx="43">
                  <c:v>0.31445650848927065</c:v>
                </c:pt>
                <c:pt idx="44">
                  <c:v>0.32632973580439023</c:v>
                </c:pt>
                <c:pt idx="45">
                  <c:v>0.33820296311950981</c:v>
                </c:pt>
                <c:pt idx="46">
                  <c:v>0.35007619043462951</c:v>
                </c:pt>
                <c:pt idx="47">
                  <c:v>0.36194941774974904</c:v>
                </c:pt>
                <c:pt idx="48">
                  <c:v>0.37382264506486867</c:v>
                </c:pt>
                <c:pt idx="49">
                  <c:v>0.38569587237998826</c:v>
                </c:pt>
                <c:pt idx="50">
                  <c:v>0.3975690996951079</c:v>
                </c:pt>
                <c:pt idx="51">
                  <c:v>0.40944232701022742</c:v>
                </c:pt>
                <c:pt idx="52">
                  <c:v>0.42131555432534706</c:v>
                </c:pt>
                <c:pt idx="53">
                  <c:v>0.43318878164046665</c:v>
                </c:pt>
                <c:pt idx="54">
                  <c:v>0.44460976931095014</c:v>
                </c:pt>
                <c:pt idx="55">
                  <c:v>0.46226976893868149</c:v>
                </c:pt>
                <c:pt idx="56">
                  <c:v>0.47992903970343898</c:v>
                </c:pt>
                <c:pt idx="57">
                  <c:v>0.49926731266117891</c:v>
                </c:pt>
                <c:pt idx="58">
                  <c:v>0.51736167957978263</c:v>
                </c:pt>
                <c:pt idx="59">
                  <c:v>0.53545636701120669</c:v>
                </c:pt>
                <c:pt idx="60">
                  <c:v>0.55355105444263086</c:v>
                </c:pt>
                <c:pt idx="61">
                  <c:v>0.57164574187405504</c:v>
                </c:pt>
                <c:pt idx="62">
                  <c:v>0.58974042930547932</c:v>
                </c:pt>
                <c:pt idx="63">
                  <c:v>0.60783511673690338</c:v>
                </c:pt>
                <c:pt idx="64">
                  <c:v>0.62592980416832755</c:v>
                </c:pt>
                <c:pt idx="65">
                  <c:v>0.64402449159975172</c:v>
                </c:pt>
                <c:pt idx="66">
                  <c:v>0.6621191790311759</c:v>
                </c:pt>
                <c:pt idx="67">
                  <c:v>0.68021386646260007</c:v>
                </c:pt>
                <c:pt idx="68">
                  <c:v>0.69830855389402435</c:v>
                </c:pt>
                <c:pt idx="69">
                  <c:v>0.71640324132544841</c:v>
                </c:pt>
                <c:pt idx="70">
                  <c:v>0.73449792875687259</c:v>
                </c:pt>
                <c:pt idx="71">
                  <c:v>0.75259261618829687</c:v>
                </c:pt>
                <c:pt idx="72">
                  <c:v>0.77068730361972093</c:v>
                </c:pt>
                <c:pt idx="73">
                  <c:v>0.7887819910511451</c:v>
                </c:pt>
                <c:pt idx="74">
                  <c:v>0.8068766784825695</c:v>
                </c:pt>
                <c:pt idx="75">
                  <c:v>0.81840978233628103</c:v>
                </c:pt>
                <c:pt idx="76">
                  <c:v>0.82507445951020653</c:v>
                </c:pt>
                <c:pt idx="77">
                  <c:v>0.83314137881964323</c:v>
                </c:pt>
                <c:pt idx="78">
                  <c:v>0.84120901651988478</c:v>
                </c:pt>
                <c:pt idx="79">
                  <c:v>0.8492766542201261</c:v>
                </c:pt>
                <c:pt idx="80">
                  <c:v>0.85734429192036743</c:v>
                </c:pt>
                <c:pt idx="81">
                  <c:v>0.86541192962060887</c:v>
                </c:pt>
                <c:pt idx="82">
                  <c:v>0.87349924662114198</c:v>
                </c:pt>
                <c:pt idx="83">
                  <c:v>0.88004113583517585</c:v>
                </c:pt>
                <c:pt idx="84">
                  <c:v>0.88597246401160779</c:v>
                </c:pt>
                <c:pt idx="85">
                  <c:v>0.89190557790232539</c:v>
                </c:pt>
                <c:pt idx="86">
                  <c:v>0.89783869179304288</c:v>
                </c:pt>
                <c:pt idx="87">
                  <c:v>0.90377180568376059</c:v>
                </c:pt>
                <c:pt idx="88">
                  <c:v>0.90970491957447808</c:v>
                </c:pt>
                <c:pt idx="89">
                  <c:v>0.91563803346519579</c:v>
                </c:pt>
                <c:pt idx="90">
                  <c:v>0.9215711473559135</c:v>
                </c:pt>
                <c:pt idx="91">
                  <c:v>0.92750426124663099</c:v>
                </c:pt>
                <c:pt idx="92">
                  <c:v>0.93343737513734859</c:v>
                </c:pt>
                <c:pt idx="93">
                  <c:v>0.93937048902806619</c:v>
                </c:pt>
                <c:pt idx="94">
                  <c:v>0.94530360291878379</c:v>
                </c:pt>
                <c:pt idx="95">
                  <c:v>0.95123671680950139</c:v>
                </c:pt>
                <c:pt idx="96">
                  <c:v>0.9565539949230929</c:v>
                </c:pt>
                <c:pt idx="97">
                  <c:v>0.94847743540766116</c:v>
                </c:pt>
                <c:pt idx="98">
                  <c:v>0.95488287758453205</c:v>
                </c:pt>
                <c:pt idx="99">
                  <c:v>0.96128831976140283</c:v>
                </c:pt>
                <c:pt idx="100">
                  <c:v>0.9676937619382735</c:v>
                </c:pt>
                <c:pt idx="101">
                  <c:v>0.97409920411514428</c:v>
                </c:pt>
                <c:pt idx="102">
                  <c:v>0.98050464629201517</c:v>
                </c:pt>
                <c:pt idx="103">
                  <c:v>0.9869133278598804</c:v>
                </c:pt>
                <c:pt idx="104">
                  <c:v>0.98674856321839166</c:v>
                </c:pt>
                <c:pt idx="105">
                  <c:v>0.98962356321839184</c:v>
                </c:pt>
                <c:pt idx="106">
                  <c:v>0.98958333333333326</c:v>
                </c:pt>
                <c:pt idx="107">
                  <c:v>0.99019607843137258</c:v>
                </c:pt>
                <c:pt idx="108">
                  <c:v>0.99080857843137249</c:v>
                </c:pt>
                <c:pt idx="109">
                  <c:v>0.99142107843137262</c:v>
                </c:pt>
                <c:pt idx="110">
                  <c:v>0.99203357843137252</c:v>
                </c:pt>
                <c:pt idx="111">
                  <c:v>0.99264607843137243</c:v>
                </c:pt>
                <c:pt idx="112">
                  <c:v>0.99325857843137255</c:v>
                </c:pt>
                <c:pt idx="113">
                  <c:v>0.99387107843137246</c:v>
                </c:pt>
                <c:pt idx="114">
                  <c:v>0.99448357843137236</c:v>
                </c:pt>
                <c:pt idx="115">
                  <c:v>0.99509607843137249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4-43DA-B687-F8E97F3FD4E0}"/>
            </c:ext>
          </c:extLst>
        </c:ser>
        <c:ser>
          <c:idx val="1"/>
          <c:order val="1"/>
          <c:tx>
            <c:v>Upper Mean</c:v>
          </c:tx>
          <c:marker>
            <c:symbol val="none"/>
          </c:marker>
          <c:val>
            <c:numRef>
              <c:f>'Spawn Timing Summary Dungeness'!$N$11:$N$123</c:f>
              <c:numCache>
                <c:formatCode>0%</c:formatCode>
                <c:ptCount val="113"/>
                <c:pt idx="0">
                  <c:v>0</c:v>
                </c:pt>
                <c:pt idx="1">
                  <c:v>6.1537299909392934E-3</c:v>
                </c:pt>
                <c:pt idx="2">
                  <c:v>1.2314444276653578E-2</c:v>
                </c:pt>
                <c:pt idx="3">
                  <c:v>1.8475158562367866E-2</c:v>
                </c:pt>
                <c:pt idx="4">
                  <c:v>2.4635872848082149E-2</c:v>
                </c:pt>
                <c:pt idx="5">
                  <c:v>3.0796587133796436E-2</c:v>
                </c:pt>
                <c:pt idx="6">
                  <c:v>3.695730141951073E-2</c:v>
                </c:pt>
                <c:pt idx="7">
                  <c:v>4.3118015705225013E-2</c:v>
                </c:pt>
                <c:pt idx="8">
                  <c:v>4.9278729990939296E-2</c:v>
                </c:pt>
                <c:pt idx="9">
                  <c:v>5.5439444276653579E-2</c:v>
                </c:pt>
                <c:pt idx="10">
                  <c:v>6.1600158562367863E-2</c:v>
                </c:pt>
                <c:pt idx="11">
                  <c:v>6.776087284808216E-2</c:v>
                </c:pt>
                <c:pt idx="12">
                  <c:v>7.3921587133796443E-2</c:v>
                </c:pt>
                <c:pt idx="13">
                  <c:v>8.0082301419510726E-2</c:v>
                </c:pt>
                <c:pt idx="14">
                  <c:v>8.6243015705224996E-2</c:v>
                </c:pt>
                <c:pt idx="15">
                  <c:v>9.2403729990939293E-2</c:v>
                </c:pt>
                <c:pt idx="16">
                  <c:v>9.8564444276653562E-2</c:v>
                </c:pt>
                <c:pt idx="17">
                  <c:v>0.10472515856236783</c:v>
                </c:pt>
                <c:pt idx="18">
                  <c:v>0.11088587284808213</c:v>
                </c:pt>
                <c:pt idx="19">
                  <c:v>0.1170465871337964</c:v>
                </c:pt>
                <c:pt idx="20">
                  <c:v>0.12320730141951067</c:v>
                </c:pt>
                <c:pt idx="21">
                  <c:v>0.12936801570522494</c:v>
                </c:pt>
                <c:pt idx="22">
                  <c:v>0.13552872999093923</c:v>
                </c:pt>
                <c:pt idx="23">
                  <c:v>0.1416894442766535</c:v>
                </c:pt>
                <c:pt idx="24">
                  <c:v>0.14785015856236777</c:v>
                </c:pt>
                <c:pt idx="25">
                  <c:v>0.15401087284808207</c:v>
                </c:pt>
                <c:pt idx="26">
                  <c:v>0.16017158713379637</c:v>
                </c:pt>
                <c:pt idx="27">
                  <c:v>0.16633230141951064</c:v>
                </c:pt>
                <c:pt idx="28">
                  <c:v>0.17249301570522493</c:v>
                </c:pt>
                <c:pt idx="29">
                  <c:v>0.17865372999093923</c:v>
                </c:pt>
                <c:pt idx="30">
                  <c:v>0.1848144442766535</c:v>
                </c:pt>
                <c:pt idx="31">
                  <c:v>0.1909751585623678</c:v>
                </c:pt>
                <c:pt idx="32">
                  <c:v>0.19713587284808209</c:v>
                </c:pt>
                <c:pt idx="33">
                  <c:v>0.20329658713379636</c:v>
                </c:pt>
                <c:pt idx="34">
                  <c:v>0.20945730141951063</c:v>
                </c:pt>
                <c:pt idx="35">
                  <c:v>0.21561801570522493</c:v>
                </c:pt>
                <c:pt idx="36">
                  <c:v>0.22177872999093923</c:v>
                </c:pt>
                <c:pt idx="37">
                  <c:v>0.2279394442766535</c:v>
                </c:pt>
                <c:pt idx="38">
                  <c:v>0.23410015856236779</c:v>
                </c:pt>
                <c:pt idx="39">
                  <c:v>0.24026087284808206</c:v>
                </c:pt>
                <c:pt idx="40">
                  <c:v>0.24642158713379636</c:v>
                </c:pt>
                <c:pt idx="41">
                  <c:v>0.25258230141951066</c:v>
                </c:pt>
                <c:pt idx="42">
                  <c:v>0.25860989882210816</c:v>
                </c:pt>
                <c:pt idx="43">
                  <c:v>0.27272727272727271</c:v>
                </c:pt>
                <c:pt idx="44">
                  <c:v>0.29939703153988867</c:v>
                </c:pt>
                <c:pt idx="45">
                  <c:v>0.32606423933209649</c:v>
                </c:pt>
                <c:pt idx="46">
                  <c:v>0.35273144712430426</c:v>
                </c:pt>
                <c:pt idx="47">
                  <c:v>0.37939865491651203</c:v>
                </c:pt>
                <c:pt idx="48">
                  <c:v>0.4060658627087198</c:v>
                </c:pt>
                <c:pt idx="49">
                  <c:v>0.43273307050092757</c:v>
                </c:pt>
                <c:pt idx="50">
                  <c:v>0.45940027829313534</c:v>
                </c:pt>
                <c:pt idx="51">
                  <c:v>0.48606748608534317</c:v>
                </c:pt>
                <c:pt idx="52">
                  <c:v>0.512734693877551</c:v>
                </c:pt>
                <c:pt idx="53">
                  <c:v>0.53940190166975865</c:v>
                </c:pt>
                <c:pt idx="54">
                  <c:v>0.56606910946196654</c:v>
                </c:pt>
                <c:pt idx="55">
                  <c:v>0.59273631725417431</c:v>
                </c:pt>
                <c:pt idx="56">
                  <c:v>0.61940352504638208</c:v>
                </c:pt>
                <c:pt idx="57">
                  <c:v>0.64607073283858985</c:v>
                </c:pt>
                <c:pt idx="58">
                  <c:v>0.67273794063079762</c:v>
                </c:pt>
                <c:pt idx="59">
                  <c:v>0.69940514842300539</c:v>
                </c:pt>
                <c:pt idx="60">
                  <c:v>0.72607235621521315</c:v>
                </c:pt>
                <c:pt idx="61">
                  <c:v>0.74579511956297651</c:v>
                </c:pt>
                <c:pt idx="62">
                  <c:v>0.76550778190063884</c:v>
                </c:pt>
                <c:pt idx="63">
                  <c:v>0.78522044423830129</c:v>
                </c:pt>
                <c:pt idx="64">
                  <c:v>0.80498412698412714</c:v>
                </c:pt>
                <c:pt idx="65">
                  <c:v>0.81096884814531878</c:v>
                </c:pt>
                <c:pt idx="66">
                  <c:v>0.81694936762583836</c:v>
                </c:pt>
                <c:pt idx="67">
                  <c:v>0.82292988710635784</c:v>
                </c:pt>
                <c:pt idx="68">
                  <c:v>0.82891040658687731</c:v>
                </c:pt>
                <c:pt idx="69">
                  <c:v>0.83489092606739679</c:v>
                </c:pt>
                <c:pt idx="70">
                  <c:v>0.84087144554791626</c:v>
                </c:pt>
                <c:pt idx="71">
                  <c:v>0.84685196502843574</c:v>
                </c:pt>
                <c:pt idx="72">
                  <c:v>0.85283248450895521</c:v>
                </c:pt>
                <c:pt idx="73">
                  <c:v>0.85881300398947469</c:v>
                </c:pt>
                <c:pt idx="74">
                  <c:v>0.86479352346999416</c:v>
                </c:pt>
                <c:pt idx="75">
                  <c:v>0.87077404295051364</c:v>
                </c:pt>
                <c:pt idx="76">
                  <c:v>0.87675456243103311</c:v>
                </c:pt>
                <c:pt idx="77">
                  <c:v>0.88273508191155259</c:v>
                </c:pt>
                <c:pt idx="78">
                  <c:v>0.88871560139207206</c:v>
                </c:pt>
                <c:pt idx="79">
                  <c:v>0.89469612087259154</c:v>
                </c:pt>
                <c:pt idx="80">
                  <c:v>0.90067664035311101</c:v>
                </c:pt>
                <c:pt idx="81">
                  <c:v>0.90665715983363049</c:v>
                </c:pt>
                <c:pt idx="82">
                  <c:v>0.91263767931414996</c:v>
                </c:pt>
                <c:pt idx="83">
                  <c:v>0.91861819879466944</c:v>
                </c:pt>
                <c:pt idx="84">
                  <c:v>0.92459871827518891</c:v>
                </c:pt>
                <c:pt idx="85">
                  <c:v>0.9305792377557085</c:v>
                </c:pt>
                <c:pt idx="86">
                  <c:v>0.93655975723622786</c:v>
                </c:pt>
                <c:pt idx="87">
                  <c:v>0.94254027671674745</c:v>
                </c:pt>
                <c:pt idx="88">
                  <c:v>0.94852079619726681</c:v>
                </c:pt>
                <c:pt idx="89">
                  <c:v>0.9545013156777864</c:v>
                </c:pt>
                <c:pt idx="90">
                  <c:v>0.96048183515830576</c:v>
                </c:pt>
                <c:pt idx="91">
                  <c:v>0.96646235463882535</c:v>
                </c:pt>
                <c:pt idx="92">
                  <c:v>0.97244287411934471</c:v>
                </c:pt>
                <c:pt idx="93">
                  <c:v>0.97842339359986419</c:v>
                </c:pt>
                <c:pt idx="94">
                  <c:v>0.98440391308038366</c:v>
                </c:pt>
                <c:pt idx="95">
                  <c:v>0.99038443256090314</c:v>
                </c:pt>
                <c:pt idx="96">
                  <c:v>0.99671848739495861</c:v>
                </c:pt>
                <c:pt idx="97">
                  <c:v>0.99828991596638716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4-43DA-B687-F8E97F3FD4E0}"/>
            </c:ext>
          </c:extLst>
        </c:ser>
        <c:ser>
          <c:idx val="2"/>
          <c:order val="2"/>
          <c:tx>
            <c:v>Graywolf Mean</c:v>
          </c:tx>
          <c:marker>
            <c:symbol val="none"/>
          </c:marker>
          <c:val>
            <c:numRef>
              <c:f>'Spawn Timing Summary Dungeness'!$O$11:$O$68</c:f>
              <c:numCache>
                <c:formatCode>0%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1.1363636363636364E-2</c:v>
                </c:pt>
                <c:pt idx="10">
                  <c:v>2.2738636363636364E-2</c:v>
                </c:pt>
                <c:pt idx="11">
                  <c:v>3.411363636363636E-2</c:v>
                </c:pt>
                <c:pt idx="12">
                  <c:v>4.5488636363636356E-2</c:v>
                </c:pt>
                <c:pt idx="13">
                  <c:v>5.6863636363636352E-2</c:v>
                </c:pt>
                <c:pt idx="14">
                  <c:v>6.8238636363636349E-2</c:v>
                </c:pt>
                <c:pt idx="15">
                  <c:v>7.9613636363636345E-2</c:v>
                </c:pt>
                <c:pt idx="16">
                  <c:v>9.0988636363636341E-2</c:v>
                </c:pt>
                <c:pt idx="17">
                  <c:v>0.10236363636363634</c:v>
                </c:pt>
                <c:pt idx="18">
                  <c:v>0.11373863636363633</c:v>
                </c:pt>
                <c:pt idx="19">
                  <c:v>0.12511363636363634</c:v>
                </c:pt>
                <c:pt idx="20">
                  <c:v>0.13648863636363634</c:v>
                </c:pt>
                <c:pt idx="21">
                  <c:v>0.14786363636363634</c:v>
                </c:pt>
                <c:pt idx="22">
                  <c:v>0.15923863636363633</c:v>
                </c:pt>
                <c:pt idx="23">
                  <c:v>0.17061363636363633</c:v>
                </c:pt>
                <c:pt idx="24">
                  <c:v>0.18198863636363632</c:v>
                </c:pt>
                <c:pt idx="25">
                  <c:v>0.19336363636363632</c:v>
                </c:pt>
                <c:pt idx="26">
                  <c:v>0.20473863636363632</c:v>
                </c:pt>
                <c:pt idx="27">
                  <c:v>0.21611363636363631</c:v>
                </c:pt>
                <c:pt idx="28">
                  <c:v>0.22748863636363631</c:v>
                </c:pt>
                <c:pt idx="29">
                  <c:v>0.23886363636363631</c:v>
                </c:pt>
                <c:pt idx="30">
                  <c:v>0.2502386363636363</c:v>
                </c:pt>
                <c:pt idx="31">
                  <c:v>0.26161363636363633</c:v>
                </c:pt>
                <c:pt idx="32">
                  <c:v>0.27298863636363635</c:v>
                </c:pt>
                <c:pt idx="33">
                  <c:v>0.28436363636363637</c:v>
                </c:pt>
                <c:pt idx="34">
                  <c:v>0.2957386363636364</c:v>
                </c:pt>
                <c:pt idx="35">
                  <c:v>0.30711363636363642</c:v>
                </c:pt>
                <c:pt idx="36">
                  <c:v>0.31848863636363645</c:v>
                </c:pt>
                <c:pt idx="37">
                  <c:v>0.32986363636363647</c:v>
                </c:pt>
                <c:pt idx="38">
                  <c:v>0.34123863636363649</c:v>
                </c:pt>
                <c:pt idx="39">
                  <c:v>0.35261363636363652</c:v>
                </c:pt>
                <c:pt idx="40">
                  <c:v>0.36398863636363654</c:v>
                </c:pt>
                <c:pt idx="41">
                  <c:v>0.375</c:v>
                </c:pt>
                <c:pt idx="42">
                  <c:v>0.41666666666666669</c:v>
                </c:pt>
                <c:pt idx="43">
                  <c:v>0.45829166666666671</c:v>
                </c:pt>
                <c:pt idx="44">
                  <c:v>0.49991666666666673</c:v>
                </c:pt>
                <c:pt idx="45">
                  <c:v>0.5415416666666667</c:v>
                </c:pt>
                <c:pt idx="46">
                  <c:v>0.58316666666666672</c:v>
                </c:pt>
                <c:pt idx="47">
                  <c:v>0.62479166666666675</c:v>
                </c:pt>
                <c:pt idx="48">
                  <c:v>0.66641666666666677</c:v>
                </c:pt>
                <c:pt idx="49">
                  <c:v>0.70804166666666679</c:v>
                </c:pt>
                <c:pt idx="50">
                  <c:v>0.74966666666666681</c:v>
                </c:pt>
                <c:pt idx="51">
                  <c:v>0.79129166666666684</c:v>
                </c:pt>
                <c:pt idx="52">
                  <c:v>0.83291666666666686</c:v>
                </c:pt>
                <c:pt idx="53">
                  <c:v>0.87454166666666688</c:v>
                </c:pt>
                <c:pt idx="54">
                  <c:v>0.91616666666666691</c:v>
                </c:pt>
                <c:pt idx="55">
                  <c:v>0.95779166666666693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4-43DA-B687-F8E97F3FD4E0}"/>
            </c:ext>
          </c:extLst>
        </c:ser>
        <c:ser>
          <c:idx val="3"/>
          <c:order val="3"/>
          <c:tx>
            <c:v>Upper/Lower Mean</c:v>
          </c:tx>
          <c:marker>
            <c:symbol val="none"/>
          </c:marker>
          <c:val>
            <c:numRef>
              <c:f>'Spawn Timing Summary Dungeness'!$P$11:$P$118</c:f>
              <c:numCache>
                <c:formatCode>0%</c:formatCode>
                <c:ptCount val="108"/>
                <c:pt idx="0">
                  <c:v>7.9041542175182725E-3</c:v>
                </c:pt>
                <c:pt idx="1">
                  <c:v>1.3801255568458978E-2</c:v>
                </c:pt>
                <c:pt idx="2">
                  <c:v>1.9701747942828075E-2</c:v>
                </c:pt>
                <c:pt idx="3">
                  <c:v>2.5602240317197184E-2</c:v>
                </c:pt>
                <c:pt idx="4">
                  <c:v>3.1502732691566282E-2</c:v>
                </c:pt>
                <c:pt idx="5">
                  <c:v>3.7403225065935387E-2</c:v>
                </c:pt>
                <c:pt idx="6">
                  <c:v>4.3303717440304486E-2</c:v>
                </c:pt>
                <c:pt idx="7">
                  <c:v>4.9046912636543087E-2</c:v>
                </c:pt>
                <c:pt idx="8">
                  <c:v>5.5347510229767395E-2</c:v>
                </c:pt>
                <c:pt idx="9">
                  <c:v>6.1648002604136498E-2</c:v>
                </c:pt>
                <c:pt idx="10">
                  <c:v>6.7948494978505594E-2</c:v>
                </c:pt>
                <c:pt idx="11">
                  <c:v>7.4248987352874704E-2</c:v>
                </c:pt>
                <c:pt idx="12">
                  <c:v>8.05429957606216E-2</c:v>
                </c:pt>
                <c:pt idx="13">
                  <c:v>8.6568034620251463E-2</c:v>
                </c:pt>
                <c:pt idx="14">
                  <c:v>9.2592506586457304E-2</c:v>
                </c:pt>
                <c:pt idx="15">
                  <c:v>9.8616978552663145E-2</c:v>
                </c:pt>
                <c:pt idx="16">
                  <c:v>0.10464145051886897</c:v>
                </c:pt>
                <c:pt idx="17">
                  <c:v>0.1106659224850748</c:v>
                </c:pt>
                <c:pt idx="18">
                  <c:v>0.11669039445128065</c:v>
                </c:pt>
                <c:pt idx="19">
                  <c:v>0.12271486641748648</c:v>
                </c:pt>
                <c:pt idx="20">
                  <c:v>0.12873933838369231</c:v>
                </c:pt>
                <c:pt idx="21">
                  <c:v>0.13476381034989815</c:v>
                </c:pt>
                <c:pt idx="22">
                  <c:v>0.14078828231610399</c:v>
                </c:pt>
                <c:pt idx="23">
                  <c:v>0.1468127542823098</c:v>
                </c:pt>
                <c:pt idx="24">
                  <c:v>0.15283722624851565</c:v>
                </c:pt>
                <c:pt idx="25">
                  <c:v>0.15886169821472149</c:v>
                </c:pt>
                <c:pt idx="26">
                  <c:v>0.1648861701809273</c:v>
                </c:pt>
                <c:pt idx="27">
                  <c:v>0.17091064214713317</c:v>
                </c:pt>
                <c:pt idx="28">
                  <c:v>0.17693511411333898</c:v>
                </c:pt>
                <c:pt idx="29">
                  <c:v>0.18295958607954485</c:v>
                </c:pt>
                <c:pt idx="30">
                  <c:v>0.18898405804575066</c:v>
                </c:pt>
                <c:pt idx="31">
                  <c:v>0.1950085300119565</c:v>
                </c:pt>
                <c:pt idx="32">
                  <c:v>0.20103300197816235</c:v>
                </c:pt>
                <c:pt idx="33">
                  <c:v>0.2080426518886859</c:v>
                </c:pt>
                <c:pt idx="34">
                  <c:v>0.21623208801259783</c:v>
                </c:pt>
                <c:pt idx="35">
                  <c:v>0.22442152413650973</c:v>
                </c:pt>
                <c:pt idx="36">
                  <c:v>0.23262399880917459</c:v>
                </c:pt>
                <c:pt idx="37">
                  <c:v>0.24147537748788619</c:v>
                </c:pt>
                <c:pt idx="38">
                  <c:v>0.25032637823764847</c:v>
                </c:pt>
                <c:pt idx="39">
                  <c:v>0.25917737898741072</c:v>
                </c:pt>
                <c:pt idx="40">
                  <c:v>0.26803174674054003</c:v>
                </c:pt>
                <c:pt idx="41">
                  <c:v>0.27800080304585784</c:v>
                </c:pt>
                <c:pt idx="42">
                  <c:v>0.28792548705680338</c:v>
                </c:pt>
                <c:pt idx="43">
                  <c:v>0.30054676323527135</c:v>
                </c:pt>
                <c:pt idx="44">
                  <c:v>0.31735216771622304</c:v>
                </c:pt>
                <c:pt idx="45">
                  <c:v>0.33415672185703871</c:v>
                </c:pt>
                <c:pt idx="46">
                  <c:v>0.35096127599785443</c:v>
                </c:pt>
                <c:pt idx="47">
                  <c:v>0.36776583013866998</c:v>
                </c:pt>
                <c:pt idx="48">
                  <c:v>0.3845703842794857</c:v>
                </c:pt>
                <c:pt idx="49">
                  <c:v>0.40137493842030136</c:v>
                </c:pt>
                <c:pt idx="50">
                  <c:v>0.41817949256111708</c:v>
                </c:pt>
                <c:pt idx="51">
                  <c:v>0.43498404670193275</c:v>
                </c:pt>
                <c:pt idx="52">
                  <c:v>0.45178860084274836</c:v>
                </c:pt>
                <c:pt idx="53">
                  <c:v>0.46859315498356402</c:v>
                </c:pt>
                <c:pt idx="54">
                  <c:v>0.48509621602795555</c:v>
                </c:pt>
                <c:pt idx="55">
                  <c:v>0.50575861837717906</c:v>
                </c:pt>
                <c:pt idx="56">
                  <c:v>0.52642053481775331</c:v>
                </c:pt>
                <c:pt idx="57">
                  <c:v>0.54820178605364922</c:v>
                </c:pt>
                <c:pt idx="58">
                  <c:v>0.56915376659678762</c:v>
                </c:pt>
                <c:pt idx="59">
                  <c:v>0.59010596081513966</c:v>
                </c:pt>
                <c:pt idx="60">
                  <c:v>0.61105815503349159</c:v>
                </c:pt>
                <c:pt idx="61">
                  <c:v>0.62969553443702886</c:v>
                </c:pt>
                <c:pt idx="62">
                  <c:v>0.64832954683719912</c:v>
                </c:pt>
                <c:pt idx="63">
                  <c:v>0.66696355923736927</c:v>
                </c:pt>
                <c:pt idx="64">
                  <c:v>0.68561457844026075</c:v>
                </c:pt>
                <c:pt idx="65">
                  <c:v>0.69967261044827411</c:v>
                </c:pt>
                <c:pt idx="66">
                  <c:v>0.71372924189606335</c:v>
                </c:pt>
                <c:pt idx="67">
                  <c:v>0.72778587334385259</c:v>
                </c:pt>
                <c:pt idx="68">
                  <c:v>0.74184250479164204</c:v>
                </c:pt>
                <c:pt idx="69">
                  <c:v>0.75589913623943117</c:v>
                </c:pt>
                <c:pt idx="70">
                  <c:v>0.76995576768722052</c:v>
                </c:pt>
                <c:pt idx="71">
                  <c:v>0.78401239913500975</c:v>
                </c:pt>
                <c:pt idx="72">
                  <c:v>0.79806903058279899</c:v>
                </c:pt>
                <c:pt idx="73">
                  <c:v>0.81212566203058822</c:v>
                </c:pt>
                <c:pt idx="74">
                  <c:v>0.82618229347837779</c:v>
                </c:pt>
                <c:pt idx="75">
                  <c:v>0.83586453587435861</c:v>
                </c:pt>
                <c:pt idx="76">
                  <c:v>0.84230116048381543</c:v>
                </c:pt>
                <c:pt idx="77">
                  <c:v>0.84967261318361309</c:v>
                </c:pt>
                <c:pt idx="78">
                  <c:v>0.85704454481061398</c:v>
                </c:pt>
                <c:pt idx="79">
                  <c:v>0.86441647643761466</c:v>
                </c:pt>
                <c:pt idx="80">
                  <c:v>0.87178840806461533</c:v>
                </c:pt>
                <c:pt idx="81">
                  <c:v>0.879160339691616</c:v>
                </c:pt>
                <c:pt idx="82">
                  <c:v>0.88654539085214468</c:v>
                </c:pt>
                <c:pt idx="83">
                  <c:v>0.89290015682167356</c:v>
                </c:pt>
                <c:pt idx="84">
                  <c:v>0.89884788209946809</c:v>
                </c:pt>
                <c:pt idx="85">
                  <c:v>0.90479679785345313</c:v>
                </c:pt>
                <c:pt idx="86">
                  <c:v>0.91074571360743795</c:v>
                </c:pt>
                <c:pt idx="87">
                  <c:v>0.91669462936142276</c:v>
                </c:pt>
                <c:pt idx="88">
                  <c:v>0.92264354511540769</c:v>
                </c:pt>
                <c:pt idx="89">
                  <c:v>0.92859246086939251</c:v>
                </c:pt>
                <c:pt idx="90">
                  <c:v>0.93454137662337766</c:v>
                </c:pt>
                <c:pt idx="91">
                  <c:v>0.94049029237736248</c:v>
                </c:pt>
                <c:pt idx="92">
                  <c:v>0.94643920813134741</c:v>
                </c:pt>
                <c:pt idx="93">
                  <c:v>0.95238812388533223</c:v>
                </c:pt>
                <c:pt idx="94">
                  <c:v>0.95833703963931705</c:v>
                </c:pt>
                <c:pt idx="95">
                  <c:v>0.96428595539330197</c:v>
                </c:pt>
                <c:pt idx="96">
                  <c:v>0.96994215908038139</c:v>
                </c:pt>
                <c:pt idx="97">
                  <c:v>0.96840242763115147</c:v>
                </c:pt>
                <c:pt idx="98">
                  <c:v>0.97292972655071919</c:v>
                </c:pt>
                <c:pt idx="99">
                  <c:v>0.97677299185684174</c:v>
                </c:pt>
                <c:pt idx="100">
                  <c:v>0.98061625716296419</c:v>
                </c:pt>
                <c:pt idx="101">
                  <c:v>0.98445952246908663</c:v>
                </c:pt>
                <c:pt idx="102">
                  <c:v>0.98830278777520919</c:v>
                </c:pt>
                <c:pt idx="103">
                  <c:v>0.99214799671592824</c:v>
                </c:pt>
                <c:pt idx="104">
                  <c:v>0.99337428160919583</c:v>
                </c:pt>
                <c:pt idx="105">
                  <c:v>0.99481178160919592</c:v>
                </c:pt>
                <c:pt idx="106">
                  <c:v>0.99479166666666663</c:v>
                </c:pt>
                <c:pt idx="107">
                  <c:v>0.99509803921568629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4-43DA-B687-F8E97F3FD4E0}"/>
            </c:ext>
          </c:extLst>
        </c:ser>
        <c:ser>
          <c:idx val="4"/>
          <c:order val="4"/>
          <c:tx>
            <c:v>Upper/Graywolf Mean</c:v>
          </c:tx>
          <c:marker>
            <c:symbol val="none"/>
          </c:marker>
          <c:val>
            <c:numRef>
              <c:f>'Spawn Timing Summary Dungeness'!$Q$11:$Q$121</c:f>
              <c:numCache>
                <c:formatCode>0%</c:formatCode>
                <c:ptCount val="111"/>
                <c:pt idx="0">
                  <c:v>0</c:v>
                </c:pt>
                <c:pt idx="1">
                  <c:v>5.7948253297090508E-3</c:v>
                </c:pt>
                <c:pt idx="2">
                  <c:v>1.4925777710661434E-2</c:v>
                </c:pt>
                <c:pt idx="3">
                  <c:v>2.0723396758280478E-2</c:v>
                </c:pt>
                <c:pt idx="4">
                  <c:v>2.652101580589953E-2</c:v>
                </c:pt>
                <c:pt idx="5">
                  <c:v>3.2318634853518574E-2</c:v>
                </c:pt>
                <c:pt idx="6">
                  <c:v>3.8116253901137619E-2</c:v>
                </c:pt>
                <c:pt idx="7">
                  <c:v>4.391387294875667E-2</c:v>
                </c:pt>
                <c:pt idx="8">
                  <c:v>4.9711491996375715E-2</c:v>
                </c:pt>
                <c:pt idx="9">
                  <c:v>5.9397999932883652E-2</c:v>
                </c:pt>
                <c:pt idx="10">
                  <c:v>6.9083952313836031E-2</c:v>
                </c:pt>
                <c:pt idx="11">
                  <c:v>7.8769904694788423E-2</c:v>
                </c:pt>
                <c:pt idx="12">
                  <c:v>8.8455857075740801E-2</c:v>
                </c:pt>
                <c:pt idx="13">
                  <c:v>9.814180945669318E-2</c:v>
                </c:pt>
                <c:pt idx="14">
                  <c:v>0.10782776183764557</c:v>
                </c:pt>
                <c:pt idx="15">
                  <c:v>0.11751371421859795</c:v>
                </c:pt>
                <c:pt idx="16">
                  <c:v>0.12719966659955034</c:v>
                </c:pt>
                <c:pt idx="17">
                  <c:v>0.13688561898050269</c:v>
                </c:pt>
                <c:pt idx="18">
                  <c:v>0.1465715713614551</c:v>
                </c:pt>
                <c:pt idx="19">
                  <c:v>0.15625752374240745</c:v>
                </c:pt>
                <c:pt idx="20">
                  <c:v>0.16594347612335986</c:v>
                </c:pt>
                <c:pt idx="21">
                  <c:v>0.17562942850431221</c:v>
                </c:pt>
                <c:pt idx="22">
                  <c:v>0.18531538088526461</c:v>
                </c:pt>
                <c:pt idx="23">
                  <c:v>0.19500133326621699</c:v>
                </c:pt>
                <c:pt idx="24">
                  <c:v>0.20468728564716937</c:v>
                </c:pt>
                <c:pt idx="25">
                  <c:v>0.21437323802812172</c:v>
                </c:pt>
                <c:pt idx="26">
                  <c:v>0.22405919040907413</c:v>
                </c:pt>
                <c:pt idx="27">
                  <c:v>0.23374514279002651</c:v>
                </c:pt>
                <c:pt idx="28">
                  <c:v>0.24343109517097891</c:v>
                </c:pt>
                <c:pt idx="29">
                  <c:v>0.25311704755193126</c:v>
                </c:pt>
                <c:pt idx="30">
                  <c:v>0.2628029999328837</c:v>
                </c:pt>
                <c:pt idx="31">
                  <c:v>0.27248895231383602</c:v>
                </c:pt>
                <c:pt idx="32">
                  <c:v>0.28217490469478845</c:v>
                </c:pt>
                <c:pt idx="33">
                  <c:v>0.29186085707574083</c:v>
                </c:pt>
                <c:pt idx="34">
                  <c:v>0.30154680945669321</c:v>
                </c:pt>
                <c:pt idx="35">
                  <c:v>0.31123276183764559</c:v>
                </c:pt>
                <c:pt idx="36">
                  <c:v>0.32091871421859802</c:v>
                </c:pt>
                <c:pt idx="37">
                  <c:v>0.3306046665995504</c:v>
                </c:pt>
                <c:pt idx="38">
                  <c:v>0.34029061898050272</c:v>
                </c:pt>
                <c:pt idx="39">
                  <c:v>0.34997657136145516</c:v>
                </c:pt>
                <c:pt idx="40">
                  <c:v>0.35632919040907413</c:v>
                </c:pt>
                <c:pt idx="41">
                  <c:v>0.36686625390113758</c:v>
                </c:pt>
                <c:pt idx="42">
                  <c:v>0.38799951508439889</c:v>
                </c:pt>
                <c:pt idx="43">
                  <c:v>0.41236479797979797</c:v>
                </c:pt>
                <c:pt idx="44">
                  <c:v>0.44175103483817768</c:v>
                </c:pt>
                <c:pt idx="45">
                  <c:v>0.4711362512883942</c:v>
                </c:pt>
                <c:pt idx="46">
                  <c:v>0.50052146773861061</c:v>
                </c:pt>
                <c:pt idx="47">
                  <c:v>0.52990668418882714</c:v>
                </c:pt>
                <c:pt idx="48">
                  <c:v>0.55929190063904344</c:v>
                </c:pt>
                <c:pt idx="49">
                  <c:v>0.58867711708925996</c:v>
                </c:pt>
                <c:pt idx="50">
                  <c:v>0.61806233353947637</c:v>
                </c:pt>
                <c:pt idx="51">
                  <c:v>0.64744754998969278</c:v>
                </c:pt>
                <c:pt idx="52">
                  <c:v>0.67683276643990919</c:v>
                </c:pt>
                <c:pt idx="53">
                  <c:v>0.70621798289012572</c:v>
                </c:pt>
                <c:pt idx="54">
                  <c:v>0.73560319934034224</c:v>
                </c:pt>
                <c:pt idx="55">
                  <c:v>0.76498841579055876</c:v>
                </c:pt>
                <c:pt idx="56">
                  <c:v>0.79442807668521953</c:v>
                </c:pt>
                <c:pt idx="57">
                  <c:v>0.80596452501949378</c:v>
                </c:pt>
                <c:pt idx="58">
                  <c:v>0.81749807480304371</c:v>
                </c:pt>
                <c:pt idx="59">
                  <c:v>0.82903162458659341</c:v>
                </c:pt>
                <c:pt idx="60">
                  <c:v>0.84056517437014322</c:v>
                </c:pt>
                <c:pt idx="61">
                  <c:v>0.84932094637591526</c:v>
                </c:pt>
                <c:pt idx="62">
                  <c:v>0.85807267797764675</c:v>
                </c:pt>
                <c:pt idx="63">
                  <c:v>0.86682440957937845</c:v>
                </c:pt>
                <c:pt idx="64">
                  <c:v>0.87559654934437547</c:v>
                </c:pt>
                <c:pt idx="65">
                  <c:v>0.87885710447551868</c:v>
                </c:pt>
                <c:pt idx="66">
                  <c:v>0.8821159789343932</c:v>
                </c:pt>
                <c:pt idx="67">
                  <c:v>0.88537485339326771</c:v>
                </c:pt>
                <c:pt idx="68">
                  <c:v>0.88863372785214223</c:v>
                </c:pt>
                <c:pt idx="69">
                  <c:v>0.89189260231101652</c:v>
                </c:pt>
                <c:pt idx="70">
                  <c:v>0.89515147676989104</c:v>
                </c:pt>
                <c:pt idx="71">
                  <c:v>0.89841035122876556</c:v>
                </c:pt>
                <c:pt idx="72">
                  <c:v>0.90166922568763996</c:v>
                </c:pt>
                <c:pt idx="73">
                  <c:v>0.90492810014651437</c:v>
                </c:pt>
                <c:pt idx="74">
                  <c:v>0.90818697460538877</c:v>
                </c:pt>
                <c:pt idx="75">
                  <c:v>0.91144584906426329</c:v>
                </c:pt>
                <c:pt idx="76">
                  <c:v>0.91470472352313781</c:v>
                </c:pt>
                <c:pt idx="77">
                  <c:v>0.9179635979820121</c:v>
                </c:pt>
                <c:pt idx="78">
                  <c:v>0.92122247244088662</c:v>
                </c:pt>
                <c:pt idx="79">
                  <c:v>0.92448134689976114</c:v>
                </c:pt>
                <c:pt idx="80">
                  <c:v>0.92774022135863565</c:v>
                </c:pt>
                <c:pt idx="81">
                  <c:v>0.93099909581750995</c:v>
                </c:pt>
                <c:pt idx="82">
                  <c:v>0.93425797027638446</c:v>
                </c:pt>
                <c:pt idx="83">
                  <c:v>0.93751684473525887</c:v>
                </c:pt>
                <c:pt idx="84">
                  <c:v>0.94077571919413339</c:v>
                </c:pt>
                <c:pt idx="85">
                  <c:v>0.9440345936530079</c:v>
                </c:pt>
                <c:pt idx="86">
                  <c:v>0.9472934681118822</c:v>
                </c:pt>
                <c:pt idx="87">
                  <c:v>0.95055234257075671</c:v>
                </c:pt>
                <c:pt idx="88">
                  <c:v>0.95381121702963123</c:v>
                </c:pt>
                <c:pt idx="89">
                  <c:v>0.95707009148850575</c:v>
                </c:pt>
                <c:pt idx="90">
                  <c:v>0.96032896594738004</c:v>
                </c:pt>
                <c:pt idx="91">
                  <c:v>0.96358784040625456</c:v>
                </c:pt>
                <c:pt idx="92">
                  <c:v>0.96684671486512896</c:v>
                </c:pt>
                <c:pt idx="93">
                  <c:v>0.97010558932400337</c:v>
                </c:pt>
                <c:pt idx="94">
                  <c:v>0.97336446378287778</c:v>
                </c:pt>
                <c:pt idx="95">
                  <c:v>0.97662333824175229</c:v>
                </c:pt>
                <c:pt idx="96">
                  <c:v>0.98002362684204114</c:v>
                </c:pt>
                <c:pt idx="97">
                  <c:v>0.98151886493727925</c:v>
                </c:pt>
                <c:pt idx="98">
                  <c:v>0.98306956521739097</c:v>
                </c:pt>
                <c:pt idx="99">
                  <c:v>0.98393623188405765</c:v>
                </c:pt>
                <c:pt idx="100">
                  <c:v>0.98480289855072434</c:v>
                </c:pt>
                <c:pt idx="101">
                  <c:v>0.98566956521739102</c:v>
                </c:pt>
                <c:pt idx="102">
                  <c:v>0.98666666666666669</c:v>
                </c:pt>
                <c:pt idx="103">
                  <c:v>0.98814814814814811</c:v>
                </c:pt>
                <c:pt idx="104">
                  <c:v>0.98962814814814803</c:v>
                </c:pt>
                <c:pt idx="105">
                  <c:v>0.99110814814814818</c:v>
                </c:pt>
                <c:pt idx="106">
                  <c:v>0.99258814814814822</c:v>
                </c:pt>
                <c:pt idx="107">
                  <c:v>0.99406814814814815</c:v>
                </c:pt>
                <c:pt idx="108">
                  <c:v>0.99554814814814807</c:v>
                </c:pt>
                <c:pt idx="109">
                  <c:v>0.99702814814814822</c:v>
                </c:pt>
                <c:pt idx="110">
                  <c:v>0.99813518518518529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4-43DA-B687-F8E97F3FD4E0}"/>
            </c:ext>
          </c:extLst>
        </c:ser>
        <c:ser>
          <c:idx val="5"/>
          <c:order val="5"/>
          <c:tx>
            <c:v>System Mean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'Spawn Timing Summary Dungeness'!$R$11:$R$121</c:f>
              <c:numCache>
                <c:formatCode>0%</c:formatCode>
                <c:ptCount val="111"/>
                <c:pt idx="0">
                  <c:v>5.2694361450121817E-3</c:v>
                </c:pt>
                <c:pt idx="1">
                  <c:v>1.105268889749117E-2</c:v>
                </c:pt>
                <c:pt idx="2">
                  <c:v>1.8690054184107609E-2</c:v>
                </c:pt>
                <c:pt idx="3">
                  <c:v>2.4475567618872193E-2</c:v>
                </c:pt>
                <c:pt idx="4">
                  <c:v>3.0261081053636778E-2</c:v>
                </c:pt>
                <c:pt idx="5">
                  <c:v>3.6046594488401369E-2</c:v>
                </c:pt>
                <c:pt idx="6">
                  <c:v>4.1832107923165954E-2</c:v>
                </c:pt>
                <c:pt idx="7">
                  <c:v>4.7512756572510209E-2</c:v>
                </c:pt>
                <c:pt idx="8">
                  <c:v>5.3565006819844933E-2</c:v>
                </c:pt>
                <c:pt idx="9">
                  <c:v>6.1777680748436675E-2</c:v>
                </c:pt>
                <c:pt idx="10">
                  <c:v>6.9990046035053127E-2</c:v>
                </c:pt>
                <c:pt idx="11">
                  <c:v>7.8202411321669565E-2</c:v>
                </c:pt>
                <c:pt idx="12">
                  <c:v>8.6410453963871203E-2</c:v>
                </c:pt>
                <c:pt idx="13">
                  <c:v>9.4439183573994806E-2</c:v>
                </c:pt>
                <c:pt idx="14">
                  <c:v>0.10246753525516908</c:v>
                </c:pt>
                <c:pt idx="15">
                  <c:v>0.11049588693634334</c:v>
                </c:pt>
                <c:pt idx="16">
                  <c:v>0.1185242386175176</c:v>
                </c:pt>
                <c:pt idx="17">
                  <c:v>0.12655259029869187</c:v>
                </c:pt>
                <c:pt idx="18">
                  <c:v>0.13458094197986614</c:v>
                </c:pt>
                <c:pt idx="19">
                  <c:v>0.14260929366104039</c:v>
                </c:pt>
                <c:pt idx="20">
                  <c:v>0.15063764534221463</c:v>
                </c:pt>
                <c:pt idx="21">
                  <c:v>0.1586659970233889</c:v>
                </c:pt>
                <c:pt idx="22">
                  <c:v>0.16669434870456318</c:v>
                </c:pt>
                <c:pt idx="23">
                  <c:v>0.17472270038573742</c:v>
                </c:pt>
                <c:pt idx="24">
                  <c:v>0.18275105206691167</c:v>
                </c:pt>
                <c:pt idx="25">
                  <c:v>0.19077940374808597</c:v>
                </c:pt>
                <c:pt idx="26">
                  <c:v>0.19880775542926019</c:v>
                </c:pt>
                <c:pt idx="27">
                  <c:v>0.20683610711043446</c:v>
                </c:pt>
                <c:pt idx="28">
                  <c:v>0.21486445879160876</c:v>
                </c:pt>
                <c:pt idx="29">
                  <c:v>0.22289281047278298</c:v>
                </c:pt>
                <c:pt idx="30">
                  <c:v>0.23092116215395725</c:v>
                </c:pt>
                <c:pt idx="31">
                  <c:v>0.23894951383513149</c:v>
                </c:pt>
                <c:pt idx="32">
                  <c:v>0.24697786551630582</c:v>
                </c:pt>
                <c:pt idx="33">
                  <c:v>0.25566300249369189</c:v>
                </c:pt>
                <c:pt idx="34">
                  <c:v>0.26513466361333687</c:v>
                </c:pt>
                <c:pt idx="35">
                  <c:v>0.27460632473298185</c:v>
                </c:pt>
                <c:pt idx="36">
                  <c:v>0.28408667821846212</c:v>
                </c:pt>
                <c:pt idx="37">
                  <c:v>0.29399963437464022</c:v>
                </c:pt>
                <c:pt idx="38">
                  <c:v>0.30391233857818545</c:v>
                </c:pt>
                <c:pt idx="39">
                  <c:v>0.31382504278173062</c:v>
                </c:pt>
                <c:pt idx="40">
                  <c:v>0.32188813980233533</c:v>
                </c:pt>
                <c:pt idx="41">
                  <c:v>0.33301905388242375</c:v>
                </c:pt>
                <c:pt idx="42">
                  <c:v>0.35003674445762201</c:v>
                </c:pt>
                <c:pt idx="43">
                  <c:v>0.36885000265067469</c:v>
                </c:pt>
                <c:pt idx="44">
                  <c:v>0.39045267971204989</c:v>
                </c:pt>
                <c:pt idx="45">
                  <c:v>0.4120547898800011</c:v>
                </c:pt>
                <c:pt idx="46">
                  <c:v>0.43365690004795232</c:v>
                </c:pt>
                <c:pt idx="47">
                  <c:v>0.45525901021590343</c:v>
                </c:pt>
                <c:pt idx="48">
                  <c:v>0.4768611203838547</c:v>
                </c:pt>
                <c:pt idx="49">
                  <c:v>0.4984632305518058</c:v>
                </c:pt>
                <c:pt idx="50">
                  <c:v>0.52006534071975707</c:v>
                </c:pt>
                <c:pt idx="51">
                  <c:v>0.54166745088770829</c:v>
                </c:pt>
                <c:pt idx="52">
                  <c:v>0.5632695610556594</c:v>
                </c:pt>
                <c:pt idx="53">
                  <c:v>0.5848716712236105</c:v>
                </c:pt>
                <c:pt idx="54">
                  <c:v>0.60627278599394574</c:v>
                </c:pt>
                <c:pt idx="55">
                  <c:v>0.63044679496750211</c:v>
                </c:pt>
                <c:pt idx="56">
                  <c:v>0.65465072691553916</c:v>
                </c:pt>
                <c:pt idx="57">
                  <c:v>0.66965465286024273</c:v>
                </c:pt>
                <c:pt idx="58">
                  <c:v>0.68410412137048315</c:v>
                </c:pt>
                <c:pt idx="59">
                  <c:v>0.69855373233086604</c:v>
                </c:pt>
                <c:pt idx="60">
                  <c:v>0.71300334329124881</c:v>
                </c:pt>
                <c:pt idx="61">
                  <c:v>0.72590974437508848</c:v>
                </c:pt>
                <c:pt idx="62">
                  <c:v>0.73881390079001674</c:v>
                </c:pt>
                <c:pt idx="63">
                  <c:v>0.751718057204945</c:v>
                </c:pt>
                <c:pt idx="64">
                  <c:v>0.7646335514883541</c:v>
                </c:pt>
                <c:pt idx="65">
                  <c:v>0.77448705430851117</c:v>
                </c:pt>
                <c:pt idx="66">
                  <c:v>0.78433962342185215</c:v>
                </c:pt>
                <c:pt idx="67">
                  <c:v>0.79419219253519313</c:v>
                </c:pt>
                <c:pt idx="68">
                  <c:v>0.80404476164853422</c:v>
                </c:pt>
                <c:pt idx="69">
                  <c:v>0.81389733076187509</c:v>
                </c:pt>
                <c:pt idx="70">
                  <c:v>0.82374989987521618</c:v>
                </c:pt>
                <c:pt idx="71">
                  <c:v>0.83360246898855717</c:v>
                </c:pt>
                <c:pt idx="72">
                  <c:v>0.84345503810189815</c:v>
                </c:pt>
                <c:pt idx="73">
                  <c:v>0.85330760721523913</c:v>
                </c:pt>
                <c:pt idx="74">
                  <c:v>0.86316017632858033</c:v>
                </c:pt>
                <c:pt idx="75">
                  <c:v>0.87009648607404899</c:v>
                </c:pt>
                <c:pt idx="76">
                  <c:v>0.87486905062850162</c:v>
                </c:pt>
                <c:pt idx="77">
                  <c:v>0.88026483390984822</c:v>
                </c:pt>
                <c:pt idx="78">
                  <c:v>0.88566093647599697</c:v>
                </c:pt>
                <c:pt idx="79">
                  <c:v>0.89105703904214573</c:v>
                </c:pt>
                <c:pt idx="80">
                  <c:v>0.89645314160829415</c:v>
                </c:pt>
                <c:pt idx="81">
                  <c:v>0.90184924417444279</c:v>
                </c:pt>
                <c:pt idx="82">
                  <c:v>0.9072540930962768</c:v>
                </c:pt>
                <c:pt idx="83">
                  <c:v>0.91197208522411088</c:v>
                </c:pt>
                <c:pt idx="84">
                  <c:v>0.91641871689078869</c:v>
                </c:pt>
                <c:pt idx="85">
                  <c:v>0.92086614220826013</c:v>
                </c:pt>
                <c:pt idx="86">
                  <c:v>0.92531356752573146</c:v>
                </c:pt>
                <c:pt idx="87">
                  <c:v>0.9297609928432029</c:v>
                </c:pt>
                <c:pt idx="88">
                  <c:v>0.93420841816067424</c:v>
                </c:pt>
                <c:pt idx="89">
                  <c:v>0.93865584347814568</c:v>
                </c:pt>
                <c:pt idx="90">
                  <c:v>0.94310326879561712</c:v>
                </c:pt>
                <c:pt idx="91">
                  <c:v>0.94755069411308868</c:v>
                </c:pt>
                <c:pt idx="92">
                  <c:v>0.9519981194305599</c:v>
                </c:pt>
                <c:pt idx="93">
                  <c:v>0.95644554474803145</c:v>
                </c:pt>
                <c:pt idx="94">
                  <c:v>0.96089297006550267</c:v>
                </c:pt>
                <c:pt idx="95">
                  <c:v>0.96534039538297423</c:v>
                </c:pt>
                <c:pt idx="96">
                  <c:v>0.96959267932250859</c:v>
                </c:pt>
                <c:pt idx="97">
                  <c:v>0.96912832886367239</c:v>
                </c:pt>
                <c:pt idx="98">
                  <c:v>0.97249955735506888</c:v>
                </c:pt>
                <c:pt idx="99">
                  <c:v>0.9754432648380621</c:v>
                </c:pt>
                <c:pt idx="100">
                  <c:v>0.97838697232105531</c:v>
                </c:pt>
                <c:pt idx="101">
                  <c:v>0.98133067980404853</c:v>
                </c:pt>
                <c:pt idx="102">
                  <c:v>0.98435590902617243</c:v>
                </c:pt>
                <c:pt idx="103">
                  <c:v>0.98768509054004772</c:v>
                </c:pt>
                <c:pt idx="104">
                  <c:v>0.98880540959678898</c:v>
                </c:pt>
                <c:pt idx="105">
                  <c:v>0.99068398102536059</c:v>
                </c:pt>
                <c:pt idx="106">
                  <c:v>0.99172962962962963</c:v>
                </c:pt>
                <c:pt idx="107">
                  <c:v>0.9929618425147837</c:v>
                </c:pt>
                <c:pt idx="108">
                  <c:v>0.99419398537192649</c:v>
                </c:pt>
                <c:pt idx="109">
                  <c:v>0.9954261282290694</c:v>
                </c:pt>
                <c:pt idx="110">
                  <c:v>0.99610131626724752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4-43DA-B687-F8E97F3F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5336"/>
        <c:axId val="186855728"/>
      </c:lineChart>
      <c:catAx>
        <c:axId val="18685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55728"/>
        <c:crosses val="autoZero"/>
        <c:auto val="1"/>
        <c:lblAlgn val="ctr"/>
        <c:lblOffset val="100"/>
        <c:noMultiLvlLbl val="0"/>
      </c:catAx>
      <c:valAx>
        <c:axId val="18685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Timing Complete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2033364809568776E-2"/>
              <c:y val="0.2903648418355288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8685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57218591302145"/>
          <c:y val="0.32859797738552821"/>
          <c:w val="0.2029515786447374"/>
          <c:h val="0.34280404522894353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</xdr:row>
      <xdr:rowOff>3810</xdr:rowOff>
    </xdr:from>
    <xdr:to>
      <xdr:col>13</xdr:col>
      <xdr:colOff>472440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502920</xdr:colOff>
      <xdr:row>2</xdr:row>
      <xdr:rowOff>11430</xdr:rowOff>
    </xdr:from>
    <xdr:to>
      <xdr:col>28</xdr:col>
      <xdr:colOff>38100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0.11825</cdr:x>
      <cdr:y>0.03277</cdr:y>
    </cdr:from>
    <cdr:to>
      <cdr:x>0.68063</cdr:x>
      <cdr:y>0.10427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7740" y="125730"/>
          <a:ext cx="46024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0.29888</cdr:x>
      <cdr:y>0.00894</cdr:y>
    </cdr:from>
    <cdr:to>
      <cdr:x>0.72439</cdr:x>
      <cdr:y>0.06455</cdr:y>
    </cdr:to>
    <cdr:sp macro="" textlink="">
      <cdr:nvSpPr>
        <cdr:cNvPr id="4" name="TextBox 3"/>
        <cdr:cNvSpPr txBox="1"/>
      </cdr:nvSpPr>
      <cdr:spPr>
        <a:xfrm xmlns:a="http://schemas.openxmlformats.org/drawingml/2006/main" flipV="1">
          <a:off x="2446020" y="34290"/>
          <a:ext cx="34823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3"/>
  <sheetViews>
    <sheetView tabSelected="1" topLeftCell="A34" zoomScale="75" zoomScaleNormal="75" workbookViewId="0">
      <selection activeCell="S77" sqref="S77"/>
    </sheetView>
  </sheetViews>
  <sheetFormatPr defaultRowHeight="15" x14ac:dyDescent="0.25"/>
  <cols>
    <col min="3" max="5" width="17.140625" customWidth="1"/>
    <col min="6" max="6" width="13.28515625" customWidth="1"/>
    <col min="7" max="7" width="12.7109375" customWidth="1"/>
    <col min="8" max="8" width="8.7109375" customWidth="1"/>
    <col min="9" max="9" width="14.42578125" customWidth="1"/>
    <col min="10" max="10" width="6.85546875" customWidth="1"/>
    <col min="11" max="11" width="7" customWidth="1"/>
    <col min="12" max="12" width="9.5703125" customWidth="1"/>
    <col min="13" max="13" width="8.7109375" customWidth="1"/>
    <col min="14" max="14" width="5.28515625" customWidth="1"/>
    <col min="15" max="15" width="6.5703125" customWidth="1"/>
    <col min="16" max="16" width="11.140625" customWidth="1"/>
    <col min="17" max="17" width="13.140625" customWidth="1"/>
    <col min="18" max="18" width="9.28515625" customWidth="1"/>
    <col min="19" max="19" width="10.7109375" customWidth="1"/>
    <col min="20" max="22" width="10.5703125" customWidth="1"/>
    <col min="23" max="23" width="41.5703125" customWidth="1"/>
    <col min="25" max="25" width="11.7109375" customWidth="1"/>
    <col min="26" max="26" width="23.28515625" customWidth="1"/>
    <col min="27" max="27" width="14.28515625" customWidth="1"/>
    <col min="29" max="29" width="12.85546875" customWidth="1"/>
    <col min="30" max="30" width="23.7109375" customWidth="1"/>
    <col min="31" max="31" width="13.85546875" customWidth="1"/>
  </cols>
  <sheetData>
    <row r="1" spans="1:32" x14ac:dyDescent="0.25">
      <c r="A1" s="132" t="s">
        <v>36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</row>
    <row r="2" spans="1:32" x14ac:dyDescent="0.25">
      <c r="A2" s="132" t="s">
        <v>0</v>
      </c>
      <c r="B2" s="132"/>
      <c r="C2" s="1"/>
      <c r="D2" s="33"/>
      <c r="E2" s="32"/>
    </row>
    <row r="3" spans="1:32" x14ac:dyDescent="0.25">
      <c r="A3" s="132" t="s">
        <v>1</v>
      </c>
      <c r="B3" s="133"/>
      <c r="Y3" s="58"/>
      <c r="Z3" s="132" t="s">
        <v>111</v>
      </c>
      <c r="AA3" s="132"/>
      <c r="AC3" s="132" t="s">
        <v>115</v>
      </c>
      <c r="AD3" s="132"/>
      <c r="AE3" s="132"/>
      <c r="AF3" s="132"/>
    </row>
    <row r="4" spans="1:32" x14ac:dyDescent="0.25">
      <c r="A4" s="2" t="s">
        <v>2</v>
      </c>
      <c r="B4" s="2" t="s">
        <v>3</v>
      </c>
      <c r="C4" s="2" t="s">
        <v>20</v>
      </c>
      <c r="D4" s="2" t="s">
        <v>34</v>
      </c>
      <c r="E4" s="2" t="s">
        <v>33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13</v>
      </c>
      <c r="O4" s="2" t="s">
        <v>12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41</v>
      </c>
      <c r="V4" s="2" t="s">
        <v>35</v>
      </c>
      <c r="W4" s="2" t="s">
        <v>19</v>
      </c>
      <c r="Y4" s="58" t="s">
        <v>112</v>
      </c>
      <c r="Z4" s="51" t="s">
        <v>116</v>
      </c>
      <c r="AA4" s="51" t="s">
        <v>113</v>
      </c>
      <c r="AC4" s="58" t="s">
        <v>34</v>
      </c>
      <c r="AD4" s="58" t="s">
        <v>116</v>
      </c>
      <c r="AE4" s="58" t="s">
        <v>117</v>
      </c>
      <c r="AF4" s="58"/>
    </row>
    <row r="5" spans="1:32" s="15" customFormat="1" x14ac:dyDescent="0.25">
      <c r="A5" s="12">
        <v>18</v>
      </c>
      <c r="B5" s="12">
        <v>1.8E-3</v>
      </c>
      <c r="C5" s="12" t="s">
        <v>21</v>
      </c>
      <c r="D5" s="12"/>
      <c r="E5" s="12">
        <v>9</v>
      </c>
      <c r="F5" s="17">
        <v>42060</v>
      </c>
      <c r="G5" s="12">
        <v>0.3</v>
      </c>
      <c r="H5" s="12">
        <v>3.3</v>
      </c>
      <c r="I5" s="12">
        <v>3</v>
      </c>
      <c r="J5" s="12" t="s">
        <v>37</v>
      </c>
      <c r="K5" s="12">
        <v>0</v>
      </c>
      <c r="L5" s="12">
        <v>0</v>
      </c>
      <c r="M5" s="12">
        <v>0</v>
      </c>
      <c r="N5" s="12">
        <v>1</v>
      </c>
      <c r="O5" s="12">
        <v>1</v>
      </c>
      <c r="P5" s="12">
        <v>1</v>
      </c>
      <c r="Q5" s="14">
        <f>P5/I5</f>
        <v>0.33333333333333331</v>
      </c>
      <c r="R5" s="12" t="s">
        <v>38</v>
      </c>
      <c r="S5" s="12" t="s">
        <v>39</v>
      </c>
      <c r="T5" s="12" t="s">
        <v>40</v>
      </c>
      <c r="U5" s="12"/>
      <c r="V5" s="12"/>
      <c r="W5" s="13"/>
      <c r="Y5" s="52">
        <v>57</v>
      </c>
      <c r="Z5" s="64">
        <v>0</v>
      </c>
      <c r="AA5" s="10"/>
      <c r="AC5" s="52">
        <v>57</v>
      </c>
      <c r="AD5" s="71">
        <v>0</v>
      </c>
    </row>
    <row r="6" spans="1:32" s="15" customFormat="1" x14ac:dyDescent="0.25">
      <c r="A6" s="12">
        <v>18</v>
      </c>
      <c r="B6" s="12">
        <v>1.8E-3</v>
      </c>
      <c r="C6" s="12" t="s">
        <v>21</v>
      </c>
      <c r="D6" s="12"/>
      <c r="E6" s="12">
        <v>11</v>
      </c>
      <c r="F6" s="17">
        <v>42073</v>
      </c>
      <c r="G6" s="12">
        <v>0.3</v>
      </c>
      <c r="H6" s="12">
        <v>3.3</v>
      </c>
      <c r="I6" s="12">
        <v>3</v>
      </c>
      <c r="J6" s="12" t="s">
        <v>37</v>
      </c>
      <c r="K6" s="12">
        <v>0</v>
      </c>
      <c r="L6" s="12">
        <v>0</v>
      </c>
      <c r="M6" s="12">
        <v>0</v>
      </c>
      <c r="N6" s="12">
        <v>1</v>
      </c>
      <c r="O6" s="12">
        <v>2</v>
      </c>
      <c r="P6" s="12">
        <v>3</v>
      </c>
      <c r="Q6" s="14">
        <f t="shared" ref="Q6:Q10" si="0">P6/I6</f>
        <v>1</v>
      </c>
      <c r="R6" s="12" t="s">
        <v>38</v>
      </c>
      <c r="S6" s="12" t="s">
        <v>39</v>
      </c>
      <c r="T6" s="12" t="s">
        <v>60</v>
      </c>
      <c r="U6" s="12"/>
      <c r="V6" s="12"/>
      <c r="W6" s="13"/>
      <c r="Y6" s="52">
        <v>58</v>
      </c>
      <c r="Z6" s="64">
        <v>0</v>
      </c>
      <c r="AA6" s="10"/>
      <c r="AC6" s="52">
        <v>58</v>
      </c>
      <c r="AD6" s="71">
        <v>3.0768649954696467E-3</v>
      </c>
    </row>
    <row r="7" spans="1:32" x14ac:dyDescent="0.25">
      <c r="A7" s="12">
        <v>18</v>
      </c>
      <c r="B7" s="12">
        <v>1.8E-3</v>
      </c>
      <c r="C7" s="12" t="s">
        <v>21</v>
      </c>
      <c r="D7" s="12"/>
      <c r="E7" s="12">
        <v>14</v>
      </c>
      <c r="F7" s="6">
        <v>42093</v>
      </c>
      <c r="G7" s="12">
        <v>0.3</v>
      </c>
      <c r="H7" s="12">
        <v>3.3</v>
      </c>
      <c r="I7" s="12">
        <v>3</v>
      </c>
      <c r="J7" s="12" t="s">
        <v>37</v>
      </c>
      <c r="K7" s="10">
        <v>1</v>
      </c>
      <c r="L7" s="10">
        <v>0</v>
      </c>
      <c r="M7" s="10">
        <v>1</v>
      </c>
      <c r="N7" s="10">
        <v>1</v>
      </c>
      <c r="O7" s="12">
        <v>4</v>
      </c>
      <c r="P7" s="10">
        <v>4</v>
      </c>
      <c r="Q7" s="14">
        <f t="shared" si="0"/>
        <v>1.3333333333333333</v>
      </c>
      <c r="R7" s="12" t="s">
        <v>38</v>
      </c>
      <c r="S7" s="12" t="s">
        <v>39</v>
      </c>
      <c r="T7" s="12" t="s">
        <v>40</v>
      </c>
      <c r="U7" s="12"/>
      <c r="V7" s="12"/>
      <c r="W7" s="2" t="s">
        <v>61</v>
      </c>
      <c r="Y7" s="52">
        <v>59</v>
      </c>
      <c r="Z7" s="64">
        <v>0</v>
      </c>
      <c r="AA7" s="10"/>
      <c r="AC7" s="52">
        <v>59</v>
      </c>
      <c r="AD7" s="65">
        <v>6.1572221383267888E-3</v>
      </c>
    </row>
    <row r="8" spans="1:32" x14ac:dyDescent="0.25">
      <c r="A8" s="12">
        <v>18</v>
      </c>
      <c r="B8" s="12">
        <v>1.8E-3</v>
      </c>
      <c r="C8" s="12" t="s">
        <v>21</v>
      </c>
      <c r="D8" s="12"/>
      <c r="E8" s="12">
        <v>17</v>
      </c>
      <c r="F8" s="6">
        <v>42115</v>
      </c>
      <c r="G8" s="12">
        <v>0.3</v>
      </c>
      <c r="H8" s="12">
        <v>3.3</v>
      </c>
      <c r="I8" s="12">
        <v>3</v>
      </c>
      <c r="J8" s="12" t="s">
        <v>37</v>
      </c>
      <c r="K8" s="10">
        <v>0</v>
      </c>
      <c r="L8" s="10">
        <v>0</v>
      </c>
      <c r="M8" s="10">
        <v>0</v>
      </c>
      <c r="N8" s="10">
        <v>5</v>
      </c>
      <c r="O8" s="12">
        <v>6</v>
      </c>
      <c r="P8" s="10">
        <v>9</v>
      </c>
      <c r="Q8" s="14">
        <f t="shared" si="0"/>
        <v>3</v>
      </c>
      <c r="R8" s="12" t="s">
        <v>38</v>
      </c>
      <c r="S8" s="12" t="s">
        <v>39</v>
      </c>
      <c r="T8" s="12" t="s">
        <v>60</v>
      </c>
      <c r="U8" s="12"/>
      <c r="V8" s="12"/>
      <c r="W8" s="2"/>
      <c r="Y8" s="52">
        <v>60</v>
      </c>
      <c r="Z8" s="64">
        <v>0</v>
      </c>
      <c r="AA8" s="10"/>
      <c r="AC8" s="52">
        <v>60</v>
      </c>
      <c r="AD8" s="65">
        <v>9.237579281183933E-3</v>
      </c>
    </row>
    <row r="9" spans="1:32" x14ac:dyDescent="0.25">
      <c r="A9" s="12">
        <v>18</v>
      </c>
      <c r="B9" s="12">
        <v>1.8E-3</v>
      </c>
      <c r="C9" s="12" t="s">
        <v>21</v>
      </c>
      <c r="D9" s="12"/>
      <c r="E9" s="12">
        <v>20</v>
      </c>
      <c r="F9" s="6">
        <v>42135</v>
      </c>
      <c r="G9" s="12">
        <v>0.3</v>
      </c>
      <c r="H9" s="12">
        <v>3.3</v>
      </c>
      <c r="I9" s="12">
        <v>3</v>
      </c>
      <c r="J9" s="12" t="s">
        <v>37</v>
      </c>
      <c r="K9" s="10">
        <v>6</v>
      </c>
      <c r="L9" s="10">
        <v>0</v>
      </c>
      <c r="M9" s="10">
        <v>6</v>
      </c>
      <c r="N9" s="10">
        <v>19</v>
      </c>
      <c r="O9" s="12">
        <v>26</v>
      </c>
      <c r="P9" s="10">
        <v>28</v>
      </c>
      <c r="Q9" s="14">
        <f t="shared" si="0"/>
        <v>9.3333333333333339</v>
      </c>
      <c r="R9" s="12" t="s">
        <v>38</v>
      </c>
      <c r="S9" s="12" t="s">
        <v>39</v>
      </c>
      <c r="T9" s="12" t="s">
        <v>40</v>
      </c>
      <c r="U9" s="12"/>
      <c r="V9" s="12"/>
      <c r="W9" s="12" t="s">
        <v>62</v>
      </c>
      <c r="Y9" s="52">
        <v>61</v>
      </c>
      <c r="Z9" s="64">
        <v>0</v>
      </c>
      <c r="AA9" s="10"/>
      <c r="AC9" s="52">
        <v>61</v>
      </c>
      <c r="AD9" s="65">
        <v>1.2317936424041075E-2</v>
      </c>
    </row>
    <row r="10" spans="1:32" x14ac:dyDescent="0.25">
      <c r="A10" s="12">
        <v>18</v>
      </c>
      <c r="B10" s="12">
        <v>1.8E-3</v>
      </c>
      <c r="C10" s="12" t="s">
        <v>21</v>
      </c>
      <c r="D10" s="12"/>
      <c r="E10" s="12">
        <v>23</v>
      </c>
      <c r="F10" s="6">
        <v>42157</v>
      </c>
      <c r="G10" s="12">
        <v>0.3</v>
      </c>
      <c r="H10" s="12">
        <v>3.3</v>
      </c>
      <c r="I10" s="12">
        <v>3</v>
      </c>
      <c r="J10" s="12" t="s">
        <v>37</v>
      </c>
      <c r="K10" s="10">
        <v>0</v>
      </c>
      <c r="L10" s="10">
        <v>0</v>
      </c>
      <c r="M10" s="10">
        <v>0</v>
      </c>
      <c r="N10" s="10">
        <v>3</v>
      </c>
      <c r="O10" s="10">
        <v>23</v>
      </c>
      <c r="P10" s="10">
        <v>31</v>
      </c>
      <c r="Q10" s="14">
        <f t="shared" si="0"/>
        <v>10.333333333333334</v>
      </c>
      <c r="R10" s="12" t="s">
        <v>38</v>
      </c>
      <c r="S10" s="12" t="s">
        <v>39</v>
      </c>
      <c r="T10" s="12" t="s">
        <v>60</v>
      </c>
      <c r="U10" s="12"/>
      <c r="V10" s="10"/>
      <c r="W10" s="12"/>
      <c r="Y10" s="52">
        <v>62</v>
      </c>
      <c r="Z10" s="64">
        <v>0</v>
      </c>
      <c r="AA10" s="3"/>
      <c r="AC10" s="52">
        <v>62</v>
      </c>
      <c r="AD10" s="65">
        <v>1.5398293566898218E-2</v>
      </c>
    </row>
    <row r="11" spans="1:32" x14ac:dyDescent="0.25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5"/>
      <c r="R11" s="3"/>
      <c r="S11" s="3"/>
      <c r="T11" s="3"/>
      <c r="U11" s="3"/>
      <c r="V11" s="3"/>
      <c r="Y11" s="52">
        <v>63</v>
      </c>
      <c r="Z11" s="64">
        <v>0</v>
      </c>
      <c r="AA11" s="10"/>
      <c r="AC11" s="52">
        <v>63</v>
      </c>
      <c r="AD11" s="65">
        <v>1.8478650709755365E-2</v>
      </c>
    </row>
    <row r="12" spans="1:32" x14ac:dyDescent="0.25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3"/>
      <c r="S12" s="3"/>
      <c r="T12" s="3"/>
      <c r="U12" s="3"/>
      <c r="V12" s="3"/>
      <c r="Y12" s="52">
        <v>64</v>
      </c>
      <c r="Z12" s="64">
        <v>0</v>
      </c>
      <c r="AA12" s="10"/>
      <c r="AC12" s="52">
        <v>64</v>
      </c>
      <c r="AD12" s="65">
        <v>2.1559007852612506E-2</v>
      </c>
    </row>
    <row r="13" spans="1:32" x14ac:dyDescent="0.25">
      <c r="A13" s="10">
        <v>18</v>
      </c>
      <c r="B13" s="10">
        <v>1.8E-3</v>
      </c>
      <c r="C13" s="10" t="s">
        <v>22</v>
      </c>
      <c r="D13" s="10"/>
      <c r="E13" s="10">
        <v>9</v>
      </c>
      <c r="F13" s="6">
        <v>42061</v>
      </c>
      <c r="G13" s="10">
        <v>3.3</v>
      </c>
      <c r="H13" s="10">
        <v>6.4</v>
      </c>
      <c r="I13" s="10">
        <f>H13-G13</f>
        <v>3.1000000000000005</v>
      </c>
      <c r="J13" s="10" t="s">
        <v>37</v>
      </c>
      <c r="K13" s="10">
        <v>4</v>
      </c>
      <c r="L13" s="10">
        <v>0</v>
      </c>
      <c r="M13" s="10">
        <v>4</v>
      </c>
      <c r="N13" s="12">
        <v>1</v>
      </c>
      <c r="O13" s="12">
        <v>1</v>
      </c>
      <c r="P13" s="12">
        <v>1</v>
      </c>
      <c r="Q13" s="11">
        <f t="shared" ref="Q13:Q18" si="1">P13/I13</f>
        <v>0.32258064516129026</v>
      </c>
      <c r="R13" s="10" t="s">
        <v>38</v>
      </c>
      <c r="S13" s="10" t="s">
        <v>42</v>
      </c>
      <c r="T13" s="10" t="s">
        <v>40</v>
      </c>
      <c r="U13" s="10">
        <v>0</v>
      </c>
      <c r="V13" s="10"/>
      <c r="W13" s="10" t="s">
        <v>43</v>
      </c>
      <c r="Y13" s="52">
        <v>65</v>
      </c>
      <c r="Z13" s="66">
        <v>0</v>
      </c>
      <c r="AC13" s="52">
        <v>65</v>
      </c>
      <c r="AD13" s="65">
        <v>2.4639364995469648E-2</v>
      </c>
    </row>
    <row r="14" spans="1:32" x14ac:dyDescent="0.25">
      <c r="A14" s="10">
        <v>18</v>
      </c>
      <c r="B14" s="10">
        <v>1.8E-3</v>
      </c>
      <c r="C14" s="10" t="s">
        <v>22</v>
      </c>
      <c r="D14" s="10"/>
      <c r="E14" s="10">
        <v>11</v>
      </c>
      <c r="F14" s="6">
        <v>42073</v>
      </c>
      <c r="G14" s="10">
        <v>3.3</v>
      </c>
      <c r="H14" s="10">
        <v>6.4</v>
      </c>
      <c r="I14" s="10">
        <f t="shared" ref="I14:I17" si="2">H14-G14</f>
        <v>3.1000000000000005</v>
      </c>
      <c r="J14" s="10" t="s">
        <v>37</v>
      </c>
      <c r="K14" s="10">
        <v>13</v>
      </c>
      <c r="L14" s="10">
        <v>0</v>
      </c>
      <c r="M14" s="10">
        <v>13</v>
      </c>
      <c r="N14" s="10">
        <v>8</v>
      </c>
      <c r="O14" s="10">
        <v>9</v>
      </c>
      <c r="P14" s="10">
        <v>9</v>
      </c>
      <c r="Q14" s="11">
        <f t="shared" si="1"/>
        <v>2.9032258064516125</v>
      </c>
      <c r="R14" s="10" t="s">
        <v>38</v>
      </c>
      <c r="S14" s="10" t="s">
        <v>42</v>
      </c>
      <c r="T14" s="10" t="s">
        <v>40</v>
      </c>
      <c r="U14" s="10">
        <v>0</v>
      </c>
      <c r="V14" s="10"/>
      <c r="W14" s="10" t="s">
        <v>47</v>
      </c>
      <c r="Y14" s="52">
        <v>66</v>
      </c>
      <c r="Z14" s="66">
        <v>8.0808080808080808E-3</v>
      </c>
      <c r="AC14" s="52">
        <v>66</v>
      </c>
      <c r="AD14" s="65">
        <v>3.2580833249437904E-2</v>
      </c>
    </row>
    <row r="15" spans="1:32" x14ac:dyDescent="0.25">
      <c r="A15" s="10">
        <v>18</v>
      </c>
      <c r="B15" s="10">
        <v>1.8E-3</v>
      </c>
      <c r="C15" s="10" t="s">
        <v>22</v>
      </c>
      <c r="D15" s="10"/>
      <c r="E15" s="10">
        <v>14</v>
      </c>
      <c r="F15" s="18">
        <v>42097</v>
      </c>
      <c r="G15" s="10">
        <v>3.3</v>
      </c>
      <c r="H15" s="10">
        <v>6.4</v>
      </c>
      <c r="I15" s="10">
        <f t="shared" si="2"/>
        <v>3.1000000000000005</v>
      </c>
      <c r="J15" s="10" t="s">
        <v>37</v>
      </c>
      <c r="K15" s="10">
        <v>8</v>
      </c>
      <c r="L15" s="10">
        <v>0</v>
      </c>
      <c r="M15" s="10">
        <v>8</v>
      </c>
      <c r="N15" s="10">
        <v>20</v>
      </c>
      <c r="O15" s="10">
        <v>29</v>
      </c>
      <c r="P15" s="10">
        <v>29</v>
      </c>
      <c r="Q15" s="11">
        <f t="shared" si="1"/>
        <v>9.3548387096774182</v>
      </c>
      <c r="R15" s="10" t="s">
        <v>38</v>
      </c>
      <c r="S15" s="10" t="s">
        <v>42</v>
      </c>
      <c r="T15" s="10" t="s">
        <v>40</v>
      </c>
      <c r="U15" s="10"/>
      <c r="V15" s="10"/>
      <c r="Y15" s="52">
        <v>67</v>
      </c>
      <c r="Z15" s="66">
        <v>1.6147474747474747E-2</v>
      </c>
      <c r="AC15" s="52">
        <v>67</v>
      </c>
      <c r="AD15" s="65">
        <v>4.0521607058961712E-2</v>
      </c>
    </row>
    <row r="16" spans="1:32" x14ac:dyDescent="0.25">
      <c r="A16" s="10">
        <v>18</v>
      </c>
      <c r="B16" s="10">
        <v>1.8E-3</v>
      </c>
      <c r="C16" s="10" t="s">
        <v>22</v>
      </c>
      <c r="D16" s="10"/>
      <c r="E16" s="10">
        <v>17</v>
      </c>
      <c r="F16" s="18">
        <v>42115</v>
      </c>
      <c r="G16" s="10">
        <v>3.3</v>
      </c>
      <c r="H16" s="10">
        <v>6.4</v>
      </c>
      <c r="I16" s="10">
        <f t="shared" si="2"/>
        <v>3.1000000000000005</v>
      </c>
      <c r="J16" s="10" t="s">
        <v>37</v>
      </c>
      <c r="K16" s="10">
        <v>15</v>
      </c>
      <c r="L16" s="10">
        <v>0</v>
      </c>
      <c r="M16" s="10">
        <v>15</v>
      </c>
      <c r="N16" s="10">
        <v>22</v>
      </c>
      <c r="O16" s="10">
        <v>50</v>
      </c>
      <c r="P16" s="10">
        <v>51</v>
      </c>
      <c r="Q16" s="11">
        <f t="shared" si="1"/>
        <v>16.451612903225804</v>
      </c>
      <c r="R16" s="10" t="s">
        <v>38</v>
      </c>
      <c r="S16" s="10" t="s">
        <v>42</v>
      </c>
      <c r="T16" s="10" t="s">
        <v>40</v>
      </c>
      <c r="U16" s="10">
        <v>2</v>
      </c>
      <c r="V16" s="10"/>
      <c r="W16" s="10" t="s">
        <v>56</v>
      </c>
      <c r="Y16" s="52">
        <v>68</v>
      </c>
      <c r="Z16" s="66">
        <v>2.4214141414141414E-2</v>
      </c>
      <c r="AC16" s="52">
        <v>68</v>
      </c>
      <c r="AD16" s="65">
        <v>4.8462380868485519E-2</v>
      </c>
    </row>
    <row r="17" spans="1:30" x14ac:dyDescent="0.25">
      <c r="A17" s="10">
        <v>18</v>
      </c>
      <c r="B17" s="10">
        <v>1.8E-3</v>
      </c>
      <c r="C17" s="10" t="s">
        <v>22</v>
      </c>
      <c r="D17" s="10"/>
      <c r="E17" s="10">
        <v>21</v>
      </c>
      <c r="F17" s="18">
        <v>42143</v>
      </c>
      <c r="G17" s="10">
        <v>3.3</v>
      </c>
      <c r="H17" s="10">
        <v>6.4</v>
      </c>
      <c r="I17" s="10">
        <f t="shared" si="2"/>
        <v>3.1000000000000005</v>
      </c>
      <c r="J17" s="10" t="s">
        <v>37</v>
      </c>
      <c r="K17" s="10">
        <v>2</v>
      </c>
      <c r="L17" s="10">
        <v>0</v>
      </c>
      <c r="M17" s="10">
        <v>2</v>
      </c>
      <c r="N17" s="10">
        <v>34</v>
      </c>
      <c r="O17" s="10">
        <v>77</v>
      </c>
      <c r="P17" s="10">
        <v>85</v>
      </c>
      <c r="Q17" s="11">
        <f t="shared" si="1"/>
        <v>27.419354838709673</v>
      </c>
      <c r="R17" s="10" t="s">
        <v>38</v>
      </c>
      <c r="S17" s="10" t="s">
        <v>42</v>
      </c>
      <c r="T17" s="10" t="s">
        <v>40</v>
      </c>
      <c r="U17" s="10"/>
      <c r="V17" s="10"/>
      <c r="W17" s="10"/>
      <c r="Y17" s="52">
        <v>69</v>
      </c>
      <c r="Z17" s="66">
        <v>3.2280808080808084E-2</v>
      </c>
      <c r="AC17" s="52">
        <v>69</v>
      </c>
      <c r="AD17" s="65">
        <v>5.6403154678009326E-2</v>
      </c>
    </row>
    <row r="18" spans="1:30" x14ac:dyDescent="0.25">
      <c r="A18" s="10">
        <v>18</v>
      </c>
      <c r="B18" s="10">
        <v>1.8E-3</v>
      </c>
      <c r="C18" s="10" t="s">
        <v>22</v>
      </c>
      <c r="D18" s="10"/>
      <c r="E18" s="10">
        <v>24</v>
      </c>
      <c r="F18" s="18">
        <v>42164</v>
      </c>
      <c r="G18" s="10">
        <v>3.3</v>
      </c>
      <c r="H18" s="10">
        <v>6.4</v>
      </c>
      <c r="I18" s="10">
        <f t="shared" ref="I18" si="3">H18-G18</f>
        <v>3.1000000000000005</v>
      </c>
      <c r="J18" s="10" t="s">
        <v>37</v>
      </c>
      <c r="K18" s="10">
        <v>4</v>
      </c>
      <c r="L18" s="10">
        <v>0</v>
      </c>
      <c r="M18" s="10">
        <v>4</v>
      </c>
      <c r="N18" s="10">
        <v>13</v>
      </c>
      <c r="O18" s="10">
        <v>82</v>
      </c>
      <c r="P18" s="10">
        <v>98</v>
      </c>
      <c r="Q18" s="11">
        <f t="shared" si="1"/>
        <v>31.612903225806445</v>
      </c>
      <c r="R18" s="10" t="s">
        <v>38</v>
      </c>
      <c r="S18" s="10" t="s">
        <v>42</v>
      </c>
      <c r="T18" s="10" t="s">
        <v>40</v>
      </c>
      <c r="U18" s="10">
        <v>7</v>
      </c>
      <c r="V18" s="10"/>
      <c r="W18" s="10" t="s">
        <v>63</v>
      </c>
      <c r="Y18" s="52">
        <v>70</v>
      </c>
      <c r="Z18" s="66">
        <v>4.034747474747475E-2</v>
      </c>
      <c r="AC18" s="52">
        <v>70</v>
      </c>
      <c r="AD18" s="65">
        <v>6.4343928487533134E-2</v>
      </c>
    </row>
    <row r="19" spans="1:30" x14ac:dyDescent="0.25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5"/>
      <c r="R19" s="3"/>
      <c r="S19" s="3"/>
      <c r="T19" s="3"/>
      <c r="U19" s="3"/>
      <c r="V19" s="3"/>
      <c r="Y19" s="52">
        <v>71</v>
      </c>
      <c r="Z19" s="66">
        <v>4.8414141414141416E-2</v>
      </c>
      <c r="AC19" s="52">
        <v>71</v>
      </c>
      <c r="AD19" s="65">
        <v>7.2284702297056941E-2</v>
      </c>
    </row>
    <row r="20" spans="1:30" s="15" customFormat="1" x14ac:dyDescent="0.25">
      <c r="A20" s="12">
        <v>18</v>
      </c>
      <c r="B20" s="12">
        <v>1.8E-3</v>
      </c>
      <c r="C20" s="12" t="s">
        <v>23</v>
      </c>
      <c r="D20" s="12"/>
      <c r="E20" s="12">
        <v>10</v>
      </c>
      <c r="F20" s="16">
        <v>42067</v>
      </c>
      <c r="G20" s="12">
        <v>6.4</v>
      </c>
      <c r="H20" s="12">
        <v>9.1999999999999993</v>
      </c>
      <c r="I20" s="12">
        <f>H20-G20</f>
        <v>2.7999999999999989</v>
      </c>
      <c r="J20" s="12" t="s">
        <v>37</v>
      </c>
      <c r="K20" s="12">
        <v>1</v>
      </c>
      <c r="L20" s="12">
        <v>0</v>
      </c>
      <c r="M20" s="12">
        <v>1</v>
      </c>
      <c r="N20" s="12">
        <v>3</v>
      </c>
      <c r="O20" s="12">
        <v>3</v>
      </c>
      <c r="P20" s="12">
        <v>3</v>
      </c>
      <c r="Q20" s="14">
        <f t="shared" ref="Q20:Q25" si="4">P20/I20</f>
        <v>1.0714285714285718</v>
      </c>
      <c r="R20" s="12" t="s">
        <v>38</v>
      </c>
      <c r="S20" s="12" t="s">
        <v>42</v>
      </c>
      <c r="T20" s="12" t="s">
        <v>40</v>
      </c>
      <c r="U20" s="12">
        <v>2</v>
      </c>
      <c r="V20" s="12"/>
      <c r="W20" s="12" t="s">
        <v>44</v>
      </c>
      <c r="Y20" s="52">
        <v>72</v>
      </c>
      <c r="Z20" s="66">
        <v>5.6480808080808083E-2</v>
      </c>
      <c r="AA20"/>
      <c r="AC20" s="52">
        <v>72</v>
      </c>
      <c r="AD20" s="71">
        <v>8.0225476106580748E-2</v>
      </c>
    </row>
    <row r="21" spans="1:30" x14ac:dyDescent="0.25">
      <c r="A21" s="12">
        <v>18</v>
      </c>
      <c r="B21" s="12">
        <v>1.8E-3</v>
      </c>
      <c r="C21" s="12" t="s">
        <v>23</v>
      </c>
      <c r="D21" s="12"/>
      <c r="E21" s="12">
        <v>14</v>
      </c>
      <c r="F21" s="18">
        <v>42094</v>
      </c>
      <c r="G21" s="12">
        <v>6.4</v>
      </c>
      <c r="H21" s="12">
        <v>9.1999999999999993</v>
      </c>
      <c r="I21" s="12">
        <f t="shared" ref="I21:I24" si="5">H21-G21</f>
        <v>2.7999999999999989</v>
      </c>
      <c r="J21" s="12" t="s">
        <v>37</v>
      </c>
      <c r="K21" s="10">
        <v>5</v>
      </c>
      <c r="L21" s="10">
        <v>0</v>
      </c>
      <c r="M21" s="10">
        <v>5</v>
      </c>
      <c r="N21" s="10">
        <v>12</v>
      </c>
      <c r="O21" s="10">
        <v>15</v>
      </c>
      <c r="P21" s="10">
        <v>15</v>
      </c>
      <c r="Q21" s="14">
        <f t="shared" si="4"/>
        <v>5.3571428571428594</v>
      </c>
      <c r="R21" s="12" t="s">
        <v>38</v>
      </c>
      <c r="S21" s="12" t="s">
        <v>42</v>
      </c>
      <c r="T21" s="12" t="s">
        <v>40</v>
      </c>
      <c r="U21" s="12">
        <v>1</v>
      </c>
      <c r="V21" s="12">
        <v>402</v>
      </c>
      <c r="W21" s="12" t="s">
        <v>48</v>
      </c>
      <c r="Y21" s="52">
        <v>73</v>
      </c>
      <c r="Z21" s="66">
        <v>6.4547474747474742E-2</v>
      </c>
      <c r="AC21" s="52">
        <v>73</v>
      </c>
      <c r="AD21" s="65">
        <v>8.8166249916104555E-2</v>
      </c>
    </row>
    <row r="22" spans="1:30" x14ac:dyDescent="0.25">
      <c r="A22" s="12">
        <v>18</v>
      </c>
      <c r="B22" s="12">
        <v>1.8E-3</v>
      </c>
      <c r="C22" s="12" t="s">
        <v>23</v>
      </c>
      <c r="D22" s="12"/>
      <c r="E22" s="12">
        <v>17</v>
      </c>
      <c r="F22" s="18">
        <v>42118</v>
      </c>
      <c r="G22" s="12">
        <v>6.4</v>
      </c>
      <c r="H22" s="12">
        <v>9.1999999999999993</v>
      </c>
      <c r="I22" s="12">
        <f t="shared" si="5"/>
        <v>2.7999999999999989</v>
      </c>
      <c r="J22" s="12" t="s">
        <v>37</v>
      </c>
      <c r="K22" s="10">
        <v>14</v>
      </c>
      <c r="L22" s="10">
        <v>0</v>
      </c>
      <c r="M22" s="10">
        <v>14</v>
      </c>
      <c r="N22" s="10">
        <v>23</v>
      </c>
      <c r="O22" s="10">
        <v>36</v>
      </c>
      <c r="P22" s="10">
        <v>36</v>
      </c>
      <c r="Q22" s="14">
        <f t="shared" si="4"/>
        <v>12.857142857142861</v>
      </c>
      <c r="R22" s="12" t="s">
        <v>38</v>
      </c>
      <c r="S22" s="12" t="s">
        <v>42</v>
      </c>
      <c r="T22" s="12" t="s">
        <v>40</v>
      </c>
      <c r="U22" s="12">
        <v>1</v>
      </c>
      <c r="V22" s="12"/>
      <c r="W22" s="12" t="s">
        <v>55</v>
      </c>
      <c r="Y22" s="52">
        <v>74</v>
      </c>
      <c r="Z22" s="66">
        <v>7.2614141414141409E-2</v>
      </c>
      <c r="AC22" s="52">
        <v>74</v>
      </c>
      <c r="AD22" s="65">
        <v>9.6107023725628349E-2</v>
      </c>
    </row>
    <row r="23" spans="1:30" x14ac:dyDescent="0.25">
      <c r="A23" s="12">
        <v>18</v>
      </c>
      <c r="B23" s="12">
        <v>1.8E-3</v>
      </c>
      <c r="C23" s="12" t="s">
        <v>23</v>
      </c>
      <c r="D23" s="12"/>
      <c r="E23" s="12">
        <v>21</v>
      </c>
      <c r="F23" s="18">
        <v>42144</v>
      </c>
      <c r="G23" s="12">
        <v>6.4</v>
      </c>
      <c r="H23" s="12">
        <v>9.1999999999999993</v>
      </c>
      <c r="I23" s="12">
        <f t="shared" si="5"/>
        <v>2.7999999999999989</v>
      </c>
      <c r="J23" s="12" t="s">
        <v>37</v>
      </c>
      <c r="K23" s="10">
        <v>0</v>
      </c>
      <c r="L23" s="10">
        <v>1</v>
      </c>
      <c r="M23" s="10">
        <v>1</v>
      </c>
      <c r="N23" s="10">
        <v>15</v>
      </c>
      <c r="O23" s="10">
        <v>43</v>
      </c>
      <c r="P23" s="10">
        <v>51</v>
      </c>
      <c r="Q23" s="14">
        <f t="shared" si="4"/>
        <v>18.214285714285722</v>
      </c>
      <c r="R23" s="12" t="s">
        <v>38</v>
      </c>
      <c r="S23" s="12" t="s">
        <v>42</v>
      </c>
      <c r="T23" s="12" t="s">
        <v>40</v>
      </c>
      <c r="U23" s="12"/>
      <c r="V23" s="12"/>
      <c r="W23" s="3"/>
      <c r="Y23" s="52">
        <v>75</v>
      </c>
      <c r="Z23" s="66">
        <v>8.0680808080808075E-2</v>
      </c>
      <c r="AC23" s="52">
        <v>75</v>
      </c>
      <c r="AD23" s="65">
        <v>0.10404779753515217</v>
      </c>
    </row>
    <row r="24" spans="1:30" x14ac:dyDescent="0.25">
      <c r="A24" s="12">
        <v>18</v>
      </c>
      <c r="B24" s="12">
        <v>1.8E-3</v>
      </c>
      <c r="C24" s="12" t="s">
        <v>23</v>
      </c>
      <c r="D24" s="12"/>
      <c r="E24" s="12">
        <v>24</v>
      </c>
      <c r="F24" s="18">
        <v>42165</v>
      </c>
      <c r="G24" s="12">
        <v>6.4</v>
      </c>
      <c r="H24" s="12">
        <v>9.1999999999999993</v>
      </c>
      <c r="I24" s="12">
        <f t="shared" si="5"/>
        <v>2.7999999999999989</v>
      </c>
      <c r="J24" s="12" t="s">
        <v>37</v>
      </c>
      <c r="K24" s="10">
        <v>1</v>
      </c>
      <c r="L24" s="10">
        <v>0</v>
      </c>
      <c r="M24" s="10">
        <v>1</v>
      </c>
      <c r="N24" s="10">
        <v>9</v>
      </c>
      <c r="O24" s="10">
        <v>49</v>
      </c>
      <c r="P24" s="10">
        <v>60</v>
      </c>
      <c r="Q24" s="14">
        <f t="shared" si="4"/>
        <v>21.428571428571438</v>
      </c>
      <c r="R24" s="12" t="s">
        <v>38</v>
      </c>
      <c r="S24" s="12" t="s">
        <v>42</v>
      </c>
      <c r="T24" s="12" t="s">
        <v>65</v>
      </c>
      <c r="U24" s="12">
        <v>2</v>
      </c>
      <c r="V24" s="12"/>
      <c r="W24" s="12" t="s">
        <v>64</v>
      </c>
      <c r="Y24" s="52">
        <v>76</v>
      </c>
      <c r="Z24" s="66">
        <v>8.8747474747474742E-2</v>
      </c>
      <c r="AC24" s="52">
        <v>76</v>
      </c>
      <c r="AD24" s="65">
        <v>0.11198857134467598</v>
      </c>
    </row>
    <row r="25" spans="1:30" x14ac:dyDescent="0.25">
      <c r="A25" s="12">
        <v>18</v>
      </c>
      <c r="B25" s="12">
        <v>1.8E-3</v>
      </c>
      <c r="C25" s="12" t="s">
        <v>23</v>
      </c>
      <c r="D25" s="12"/>
      <c r="E25" s="12">
        <v>26</v>
      </c>
      <c r="F25" s="18">
        <v>42178</v>
      </c>
      <c r="G25" s="12">
        <v>6.4</v>
      </c>
      <c r="H25" s="12">
        <v>9.1999999999999993</v>
      </c>
      <c r="I25" s="12">
        <f t="shared" ref="I25" si="6">H25-G25</f>
        <v>2.7999999999999989</v>
      </c>
      <c r="J25" s="12" t="s">
        <v>37</v>
      </c>
      <c r="K25" s="10">
        <v>1</v>
      </c>
      <c r="L25" s="10">
        <v>0</v>
      </c>
      <c r="M25" s="10">
        <v>1</v>
      </c>
      <c r="N25" s="10">
        <v>0</v>
      </c>
      <c r="O25" s="10">
        <v>41</v>
      </c>
      <c r="P25" s="10">
        <v>60</v>
      </c>
      <c r="Q25" s="14">
        <f t="shared" si="4"/>
        <v>21.428571428571438</v>
      </c>
      <c r="R25" s="12" t="s">
        <v>38</v>
      </c>
      <c r="S25" s="12" t="s">
        <v>42</v>
      </c>
      <c r="T25" s="12" t="s">
        <v>40</v>
      </c>
      <c r="U25" s="12"/>
      <c r="V25" s="12"/>
      <c r="W25" s="12"/>
      <c r="Y25" s="52">
        <v>77</v>
      </c>
      <c r="Z25" s="66">
        <v>9.6814141414141408E-2</v>
      </c>
      <c r="AC25" s="52">
        <v>77</v>
      </c>
      <c r="AD25" s="65">
        <v>0.11992934515419977</v>
      </c>
    </row>
    <row r="26" spans="1:30" x14ac:dyDescent="0.25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5"/>
      <c r="R26" s="3"/>
      <c r="S26" s="3"/>
      <c r="T26" s="3"/>
      <c r="U26" s="3"/>
      <c r="V26" s="3"/>
      <c r="Y26" s="52">
        <v>78</v>
      </c>
      <c r="Z26" s="66">
        <v>0.10488080808080807</v>
      </c>
      <c r="AC26" s="52">
        <v>78</v>
      </c>
      <c r="AD26" s="65">
        <v>0.12787011896372358</v>
      </c>
    </row>
    <row r="27" spans="1:30" x14ac:dyDescent="0.25">
      <c r="A27" s="12">
        <v>18</v>
      </c>
      <c r="B27" s="10">
        <v>1.8E-3</v>
      </c>
      <c r="C27" s="10" t="s">
        <v>24</v>
      </c>
      <c r="D27" s="10"/>
      <c r="E27" s="10">
        <v>10</v>
      </c>
      <c r="F27" s="6">
        <v>42068</v>
      </c>
      <c r="G27" s="10">
        <v>9.1999999999999993</v>
      </c>
      <c r="H27" s="10">
        <v>11.2</v>
      </c>
      <c r="I27" s="10">
        <v>2</v>
      </c>
      <c r="J27" s="10" t="s">
        <v>37</v>
      </c>
      <c r="K27" s="10">
        <v>2</v>
      </c>
      <c r="L27" s="10">
        <v>0</v>
      </c>
      <c r="M27" s="10">
        <v>2</v>
      </c>
      <c r="N27" s="10">
        <v>1</v>
      </c>
      <c r="O27" s="10">
        <v>1</v>
      </c>
      <c r="P27" s="10">
        <v>1</v>
      </c>
      <c r="Q27" s="11">
        <f t="shared" ref="Q27:Q32" si="7">P27/I27</f>
        <v>0.5</v>
      </c>
      <c r="R27" s="10" t="s">
        <v>38</v>
      </c>
      <c r="S27" s="10" t="s">
        <v>42</v>
      </c>
      <c r="T27" s="10" t="s">
        <v>40</v>
      </c>
      <c r="U27" s="10">
        <v>3</v>
      </c>
      <c r="V27" s="10"/>
      <c r="W27" s="10" t="s">
        <v>45</v>
      </c>
      <c r="Y27" s="52">
        <v>79</v>
      </c>
      <c r="Z27" s="66">
        <v>0.11294747474747474</v>
      </c>
      <c r="AC27" s="52">
        <v>79</v>
      </c>
      <c r="AD27" s="65">
        <v>0.13581089277324737</v>
      </c>
    </row>
    <row r="28" spans="1:30" x14ac:dyDescent="0.25">
      <c r="A28" s="12">
        <v>18</v>
      </c>
      <c r="B28" s="10">
        <v>1.8E-3</v>
      </c>
      <c r="C28" s="10" t="s">
        <v>24</v>
      </c>
      <c r="D28" s="10"/>
      <c r="E28" s="10">
        <v>15</v>
      </c>
      <c r="F28" s="6">
        <v>42101</v>
      </c>
      <c r="G28" s="10">
        <v>9.1999999999999993</v>
      </c>
      <c r="H28" s="10">
        <v>11.2</v>
      </c>
      <c r="I28" s="10">
        <v>2</v>
      </c>
      <c r="J28" s="10" t="s">
        <v>37</v>
      </c>
      <c r="K28" s="10">
        <v>3</v>
      </c>
      <c r="L28" s="10">
        <v>0</v>
      </c>
      <c r="M28" s="10">
        <v>3</v>
      </c>
      <c r="N28" s="10">
        <v>10</v>
      </c>
      <c r="O28" s="10">
        <v>11</v>
      </c>
      <c r="P28" s="10">
        <v>11</v>
      </c>
      <c r="Q28" s="11">
        <f t="shared" si="7"/>
        <v>5.5</v>
      </c>
      <c r="R28" s="10" t="s">
        <v>38</v>
      </c>
      <c r="S28" s="10" t="s">
        <v>42</v>
      </c>
      <c r="T28" s="10" t="s">
        <v>40</v>
      </c>
      <c r="U28" s="10">
        <v>1</v>
      </c>
      <c r="V28" s="10"/>
      <c r="W28" s="3" t="s">
        <v>54</v>
      </c>
      <c r="Y28" s="52">
        <v>80</v>
      </c>
      <c r="Z28" s="66">
        <v>0.12101414141414141</v>
      </c>
      <c r="AC28" s="52">
        <v>80</v>
      </c>
      <c r="AD28" s="65">
        <v>0.14375166658277116</v>
      </c>
    </row>
    <row r="29" spans="1:30" x14ac:dyDescent="0.25">
      <c r="A29" s="12">
        <v>18</v>
      </c>
      <c r="B29" s="10">
        <v>1.8E-3</v>
      </c>
      <c r="C29" s="10" t="s">
        <v>24</v>
      </c>
      <c r="D29" s="10"/>
      <c r="E29" s="10">
        <v>17</v>
      </c>
      <c r="F29" s="6">
        <v>42117</v>
      </c>
      <c r="G29" s="10">
        <v>9.1999999999999993</v>
      </c>
      <c r="H29" s="10">
        <v>11.2</v>
      </c>
      <c r="I29" s="10">
        <v>2</v>
      </c>
      <c r="J29" s="10" t="s">
        <v>37</v>
      </c>
      <c r="K29" s="10">
        <v>12</v>
      </c>
      <c r="L29" s="10">
        <v>0</v>
      </c>
      <c r="M29" s="10">
        <v>12</v>
      </c>
      <c r="N29" s="12">
        <v>10</v>
      </c>
      <c r="O29" s="12">
        <v>21</v>
      </c>
      <c r="P29" s="12">
        <v>21</v>
      </c>
      <c r="Q29" s="11">
        <f t="shared" si="7"/>
        <v>10.5</v>
      </c>
      <c r="R29" s="10" t="s">
        <v>38</v>
      </c>
      <c r="S29" s="10" t="s">
        <v>42</v>
      </c>
      <c r="T29" s="10" t="s">
        <v>49</v>
      </c>
      <c r="U29" s="10">
        <v>2</v>
      </c>
      <c r="V29" s="10"/>
      <c r="W29" s="10" t="s">
        <v>57</v>
      </c>
      <c r="Y29" s="52">
        <v>81</v>
      </c>
      <c r="Z29" s="66">
        <v>0.12908080808080807</v>
      </c>
      <c r="AC29" s="52">
        <v>81</v>
      </c>
      <c r="AD29" s="65">
        <v>0.15169244039229499</v>
      </c>
    </row>
    <row r="30" spans="1:30" x14ac:dyDescent="0.25">
      <c r="A30" s="12">
        <v>18</v>
      </c>
      <c r="B30" s="10">
        <v>1.8E-3</v>
      </c>
      <c r="C30" s="10" t="s">
        <v>24</v>
      </c>
      <c r="D30" s="10"/>
      <c r="E30" s="10">
        <v>20</v>
      </c>
      <c r="F30" s="6">
        <v>42137</v>
      </c>
      <c r="G30" s="10">
        <v>9.1999999999999993</v>
      </c>
      <c r="H30" s="10">
        <v>11.2</v>
      </c>
      <c r="I30" s="10">
        <v>2</v>
      </c>
      <c r="J30" s="10" t="s">
        <v>37</v>
      </c>
      <c r="K30" s="10">
        <v>5</v>
      </c>
      <c r="L30" s="10">
        <v>1</v>
      </c>
      <c r="M30" s="10">
        <v>6</v>
      </c>
      <c r="N30" s="10">
        <v>18</v>
      </c>
      <c r="O30" s="10">
        <v>39</v>
      </c>
      <c r="P30" s="10">
        <v>39</v>
      </c>
      <c r="Q30" s="11">
        <f t="shared" si="7"/>
        <v>19.5</v>
      </c>
      <c r="R30" s="10" t="s">
        <v>38</v>
      </c>
      <c r="S30" s="10" t="s">
        <v>42</v>
      </c>
      <c r="T30" s="10" t="s">
        <v>40</v>
      </c>
      <c r="U30" s="10">
        <v>3</v>
      </c>
      <c r="V30" s="10"/>
      <c r="W30" s="10" t="s">
        <v>66</v>
      </c>
      <c r="Y30" s="52">
        <v>82</v>
      </c>
      <c r="Z30" s="66">
        <v>0.13714747474747474</v>
      </c>
      <c r="AC30" s="52">
        <v>82</v>
      </c>
      <c r="AD30" s="65">
        <v>0.15963321420181881</v>
      </c>
    </row>
    <row r="31" spans="1:30" x14ac:dyDescent="0.25">
      <c r="A31" s="12">
        <v>18</v>
      </c>
      <c r="B31" s="10">
        <v>1.8E-3</v>
      </c>
      <c r="C31" s="10" t="s">
        <v>24</v>
      </c>
      <c r="D31" s="10"/>
      <c r="E31" s="10">
        <v>24</v>
      </c>
      <c r="F31" s="6">
        <v>42167</v>
      </c>
      <c r="G31" s="10">
        <v>9.1999999999999993</v>
      </c>
      <c r="H31" s="10">
        <v>11.2</v>
      </c>
      <c r="I31" s="10">
        <v>2</v>
      </c>
      <c r="J31" s="10" t="s">
        <v>37</v>
      </c>
      <c r="K31" s="10">
        <v>0</v>
      </c>
      <c r="L31" s="10">
        <v>0</v>
      </c>
      <c r="M31" s="10">
        <v>0</v>
      </c>
      <c r="N31" s="10">
        <v>8</v>
      </c>
      <c r="O31" s="10">
        <v>43</v>
      </c>
      <c r="P31" s="10">
        <v>47</v>
      </c>
      <c r="Q31" s="11">
        <f t="shared" si="7"/>
        <v>23.5</v>
      </c>
      <c r="R31" s="10" t="s">
        <v>38</v>
      </c>
      <c r="S31" s="10" t="s">
        <v>42</v>
      </c>
      <c r="T31" s="10" t="s">
        <v>49</v>
      </c>
      <c r="U31" s="10">
        <v>2</v>
      </c>
      <c r="V31" s="10"/>
      <c r="W31" s="10" t="s">
        <v>67</v>
      </c>
      <c r="Y31" s="52">
        <v>83</v>
      </c>
      <c r="Z31" s="66">
        <v>0.14521414141414141</v>
      </c>
      <c r="AC31" s="52">
        <v>83</v>
      </c>
      <c r="AD31" s="65">
        <v>0.1675739880113426</v>
      </c>
    </row>
    <row r="32" spans="1:30" x14ac:dyDescent="0.25">
      <c r="A32" s="12">
        <v>18</v>
      </c>
      <c r="B32" s="10">
        <v>1.8E-3</v>
      </c>
      <c r="C32" s="10" t="s">
        <v>24</v>
      </c>
      <c r="D32" s="10"/>
      <c r="E32" s="10">
        <v>27</v>
      </c>
      <c r="F32" s="6">
        <v>42184</v>
      </c>
      <c r="G32" s="10">
        <v>9.1999999999999993</v>
      </c>
      <c r="H32" s="10">
        <v>11.2</v>
      </c>
      <c r="I32" s="10">
        <v>2</v>
      </c>
      <c r="J32" s="10" t="s">
        <v>37</v>
      </c>
      <c r="K32" s="10">
        <v>0</v>
      </c>
      <c r="L32" s="10">
        <v>0</v>
      </c>
      <c r="M32" s="10">
        <v>0</v>
      </c>
      <c r="N32" s="10">
        <v>1</v>
      </c>
      <c r="O32" s="10">
        <v>42</v>
      </c>
      <c r="P32" s="10">
        <v>48</v>
      </c>
      <c r="Q32" s="11">
        <f t="shared" si="7"/>
        <v>24</v>
      </c>
      <c r="R32" s="10" t="s">
        <v>38</v>
      </c>
      <c r="S32" s="10" t="s">
        <v>42</v>
      </c>
      <c r="T32" s="10" t="s">
        <v>40</v>
      </c>
      <c r="U32" s="10">
        <v>3</v>
      </c>
      <c r="V32" s="10"/>
      <c r="W32" s="10" t="s">
        <v>68</v>
      </c>
      <c r="Y32" s="52">
        <v>84</v>
      </c>
      <c r="Z32" s="66">
        <v>0.15328080808080807</v>
      </c>
      <c r="AC32" s="52">
        <v>84</v>
      </c>
      <c r="AD32" s="65">
        <v>0.17551476182086639</v>
      </c>
    </row>
    <row r="33" spans="1:30" x14ac:dyDescent="0.25">
      <c r="A33" s="12"/>
      <c r="B33" s="10"/>
      <c r="C33" s="10"/>
      <c r="D33" s="10"/>
      <c r="E33" s="10"/>
      <c r="F33" s="6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R33" s="10"/>
      <c r="S33" s="10"/>
      <c r="T33" s="10"/>
      <c r="U33" s="10"/>
      <c r="V33" s="10"/>
      <c r="Y33" s="52">
        <v>85</v>
      </c>
      <c r="Z33" s="66">
        <v>0.16134747474747474</v>
      </c>
      <c r="AC33" s="52">
        <v>85</v>
      </c>
      <c r="AD33" s="65">
        <v>0.18345553563039024</v>
      </c>
    </row>
    <row r="34" spans="1:30" x14ac:dyDescent="0.25">
      <c r="A34" s="12">
        <v>18</v>
      </c>
      <c r="B34" s="10">
        <v>3.8E-3</v>
      </c>
      <c r="C34" s="10" t="s">
        <v>28</v>
      </c>
      <c r="D34" s="10"/>
      <c r="E34" s="10">
        <v>15</v>
      </c>
      <c r="F34" s="6">
        <v>42101</v>
      </c>
      <c r="G34" s="10">
        <v>0</v>
      </c>
      <c r="H34" s="10">
        <v>0.1</v>
      </c>
      <c r="I34" s="10">
        <v>0.1</v>
      </c>
      <c r="J34" s="10" t="s">
        <v>37</v>
      </c>
      <c r="K34" s="10">
        <v>0</v>
      </c>
      <c r="L34" s="10">
        <v>0</v>
      </c>
      <c r="M34" s="10">
        <v>0</v>
      </c>
      <c r="N34" s="10">
        <v>2</v>
      </c>
      <c r="O34" s="10">
        <v>2</v>
      </c>
      <c r="P34" s="10">
        <v>2</v>
      </c>
      <c r="Q34" s="10">
        <f>P34/I34</f>
        <v>20</v>
      </c>
      <c r="R34" s="10" t="s">
        <v>38</v>
      </c>
      <c r="S34" s="10" t="s">
        <v>42</v>
      </c>
      <c r="T34" s="10" t="s">
        <v>53</v>
      </c>
      <c r="U34" s="10"/>
      <c r="V34" s="10"/>
      <c r="Y34" s="52">
        <v>86</v>
      </c>
      <c r="Z34" s="66">
        <v>0.16941414141414141</v>
      </c>
      <c r="AC34" s="52">
        <v>86</v>
      </c>
      <c r="AD34" s="65">
        <v>0.19139630943991404</v>
      </c>
    </row>
    <row r="35" spans="1:30" x14ac:dyDescent="0.25">
      <c r="A35" s="12">
        <v>18</v>
      </c>
      <c r="B35" s="10">
        <v>3.8E-3</v>
      </c>
      <c r="C35" s="10" t="s">
        <v>28</v>
      </c>
      <c r="D35" s="10"/>
      <c r="E35" s="10">
        <v>17</v>
      </c>
      <c r="F35" s="6">
        <v>42117</v>
      </c>
      <c r="G35" s="10">
        <v>0</v>
      </c>
      <c r="H35" s="10">
        <v>0.1</v>
      </c>
      <c r="I35" s="10">
        <v>0.1</v>
      </c>
      <c r="J35" s="10" t="s">
        <v>37</v>
      </c>
      <c r="K35" s="10">
        <v>0</v>
      </c>
      <c r="L35" s="10">
        <v>0</v>
      </c>
      <c r="M35" s="10">
        <v>0</v>
      </c>
      <c r="N35" s="10">
        <v>1</v>
      </c>
      <c r="O35" s="10">
        <v>3</v>
      </c>
      <c r="P35" s="10">
        <v>3</v>
      </c>
      <c r="Q35" s="10">
        <f>P35/I35</f>
        <v>30</v>
      </c>
      <c r="R35" s="10" t="s">
        <v>38</v>
      </c>
      <c r="S35" s="10" t="s">
        <v>42</v>
      </c>
      <c r="T35" s="10" t="s">
        <v>49</v>
      </c>
      <c r="U35" s="10"/>
      <c r="V35" s="10"/>
      <c r="Y35" s="52">
        <v>87</v>
      </c>
      <c r="Z35" s="66">
        <v>0.17748080808080807</v>
      </c>
      <c r="AC35" s="52">
        <v>87</v>
      </c>
      <c r="AD35" s="65">
        <v>0.19933708324943783</v>
      </c>
    </row>
    <row r="36" spans="1:30" x14ac:dyDescent="0.25">
      <c r="A36" s="12">
        <v>18</v>
      </c>
      <c r="B36" s="10">
        <v>3.8E-3</v>
      </c>
      <c r="C36" s="10" t="s">
        <v>28</v>
      </c>
      <c r="D36" s="10"/>
      <c r="E36" s="10">
        <v>20</v>
      </c>
      <c r="F36" s="6">
        <v>42137</v>
      </c>
      <c r="G36" s="10">
        <v>0</v>
      </c>
      <c r="H36" s="10">
        <v>0.1</v>
      </c>
      <c r="I36" s="10">
        <v>0.1</v>
      </c>
      <c r="J36" s="10" t="s">
        <v>37</v>
      </c>
      <c r="K36" s="10">
        <v>0</v>
      </c>
      <c r="L36" s="10">
        <v>0</v>
      </c>
      <c r="M36" s="10">
        <v>0</v>
      </c>
      <c r="N36" s="10">
        <v>0</v>
      </c>
      <c r="O36" s="10">
        <v>2</v>
      </c>
      <c r="P36" s="10">
        <v>3</v>
      </c>
      <c r="Q36" s="11">
        <f>P36/I36</f>
        <v>30</v>
      </c>
      <c r="R36" s="10" t="s">
        <v>38</v>
      </c>
      <c r="S36" s="10" t="s">
        <v>42</v>
      </c>
      <c r="T36" s="10" t="s">
        <v>40</v>
      </c>
      <c r="U36" s="10"/>
      <c r="V36" s="10"/>
      <c r="Y36" s="52">
        <v>88</v>
      </c>
      <c r="Z36" s="66">
        <v>0.18554747474747474</v>
      </c>
      <c r="AC36" s="52">
        <v>88</v>
      </c>
      <c r="AD36" s="65">
        <v>0.20727785705896168</v>
      </c>
    </row>
    <row r="37" spans="1:30" x14ac:dyDescent="0.25">
      <c r="A37" s="12">
        <v>18</v>
      </c>
      <c r="B37" s="10">
        <v>3.8E-3</v>
      </c>
      <c r="C37" s="10" t="s">
        <v>28</v>
      </c>
      <c r="D37" s="10"/>
      <c r="E37" s="10">
        <v>24</v>
      </c>
      <c r="F37" s="6">
        <v>42167</v>
      </c>
      <c r="G37" s="10">
        <v>0</v>
      </c>
      <c r="H37" s="10">
        <v>0.1</v>
      </c>
      <c r="I37" s="10">
        <v>0.1</v>
      </c>
      <c r="J37" s="10" t="s">
        <v>37</v>
      </c>
      <c r="K37" s="10">
        <v>0</v>
      </c>
      <c r="L37" s="10">
        <v>0</v>
      </c>
      <c r="M37" s="10">
        <v>0</v>
      </c>
      <c r="N37" s="10">
        <v>0</v>
      </c>
      <c r="O37" s="10">
        <v>3</v>
      </c>
      <c r="P37" s="10">
        <v>3</v>
      </c>
      <c r="Q37" s="11">
        <f>P37/I37</f>
        <v>30</v>
      </c>
      <c r="R37" s="10" t="s">
        <v>38</v>
      </c>
      <c r="S37" s="10" t="s">
        <v>42</v>
      </c>
      <c r="T37" s="10" t="s">
        <v>49</v>
      </c>
      <c r="U37" s="10"/>
      <c r="V37" s="10"/>
      <c r="Y37" s="52">
        <v>89</v>
      </c>
      <c r="Z37" s="66">
        <v>0.19361414141414141</v>
      </c>
      <c r="AC37" s="52">
        <v>89</v>
      </c>
      <c r="AD37" s="65">
        <v>0.21521863086848547</v>
      </c>
    </row>
    <row r="38" spans="1:30" x14ac:dyDescent="0.25">
      <c r="A38" s="12"/>
      <c r="B38" s="10"/>
      <c r="C38" s="10"/>
      <c r="D38" s="10"/>
      <c r="E38" s="10">
        <v>27</v>
      </c>
      <c r="F38" s="6">
        <v>42184</v>
      </c>
      <c r="G38" s="10">
        <v>0</v>
      </c>
      <c r="H38" s="10">
        <v>0.1</v>
      </c>
      <c r="I38" s="10">
        <v>0.1</v>
      </c>
      <c r="J38" s="10" t="s">
        <v>37</v>
      </c>
      <c r="K38" s="10">
        <v>0</v>
      </c>
      <c r="L38" s="10">
        <v>0</v>
      </c>
      <c r="M38" s="10">
        <v>0</v>
      </c>
      <c r="N38" s="10">
        <v>0</v>
      </c>
      <c r="O38" s="10">
        <v>3</v>
      </c>
      <c r="P38" s="10">
        <v>3</v>
      </c>
      <c r="Q38" s="11">
        <v>30</v>
      </c>
      <c r="R38" s="10" t="s">
        <v>38</v>
      </c>
      <c r="S38" s="10" t="s">
        <v>42</v>
      </c>
      <c r="T38" s="10" t="s">
        <v>49</v>
      </c>
      <c r="U38" s="10"/>
      <c r="V38" s="10"/>
      <c r="Y38" s="52">
        <v>90</v>
      </c>
      <c r="Z38" s="66">
        <v>0.20168080808080807</v>
      </c>
      <c r="AC38" s="52">
        <v>90</v>
      </c>
      <c r="AD38" s="65">
        <v>0.22315940467800932</v>
      </c>
    </row>
    <row r="39" spans="1:30" x14ac:dyDescent="0.25">
      <c r="A39" s="12">
        <v>18</v>
      </c>
      <c r="B39" s="10">
        <v>1.8E-3</v>
      </c>
      <c r="C39" s="10" t="s">
        <v>29</v>
      </c>
      <c r="D39" s="10"/>
      <c r="E39" s="10"/>
      <c r="F39" s="6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1"/>
      <c r="R39" s="10"/>
      <c r="S39" s="10"/>
      <c r="T39" s="10"/>
      <c r="U39" s="10"/>
      <c r="V39" s="10"/>
      <c r="Y39" s="52">
        <v>91</v>
      </c>
      <c r="Z39" s="66">
        <v>0.20974747474747474</v>
      </c>
      <c r="AC39" s="52">
        <v>91</v>
      </c>
      <c r="AD39" s="65">
        <v>0.23110017848753311</v>
      </c>
    </row>
    <row r="40" spans="1:30" x14ac:dyDescent="0.25">
      <c r="A40" s="12">
        <v>18</v>
      </c>
      <c r="B40" s="10">
        <v>1.8E-3</v>
      </c>
      <c r="C40" s="10" t="s">
        <v>29</v>
      </c>
      <c r="D40" s="10"/>
      <c r="E40" s="10"/>
      <c r="F40" s="6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1"/>
      <c r="R40" s="10"/>
      <c r="S40" s="10"/>
      <c r="T40" s="10"/>
      <c r="U40" s="10"/>
      <c r="V40" s="10"/>
      <c r="Y40" s="52">
        <v>92</v>
      </c>
      <c r="Z40" s="66">
        <v>0.2178141414141414</v>
      </c>
      <c r="AC40" s="52">
        <v>92</v>
      </c>
      <c r="AD40" s="65">
        <v>0.23904095229705691</v>
      </c>
    </row>
    <row r="41" spans="1:30" x14ac:dyDescent="0.25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5"/>
      <c r="R41" s="3"/>
      <c r="S41" s="3"/>
      <c r="T41" s="3"/>
      <c r="U41" s="3"/>
      <c r="V41" s="3"/>
      <c r="Y41" s="52">
        <v>93</v>
      </c>
      <c r="Z41" s="66">
        <v>0.22588080808080807</v>
      </c>
      <c r="AC41" s="52">
        <v>93</v>
      </c>
      <c r="AD41" s="65">
        <v>0.24698172610658076</v>
      </c>
    </row>
    <row r="42" spans="1:30" x14ac:dyDescent="0.25">
      <c r="A42" s="10">
        <v>18</v>
      </c>
      <c r="B42" s="10">
        <v>4.7999999999999996E-3</v>
      </c>
      <c r="C42" s="10" t="s">
        <v>46</v>
      </c>
      <c r="D42" s="10"/>
      <c r="E42" s="10">
        <v>10</v>
      </c>
      <c r="F42" s="6">
        <v>42069</v>
      </c>
      <c r="G42" s="10">
        <v>0</v>
      </c>
      <c r="H42" s="10">
        <v>1</v>
      </c>
      <c r="I42" s="10">
        <v>1</v>
      </c>
      <c r="J42" s="10" t="s">
        <v>37</v>
      </c>
      <c r="K42" s="10">
        <v>0</v>
      </c>
      <c r="L42" s="10">
        <v>0</v>
      </c>
      <c r="M42" s="10">
        <v>0</v>
      </c>
      <c r="N42" s="12">
        <v>0</v>
      </c>
      <c r="O42" s="12">
        <v>0</v>
      </c>
      <c r="P42" s="12">
        <v>0</v>
      </c>
      <c r="Q42" s="11">
        <v>0</v>
      </c>
      <c r="R42" s="10" t="s">
        <v>38</v>
      </c>
      <c r="S42" s="10" t="s">
        <v>42</v>
      </c>
      <c r="T42" s="10" t="s">
        <v>40</v>
      </c>
      <c r="U42" s="10"/>
      <c r="V42" s="10"/>
      <c r="W42" s="3"/>
      <c r="Y42" s="52">
        <v>94</v>
      </c>
      <c r="Z42" s="66">
        <v>0.23394747474747474</v>
      </c>
      <c r="AC42" s="52">
        <v>94</v>
      </c>
      <c r="AD42" s="65">
        <v>0.25492249991610455</v>
      </c>
    </row>
    <row r="43" spans="1:30" x14ac:dyDescent="0.25">
      <c r="A43" s="10">
        <v>18</v>
      </c>
      <c r="B43" s="10">
        <v>4.7999999999999996E-3</v>
      </c>
      <c r="C43" s="10" t="s">
        <v>46</v>
      </c>
      <c r="D43" s="10"/>
      <c r="E43" s="10">
        <v>15</v>
      </c>
      <c r="F43" s="6">
        <v>42102</v>
      </c>
      <c r="G43" s="10">
        <v>0</v>
      </c>
      <c r="H43" s="10">
        <v>1</v>
      </c>
      <c r="I43" s="10">
        <v>1</v>
      </c>
      <c r="J43" s="10" t="s">
        <v>37</v>
      </c>
      <c r="K43" s="10">
        <v>2</v>
      </c>
      <c r="L43" s="10">
        <v>0</v>
      </c>
      <c r="M43" s="10">
        <v>2</v>
      </c>
      <c r="N43" s="10">
        <v>3</v>
      </c>
      <c r="O43" s="10">
        <v>3</v>
      </c>
      <c r="P43" s="10">
        <v>3</v>
      </c>
      <c r="Q43" s="11">
        <f>P43/I43</f>
        <v>3</v>
      </c>
      <c r="R43" s="10" t="s">
        <v>38</v>
      </c>
      <c r="S43" s="10" t="s">
        <v>42</v>
      </c>
      <c r="T43" s="10" t="s">
        <v>49</v>
      </c>
      <c r="U43" s="10"/>
      <c r="V43" s="10"/>
      <c r="W43" s="10"/>
      <c r="Y43" s="52">
        <v>95</v>
      </c>
      <c r="Z43" s="66">
        <v>0.2420141414141414</v>
      </c>
      <c r="AC43" s="52">
        <v>95</v>
      </c>
      <c r="AD43" s="65">
        <v>0.2628632737256284</v>
      </c>
    </row>
    <row r="44" spans="1:30" x14ac:dyDescent="0.25">
      <c r="A44" s="10">
        <v>18</v>
      </c>
      <c r="B44" s="10">
        <v>4.7999999999999996E-3</v>
      </c>
      <c r="C44" s="10" t="s">
        <v>46</v>
      </c>
      <c r="D44" s="10"/>
      <c r="E44" s="10">
        <v>17</v>
      </c>
      <c r="F44" s="6">
        <v>42117</v>
      </c>
      <c r="G44" s="10">
        <v>0</v>
      </c>
      <c r="H44" s="10">
        <v>1</v>
      </c>
      <c r="I44" s="10">
        <v>1</v>
      </c>
      <c r="J44" s="10" t="s">
        <v>37</v>
      </c>
      <c r="K44" s="10">
        <v>1</v>
      </c>
      <c r="L44" s="10">
        <v>0</v>
      </c>
      <c r="M44" s="10">
        <v>1</v>
      </c>
      <c r="N44" s="10">
        <v>5</v>
      </c>
      <c r="O44" s="10">
        <v>8</v>
      </c>
      <c r="P44" s="10">
        <v>8</v>
      </c>
      <c r="Q44" s="11">
        <f>P44/I44</f>
        <v>8</v>
      </c>
      <c r="R44" s="10" t="s">
        <v>38</v>
      </c>
      <c r="S44" s="10" t="s">
        <v>42</v>
      </c>
      <c r="T44" s="10" t="s">
        <v>50</v>
      </c>
      <c r="U44" s="10"/>
      <c r="V44" s="10"/>
      <c r="W44" s="10" t="s">
        <v>59</v>
      </c>
      <c r="Y44" s="52">
        <v>96</v>
      </c>
      <c r="Z44" s="66">
        <v>0.25008080808080807</v>
      </c>
      <c r="AC44" s="52">
        <v>96</v>
      </c>
      <c r="AD44" s="65">
        <v>0.27080404753515219</v>
      </c>
    </row>
    <row r="45" spans="1:30" x14ac:dyDescent="0.25">
      <c r="A45" s="10">
        <v>18</v>
      </c>
      <c r="B45" s="10">
        <v>4.7999999999999996E-3</v>
      </c>
      <c r="C45" s="10" t="s">
        <v>46</v>
      </c>
      <c r="D45" s="10"/>
      <c r="E45" s="10">
        <v>24</v>
      </c>
      <c r="F45" s="6">
        <v>42163</v>
      </c>
      <c r="G45" s="10">
        <v>0</v>
      </c>
      <c r="H45" s="10">
        <v>1</v>
      </c>
      <c r="I45" s="10">
        <v>1</v>
      </c>
      <c r="J45" s="10" t="s">
        <v>37</v>
      </c>
      <c r="K45" s="10">
        <v>0</v>
      </c>
      <c r="L45" s="10">
        <v>0</v>
      </c>
      <c r="M45" s="10">
        <v>0</v>
      </c>
      <c r="N45" s="10">
        <v>0</v>
      </c>
      <c r="O45" s="10">
        <v>5</v>
      </c>
      <c r="P45" s="10">
        <v>8</v>
      </c>
      <c r="Q45" s="11">
        <f>P45/I45</f>
        <v>8</v>
      </c>
      <c r="R45" s="10" t="s">
        <v>38</v>
      </c>
      <c r="S45" s="10" t="s">
        <v>42</v>
      </c>
      <c r="T45" s="10" t="s">
        <v>50</v>
      </c>
      <c r="U45" s="10"/>
      <c r="V45" s="10"/>
      <c r="W45" s="10"/>
      <c r="Y45" s="52">
        <v>97</v>
      </c>
      <c r="Z45" s="66">
        <v>0.25814747474747474</v>
      </c>
      <c r="AC45" s="52">
        <v>97</v>
      </c>
      <c r="AD45" s="65">
        <v>0.27874482134467599</v>
      </c>
    </row>
    <row r="46" spans="1:30" x14ac:dyDescent="0.25">
      <c r="A46" s="10">
        <v>18</v>
      </c>
      <c r="B46" s="10">
        <v>4.7999999999999996E-3</v>
      </c>
      <c r="C46" s="10" t="s">
        <v>46</v>
      </c>
      <c r="D46" s="10"/>
      <c r="E46" s="10">
        <v>25</v>
      </c>
      <c r="F46" s="6">
        <v>42172</v>
      </c>
      <c r="G46" s="10">
        <v>0</v>
      </c>
      <c r="H46" s="10">
        <v>1</v>
      </c>
      <c r="I46" s="10">
        <v>1</v>
      </c>
      <c r="J46" s="10" t="s">
        <v>37</v>
      </c>
      <c r="K46" s="10">
        <v>0</v>
      </c>
      <c r="L46" s="10">
        <v>0</v>
      </c>
      <c r="M46" s="10">
        <v>0</v>
      </c>
      <c r="N46" s="10">
        <v>0</v>
      </c>
      <c r="O46" s="10">
        <v>4</v>
      </c>
      <c r="P46" s="10">
        <v>8</v>
      </c>
      <c r="Q46" s="11">
        <f>P46/I46</f>
        <v>8</v>
      </c>
      <c r="R46" s="10" t="s">
        <v>38</v>
      </c>
      <c r="S46" s="10" t="s">
        <v>42</v>
      </c>
      <c r="T46" s="10" t="s">
        <v>49</v>
      </c>
      <c r="U46" s="10"/>
      <c r="V46" s="10"/>
      <c r="W46" s="10"/>
      <c r="Y46" s="52">
        <v>98</v>
      </c>
      <c r="Z46" s="66">
        <v>0.26666666666666666</v>
      </c>
      <c r="AC46" s="52">
        <v>98</v>
      </c>
      <c r="AD46" s="65">
        <v>0.28670781737642198</v>
      </c>
    </row>
    <row r="47" spans="1:30" x14ac:dyDescent="0.25">
      <c r="A47" s="3"/>
      <c r="B47" s="3"/>
      <c r="C47" s="10"/>
      <c r="D47" s="10"/>
      <c r="E47" s="10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5"/>
      <c r="R47" s="3"/>
      <c r="S47" s="3"/>
      <c r="T47" s="3"/>
      <c r="U47" s="3"/>
      <c r="V47" s="3"/>
      <c r="Y47" s="52">
        <v>99</v>
      </c>
      <c r="Z47" s="66">
        <v>0.29777777777777781</v>
      </c>
      <c r="AC47" s="52">
        <v>99</v>
      </c>
      <c r="AD47" s="65">
        <v>0.30791606052216525</v>
      </c>
    </row>
    <row r="48" spans="1:30" x14ac:dyDescent="0.25">
      <c r="A48" s="10">
        <v>18</v>
      </c>
      <c r="B48" s="10">
        <v>4.7999999999999996E-3</v>
      </c>
      <c r="C48" s="10" t="s">
        <v>46</v>
      </c>
      <c r="D48" s="10"/>
      <c r="E48" s="10">
        <v>10</v>
      </c>
      <c r="F48" s="6">
        <v>42069</v>
      </c>
      <c r="G48" s="10">
        <v>1</v>
      </c>
      <c r="H48" s="10">
        <v>2.5</v>
      </c>
      <c r="I48" s="10">
        <v>1.5</v>
      </c>
      <c r="J48" s="10" t="s">
        <v>37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1">
        <v>0</v>
      </c>
      <c r="R48" s="10" t="s">
        <v>38</v>
      </c>
      <c r="S48" s="10" t="s">
        <v>42</v>
      </c>
      <c r="T48" s="10"/>
      <c r="U48" s="10"/>
      <c r="V48" s="10"/>
      <c r="W48" s="3"/>
      <c r="Y48" s="52">
        <v>100</v>
      </c>
      <c r="Z48" s="66">
        <v>0.3289111111111111</v>
      </c>
      <c r="AC48" s="52">
        <v>100</v>
      </c>
      <c r="AD48" s="65">
        <v>0.33316433080808083</v>
      </c>
    </row>
    <row r="49" spans="1:30" x14ac:dyDescent="0.25">
      <c r="A49" s="10">
        <v>18</v>
      </c>
      <c r="B49" s="10">
        <v>4.7999999999999996E-3</v>
      </c>
      <c r="C49" s="10" t="s">
        <v>46</v>
      </c>
      <c r="D49" s="10"/>
      <c r="E49" s="10">
        <v>15</v>
      </c>
      <c r="F49" s="6">
        <v>42102</v>
      </c>
      <c r="G49" s="10">
        <v>1</v>
      </c>
      <c r="H49" s="10">
        <v>2.5</v>
      </c>
      <c r="I49" s="10">
        <v>1.5</v>
      </c>
      <c r="J49" s="10" t="s">
        <v>37</v>
      </c>
      <c r="K49" s="10">
        <v>3</v>
      </c>
      <c r="L49" s="10">
        <v>0</v>
      </c>
      <c r="M49" s="10">
        <v>3</v>
      </c>
      <c r="N49" s="10">
        <v>4</v>
      </c>
      <c r="O49" s="10">
        <v>4</v>
      </c>
      <c r="P49" s="10">
        <v>4</v>
      </c>
      <c r="Q49" s="11">
        <v>2.67</v>
      </c>
      <c r="R49" s="10" t="s">
        <v>38</v>
      </c>
      <c r="S49" s="10" t="s">
        <v>42</v>
      </c>
      <c r="T49" s="10" t="s">
        <v>49</v>
      </c>
      <c r="U49" s="10">
        <v>1</v>
      </c>
      <c r="V49" s="10"/>
      <c r="Y49" s="52">
        <v>101</v>
      </c>
      <c r="Z49" s="66">
        <v>0.36004444444444439</v>
      </c>
      <c r="AC49" s="52">
        <v>101</v>
      </c>
      <c r="AD49" s="65">
        <v>0.3646887935477221</v>
      </c>
    </row>
    <row r="50" spans="1:30" x14ac:dyDescent="0.25">
      <c r="A50" s="10">
        <v>18</v>
      </c>
      <c r="B50" s="10">
        <v>4.7999999999999996E-3</v>
      </c>
      <c r="C50" s="10" t="s">
        <v>46</v>
      </c>
      <c r="D50" s="10"/>
      <c r="E50" s="10">
        <v>17</v>
      </c>
      <c r="F50" s="6">
        <v>42117</v>
      </c>
      <c r="G50" s="10">
        <v>1</v>
      </c>
      <c r="H50" s="10">
        <v>2.5</v>
      </c>
      <c r="I50" s="10">
        <v>1.5</v>
      </c>
      <c r="J50" s="10" t="s">
        <v>37</v>
      </c>
      <c r="K50" s="10">
        <v>2</v>
      </c>
      <c r="L50" s="10">
        <v>0</v>
      </c>
      <c r="M50" s="10">
        <v>2</v>
      </c>
      <c r="N50" s="10">
        <v>7</v>
      </c>
      <c r="O50" s="10">
        <v>11</v>
      </c>
      <c r="P50" s="10">
        <v>11</v>
      </c>
      <c r="Q50" s="11">
        <f>P50/I50</f>
        <v>7.333333333333333</v>
      </c>
      <c r="R50" s="10" t="s">
        <v>38</v>
      </c>
      <c r="S50" s="10" t="s">
        <v>42</v>
      </c>
      <c r="T50" s="10" t="s">
        <v>50</v>
      </c>
      <c r="U50" s="10">
        <v>1</v>
      </c>
      <c r="V50" s="10"/>
      <c r="W50" s="10" t="s">
        <v>58</v>
      </c>
      <c r="Y50" s="52">
        <v>102</v>
      </c>
      <c r="Z50" s="66">
        <v>0.39117777777777774</v>
      </c>
      <c r="AC50" s="52">
        <v>102</v>
      </c>
      <c r="AD50" s="65">
        <v>0.39621198077715936</v>
      </c>
    </row>
    <row r="51" spans="1:30" x14ac:dyDescent="0.25">
      <c r="A51" s="10">
        <v>18</v>
      </c>
      <c r="B51" s="10">
        <v>4.7999999999999996E-3</v>
      </c>
      <c r="C51" s="10" t="s">
        <v>46</v>
      </c>
      <c r="D51" s="10"/>
      <c r="E51" s="10">
        <v>24</v>
      </c>
      <c r="F51" s="6">
        <v>42163</v>
      </c>
      <c r="G51" s="10">
        <v>1</v>
      </c>
      <c r="H51" s="10">
        <v>2.5</v>
      </c>
      <c r="I51" s="10">
        <v>1.5</v>
      </c>
      <c r="J51" s="10" t="s">
        <v>37</v>
      </c>
      <c r="K51" s="10">
        <v>0</v>
      </c>
      <c r="L51" s="10">
        <v>0</v>
      </c>
      <c r="M51" s="10">
        <v>0</v>
      </c>
      <c r="N51" s="10">
        <v>3</v>
      </c>
      <c r="O51" s="10">
        <v>11</v>
      </c>
      <c r="P51" s="10">
        <v>14</v>
      </c>
      <c r="Q51" s="11">
        <f>P51/I51</f>
        <v>9.3333333333333339</v>
      </c>
      <c r="R51" s="10" t="s">
        <v>38</v>
      </c>
      <c r="S51" s="10" t="s">
        <v>42</v>
      </c>
      <c r="T51" s="10" t="s">
        <v>50</v>
      </c>
      <c r="U51" s="10"/>
      <c r="V51" s="10"/>
      <c r="W51" s="10"/>
      <c r="Y51" s="52">
        <v>103</v>
      </c>
      <c r="Z51" s="66">
        <v>0.42231111111111103</v>
      </c>
      <c r="AC51" s="52">
        <v>103</v>
      </c>
      <c r="AD51" s="65">
        <v>0.42773516800659661</v>
      </c>
    </row>
    <row r="52" spans="1:30" x14ac:dyDescent="0.25">
      <c r="A52" s="10">
        <v>18</v>
      </c>
      <c r="B52" s="10">
        <v>4.7999999999999996E-3</v>
      </c>
      <c r="C52" s="10" t="s">
        <v>46</v>
      </c>
      <c r="D52" s="10"/>
      <c r="E52" s="10">
        <v>25</v>
      </c>
      <c r="F52" s="6">
        <v>42172</v>
      </c>
      <c r="G52" s="10">
        <v>1</v>
      </c>
      <c r="H52" s="10">
        <v>2.5</v>
      </c>
      <c r="I52" s="10">
        <v>1.5</v>
      </c>
      <c r="J52" s="10" t="s">
        <v>37</v>
      </c>
      <c r="K52" s="10">
        <v>0</v>
      </c>
      <c r="L52" s="10">
        <v>0</v>
      </c>
      <c r="M52" s="10">
        <v>0</v>
      </c>
      <c r="N52" s="10">
        <v>1</v>
      </c>
      <c r="O52" s="10">
        <v>12</v>
      </c>
      <c r="P52" s="10">
        <v>15</v>
      </c>
      <c r="Q52" s="11">
        <f>P52/I52</f>
        <v>10</v>
      </c>
      <c r="R52" s="10" t="s">
        <v>38</v>
      </c>
      <c r="S52" s="10" t="s">
        <v>42</v>
      </c>
      <c r="T52" s="10" t="s">
        <v>49</v>
      </c>
      <c r="U52" s="10"/>
      <c r="V52" s="10"/>
      <c r="W52" s="10"/>
      <c r="Y52" s="52">
        <v>104</v>
      </c>
      <c r="Z52" s="66">
        <v>0.45344444444444432</v>
      </c>
      <c r="AC52" s="52">
        <v>104</v>
      </c>
      <c r="AD52" s="65">
        <v>0.45925835523603381</v>
      </c>
    </row>
    <row r="53" spans="1:30" x14ac:dyDescent="0.25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5"/>
      <c r="R53" s="3"/>
      <c r="S53" s="3"/>
      <c r="T53" s="3"/>
      <c r="U53" s="3"/>
      <c r="V53" s="3"/>
      <c r="Y53" s="52">
        <v>105</v>
      </c>
      <c r="Z53" s="66">
        <v>0.48457777777777766</v>
      </c>
      <c r="AC53" s="52">
        <v>105</v>
      </c>
      <c r="AD53" s="65">
        <v>0.49078154246547101</v>
      </c>
    </row>
    <row r="54" spans="1:30" x14ac:dyDescent="0.25">
      <c r="A54" s="10">
        <v>18</v>
      </c>
      <c r="B54" s="10" t="s">
        <v>25</v>
      </c>
      <c r="C54" s="10" t="s">
        <v>26</v>
      </c>
      <c r="D54" s="10"/>
      <c r="E54" s="10">
        <v>11</v>
      </c>
      <c r="F54" s="6">
        <v>42074</v>
      </c>
      <c r="G54" s="10">
        <v>0</v>
      </c>
      <c r="H54" s="10">
        <v>1</v>
      </c>
      <c r="I54" s="10">
        <v>1</v>
      </c>
      <c r="J54" s="10" t="s">
        <v>37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 t="s">
        <v>38</v>
      </c>
      <c r="S54" s="10" t="s">
        <v>42</v>
      </c>
      <c r="T54" s="10" t="s">
        <v>49</v>
      </c>
      <c r="U54" s="10"/>
      <c r="V54" s="10"/>
      <c r="Y54" s="52">
        <v>106</v>
      </c>
      <c r="Z54" s="66">
        <v>0.5157111111111109</v>
      </c>
      <c r="AC54" s="52">
        <v>106</v>
      </c>
      <c r="AD54" s="65">
        <v>0.52230472969490827</v>
      </c>
    </row>
    <row r="55" spans="1:30" x14ac:dyDescent="0.25">
      <c r="A55" s="10"/>
      <c r="B55" s="10"/>
      <c r="C55" s="10"/>
      <c r="D55" s="10"/>
      <c r="E55" s="10"/>
      <c r="F55" s="6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Y55" s="52">
        <v>107</v>
      </c>
      <c r="Z55" s="66">
        <v>0.54684444444444424</v>
      </c>
      <c r="AC55" s="52">
        <v>107</v>
      </c>
      <c r="AD55" s="65">
        <v>0.55382791692434541</v>
      </c>
    </row>
    <row r="56" spans="1:30" x14ac:dyDescent="0.25">
      <c r="A56" s="10">
        <v>18</v>
      </c>
      <c r="B56" s="10">
        <v>2.8E-3</v>
      </c>
      <c r="C56" s="10" t="s">
        <v>27</v>
      </c>
      <c r="D56" s="10"/>
      <c r="E56" s="10">
        <v>11</v>
      </c>
      <c r="F56" s="6">
        <v>42074</v>
      </c>
      <c r="G56" s="10">
        <v>0</v>
      </c>
      <c r="H56" s="10">
        <v>1</v>
      </c>
      <c r="I56" s="10">
        <v>1</v>
      </c>
      <c r="J56" s="10" t="s">
        <v>37</v>
      </c>
      <c r="K56" s="10">
        <v>0</v>
      </c>
      <c r="L56" s="10">
        <v>0</v>
      </c>
      <c r="M56" s="10">
        <v>0</v>
      </c>
      <c r="N56" s="12">
        <v>0</v>
      </c>
      <c r="O56" s="12">
        <v>0</v>
      </c>
      <c r="P56" s="12">
        <v>0</v>
      </c>
      <c r="Q56" s="20">
        <v>0</v>
      </c>
      <c r="R56" s="10" t="s">
        <v>38</v>
      </c>
      <c r="S56" s="10" t="s">
        <v>42</v>
      </c>
      <c r="T56" s="10" t="s">
        <v>49</v>
      </c>
      <c r="U56" s="10"/>
      <c r="V56" s="10"/>
      <c r="W56" s="10"/>
      <c r="Y56" s="52">
        <v>108</v>
      </c>
      <c r="Z56" s="66">
        <v>0.57797777777777759</v>
      </c>
      <c r="AC56" s="52">
        <v>108</v>
      </c>
      <c r="AD56" s="65">
        <v>0.58535110415378266</v>
      </c>
    </row>
    <row r="57" spans="1:30" x14ac:dyDescent="0.25">
      <c r="A57" s="10"/>
      <c r="B57" s="10"/>
      <c r="C57" s="10"/>
      <c r="D57" s="10"/>
      <c r="E57" s="10"/>
      <c r="F57" s="6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20"/>
      <c r="R57" s="10"/>
      <c r="S57" s="10"/>
      <c r="T57" s="10"/>
      <c r="U57" s="10"/>
      <c r="V57" s="10"/>
      <c r="Y57" s="52">
        <v>109</v>
      </c>
      <c r="Z57" s="66">
        <v>0.60911111111111105</v>
      </c>
      <c r="AC57" s="52">
        <v>109</v>
      </c>
      <c r="AD57" s="65">
        <v>0.61687429138321992</v>
      </c>
    </row>
    <row r="58" spans="1:30" x14ac:dyDescent="0.25">
      <c r="A58" s="22">
        <v>18</v>
      </c>
      <c r="B58" s="22">
        <v>2.8E-3</v>
      </c>
      <c r="C58" s="22" t="s">
        <v>30</v>
      </c>
      <c r="D58" s="22"/>
      <c r="E58" s="22">
        <v>15</v>
      </c>
      <c r="F58" s="23">
        <v>42103</v>
      </c>
      <c r="G58" s="22">
        <v>13.8</v>
      </c>
      <c r="H58" s="22">
        <v>15.8</v>
      </c>
      <c r="I58" s="22">
        <v>2</v>
      </c>
      <c r="J58" s="22" t="s">
        <v>37</v>
      </c>
      <c r="K58" s="22">
        <v>8</v>
      </c>
      <c r="L58" s="22">
        <v>0</v>
      </c>
      <c r="M58" s="22">
        <v>8</v>
      </c>
      <c r="N58" s="24">
        <v>6</v>
      </c>
      <c r="O58" s="24">
        <v>6</v>
      </c>
      <c r="P58" s="24">
        <v>6</v>
      </c>
      <c r="Q58" s="25">
        <f>P58/I58</f>
        <v>3</v>
      </c>
      <c r="R58" s="24" t="s">
        <v>38</v>
      </c>
      <c r="S58" s="22" t="s">
        <v>42</v>
      </c>
      <c r="T58" s="22" t="s">
        <v>50</v>
      </c>
      <c r="U58" s="22">
        <v>6</v>
      </c>
      <c r="V58" s="22"/>
      <c r="W58" s="10" t="s">
        <v>51</v>
      </c>
      <c r="Y58" s="52">
        <v>110</v>
      </c>
      <c r="Z58" s="66">
        <v>0.64024444444444439</v>
      </c>
      <c r="AC58" s="52">
        <v>110</v>
      </c>
      <c r="AD58" s="65">
        <v>0.64839747861265717</v>
      </c>
    </row>
    <row r="59" spans="1:30" x14ac:dyDescent="0.25">
      <c r="A59" s="22">
        <v>18</v>
      </c>
      <c r="B59" s="22">
        <v>2.8E-3</v>
      </c>
      <c r="C59" s="22" t="s">
        <v>30</v>
      </c>
      <c r="D59" s="22"/>
      <c r="E59" s="22">
        <v>18</v>
      </c>
      <c r="F59" s="23">
        <v>42121</v>
      </c>
      <c r="G59" s="22">
        <v>13.8</v>
      </c>
      <c r="H59" s="22">
        <v>15.8</v>
      </c>
      <c r="I59" s="22">
        <v>2</v>
      </c>
      <c r="J59" s="22" t="s">
        <v>37</v>
      </c>
      <c r="K59" s="22">
        <v>1</v>
      </c>
      <c r="L59" s="22">
        <v>0</v>
      </c>
      <c r="M59" s="22">
        <v>1</v>
      </c>
      <c r="N59" s="24">
        <v>9</v>
      </c>
      <c r="O59" s="24">
        <v>15</v>
      </c>
      <c r="P59" s="24">
        <v>15</v>
      </c>
      <c r="Q59" s="25">
        <f>P59/I59</f>
        <v>7.5</v>
      </c>
      <c r="R59" s="24" t="s">
        <v>38</v>
      </c>
      <c r="S59" s="22" t="s">
        <v>42</v>
      </c>
      <c r="T59" s="22" t="s">
        <v>40</v>
      </c>
      <c r="U59" s="22">
        <v>15</v>
      </c>
      <c r="V59" s="22"/>
      <c r="W59" s="10" t="s">
        <v>71</v>
      </c>
      <c r="Y59" s="52">
        <v>111</v>
      </c>
      <c r="Z59" s="66">
        <v>0.67137777777777774</v>
      </c>
      <c r="AC59" s="52">
        <v>111</v>
      </c>
      <c r="AD59" s="65">
        <v>0.67992066584209443</v>
      </c>
    </row>
    <row r="60" spans="1:30" x14ac:dyDescent="0.25">
      <c r="A60" s="22">
        <v>18</v>
      </c>
      <c r="B60" s="22">
        <v>2.8E-3</v>
      </c>
      <c r="C60" s="22" t="s">
        <v>30</v>
      </c>
      <c r="D60" s="22"/>
      <c r="E60" s="22">
        <v>22</v>
      </c>
      <c r="F60" s="23">
        <v>42157</v>
      </c>
      <c r="G60" s="22">
        <v>13.8</v>
      </c>
      <c r="H60" s="22">
        <v>15.8</v>
      </c>
      <c r="I60" s="22">
        <v>2</v>
      </c>
      <c r="J60" s="22" t="s">
        <v>37</v>
      </c>
      <c r="K60" s="22">
        <v>2</v>
      </c>
      <c r="L60" s="22">
        <v>1</v>
      </c>
      <c r="M60" s="22">
        <v>2</v>
      </c>
      <c r="N60" s="24">
        <v>7</v>
      </c>
      <c r="O60" s="24">
        <v>19</v>
      </c>
      <c r="P60" s="24">
        <v>22</v>
      </c>
      <c r="Q60" s="25">
        <f>P60/I60</f>
        <v>11</v>
      </c>
      <c r="R60" s="24" t="s">
        <v>38</v>
      </c>
      <c r="S60" s="22" t="s">
        <v>42</v>
      </c>
      <c r="T60" s="22" t="s">
        <v>40</v>
      </c>
      <c r="U60" s="22">
        <v>2</v>
      </c>
      <c r="V60" s="22"/>
      <c r="W60" s="10" t="s">
        <v>72</v>
      </c>
      <c r="Y60" s="52">
        <v>112</v>
      </c>
      <c r="Z60" s="66">
        <v>0.70251111111111109</v>
      </c>
      <c r="AC60" s="52">
        <v>112</v>
      </c>
      <c r="AD60" s="65">
        <v>0.71144385307153168</v>
      </c>
    </row>
    <row r="61" spans="1:30" s="27" customFormat="1" x14ac:dyDescent="0.25">
      <c r="A61" s="22"/>
      <c r="B61" s="22">
        <v>1.0027999999999999</v>
      </c>
      <c r="C61" s="22" t="s">
        <v>30</v>
      </c>
      <c r="D61" s="22"/>
      <c r="E61" s="22">
        <v>25</v>
      </c>
      <c r="F61" s="23">
        <v>42170</v>
      </c>
      <c r="G61" s="22">
        <v>13.8</v>
      </c>
      <c r="H61" s="22">
        <v>15.8</v>
      </c>
      <c r="I61" s="22">
        <v>2</v>
      </c>
      <c r="J61" s="22" t="s">
        <v>37</v>
      </c>
      <c r="K61" s="22">
        <v>1</v>
      </c>
      <c r="L61" s="22">
        <v>0</v>
      </c>
      <c r="M61" s="22">
        <v>1</v>
      </c>
      <c r="N61" s="24">
        <v>0</v>
      </c>
      <c r="O61" s="24">
        <v>22</v>
      </c>
      <c r="P61" s="24">
        <v>22</v>
      </c>
      <c r="Q61" s="25">
        <f>P61/I61</f>
        <v>11</v>
      </c>
      <c r="R61" s="24" t="s">
        <v>38</v>
      </c>
      <c r="S61" s="22" t="s">
        <v>42</v>
      </c>
      <c r="T61" s="22" t="s">
        <v>40</v>
      </c>
      <c r="U61" s="22">
        <v>12</v>
      </c>
      <c r="V61" s="22"/>
      <c r="W61" s="22" t="s">
        <v>73</v>
      </c>
      <c r="Y61" s="52">
        <v>113</v>
      </c>
      <c r="Z61" s="66">
        <v>0.73333333333333328</v>
      </c>
      <c r="AA61"/>
      <c r="AC61" s="52">
        <v>113</v>
      </c>
      <c r="AD61" s="72">
        <v>0.74303509585652439</v>
      </c>
    </row>
    <row r="62" spans="1:30" s="27" customFormat="1" x14ac:dyDescent="0.25">
      <c r="A62" s="22"/>
      <c r="B62" s="22"/>
      <c r="C62" s="22"/>
      <c r="D62" s="22"/>
      <c r="E62" s="22"/>
      <c r="F62" s="23"/>
      <c r="G62" s="22"/>
      <c r="H62" s="22"/>
      <c r="I62" s="22"/>
      <c r="J62" s="22"/>
      <c r="K62" s="22"/>
      <c r="L62" s="22"/>
      <c r="M62" s="22"/>
      <c r="N62" s="24"/>
      <c r="O62" s="24"/>
      <c r="P62" s="24"/>
      <c r="Q62" s="25"/>
      <c r="R62" s="24"/>
      <c r="S62" s="22"/>
      <c r="T62" s="22"/>
      <c r="U62" s="22"/>
      <c r="V62" s="22"/>
      <c r="W62" s="22"/>
      <c r="Y62" s="52">
        <v>114</v>
      </c>
      <c r="Z62" s="66">
        <v>0.73768115942028989</v>
      </c>
      <c r="AA62"/>
      <c r="AC62" s="52">
        <v>114</v>
      </c>
      <c r="AD62" s="72">
        <v>0.75745565627436728</v>
      </c>
    </row>
    <row r="63" spans="1:30" s="27" customFormat="1" x14ac:dyDescent="0.25">
      <c r="A63" s="22"/>
      <c r="B63" s="22"/>
      <c r="C63" s="22"/>
      <c r="D63" s="22"/>
      <c r="E63" s="22"/>
      <c r="F63" s="23"/>
      <c r="G63" s="22"/>
      <c r="H63" s="22"/>
      <c r="I63" s="22"/>
      <c r="J63" s="22"/>
      <c r="K63" s="22"/>
      <c r="L63" s="22"/>
      <c r="M63" s="22"/>
      <c r="N63" s="24"/>
      <c r="O63" s="24"/>
      <c r="P63" s="24"/>
      <c r="Q63" s="25"/>
      <c r="R63" s="24"/>
      <c r="S63" s="22"/>
      <c r="T63" s="22"/>
      <c r="U63" s="22"/>
      <c r="V63" s="22"/>
      <c r="W63" s="22"/>
      <c r="Y63" s="52">
        <v>115</v>
      </c>
      <c r="Z63" s="66">
        <v>0.74201449275362319</v>
      </c>
      <c r="AA63"/>
      <c r="AC63" s="52">
        <v>115</v>
      </c>
      <c r="AD63" s="72">
        <v>0.77187259350380466</v>
      </c>
    </row>
    <row r="64" spans="1:30" x14ac:dyDescent="0.25">
      <c r="A64" s="22">
        <v>18</v>
      </c>
      <c r="B64" s="22">
        <v>4.7999999999999996E-3</v>
      </c>
      <c r="C64" s="22" t="s">
        <v>31</v>
      </c>
      <c r="D64" s="22">
        <v>125</v>
      </c>
      <c r="E64" s="22">
        <v>19</v>
      </c>
      <c r="F64" s="23">
        <v>42129</v>
      </c>
      <c r="G64" s="22">
        <v>2.5</v>
      </c>
      <c r="H64" s="22">
        <v>5.0999999999999996</v>
      </c>
      <c r="I64" s="22">
        <f>H64-G64</f>
        <v>2.5999999999999996</v>
      </c>
      <c r="J64" s="22" t="s">
        <v>37</v>
      </c>
      <c r="K64" s="22">
        <v>0</v>
      </c>
      <c r="L64" s="22">
        <v>0</v>
      </c>
      <c r="M64" s="22">
        <v>0</v>
      </c>
      <c r="N64" s="24">
        <v>18</v>
      </c>
      <c r="O64" s="24">
        <v>18</v>
      </c>
      <c r="P64" s="24">
        <v>18</v>
      </c>
      <c r="Q64" s="25">
        <f>P64/I64</f>
        <v>6.9230769230769242</v>
      </c>
      <c r="R64" s="37" t="s">
        <v>74</v>
      </c>
      <c r="S64" s="22" t="s">
        <v>42</v>
      </c>
      <c r="T64" s="22" t="s">
        <v>40</v>
      </c>
      <c r="U64" s="22"/>
      <c r="V64" s="22"/>
      <c r="W64" s="10"/>
      <c r="Y64" s="52">
        <v>116</v>
      </c>
      <c r="Z64" s="66">
        <v>0.74634782608695649</v>
      </c>
      <c r="AC64" s="52">
        <v>116</v>
      </c>
      <c r="AD64" s="65">
        <v>0.78628953073324181</v>
      </c>
    </row>
    <row r="65" spans="1:31" s="27" customFormat="1" x14ac:dyDescent="0.25">
      <c r="A65" s="22"/>
      <c r="B65" s="22"/>
      <c r="C65" s="22"/>
      <c r="D65" s="22"/>
      <c r="E65" s="22"/>
      <c r="F65" s="23"/>
      <c r="G65" s="22"/>
      <c r="H65" s="22"/>
      <c r="I65" s="22"/>
      <c r="J65" s="22"/>
      <c r="K65" s="22"/>
      <c r="L65" s="22"/>
      <c r="M65" s="22"/>
      <c r="N65" s="24"/>
      <c r="O65" s="24"/>
      <c r="P65" s="24"/>
      <c r="Q65" s="25"/>
      <c r="R65" s="26"/>
      <c r="S65" s="22"/>
      <c r="T65" s="22"/>
      <c r="U65" s="22"/>
      <c r="V65" s="22"/>
      <c r="W65" s="22"/>
      <c r="Y65" s="52">
        <v>117</v>
      </c>
      <c r="Z65" s="66">
        <v>0.75068115942028979</v>
      </c>
      <c r="AA65"/>
      <c r="AC65" s="52">
        <v>117</v>
      </c>
      <c r="AD65" s="72">
        <v>0.80070646796267897</v>
      </c>
    </row>
    <row r="66" spans="1:31" x14ac:dyDescent="0.25">
      <c r="A66" s="22">
        <v>18</v>
      </c>
      <c r="B66" s="22">
        <v>1.8E-3</v>
      </c>
      <c r="C66" s="22" t="s">
        <v>75</v>
      </c>
      <c r="D66" s="22">
        <v>118</v>
      </c>
      <c r="E66" s="22">
        <v>18</v>
      </c>
      <c r="F66" s="23">
        <v>42122</v>
      </c>
      <c r="G66" s="22">
        <v>15.8</v>
      </c>
      <c r="H66" s="22">
        <v>18.899999999999999</v>
      </c>
      <c r="I66" s="22">
        <f>H66-G66</f>
        <v>3.0999999999999979</v>
      </c>
      <c r="J66" s="22" t="s">
        <v>37</v>
      </c>
      <c r="K66" s="22">
        <v>0</v>
      </c>
      <c r="L66" s="22">
        <v>0</v>
      </c>
      <c r="M66" s="22">
        <v>0</v>
      </c>
      <c r="N66" s="24">
        <v>10</v>
      </c>
      <c r="O66" s="24">
        <v>10</v>
      </c>
      <c r="P66" s="24">
        <v>10</v>
      </c>
      <c r="Q66" s="25">
        <f>P66/I66</f>
        <v>3.2258064516129052</v>
      </c>
      <c r="R66" s="37" t="s">
        <v>76</v>
      </c>
      <c r="S66" s="24" t="s">
        <v>42</v>
      </c>
      <c r="T66" s="22" t="s">
        <v>77</v>
      </c>
      <c r="U66" s="22"/>
      <c r="V66" s="22"/>
      <c r="W66" s="10"/>
      <c r="Y66" s="52">
        <v>118</v>
      </c>
      <c r="Z66" s="66">
        <v>0.75501449275362309</v>
      </c>
      <c r="AC66" s="68">
        <v>118</v>
      </c>
      <c r="AD66" s="73">
        <v>0.81165118296989403</v>
      </c>
      <c r="AE66" s="70">
        <f>P66</f>
        <v>10</v>
      </c>
    </row>
    <row r="67" spans="1:31" s="27" customFormat="1" x14ac:dyDescent="0.25">
      <c r="A67" s="22"/>
      <c r="B67" s="22"/>
      <c r="C67" s="22"/>
      <c r="D67" s="22"/>
      <c r="E67" s="22"/>
      <c r="F67" s="23"/>
      <c r="G67" s="22"/>
      <c r="H67" s="22"/>
      <c r="I67" s="22"/>
      <c r="J67" s="22"/>
      <c r="K67" s="22"/>
      <c r="L67" s="22"/>
      <c r="M67" s="22"/>
      <c r="N67" s="24"/>
      <c r="O67" s="24"/>
      <c r="P67" s="24"/>
      <c r="Q67" s="25"/>
      <c r="R67" s="26"/>
      <c r="S67" s="22"/>
      <c r="T67" s="22"/>
      <c r="U67" s="22"/>
      <c r="V67" s="22"/>
      <c r="W67" s="22"/>
      <c r="Y67" s="52">
        <v>119</v>
      </c>
      <c r="Z67" s="66">
        <v>0.75934782608695639</v>
      </c>
      <c r="AA67"/>
      <c r="AC67" s="52">
        <v>119</v>
      </c>
      <c r="AD67" s="72">
        <v>0.82259084747205846</v>
      </c>
    </row>
    <row r="68" spans="1:31" x14ac:dyDescent="0.25">
      <c r="A68" s="22">
        <v>18</v>
      </c>
      <c r="B68" s="22">
        <v>1.8E-3</v>
      </c>
      <c r="C68" s="22" t="s">
        <v>32</v>
      </c>
      <c r="D68" s="22"/>
      <c r="E68" s="22">
        <v>15</v>
      </c>
      <c r="F68" s="23">
        <v>42104</v>
      </c>
      <c r="G68" s="22">
        <v>11.5</v>
      </c>
      <c r="H68" s="22">
        <v>13.8</v>
      </c>
      <c r="I68" s="22">
        <f>H68-G68</f>
        <v>2.3000000000000007</v>
      </c>
      <c r="J68" s="22" t="s">
        <v>37</v>
      </c>
      <c r="K68" s="22">
        <v>2</v>
      </c>
      <c r="L68" s="22">
        <v>0</v>
      </c>
      <c r="M68" s="22">
        <v>2</v>
      </c>
      <c r="N68" s="24">
        <v>7</v>
      </c>
      <c r="O68" s="24">
        <v>7</v>
      </c>
      <c r="P68" s="24">
        <v>7</v>
      </c>
      <c r="Q68" s="25">
        <f>P68/I68</f>
        <v>3.0434782608695641</v>
      </c>
      <c r="R68" s="24" t="s">
        <v>38</v>
      </c>
      <c r="S68" s="22" t="s">
        <v>42</v>
      </c>
      <c r="T68" s="22" t="s">
        <v>50</v>
      </c>
      <c r="U68" s="22">
        <v>3</v>
      </c>
      <c r="V68" s="22"/>
      <c r="W68" s="10" t="s">
        <v>52</v>
      </c>
      <c r="Y68" s="52">
        <v>120</v>
      </c>
      <c r="Z68" s="66">
        <v>0.76368115942028969</v>
      </c>
      <c r="AC68" s="52">
        <v>120</v>
      </c>
      <c r="AD68" s="65">
        <v>0.83353051197422312</v>
      </c>
    </row>
    <row r="69" spans="1:31" s="27" customFormat="1" x14ac:dyDescent="0.25">
      <c r="A69" s="22">
        <v>18</v>
      </c>
      <c r="B69" s="22">
        <v>1.8E-3</v>
      </c>
      <c r="C69" s="22" t="s">
        <v>32</v>
      </c>
      <c r="D69" s="22"/>
      <c r="E69" s="22">
        <v>18</v>
      </c>
      <c r="F69" s="23">
        <v>42125</v>
      </c>
      <c r="G69" s="22">
        <v>11.5</v>
      </c>
      <c r="H69" s="22">
        <v>13.8</v>
      </c>
      <c r="I69" s="22">
        <f>H69-G69</f>
        <v>2.3000000000000007</v>
      </c>
      <c r="J69" s="22" t="s">
        <v>37</v>
      </c>
      <c r="K69" s="22">
        <v>0</v>
      </c>
      <c r="L69" s="22">
        <v>0</v>
      </c>
      <c r="M69" s="22">
        <v>0</v>
      </c>
      <c r="N69" s="24">
        <v>18</v>
      </c>
      <c r="O69" s="24">
        <v>25</v>
      </c>
      <c r="P69" s="24">
        <v>25</v>
      </c>
      <c r="Q69" s="25">
        <f t="shared" ref="Q69:Q71" si="8">P69/I69</f>
        <v>10.869565217391301</v>
      </c>
      <c r="R69" s="24" t="s">
        <v>38</v>
      </c>
      <c r="S69" s="22" t="s">
        <v>42</v>
      </c>
      <c r="T69" s="22" t="s">
        <v>40</v>
      </c>
      <c r="U69" s="22"/>
      <c r="V69" s="22"/>
      <c r="W69" s="22"/>
      <c r="Y69" s="52">
        <v>121</v>
      </c>
      <c r="Z69" s="66">
        <v>0.76801449275362299</v>
      </c>
      <c r="AA69"/>
      <c r="AC69" s="52">
        <v>121</v>
      </c>
      <c r="AD69" s="72">
        <v>0.84449568668046937</v>
      </c>
    </row>
    <row r="70" spans="1:31" s="27" customFormat="1" x14ac:dyDescent="0.25">
      <c r="A70" s="22">
        <v>18</v>
      </c>
      <c r="B70" s="22">
        <v>1.8E-3</v>
      </c>
      <c r="C70" s="22" t="s">
        <v>32</v>
      </c>
      <c r="D70" s="22"/>
      <c r="E70" s="22">
        <v>23</v>
      </c>
      <c r="F70" s="23">
        <v>42159</v>
      </c>
      <c r="G70" s="22">
        <v>11.5</v>
      </c>
      <c r="H70" s="22">
        <v>13.8</v>
      </c>
      <c r="I70" s="22">
        <f>H70-G70</f>
        <v>2.3000000000000007</v>
      </c>
      <c r="J70" s="22" t="s">
        <v>37</v>
      </c>
      <c r="K70" s="35">
        <v>1</v>
      </c>
      <c r="L70" s="35">
        <v>0</v>
      </c>
      <c r="M70" s="35">
        <v>1</v>
      </c>
      <c r="N70" s="36">
        <v>3</v>
      </c>
      <c r="O70" s="36">
        <v>27</v>
      </c>
      <c r="P70" s="36">
        <v>28</v>
      </c>
      <c r="Q70" s="25">
        <f t="shared" si="8"/>
        <v>12.173913043478256</v>
      </c>
      <c r="R70" s="24" t="s">
        <v>38</v>
      </c>
      <c r="S70" s="22" t="s">
        <v>42</v>
      </c>
      <c r="T70" s="22" t="s">
        <v>40</v>
      </c>
      <c r="U70" s="22">
        <v>3</v>
      </c>
      <c r="V70" s="22"/>
      <c r="W70" s="22" t="s">
        <v>64</v>
      </c>
      <c r="Y70" s="52">
        <v>122</v>
      </c>
      <c r="Z70" s="66">
        <v>0.77234782608695629</v>
      </c>
      <c r="AA70"/>
      <c r="AC70" s="52">
        <v>122</v>
      </c>
      <c r="AD70" s="72">
        <v>0.84857138059439841</v>
      </c>
    </row>
    <row r="71" spans="1:31" s="27" customFormat="1" x14ac:dyDescent="0.25">
      <c r="A71" s="22">
        <v>18</v>
      </c>
      <c r="B71" s="22">
        <v>1.8E-3</v>
      </c>
      <c r="C71" s="22" t="s">
        <v>32</v>
      </c>
      <c r="D71" s="22"/>
      <c r="E71" s="22">
        <v>25</v>
      </c>
      <c r="F71" s="23">
        <v>42173</v>
      </c>
      <c r="G71" s="22">
        <v>11.5</v>
      </c>
      <c r="H71" s="22">
        <v>13.8</v>
      </c>
      <c r="I71" s="22">
        <f>H71-G71</f>
        <v>2.3000000000000007</v>
      </c>
      <c r="J71" s="22" t="s">
        <v>37</v>
      </c>
      <c r="K71" s="22">
        <v>0</v>
      </c>
      <c r="L71" s="22">
        <v>0</v>
      </c>
      <c r="M71" s="22">
        <v>0</v>
      </c>
      <c r="N71" s="24">
        <v>0</v>
      </c>
      <c r="O71" s="24">
        <v>26</v>
      </c>
      <c r="P71" s="24">
        <v>28</v>
      </c>
      <c r="Q71" s="25">
        <f t="shared" si="8"/>
        <v>12.173913043478256</v>
      </c>
      <c r="R71" s="24" t="s">
        <v>38</v>
      </c>
      <c r="S71" s="22" t="s">
        <v>42</v>
      </c>
      <c r="T71" s="22" t="s">
        <v>69</v>
      </c>
      <c r="U71" s="22">
        <v>8</v>
      </c>
      <c r="V71" s="22"/>
      <c r="W71" s="22" t="s">
        <v>70</v>
      </c>
      <c r="Y71" s="52">
        <v>123</v>
      </c>
      <c r="Z71" s="66">
        <v>0.77668115942028959</v>
      </c>
      <c r="AA71"/>
      <c r="AC71" s="52">
        <v>123</v>
      </c>
      <c r="AD71" s="72">
        <v>0.85264497366799152</v>
      </c>
    </row>
    <row r="72" spans="1:31" s="27" customFormat="1" ht="15.75" x14ac:dyDescent="0.25">
      <c r="A72" s="22"/>
      <c r="B72" s="22"/>
      <c r="C72" s="22"/>
      <c r="D72" s="22"/>
      <c r="E72" s="22"/>
      <c r="F72" s="23"/>
      <c r="G72" s="22"/>
      <c r="H72" s="22"/>
      <c r="I72" s="22"/>
      <c r="J72" s="28"/>
      <c r="K72" s="28"/>
      <c r="L72" s="28"/>
      <c r="M72" s="38"/>
      <c r="N72" s="34"/>
      <c r="O72" s="30"/>
      <c r="P72" s="30"/>
      <c r="Q72" s="31"/>
      <c r="R72" s="26"/>
      <c r="S72" s="22"/>
      <c r="T72" s="22"/>
      <c r="U72" s="22"/>
      <c r="V72" s="22"/>
      <c r="W72" s="22"/>
      <c r="Y72" s="52">
        <v>124</v>
      </c>
      <c r="Z72" s="66">
        <v>0.78101449275362289</v>
      </c>
      <c r="AA72"/>
      <c r="AC72" s="52">
        <v>124</v>
      </c>
      <c r="AD72" s="72">
        <v>0.85671856674158464</v>
      </c>
    </row>
    <row r="73" spans="1:31" s="27" customFormat="1" ht="15.6" customHeight="1" thickBot="1" x14ac:dyDescent="0.3">
      <c r="A73" s="22"/>
      <c r="B73" s="22"/>
      <c r="C73" s="135" t="s">
        <v>135</v>
      </c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7"/>
      <c r="R73" s="26"/>
      <c r="S73" s="22"/>
      <c r="T73" s="22"/>
      <c r="U73" s="22">
        <f>SUM(U5:U71)</f>
        <v>80</v>
      </c>
      <c r="V73" s="22"/>
      <c r="W73" s="22"/>
      <c r="Y73" s="68">
        <v>125</v>
      </c>
      <c r="Z73" s="69">
        <v>0.78534782608695619</v>
      </c>
      <c r="AA73" s="70">
        <v>18</v>
      </c>
      <c r="AC73" s="68">
        <v>125</v>
      </c>
      <c r="AD73" s="72">
        <v>0.86079215981517776</v>
      </c>
    </row>
    <row r="74" spans="1:31" s="27" customFormat="1" ht="15.75" x14ac:dyDescent="0.25">
      <c r="A74" s="22"/>
      <c r="B74" s="22"/>
      <c r="C74" s="100"/>
      <c r="D74" s="101"/>
      <c r="E74" s="101"/>
      <c r="F74" s="102"/>
      <c r="G74" s="149" t="s">
        <v>118</v>
      </c>
      <c r="H74" s="138"/>
      <c r="I74" s="138"/>
      <c r="J74" s="138"/>
      <c r="K74" s="138"/>
      <c r="L74" s="138"/>
      <c r="M74" s="138"/>
      <c r="N74" s="138"/>
      <c r="O74" s="138"/>
      <c r="P74" s="138"/>
      <c r="Q74" s="150"/>
      <c r="R74" s="26"/>
      <c r="S74" s="22"/>
      <c r="T74" s="22"/>
      <c r="U74" s="22"/>
      <c r="V74" s="22"/>
      <c r="W74" s="22"/>
      <c r="Y74" s="52">
        <v>126</v>
      </c>
      <c r="Z74" s="66">
        <v>0.78968115942028949</v>
      </c>
      <c r="AA74"/>
      <c r="AC74" s="52">
        <v>126</v>
      </c>
      <c r="AD74" s="72">
        <v>0.86486575288877066</v>
      </c>
    </row>
    <row r="75" spans="1:31" s="27" customFormat="1" ht="15.75" x14ac:dyDescent="0.25">
      <c r="A75" s="22"/>
      <c r="B75" s="22"/>
      <c r="C75" s="100"/>
      <c r="D75" s="101"/>
      <c r="E75" s="101"/>
      <c r="F75" s="101" t="s">
        <v>110</v>
      </c>
      <c r="G75" s="101">
        <v>11.2</v>
      </c>
      <c r="H75" s="101">
        <v>11.5</v>
      </c>
      <c r="I75" s="103">
        <f>H75-G75</f>
        <v>0.30000000000000071</v>
      </c>
      <c r="J75" s="92"/>
      <c r="K75" s="92"/>
      <c r="L75" s="92"/>
      <c r="M75" s="92"/>
      <c r="N75" s="93"/>
      <c r="O75" s="93"/>
      <c r="P75" s="93"/>
      <c r="Q75" s="94">
        <f>I75*C80</f>
        <v>2.5661398209084103</v>
      </c>
      <c r="R75" s="26"/>
      <c r="S75" s="22"/>
      <c r="T75" s="22"/>
      <c r="U75" s="22"/>
      <c r="V75" s="22"/>
      <c r="W75" s="22"/>
      <c r="Y75" s="52">
        <v>127</v>
      </c>
      <c r="Z75" s="66">
        <v>0.79401449275362279</v>
      </c>
      <c r="AA75"/>
      <c r="AC75" s="52">
        <v>127</v>
      </c>
      <c r="AD75" s="72">
        <v>0.86893934596236377</v>
      </c>
    </row>
    <row r="76" spans="1:31" ht="15.75" x14ac:dyDescent="0.25">
      <c r="A76" s="3"/>
      <c r="B76" s="3"/>
      <c r="C76" s="104"/>
      <c r="D76" s="105"/>
      <c r="E76" s="105"/>
      <c r="F76" s="105" t="s">
        <v>123</v>
      </c>
      <c r="G76" s="106">
        <v>5.0999999999999996</v>
      </c>
      <c r="H76" s="106">
        <v>8.6999999999999993</v>
      </c>
      <c r="I76" s="106">
        <f>H76-G76</f>
        <v>3.5999999999999996</v>
      </c>
      <c r="J76" s="107"/>
      <c r="K76" s="107"/>
      <c r="L76" s="107"/>
      <c r="M76" s="107"/>
      <c r="N76" s="107"/>
      <c r="O76" s="107"/>
      <c r="P76" s="108"/>
      <c r="Q76" s="109">
        <f>I76*C80</f>
        <v>30.793677850900849</v>
      </c>
      <c r="R76" s="7"/>
      <c r="S76" s="3"/>
      <c r="T76" s="3"/>
      <c r="U76" s="3"/>
      <c r="V76" s="3"/>
      <c r="W76" s="29"/>
      <c r="Y76" s="52">
        <v>128</v>
      </c>
      <c r="Z76" s="66">
        <v>0.79834782608695609</v>
      </c>
      <c r="AC76" s="52">
        <v>128</v>
      </c>
      <c r="AD76" s="65">
        <v>0.87301293903595689</v>
      </c>
    </row>
    <row r="77" spans="1:31" ht="15.75" x14ac:dyDescent="0.25">
      <c r="A77" s="132"/>
      <c r="B77" s="132"/>
      <c r="C77" s="110"/>
      <c r="D77" s="111"/>
      <c r="E77" s="111"/>
      <c r="F77" s="112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3">
        <f>Q76+Q75</f>
        <v>33.35981767180926</v>
      </c>
      <c r="R77" s="7"/>
      <c r="S77" s="3"/>
      <c r="T77" s="3"/>
      <c r="U77" s="3"/>
      <c r="V77" s="3"/>
      <c r="Y77" s="52">
        <v>129</v>
      </c>
      <c r="Z77" s="66">
        <v>0.80268115942028939</v>
      </c>
      <c r="AC77" s="52">
        <v>129</v>
      </c>
      <c r="AD77" s="65">
        <v>0.87708653210955001</v>
      </c>
    </row>
    <row r="78" spans="1:31" ht="15.75" x14ac:dyDescent="0.25">
      <c r="A78" s="51"/>
      <c r="B78" s="51"/>
      <c r="C78" s="110"/>
      <c r="D78" s="111"/>
      <c r="E78" s="111"/>
      <c r="F78" s="112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4"/>
      <c r="R78" s="7"/>
      <c r="S78" s="3"/>
      <c r="T78" s="3"/>
      <c r="U78" s="3"/>
      <c r="V78" s="3"/>
      <c r="Y78" s="52">
        <v>130</v>
      </c>
      <c r="Z78" s="66">
        <v>0.80701449275362269</v>
      </c>
      <c r="AC78" s="52">
        <v>130</v>
      </c>
      <c r="AD78" s="65">
        <v>0.88116012518314291</v>
      </c>
    </row>
    <row r="79" spans="1:31" ht="16.5" thickBot="1" x14ac:dyDescent="0.3">
      <c r="C79" s="145" t="s">
        <v>133</v>
      </c>
      <c r="D79" s="146"/>
      <c r="E79" s="111"/>
      <c r="F79" s="134"/>
      <c r="G79" s="134"/>
      <c r="H79" s="111"/>
      <c r="I79" s="111"/>
      <c r="J79" s="111"/>
      <c r="K79" s="111"/>
      <c r="L79" s="138" t="s">
        <v>136</v>
      </c>
      <c r="M79" s="138"/>
      <c r="N79" s="138"/>
      <c r="O79" s="138"/>
      <c r="P79" s="138"/>
      <c r="Q79" s="115">
        <f>(P71+P61+P52+P46+P38+P32+P25+P18+P10)</f>
        <v>313</v>
      </c>
      <c r="Y79" s="52">
        <v>131</v>
      </c>
      <c r="Z79" s="66">
        <v>0.81134782608695599</v>
      </c>
      <c r="AC79" s="52">
        <v>131</v>
      </c>
      <c r="AD79" s="65">
        <v>0.88523371825673602</v>
      </c>
    </row>
    <row r="80" spans="1:31" ht="15.75" x14ac:dyDescent="0.25">
      <c r="C80" s="110">
        <f>(Q71+Q66+Q64+Q61+Q52+Q46)/6</f>
        <v>8.5537994030280142</v>
      </c>
      <c r="D80" s="111"/>
      <c r="E80" s="111"/>
      <c r="F80" s="105"/>
      <c r="G80" s="105"/>
      <c r="H80" s="111"/>
      <c r="I80" s="111"/>
      <c r="J80" s="111"/>
      <c r="K80" s="111"/>
      <c r="L80" s="116" t="s">
        <v>119</v>
      </c>
      <c r="M80" s="117"/>
      <c r="N80" s="117"/>
      <c r="O80" s="117"/>
      <c r="P80" s="117"/>
      <c r="Q80" s="115">
        <f>Q77</f>
        <v>33.35981767180926</v>
      </c>
      <c r="Y80" s="52">
        <v>132</v>
      </c>
      <c r="Z80" s="66">
        <v>0.81568115942028929</v>
      </c>
      <c r="AC80" s="52">
        <v>132</v>
      </c>
      <c r="AD80" s="65">
        <v>0.88930731133032914</v>
      </c>
    </row>
    <row r="81" spans="1:30" ht="16.5" thickBot="1" x14ac:dyDescent="0.3">
      <c r="A81" s="10"/>
      <c r="B81" s="10"/>
      <c r="C81" s="104"/>
      <c r="D81" s="105"/>
      <c r="E81" s="105"/>
      <c r="F81" s="118"/>
      <c r="G81" s="105"/>
      <c r="H81" s="105"/>
      <c r="I81" s="105"/>
      <c r="J81" s="105"/>
      <c r="K81" s="105"/>
      <c r="L81" s="138" t="s">
        <v>120</v>
      </c>
      <c r="M81" s="138"/>
      <c r="N81" s="138"/>
      <c r="O81" s="138"/>
      <c r="P81" s="138"/>
      <c r="Q81" s="115">
        <f>AA117+AE117</f>
        <v>35.24034434169279</v>
      </c>
      <c r="R81" s="10"/>
      <c r="S81" s="10"/>
      <c r="T81" s="10"/>
      <c r="U81" s="10"/>
      <c r="V81" s="10"/>
      <c r="Y81" s="52">
        <v>133</v>
      </c>
      <c r="Z81" s="66">
        <v>0.82001449275362259</v>
      </c>
      <c r="AC81" s="52">
        <v>133</v>
      </c>
      <c r="AD81" s="65">
        <v>0.89338090440392226</v>
      </c>
    </row>
    <row r="82" spans="1:30" ht="17.25" thickTop="1" thickBot="1" x14ac:dyDescent="0.3">
      <c r="A82" s="10"/>
      <c r="B82" s="10"/>
      <c r="C82" s="147" t="s">
        <v>134</v>
      </c>
      <c r="D82" s="148"/>
      <c r="E82" s="105"/>
      <c r="F82" s="118"/>
      <c r="G82" s="105"/>
      <c r="H82" s="105"/>
      <c r="I82" s="105"/>
      <c r="J82" s="105"/>
      <c r="K82" s="105"/>
      <c r="L82" s="139" t="s">
        <v>121</v>
      </c>
      <c r="M82" s="140"/>
      <c r="N82" s="140"/>
      <c r="O82" s="140"/>
      <c r="P82" s="140"/>
      <c r="Q82" s="119">
        <f>SUM(Q79:Q81)</f>
        <v>381.60016201350203</v>
      </c>
      <c r="R82" s="10"/>
      <c r="S82" s="10"/>
      <c r="T82" s="10"/>
      <c r="U82" s="10"/>
      <c r="V82" s="10"/>
      <c r="Y82" s="52">
        <v>134</v>
      </c>
      <c r="Z82" s="66">
        <v>0.82434782608695589</v>
      </c>
      <c r="AC82" s="52">
        <v>134</v>
      </c>
      <c r="AD82" s="65">
        <v>0.89745449747751516</v>
      </c>
    </row>
    <row r="83" spans="1:30" ht="16.5" thickBot="1" x14ac:dyDescent="0.3">
      <c r="A83" s="10"/>
      <c r="B83" s="10"/>
      <c r="C83" s="104">
        <f>(Q32+Q25+Q18+Q10)/4</f>
        <v>21.843701996927802</v>
      </c>
      <c r="D83" s="105"/>
      <c r="E83" s="105"/>
      <c r="F83" s="118"/>
      <c r="G83" s="105"/>
      <c r="H83" s="105"/>
      <c r="I83" s="105"/>
      <c r="J83" s="105"/>
      <c r="K83" s="105"/>
      <c r="L83" s="141" t="s">
        <v>122</v>
      </c>
      <c r="M83" s="142"/>
      <c r="N83" s="142"/>
      <c r="O83" s="142"/>
      <c r="P83" s="143"/>
      <c r="Q83" s="120">
        <f>(Q82)*0.81*2</f>
        <v>618.19226246187338</v>
      </c>
      <c r="R83" s="10"/>
      <c r="S83" s="10"/>
      <c r="T83" s="10"/>
      <c r="U83" s="10"/>
      <c r="V83" s="10"/>
      <c r="Y83" s="52">
        <v>135</v>
      </c>
      <c r="Z83" s="66">
        <v>0.82868115942028919</v>
      </c>
      <c r="AC83" s="52">
        <v>135</v>
      </c>
      <c r="AD83" s="65">
        <v>0.90152809055110827</v>
      </c>
    </row>
    <row r="84" spans="1:30" ht="15.75" x14ac:dyDescent="0.25">
      <c r="A84" s="10"/>
      <c r="B84" s="19"/>
      <c r="C84" s="104"/>
      <c r="D84" s="105"/>
      <c r="E84" s="105"/>
      <c r="F84" s="118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21"/>
      <c r="R84" s="12"/>
      <c r="S84" s="10"/>
      <c r="T84" s="10"/>
      <c r="U84" s="10"/>
      <c r="V84" s="10"/>
      <c r="Y84" s="52">
        <v>136</v>
      </c>
      <c r="Z84" s="66">
        <v>0.83301449275362249</v>
      </c>
      <c r="AC84" s="52">
        <v>136</v>
      </c>
      <c r="AD84" s="65">
        <v>0.90560168362470139</v>
      </c>
    </row>
    <row r="85" spans="1:30" ht="15.75" x14ac:dyDescent="0.25">
      <c r="A85" s="10"/>
      <c r="B85" s="19"/>
      <c r="C85" s="122"/>
      <c r="D85" s="106"/>
      <c r="E85" s="106"/>
      <c r="F85" s="123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24"/>
      <c r="R85" s="12"/>
      <c r="S85" s="10"/>
      <c r="T85" s="10"/>
      <c r="U85" s="10"/>
      <c r="V85" s="10"/>
      <c r="W85" s="10"/>
      <c r="Y85" s="52">
        <v>137</v>
      </c>
      <c r="Z85" s="66">
        <v>0.83734782608695579</v>
      </c>
      <c r="AC85" s="52">
        <v>137</v>
      </c>
      <c r="AD85" s="65">
        <v>0.90967527669829451</v>
      </c>
    </row>
    <row r="86" spans="1:30" x14ac:dyDescent="0.25">
      <c r="A86" s="3"/>
      <c r="B86" s="8"/>
      <c r="C86" s="3"/>
      <c r="D86" s="3"/>
      <c r="E86" s="52"/>
      <c r="F86" s="64"/>
      <c r="G86" s="3"/>
      <c r="H86" s="3"/>
      <c r="I86" s="3"/>
      <c r="J86" s="3"/>
      <c r="K86" s="3"/>
      <c r="L86" s="3"/>
      <c r="M86" s="3"/>
      <c r="N86" s="3"/>
      <c r="O86" s="3"/>
      <c r="P86" s="3"/>
      <c r="Q86" s="21"/>
      <c r="R86" s="9"/>
      <c r="S86" s="3"/>
      <c r="T86" s="3"/>
      <c r="U86" s="3"/>
      <c r="V86" s="3"/>
      <c r="Y86" s="52">
        <v>138</v>
      </c>
      <c r="Z86" s="66">
        <v>0.84168115942028909</v>
      </c>
      <c r="AC86" s="52">
        <v>138</v>
      </c>
      <c r="AD86" s="65">
        <v>0.91374886977188741</v>
      </c>
    </row>
    <row r="87" spans="1:30" x14ac:dyDescent="0.25">
      <c r="A87" s="10"/>
      <c r="B87" s="19"/>
      <c r="C87" s="10"/>
      <c r="D87" s="10"/>
      <c r="E87" s="52"/>
      <c r="F87" s="64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20"/>
      <c r="R87" s="12"/>
      <c r="S87" s="10"/>
      <c r="T87" s="10"/>
      <c r="U87" s="10"/>
      <c r="V87" s="10"/>
      <c r="Y87" s="52">
        <v>139</v>
      </c>
      <c r="Z87" s="66">
        <v>0.84601449275362239</v>
      </c>
      <c r="AC87" s="52">
        <v>139</v>
      </c>
      <c r="AD87" s="65">
        <v>0.91782246284548052</v>
      </c>
    </row>
    <row r="88" spans="1:30" x14ac:dyDescent="0.25">
      <c r="A88" s="10"/>
      <c r="B88" s="19"/>
      <c r="C88" s="10"/>
      <c r="D88" s="10"/>
      <c r="E88" s="52"/>
      <c r="F88" s="64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20"/>
      <c r="R88" s="12"/>
      <c r="S88" s="10"/>
      <c r="T88" s="10"/>
      <c r="U88" s="10"/>
      <c r="V88" s="10"/>
      <c r="Y88" s="52">
        <v>140</v>
      </c>
      <c r="Z88" s="66">
        <v>0.85034782608695569</v>
      </c>
      <c r="AC88" s="52">
        <v>140</v>
      </c>
      <c r="AD88" s="65">
        <v>0.92189605591907364</v>
      </c>
    </row>
    <row r="89" spans="1:30" x14ac:dyDescent="0.25">
      <c r="E89" s="52"/>
      <c r="F89" s="66"/>
      <c r="J89" s="151" t="s">
        <v>137</v>
      </c>
      <c r="K89" s="151"/>
      <c r="L89" s="151"/>
      <c r="Y89" s="52">
        <v>141</v>
      </c>
      <c r="Z89" s="66">
        <v>0.85468115942028899</v>
      </c>
      <c r="AC89" s="52">
        <v>141</v>
      </c>
      <c r="AD89" s="65">
        <v>0.92596964899266676</v>
      </c>
    </row>
    <row r="90" spans="1:30" x14ac:dyDescent="0.25">
      <c r="E90" s="52"/>
      <c r="F90" s="66"/>
      <c r="J90">
        <v>19</v>
      </c>
      <c r="Y90" s="52">
        <v>142</v>
      </c>
      <c r="Z90" s="66">
        <v>0.85901449275362229</v>
      </c>
      <c r="AC90" s="52">
        <v>142</v>
      </c>
      <c r="AD90" s="65">
        <v>0.93004324206625988</v>
      </c>
    </row>
    <row r="91" spans="1:30" x14ac:dyDescent="0.25">
      <c r="E91" s="52"/>
      <c r="F91" s="66"/>
      <c r="I91" t="s">
        <v>138</v>
      </c>
      <c r="J91">
        <f>J90*(0.81*2)</f>
        <v>30.78</v>
      </c>
      <c r="Y91" s="52">
        <v>143</v>
      </c>
      <c r="Z91" s="66">
        <v>0.86334782608695559</v>
      </c>
      <c r="AC91" s="52">
        <v>143</v>
      </c>
      <c r="AD91" s="65">
        <v>0.93411683513985277</v>
      </c>
    </row>
    <row r="92" spans="1:30" x14ac:dyDescent="0.25">
      <c r="E92" s="52"/>
      <c r="F92" s="66"/>
      <c r="G92" s="144" t="s">
        <v>139</v>
      </c>
      <c r="H92" s="144"/>
      <c r="I92" s="144"/>
      <c r="J92" s="125">
        <f>Q83-J91</f>
        <v>587.41226246187341</v>
      </c>
      <c r="Y92" s="52">
        <v>144</v>
      </c>
      <c r="Z92" s="66">
        <v>0.86768115942028889</v>
      </c>
      <c r="AC92" s="52">
        <v>144</v>
      </c>
      <c r="AD92" s="65">
        <v>0.93819042821344589</v>
      </c>
    </row>
    <row r="93" spans="1:30" x14ac:dyDescent="0.25">
      <c r="E93" s="52"/>
      <c r="F93" s="66"/>
      <c r="Y93" s="52">
        <v>145</v>
      </c>
      <c r="Z93" s="66">
        <v>0.87201449275362219</v>
      </c>
      <c r="AC93" s="52">
        <v>145</v>
      </c>
      <c r="AD93" s="65">
        <v>0.94226402128703901</v>
      </c>
    </row>
    <row r="94" spans="1:30" x14ac:dyDescent="0.25">
      <c r="E94" s="52"/>
      <c r="F94" s="66"/>
      <c r="Y94" s="52">
        <v>146</v>
      </c>
      <c r="Z94" s="66">
        <v>0.87634782608695549</v>
      </c>
      <c r="AC94" s="52">
        <v>146</v>
      </c>
      <c r="AD94" s="65">
        <v>0.94633761436063213</v>
      </c>
    </row>
    <row r="95" spans="1:30" ht="15.75" thickBot="1" x14ac:dyDescent="0.3">
      <c r="E95" s="52"/>
      <c r="F95" s="66"/>
      <c r="Y95" s="52">
        <v>147</v>
      </c>
      <c r="Z95" s="66">
        <v>0.88068115942028879</v>
      </c>
      <c r="AC95" s="52">
        <v>147</v>
      </c>
      <c r="AD95" s="65">
        <v>0.95041120743422502</v>
      </c>
    </row>
    <row r="96" spans="1:30" ht="24" thickTop="1" x14ac:dyDescent="0.35">
      <c r="C96" s="126" t="s">
        <v>142</v>
      </c>
      <c r="D96" s="127"/>
      <c r="E96" s="128"/>
      <c r="F96" s="66"/>
      <c r="Y96" s="52">
        <v>148</v>
      </c>
      <c r="Z96" s="66">
        <v>0.8850144927536221</v>
      </c>
      <c r="AC96" s="52">
        <v>148</v>
      </c>
      <c r="AD96" s="65">
        <v>0.95448480050781814</v>
      </c>
    </row>
    <row r="97" spans="3:30" ht="24" thickBot="1" x14ac:dyDescent="0.4">
      <c r="C97" s="129">
        <v>618</v>
      </c>
      <c r="D97" s="130"/>
      <c r="E97" s="131"/>
      <c r="F97" s="66"/>
      <c r="Y97" s="52">
        <v>149</v>
      </c>
      <c r="Z97" s="66">
        <v>0.8893478260869554</v>
      </c>
      <c r="AC97" s="52">
        <v>149</v>
      </c>
      <c r="AD97" s="65">
        <v>0.95855839358141126</v>
      </c>
    </row>
    <row r="98" spans="3:30" ht="15.75" thickTop="1" x14ac:dyDescent="0.25">
      <c r="E98" s="52"/>
      <c r="F98" s="66"/>
      <c r="Y98" s="52">
        <v>150</v>
      </c>
      <c r="Z98" s="66">
        <v>0.8936811594202887</v>
      </c>
      <c r="AC98" s="52">
        <v>150</v>
      </c>
      <c r="AD98" s="65">
        <v>0.96263198665500416</v>
      </c>
    </row>
    <row r="99" spans="3:30" x14ac:dyDescent="0.25">
      <c r="E99" s="52"/>
      <c r="F99" s="66"/>
      <c r="Y99" s="52">
        <v>151</v>
      </c>
      <c r="Z99" s="66">
        <v>0.898014492753622</v>
      </c>
      <c r="AC99" s="52">
        <v>151</v>
      </c>
      <c r="AD99" s="65">
        <v>0.96670557972859728</v>
      </c>
    </row>
    <row r="100" spans="3:30" x14ac:dyDescent="0.25">
      <c r="E100" s="52"/>
      <c r="F100" s="66"/>
      <c r="Y100" s="52">
        <v>152</v>
      </c>
      <c r="Z100" s="66">
        <v>0.9023478260869553</v>
      </c>
      <c r="AC100" s="52">
        <v>152</v>
      </c>
      <c r="AD100" s="65">
        <v>0.97077917280219039</v>
      </c>
    </row>
    <row r="101" spans="3:30" x14ac:dyDescent="0.25">
      <c r="E101" s="52"/>
      <c r="F101" s="66"/>
      <c r="Y101" s="52">
        <v>153</v>
      </c>
      <c r="Z101" s="66">
        <v>0.9066811594202886</v>
      </c>
      <c r="AC101" s="52">
        <v>153</v>
      </c>
      <c r="AD101" s="65">
        <v>0.9750295335525514</v>
      </c>
    </row>
    <row r="102" spans="3:30" x14ac:dyDescent="0.25">
      <c r="E102" s="52"/>
      <c r="F102" s="66"/>
      <c r="Y102" s="52">
        <v>154</v>
      </c>
      <c r="Z102" s="66">
        <v>0.9110144927536219</v>
      </c>
      <c r="AC102" s="52">
        <v>154</v>
      </c>
      <c r="AD102" s="65">
        <v>0.97689858117159911</v>
      </c>
    </row>
    <row r="103" spans="3:30" x14ac:dyDescent="0.25">
      <c r="E103" s="52"/>
      <c r="F103" s="66"/>
      <c r="Y103" s="52">
        <v>155</v>
      </c>
      <c r="Z103" s="66">
        <v>0.9153478260869552</v>
      </c>
      <c r="AC103" s="52">
        <v>155</v>
      </c>
      <c r="AD103" s="65">
        <v>0.97883695652173874</v>
      </c>
    </row>
    <row r="104" spans="3:30" x14ac:dyDescent="0.25">
      <c r="E104" s="52"/>
      <c r="F104" s="66"/>
      <c r="Y104" s="52">
        <v>156</v>
      </c>
      <c r="Z104" s="66">
        <v>0.9196811594202885</v>
      </c>
      <c r="AC104" s="52">
        <v>156</v>
      </c>
      <c r="AD104" s="65">
        <v>0.97992028985507207</v>
      </c>
    </row>
    <row r="105" spans="3:30" x14ac:dyDescent="0.25">
      <c r="E105" s="52"/>
      <c r="F105" s="66"/>
      <c r="Y105" s="52">
        <v>157</v>
      </c>
      <c r="Z105" s="66">
        <v>0.9240144927536218</v>
      </c>
      <c r="AC105" s="52">
        <v>157</v>
      </c>
      <c r="AD105" s="65">
        <v>0.98100362318840539</v>
      </c>
    </row>
    <row r="106" spans="3:30" x14ac:dyDescent="0.25">
      <c r="E106" s="52"/>
      <c r="F106" s="66"/>
      <c r="Y106" s="52">
        <v>158</v>
      </c>
      <c r="Z106" s="66">
        <v>0.9283478260869551</v>
      </c>
      <c r="AC106" s="52">
        <v>158</v>
      </c>
      <c r="AD106" s="65">
        <v>0.98208695652173872</v>
      </c>
    </row>
    <row r="107" spans="3:30" x14ac:dyDescent="0.25">
      <c r="E107" s="52"/>
      <c r="F107" s="66"/>
      <c r="Y107" s="52">
        <v>159</v>
      </c>
      <c r="Z107" s="66">
        <v>0.93333333333333335</v>
      </c>
      <c r="AC107" s="52">
        <v>159</v>
      </c>
      <c r="AD107" s="65">
        <v>0.98333333333333339</v>
      </c>
    </row>
    <row r="108" spans="3:30" x14ac:dyDescent="0.25">
      <c r="E108" s="52"/>
      <c r="F108" s="66"/>
      <c r="Y108" s="52">
        <v>160</v>
      </c>
      <c r="Z108" s="66">
        <v>0.94074074074074077</v>
      </c>
      <c r="AC108" s="52">
        <v>160</v>
      </c>
      <c r="AD108" s="65">
        <v>0.98518518518518516</v>
      </c>
    </row>
    <row r="109" spans="3:30" x14ac:dyDescent="0.25">
      <c r="E109" s="52"/>
      <c r="F109" s="66"/>
      <c r="Y109" s="52">
        <v>161</v>
      </c>
      <c r="Z109" s="66">
        <v>0.94814074074074073</v>
      </c>
      <c r="AC109" s="52">
        <v>161</v>
      </c>
      <c r="AD109" s="65">
        <v>0.98703518518518518</v>
      </c>
    </row>
    <row r="110" spans="3:30" x14ac:dyDescent="0.25">
      <c r="E110" s="52"/>
      <c r="F110" s="66"/>
      <c r="Y110" s="52">
        <v>162</v>
      </c>
      <c r="Z110" s="66">
        <v>0.9555407407407408</v>
      </c>
      <c r="AC110" s="52">
        <v>162</v>
      </c>
      <c r="AD110" s="65">
        <v>0.9888851851851852</v>
      </c>
    </row>
    <row r="111" spans="3:30" x14ac:dyDescent="0.25">
      <c r="E111" s="52"/>
      <c r="F111" s="66"/>
      <c r="Y111" s="52">
        <v>163</v>
      </c>
      <c r="Z111" s="66">
        <v>0.96294074074074087</v>
      </c>
      <c r="AC111" s="52">
        <v>163</v>
      </c>
      <c r="AD111" s="65">
        <v>0.99073518518518522</v>
      </c>
    </row>
    <row r="112" spans="3:30" x14ac:dyDescent="0.25">
      <c r="E112" s="52"/>
      <c r="F112" s="66"/>
      <c r="Y112" s="52">
        <v>164</v>
      </c>
      <c r="Z112" s="66">
        <v>0.97034074074074084</v>
      </c>
      <c r="AC112" s="52">
        <v>164</v>
      </c>
      <c r="AD112" s="65">
        <v>0.99258518518518524</v>
      </c>
    </row>
    <row r="113" spans="5:31" x14ac:dyDescent="0.25">
      <c r="E113" s="52"/>
      <c r="F113" s="66"/>
      <c r="Y113" s="52">
        <v>165</v>
      </c>
      <c r="Z113" s="66">
        <v>0.97774074074074091</v>
      </c>
      <c r="AC113" s="52">
        <v>165</v>
      </c>
      <c r="AD113" s="65">
        <v>0.99443518518518526</v>
      </c>
    </row>
    <row r="114" spans="5:31" x14ac:dyDescent="0.25">
      <c r="E114" s="52"/>
      <c r="F114" s="66"/>
      <c r="Y114" s="52">
        <v>166</v>
      </c>
      <c r="Z114" s="66">
        <v>0.98514074074074098</v>
      </c>
      <c r="AC114" s="52">
        <v>166</v>
      </c>
      <c r="AD114" s="65">
        <v>0.99628518518518527</v>
      </c>
    </row>
    <row r="115" spans="5:31" x14ac:dyDescent="0.25">
      <c r="E115" s="52"/>
      <c r="F115" s="66"/>
      <c r="Y115" s="52">
        <v>167</v>
      </c>
      <c r="Z115" s="66">
        <v>0.99254074074074106</v>
      </c>
      <c r="AC115" s="52">
        <v>167</v>
      </c>
      <c r="AD115" s="65">
        <v>0.99751358024691372</v>
      </c>
    </row>
    <row r="116" spans="5:31" x14ac:dyDescent="0.25">
      <c r="E116" s="52"/>
      <c r="F116" s="66"/>
      <c r="Y116" s="52">
        <v>168</v>
      </c>
      <c r="Z116" s="66">
        <v>1</v>
      </c>
      <c r="AC116" s="52">
        <v>168</v>
      </c>
      <c r="AD116" s="65">
        <v>1</v>
      </c>
    </row>
    <row r="117" spans="5:31" x14ac:dyDescent="0.25">
      <c r="E117" s="52"/>
      <c r="F117" s="66"/>
      <c r="Y117" s="132" t="s">
        <v>114</v>
      </c>
      <c r="Z117" s="132"/>
      <c r="AA117" s="67">
        <f>AA73/Z73</f>
        <v>22.91978076731441</v>
      </c>
      <c r="AC117" s="132" t="s">
        <v>114</v>
      </c>
      <c r="AD117" s="132"/>
      <c r="AE117" s="74">
        <f>AE66/AD66</f>
        <v>12.320563574378383</v>
      </c>
    </row>
    <row r="118" spans="5:31" x14ac:dyDescent="0.25">
      <c r="E118" s="52"/>
      <c r="F118" s="66"/>
      <c r="Y118" s="144" t="s">
        <v>130</v>
      </c>
      <c r="Z118" s="144"/>
      <c r="AA118" s="89">
        <f>AA117/I64</f>
        <v>8.8153002951209292</v>
      </c>
    </row>
    <row r="119" spans="5:31" x14ac:dyDescent="0.25">
      <c r="E119" s="52"/>
      <c r="F119" s="66"/>
    </row>
    <row r="120" spans="5:31" x14ac:dyDescent="0.25">
      <c r="E120" s="52"/>
      <c r="F120" s="66"/>
    </row>
    <row r="121" spans="5:31" x14ac:dyDescent="0.25">
      <c r="E121" s="52"/>
      <c r="F121" s="66"/>
    </row>
    <row r="122" spans="5:31" x14ac:dyDescent="0.25">
      <c r="E122" s="52"/>
      <c r="F122" s="66"/>
    </row>
    <row r="123" spans="5:31" x14ac:dyDescent="0.25">
      <c r="E123" s="52"/>
      <c r="F123" s="66"/>
    </row>
    <row r="124" spans="5:31" x14ac:dyDescent="0.25">
      <c r="E124" s="52"/>
      <c r="F124" s="66"/>
    </row>
    <row r="125" spans="5:31" x14ac:dyDescent="0.25">
      <c r="E125" s="52"/>
      <c r="F125" s="66"/>
    </row>
    <row r="126" spans="5:31" x14ac:dyDescent="0.25">
      <c r="E126" s="52"/>
      <c r="F126" s="66"/>
    </row>
    <row r="127" spans="5:31" x14ac:dyDescent="0.25">
      <c r="E127" s="52"/>
      <c r="F127" s="66"/>
    </row>
    <row r="128" spans="5:31" x14ac:dyDescent="0.25">
      <c r="E128" s="52"/>
      <c r="F128" s="66"/>
    </row>
    <row r="129" spans="5:6" x14ac:dyDescent="0.25">
      <c r="E129" s="52"/>
      <c r="F129" s="66"/>
    </row>
    <row r="130" spans="5:6" x14ac:dyDescent="0.25">
      <c r="E130" s="52"/>
      <c r="F130" s="66"/>
    </row>
    <row r="131" spans="5:6" x14ac:dyDescent="0.25">
      <c r="E131" s="52"/>
      <c r="F131" s="66"/>
    </row>
    <row r="132" spans="5:6" x14ac:dyDescent="0.25">
      <c r="E132" s="52"/>
      <c r="F132" s="66"/>
    </row>
    <row r="133" spans="5:6" x14ac:dyDescent="0.25">
      <c r="E133" s="52"/>
      <c r="F133" s="66"/>
    </row>
    <row r="134" spans="5:6" x14ac:dyDescent="0.25">
      <c r="E134" s="52"/>
      <c r="F134" s="66"/>
    </row>
    <row r="135" spans="5:6" x14ac:dyDescent="0.25">
      <c r="E135" s="52"/>
      <c r="F135" s="66"/>
    </row>
    <row r="136" spans="5:6" x14ac:dyDescent="0.25">
      <c r="E136" s="52"/>
      <c r="F136" s="66"/>
    </row>
    <row r="137" spans="5:6" x14ac:dyDescent="0.25">
      <c r="E137" s="52"/>
      <c r="F137" s="66"/>
    </row>
    <row r="138" spans="5:6" x14ac:dyDescent="0.25">
      <c r="E138" s="52"/>
      <c r="F138" s="66"/>
    </row>
    <row r="139" spans="5:6" x14ac:dyDescent="0.25">
      <c r="E139" s="52"/>
      <c r="F139" s="66"/>
    </row>
    <row r="140" spans="5:6" x14ac:dyDescent="0.25">
      <c r="E140" s="52"/>
      <c r="F140" s="66"/>
    </row>
    <row r="141" spans="5:6" x14ac:dyDescent="0.25">
      <c r="E141" s="52"/>
      <c r="F141" s="66"/>
    </row>
    <row r="142" spans="5:6" x14ac:dyDescent="0.25">
      <c r="E142" s="52"/>
      <c r="F142" s="66"/>
    </row>
    <row r="143" spans="5:6" x14ac:dyDescent="0.25">
      <c r="E143" s="52"/>
      <c r="F143" s="66"/>
    </row>
    <row r="144" spans="5:6" x14ac:dyDescent="0.25">
      <c r="E144" s="52"/>
      <c r="F144" s="66"/>
    </row>
    <row r="145" spans="5:6" x14ac:dyDescent="0.25">
      <c r="E145" s="52"/>
      <c r="F145" s="66"/>
    </row>
    <row r="146" spans="5:6" x14ac:dyDescent="0.25">
      <c r="E146" s="52"/>
      <c r="F146" s="66"/>
    </row>
    <row r="147" spans="5:6" x14ac:dyDescent="0.25">
      <c r="E147" s="52"/>
      <c r="F147" s="66"/>
    </row>
    <row r="148" spans="5:6" x14ac:dyDescent="0.25">
      <c r="E148" s="52"/>
      <c r="F148" s="66"/>
    </row>
    <row r="149" spans="5:6" x14ac:dyDescent="0.25">
      <c r="E149" s="52"/>
      <c r="F149" s="66"/>
    </row>
    <row r="150" spans="5:6" x14ac:dyDescent="0.25">
      <c r="E150" s="52"/>
      <c r="F150" s="66"/>
    </row>
    <row r="151" spans="5:6" x14ac:dyDescent="0.25">
      <c r="E151" s="52"/>
      <c r="F151" s="66"/>
    </row>
    <row r="152" spans="5:6" x14ac:dyDescent="0.25">
      <c r="E152" s="52"/>
      <c r="F152" s="66"/>
    </row>
    <row r="153" spans="5:6" x14ac:dyDescent="0.25">
      <c r="E153" s="52"/>
      <c r="F153" s="66"/>
    </row>
    <row r="154" spans="5:6" x14ac:dyDescent="0.25">
      <c r="E154" s="52"/>
      <c r="F154" s="66"/>
    </row>
    <row r="155" spans="5:6" x14ac:dyDescent="0.25">
      <c r="E155" s="52"/>
      <c r="F155" s="66"/>
    </row>
    <row r="156" spans="5:6" x14ac:dyDescent="0.25">
      <c r="E156" s="52"/>
      <c r="F156" s="66"/>
    </row>
    <row r="157" spans="5:6" x14ac:dyDescent="0.25">
      <c r="E157" s="52"/>
      <c r="F157" s="66"/>
    </row>
    <row r="158" spans="5:6" x14ac:dyDescent="0.25">
      <c r="E158" s="52"/>
      <c r="F158" s="66"/>
    </row>
    <row r="159" spans="5:6" x14ac:dyDescent="0.25">
      <c r="E159" s="52"/>
      <c r="F159" s="66"/>
    </row>
    <row r="160" spans="5:6" x14ac:dyDescent="0.25">
      <c r="E160" s="52"/>
      <c r="F160" s="66"/>
    </row>
    <row r="161" spans="5:6" x14ac:dyDescent="0.25">
      <c r="E161" s="52"/>
      <c r="F161" s="66"/>
    </row>
    <row r="162" spans="5:6" x14ac:dyDescent="0.25">
      <c r="E162" s="52"/>
      <c r="F162" s="66"/>
    </row>
    <row r="163" spans="5:6" x14ac:dyDescent="0.25">
      <c r="E163" s="52"/>
      <c r="F163" s="66"/>
    </row>
    <row r="164" spans="5:6" x14ac:dyDescent="0.25">
      <c r="E164" s="52"/>
      <c r="F164" s="66"/>
    </row>
    <row r="165" spans="5:6" x14ac:dyDescent="0.25">
      <c r="E165" s="52"/>
      <c r="F165" s="66"/>
    </row>
    <row r="166" spans="5:6" x14ac:dyDescent="0.25">
      <c r="E166" s="52"/>
      <c r="F166" s="66"/>
    </row>
    <row r="167" spans="5:6" x14ac:dyDescent="0.25">
      <c r="E167" s="52"/>
      <c r="F167" s="66"/>
    </row>
    <row r="168" spans="5:6" x14ac:dyDescent="0.25">
      <c r="E168" s="52"/>
      <c r="F168" s="66"/>
    </row>
    <row r="169" spans="5:6" x14ac:dyDescent="0.25">
      <c r="E169" s="52"/>
      <c r="F169" s="66"/>
    </row>
    <row r="170" spans="5:6" x14ac:dyDescent="0.25">
      <c r="E170" s="52"/>
      <c r="F170" s="66"/>
    </row>
    <row r="171" spans="5:6" x14ac:dyDescent="0.25">
      <c r="E171" s="52"/>
      <c r="F171" s="66"/>
    </row>
    <row r="172" spans="5:6" x14ac:dyDescent="0.25">
      <c r="E172" s="52"/>
      <c r="F172" s="66"/>
    </row>
    <row r="173" spans="5:6" x14ac:dyDescent="0.25">
      <c r="E173" s="52"/>
      <c r="F173" s="66"/>
    </row>
    <row r="174" spans="5:6" x14ac:dyDescent="0.25">
      <c r="E174" s="52"/>
      <c r="F174" s="66"/>
    </row>
    <row r="175" spans="5:6" x14ac:dyDescent="0.25">
      <c r="E175" s="52"/>
      <c r="F175" s="66"/>
    </row>
    <row r="176" spans="5:6" x14ac:dyDescent="0.25">
      <c r="E176" s="52"/>
      <c r="F176" s="66"/>
    </row>
    <row r="177" spans="5:6" x14ac:dyDescent="0.25">
      <c r="E177" s="52"/>
      <c r="F177" s="66"/>
    </row>
    <row r="178" spans="5:6" x14ac:dyDescent="0.25">
      <c r="E178" s="52"/>
      <c r="F178" s="66"/>
    </row>
    <row r="179" spans="5:6" x14ac:dyDescent="0.25">
      <c r="E179" s="52"/>
      <c r="F179" s="66"/>
    </row>
    <row r="180" spans="5:6" x14ac:dyDescent="0.25">
      <c r="E180" s="52"/>
      <c r="F180" s="66"/>
    </row>
    <row r="181" spans="5:6" x14ac:dyDescent="0.25">
      <c r="E181" s="52"/>
      <c r="F181" s="66"/>
    </row>
    <row r="182" spans="5:6" x14ac:dyDescent="0.25">
      <c r="E182" s="52"/>
      <c r="F182" s="66"/>
    </row>
    <row r="183" spans="5:6" x14ac:dyDescent="0.25">
      <c r="E183" s="52"/>
      <c r="F183" s="66"/>
    </row>
    <row r="184" spans="5:6" x14ac:dyDescent="0.25">
      <c r="E184" s="52"/>
      <c r="F184" s="66"/>
    </row>
    <row r="185" spans="5:6" x14ac:dyDescent="0.25">
      <c r="E185" s="52"/>
      <c r="F185" s="66"/>
    </row>
    <row r="186" spans="5:6" x14ac:dyDescent="0.25">
      <c r="E186" s="52"/>
      <c r="F186" s="66"/>
    </row>
    <row r="187" spans="5:6" x14ac:dyDescent="0.25">
      <c r="E187" s="52"/>
      <c r="F187" s="66"/>
    </row>
    <row r="188" spans="5:6" x14ac:dyDescent="0.25">
      <c r="E188" s="52"/>
      <c r="F188" s="66"/>
    </row>
    <row r="189" spans="5:6" x14ac:dyDescent="0.25">
      <c r="E189" s="52"/>
      <c r="F189" s="66"/>
    </row>
    <row r="190" spans="5:6" x14ac:dyDescent="0.25">
      <c r="E190" s="52"/>
      <c r="F190" s="66"/>
    </row>
    <row r="191" spans="5:6" x14ac:dyDescent="0.25">
      <c r="E191" s="52"/>
      <c r="F191" s="66"/>
    </row>
    <row r="192" spans="5:6" x14ac:dyDescent="0.25">
      <c r="E192" s="52"/>
      <c r="F192" s="66"/>
    </row>
    <row r="193" spans="5:7" x14ac:dyDescent="0.25">
      <c r="E193" s="132"/>
      <c r="F193" s="132"/>
      <c r="G193" s="67"/>
    </row>
  </sheetData>
  <mergeCells count="23">
    <mergeCell ref="E193:F193"/>
    <mergeCell ref="Z3:AA3"/>
    <mergeCell ref="Y117:Z117"/>
    <mergeCell ref="AC3:AF3"/>
    <mergeCell ref="AC117:AD117"/>
    <mergeCell ref="C73:Q73"/>
    <mergeCell ref="L79:P79"/>
    <mergeCell ref="L81:P81"/>
    <mergeCell ref="L82:P82"/>
    <mergeCell ref="L83:P83"/>
    <mergeCell ref="Y118:Z118"/>
    <mergeCell ref="C79:D79"/>
    <mergeCell ref="C82:D82"/>
    <mergeCell ref="G74:Q74"/>
    <mergeCell ref="J89:L89"/>
    <mergeCell ref="G92:I92"/>
    <mergeCell ref="C96:E96"/>
    <mergeCell ref="C97:E97"/>
    <mergeCell ref="A1:W1"/>
    <mergeCell ref="A2:B2"/>
    <mergeCell ref="A77:B77"/>
    <mergeCell ref="A3:B3"/>
    <mergeCell ref="F79:G79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3"/>
  <sheetViews>
    <sheetView topLeftCell="A10" workbookViewId="0">
      <selection activeCell="H27" sqref="H27"/>
    </sheetView>
  </sheetViews>
  <sheetFormatPr defaultRowHeight="15" x14ac:dyDescent="0.25"/>
  <cols>
    <col min="1" max="1" width="14.28515625" customWidth="1"/>
    <col min="2" max="2" width="12.5703125" customWidth="1"/>
    <col min="3" max="3" width="19.7109375" customWidth="1"/>
    <col min="4" max="4" width="14.140625" customWidth="1"/>
    <col min="5" max="5" width="18.28515625" customWidth="1"/>
    <col min="6" max="6" width="24.42578125" customWidth="1"/>
  </cols>
  <sheetData>
    <row r="1" spans="1:6" x14ac:dyDescent="0.25">
      <c r="A1" s="132" t="s">
        <v>85</v>
      </c>
      <c r="B1" s="132"/>
      <c r="C1" s="132"/>
      <c r="D1" s="132"/>
      <c r="E1" s="132"/>
      <c r="F1" s="132"/>
    </row>
    <row r="2" spans="1:6" x14ac:dyDescent="0.25">
      <c r="A2" s="132" t="s">
        <v>83</v>
      </c>
      <c r="B2" s="132"/>
      <c r="C2" s="132"/>
      <c r="D2" s="132"/>
      <c r="E2" s="132"/>
      <c r="F2" s="132"/>
    </row>
    <row r="3" spans="1:6" x14ac:dyDescent="0.25">
      <c r="A3" s="132" t="s">
        <v>92</v>
      </c>
      <c r="B3" s="132"/>
      <c r="C3" s="132"/>
      <c r="D3" s="132"/>
      <c r="E3" s="132"/>
      <c r="F3" s="132"/>
    </row>
    <row r="4" spans="1:6" ht="15.75" thickBot="1" x14ac:dyDescent="0.3">
      <c r="A4" s="152">
        <v>2015</v>
      </c>
      <c r="B4" s="152"/>
      <c r="C4" s="152"/>
      <c r="D4" s="152"/>
      <c r="E4" s="152"/>
      <c r="F4" s="152"/>
    </row>
    <row r="5" spans="1:6" ht="15.75" thickBot="1" x14ac:dyDescent="0.3">
      <c r="A5" s="42" t="s">
        <v>34</v>
      </c>
      <c r="B5" s="42" t="s">
        <v>78</v>
      </c>
      <c r="C5" s="42" t="s">
        <v>79</v>
      </c>
      <c r="D5" s="42" t="s">
        <v>80</v>
      </c>
      <c r="E5" s="42" t="s">
        <v>86</v>
      </c>
      <c r="F5" s="42" t="s">
        <v>82</v>
      </c>
    </row>
    <row r="6" spans="1:6" x14ac:dyDescent="0.25">
      <c r="A6" s="40">
        <v>49</v>
      </c>
      <c r="B6" s="43">
        <v>42053</v>
      </c>
      <c r="C6" s="41"/>
      <c r="D6" s="41"/>
      <c r="E6" s="41"/>
      <c r="F6" s="41"/>
    </row>
    <row r="7" spans="1:6" x14ac:dyDescent="0.25">
      <c r="A7" s="40">
        <v>50</v>
      </c>
      <c r="B7" s="43">
        <v>42054</v>
      </c>
      <c r="C7" s="41"/>
      <c r="D7" s="41"/>
      <c r="E7" s="41"/>
      <c r="F7" s="41"/>
    </row>
    <row r="8" spans="1:6" x14ac:dyDescent="0.25">
      <c r="A8" s="40">
        <v>51</v>
      </c>
      <c r="B8" s="43">
        <v>42055</v>
      </c>
      <c r="C8" s="41"/>
      <c r="D8" s="41"/>
      <c r="E8" s="41"/>
      <c r="F8" s="41"/>
    </row>
    <row r="9" spans="1:6" x14ac:dyDescent="0.25">
      <c r="A9" s="40">
        <v>52</v>
      </c>
      <c r="B9" s="43">
        <v>42056</v>
      </c>
      <c r="C9" s="41"/>
      <c r="D9" s="41"/>
      <c r="E9" s="41"/>
      <c r="F9" s="41"/>
    </row>
    <row r="10" spans="1:6" x14ac:dyDescent="0.25">
      <c r="A10" s="40">
        <v>53</v>
      </c>
      <c r="B10" s="43">
        <v>42057</v>
      </c>
      <c r="C10" s="41"/>
      <c r="D10" s="41"/>
      <c r="E10" s="41"/>
      <c r="F10" s="41"/>
    </row>
    <row r="11" spans="1:6" x14ac:dyDescent="0.25">
      <c r="A11" s="40">
        <v>54</v>
      </c>
      <c r="B11" s="43">
        <v>42058</v>
      </c>
      <c r="C11" s="41"/>
      <c r="D11" s="41"/>
      <c r="E11" s="41"/>
      <c r="F11" s="41"/>
    </row>
    <row r="12" spans="1:6" x14ac:dyDescent="0.25">
      <c r="A12" s="40">
        <v>55</v>
      </c>
      <c r="B12" s="43">
        <v>42059</v>
      </c>
      <c r="C12" s="41"/>
      <c r="D12" s="41"/>
      <c r="E12" s="41"/>
      <c r="F12" s="41"/>
    </row>
    <row r="13" spans="1:6" x14ac:dyDescent="0.25">
      <c r="A13" s="40">
        <v>56</v>
      </c>
      <c r="B13" s="43">
        <v>42060</v>
      </c>
      <c r="C13" s="41"/>
      <c r="D13" s="41"/>
      <c r="E13" s="41"/>
      <c r="F13" s="41"/>
    </row>
    <row r="14" spans="1:6" x14ac:dyDescent="0.25">
      <c r="A14" s="40">
        <v>57</v>
      </c>
      <c r="B14" s="43">
        <v>42061</v>
      </c>
      <c r="C14" s="41">
        <v>0</v>
      </c>
      <c r="D14" s="41"/>
      <c r="E14" s="41">
        <v>0</v>
      </c>
      <c r="F14" s="47">
        <f>E14/C$125</f>
        <v>0</v>
      </c>
    </row>
    <row r="15" spans="1:6" x14ac:dyDescent="0.25">
      <c r="A15" s="40">
        <v>58</v>
      </c>
      <c r="B15" s="43">
        <v>42062</v>
      </c>
      <c r="C15" s="41"/>
      <c r="D15" s="41">
        <f>(C22-C14)/(A22-A14)</f>
        <v>0</v>
      </c>
      <c r="E15" s="41">
        <f>D15+E14</f>
        <v>0</v>
      </c>
      <c r="F15" s="47">
        <f t="shared" ref="F15:F21" si="0">E15/C$125</f>
        <v>0</v>
      </c>
    </row>
    <row r="16" spans="1:6" x14ac:dyDescent="0.25">
      <c r="A16" s="40">
        <v>59</v>
      </c>
      <c r="B16" s="43">
        <v>42063</v>
      </c>
      <c r="C16" s="41"/>
      <c r="D16" s="52">
        <f t="shared" ref="D16:D22" si="1">(C23-C15)/(A23-A15)</f>
        <v>0</v>
      </c>
      <c r="E16" s="52">
        <f t="shared" ref="E16:E21" si="2">D16+E15</f>
        <v>0</v>
      </c>
      <c r="F16" s="47">
        <f t="shared" si="0"/>
        <v>0</v>
      </c>
    </row>
    <row r="17" spans="1:6" x14ac:dyDescent="0.25">
      <c r="A17" s="40">
        <v>60</v>
      </c>
      <c r="B17" s="43">
        <v>42064</v>
      </c>
      <c r="C17" s="41"/>
      <c r="D17" s="52">
        <f t="shared" si="1"/>
        <v>0</v>
      </c>
      <c r="E17" s="52">
        <f t="shared" si="2"/>
        <v>0</v>
      </c>
      <c r="F17" s="47">
        <f t="shared" si="0"/>
        <v>0</v>
      </c>
    </row>
    <row r="18" spans="1:6" x14ac:dyDescent="0.25">
      <c r="A18" s="40">
        <v>61</v>
      </c>
      <c r="B18" s="43">
        <v>42065</v>
      </c>
      <c r="C18" s="41"/>
      <c r="D18" s="52">
        <f t="shared" si="1"/>
        <v>0</v>
      </c>
      <c r="E18" s="52">
        <f t="shared" si="2"/>
        <v>0</v>
      </c>
      <c r="F18" s="47">
        <f t="shared" si="0"/>
        <v>0</v>
      </c>
    </row>
    <row r="19" spans="1:6" x14ac:dyDescent="0.25">
      <c r="A19" s="40">
        <v>62</v>
      </c>
      <c r="B19" s="43">
        <v>42066</v>
      </c>
      <c r="C19" s="41"/>
      <c r="D19" s="52">
        <f t="shared" si="1"/>
        <v>0</v>
      </c>
      <c r="E19" s="52">
        <f t="shared" si="2"/>
        <v>0</v>
      </c>
      <c r="F19" s="47">
        <f t="shared" si="0"/>
        <v>0</v>
      </c>
    </row>
    <row r="20" spans="1:6" x14ac:dyDescent="0.25">
      <c r="A20" s="40">
        <v>63</v>
      </c>
      <c r="B20" s="43">
        <v>42067</v>
      </c>
      <c r="C20" s="41"/>
      <c r="D20" s="52">
        <f t="shared" si="1"/>
        <v>0</v>
      </c>
      <c r="E20" s="52">
        <f t="shared" si="2"/>
        <v>0</v>
      </c>
      <c r="F20" s="47">
        <f t="shared" si="0"/>
        <v>0</v>
      </c>
    </row>
    <row r="21" spans="1:6" x14ac:dyDescent="0.25">
      <c r="A21" s="40">
        <v>64</v>
      </c>
      <c r="B21" s="43">
        <v>42068</v>
      </c>
      <c r="C21" s="41"/>
      <c r="D21" s="52">
        <f t="shared" si="1"/>
        <v>0</v>
      </c>
      <c r="E21" s="52">
        <f t="shared" si="2"/>
        <v>0</v>
      </c>
      <c r="F21" s="47">
        <f t="shared" si="0"/>
        <v>0</v>
      </c>
    </row>
    <row r="22" spans="1:6" x14ac:dyDescent="0.25">
      <c r="A22" s="40">
        <v>65</v>
      </c>
      <c r="B22" s="43">
        <v>42069</v>
      </c>
      <c r="C22" s="41">
        <v>0</v>
      </c>
      <c r="D22" s="52">
        <f t="shared" si="1"/>
        <v>0</v>
      </c>
      <c r="E22" s="41">
        <v>0</v>
      </c>
      <c r="F22" s="47">
        <f>E22/C$125</f>
        <v>0</v>
      </c>
    </row>
    <row r="23" spans="1:6" x14ac:dyDescent="0.25">
      <c r="A23" s="40">
        <v>66</v>
      </c>
      <c r="B23" s="43">
        <v>42070</v>
      </c>
      <c r="C23" s="41"/>
      <c r="D23" s="45">
        <f>(C55-C22)/(A55-A22)</f>
        <v>0.12121212121212122</v>
      </c>
      <c r="E23" s="45">
        <f>D23+E22</f>
        <v>0.12121212121212122</v>
      </c>
      <c r="F23" s="47">
        <f t="shared" ref="F23:F86" si="3">E23/C$125</f>
        <v>8.0808080808080808E-3</v>
      </c>
    </row>
    <row r="24" spans="1:6" x14ac:dyDescent="0.25">
      <c r="A24" s="40">
        <v>67</v>
      </c>
      <c r="B24" s="43">
        <v>42071</v>
      </c>
      <c r="C24" s="41"/>
      <c r="D24" s="41">
        <v>0.121</v>
      </c>
      <c r="E24" s="45">
        <f t="shared" ref="E24:E54" si="4">D24+E23</f>
        <v>0.24221212121212121</v>
      </c>
      <c r="F24" s="47">
        <f t="shared" si="3"/>
        <v>1.6147474747474747E-2</v>
      </c>
    </row>
    <row r="25" spans="1:6" x14ac:dyDescent="0.25">
      <c r="A25" s="40">
        <v>68</v>
      </c>
      <c r="B25" s="43">
        <v>42072</v>
      </c>
      <c r="C25" s="41"/>
      <c r="D25" s="41">
        <v>0.121</v>
      </c>
      <c r="E25" s="45">
        <f t="shared" si="4"/>
        <v>0.36321212121212121</v>
      </c>
      <c r="F25" s="47">
        <f t="shared" si="3"/>
        <v>2.4214141414141414E-2</v>
      </c>
    </row>
    <row r="26" spans="1:6" x14ac:dyDescent="0.25">
      <c r="A26" s="40">
        <v>69</v>
      </c>
      <c r="B26" s="43">
        <v>42073</v>
      </c>
      <c r="C26" s="41"/>
      <c r="D26" s="41">
        <v>0.121</v>
      </c>
      <c r="E26" s="45">
        <f t="shared" si="4"/>
        <v>0.4842121212121212</v>
      </c>
      <c r="F26" s="47">
        <f t="shared" si="3"/>
        <v>3.2280808080808084E-2</v>
      </c>
    </row>
    <row r="27" spans="1:6" x14ac:dyDescent="0.25">
      <c r="A27" s="40">
        <v>70</v>
      </c>
      <c r="B27" s="43">
        <v>42074</v>
      </c>
      <c r="C27" s="41"/>
      <c r="D27" s="41">
        <v>0.121</v>
      </c>
      <c r="E27" s="45">
        <f t="shared" si="4"/>
        <v>0.6052121212121212</v>
      </c>
      <c r="F27" s="47">
        <f t="shared" si="3"/>
        <v>4.034747474747475E-2</v>
      </c>
    </row>
    <row r="28" spans="1:6" x14ac:dyDescent="0.25">
      <c r="A28" s="40">
        <v>71</v>
      </c>
      <c r="B28" s="43">
        <v>42075</v>
      </c>
      <c r="C28" s="41"/>
      <c r="D28" s="41">
        <v>0.121</v>
      </c>
      <c r="E28" s="45">
        <f t="shared" si="4"/>
        <v>0.7262121212121212</v>
      </c>
      <c r="F28" s="47">
        <f t="shared" si="3"/>
        <v>4.8414141414141416E-2</v>
      </c>
    </row>
    <row r="29" spans="1:6" x14ac:dyDescent="0.25">
      <c r="A29" s="40">
        <v>72</v>
      </c>
      <c r="B29" s="43">
        <v>42076</v>
      </c>
      <c r="C29" s="41"/>
      <c r="D29" s="41">
        <v>0.121</v>
      </c>
      <c r="E29" s="45">
        <f t="shared" si="4"/>
        <v>0.84721212121212119</v>
      </c>
      <c r="F29" s="47">
        <f t="shared" si="3"/>
        <v>5.6480808080808083E-2</v>
      </c>
    </row>
    <row r="30" spans="1:6" x14ac:dyDescent="0.25">
      <c r="A30" s="40">
        <v>73</v>
      </c>
      <c r="B30" s="43">
        <v>42077</v>
      </c>
      <c r="C30" s="41"/>
      <c r="D30" s="41">
        <v>0.121</v>
      </c>
      <c r="E30" s="45">
        <f t="shared" si="4"/>
        <v>0.96821212121212119</v>
      </c>
      <c r="F30" s="47">
        <f t="shared" si="3"/>
        <v>6.4547474747474742E-2</v>
      </c>
    </row>
    <row r="31" spans="1:6" x14ac:dyDescent="0.25">
      <c r="A31" s="40">
        <v>74</v>
      </c>
      <c r="B31" s="43">
        <v>42078</v>
      </c>
      <c r="C31" s="41"/>
      <c r="D31" s="41">
        <v>0.121</v>
      </c>
      <c r="E31" s="45">
        <f t="shared" si="4"/>
        <v>1.0892121212121211</v>
      </c>
      <c r="F31" s="47">
        <f t="shared" si="3"/>
        <v>7.2614141414141409E-2</v>
      </c>
    </row>
    <row r="32" spans="1:6" x14ac:dyDescent="0.25">
      <c r="A32" s="40">
        <v>75</v>
      </c>
      <c r="B32" s="43">
        <v>42079</v>
      </c>
      <c r="C32" s="41"/>
      <c r="D32" s="41">
        <v>0.121</v>
      </c>
      <c r="E32" s="45">
        <f t="shared" si="4"/>
        <v>1.2102121212121211</v>
      </c>
      <c r="F32" s="47">
        <f t="shared" si="3"/>
        <v>8.0680808080808075E-2</v>
      </c>
    </row>
    <row r="33" spans="1:6" x14ac:dyDescent="0.25">
      <c r="A33" s="40">
        <v>76</v>
      </c>
      <c r="B33" s="43">
        <v>42080</v>
      </c>
      <c r="C33" s="41"/>
      <c r="D33" s="41">
        <v>0.121</v>
      </c>
      <c r="E33" s="45">
        <f t="shared" si="4"/>
        <v>1.3312121212121211</v>
      </c>
      <c r="F33" s="47">
        <f t="shared" si="3"/>
        <v>8.8747474747474742E-2</v>
      </c>
    </row>
    <row r="34" spans="1:6" x14ac:dyDescent="0.25">
      <c r="A34" s="40">
        <v>77</v>
      </c>
      <c r="B34" s="43">
        <v>42081</v>
      </c>
      <c r="C34" s="41"/>
      <c r="D34" s="41">
        <v>0.121</v>
      </c>
      <c r="E34" s="45">
        <f t="shared" si="4"/>
        <v>1.4522121212121211</v>
      </c>
      <c r="F34" s="47">
        <f t="shared" si="3"/>
        <v>9.6814141414141408E-2</v>
      </c>
    </row>
    <row r="35" spans="1:6" x14ac:dyDescent="0.25">
      <c r="A35" s="40">
        <v>78</v>
      </c>
      <c r="B35" s="43">
        <v>42082</v>
      </c>
      <c r="C35" s="41"/>
      <c r="D35" s="41">
        <v>0.121</v>
      </c>
      <c r="E35" s="45">
        <f t="shared" si="4"/>
        <v>1.5732121212121211</v>
      </c>
      <c r="F35" s="47">
        <f t="shared" si="3"/>
        <v>0.10488080808080807</v>
      </c>
    </row>
    <row r="36" spans="1:6" x14ac:dyDescent="0.25">
      <c r="A36" s="40">
        <v>79</v>
      </c>
      <c r="B36" s="43">
        <v>42083</v>
      </c>
      <c r="C36" s="41"/>
      <c r="D36" s="41">
        <v>0.121</v>
      </c>
      <c r="E36" s="45">
        <f t="shared" si="4"/>
        <v>1.6942121212121211</v>
      </c>
      <c r="F36" s="47">
        <f t="shared" si="3"/>
        <v>0.11294747474747474</v>
      </c>
    </row>
    <row r="37" spans="1:6" x14ac:dyDescent="0.25">
      <c r="A37" s="40">
        <v>80</v>
      </c>
      <c r="B37" s="43">
        <v>42084</v>
      </c>
      <c r="C37" s="41"/>
      <c r="D37" s="41">
        <v>0.121</v>
      </c>
      <c r="E37" s="45">
        <f t="shared" si="4"/>
        <v>1.8152121212121211</v>
      </c>
      <c r="F37" s="47">
        <f t="shared" si="3"/>
        <v>0.12101414141414141</v>
      </c>
    </row>
    <row r="38" spans="1:6" x14ac:dyDescent="0.25">
      <c r="A38" s="40">
        <v>81</v>
      </c>
      <c r="B38" s="43">
        <v>42085</v>
      </c>
      <c r="C38" s="41"/>
      <c r="D38" s="41">
        <v>0.121</v>
      </c>
      <c r="E38" s="45">
        <f t="shared" si="4"/>
        <v>1.9362121212121211</v>
      </c>
      <c r="F38" s="47">
        <f t="shared" si="3"/>
        <v>0.12908080808080807</v>
      </c>
    </row>
    <row r="39" spans="1:6" x14ac:dyDescent="0.25">
      <c r="A39" s="40">
        <v>82</v>
      </c>
      <c r="B39" s="43">
        <v>42086</v>
      </c>
      <c r="C39" s="41"/>
      <c r="D39" s="41">
        <v>0.121</v>
      </c>
      <c r="E39" s="45">
        <f t="shared" si="4"/>
        <v>2.057212121212121</v>
      </c>
      <c r="F39" s="47">
        <f t="shared" si="3"/>
        <v>0.13714747474747474</v>
      </c>
    </row>
    <row r="40" spans="1:6" x14ac:dyDescent="0.25">
      <c r="A40" s="40">
        <v>83</v>
      </c>
      <c r="B40" s="43">
        <v>42087</v>
      </c>
      <c r="C40" s="41"/>
      <c r="D40" s="41">
        <v>0.121</v>
      </c>
      <c r="E40" s="45">
        <f t="shared" si="4"/>
        <v>2.178212121212121</v>
      </c>
      <c r="F40" s="47">
        <f t="shared" si="3"/>
        <v>0.14521414141414141</v>
      </c>
    </row>
    <row r="41" spans="1:6" x14ac:dyDescent="0.25">
      <c r="A41" s="40">
        <v>84</v>
      </c>
      <c r="B41" s="43">
        <v>42088</v>
      </c>
      <c r="C41" s="41"/>
      <c r="D41" s="41">
        <v>0.121</v>
      </c>
      <c r="E41" s="45">
        <f t="shared" si="4"/>
        <v>2.299212121212121</v>
      </c>
      <c r="F41" s="47">
        <f t="shared" si="3"/>
        <v>0.15328080808080807</v>
      </c>
    </row>
    <row r="42" spans="1:6" x14ac:dyDescent="0.25">
      <c r="A42" s="40">
        <v>85</v>
      </c>
      <c r="B42" s="43">
        <v>42089</v>
      </c>
      <c r="C42" s="41"/>
      <c r="D42" s="41">
        <v>0.121</v>
      </c>
      <c r="E42" s="45">
        <f t="shared" si="4"/>
        <v>2.420212121212121</v>
      </c>
      <c r="F42" s="47">
        <f t="shared" si="3"/>
        <v>0.16134747474747474</v>
      </c>
    </row>
    <row r="43" spans="1:6" x14ac:dyDescent="0.25">
      <c r="A43" s="40">
        <v>86</v>
      </c>
      <c r="B43" s="43">
        <v>42090</v>
      </c>
      <c r="C43" s="41"/>
      <c r="D43" s="41">
        <v>0.121</v>
      </c>
      <c r="E43" s="45">
        <f t="shared" si="4"/>
        <v>2.541212121212121</v>
      </c>
      <c r="F43" s="47">
        <f t="shared" si="3"/>
        <v>0.16941414141414141</v>
      </c>
    </row>
    <row r="44" spans="1:6" x14ac:dyDescent="0.25">
      <c r="A44" s="40">
        <v>87</v>
      </c>
      <c r="B44" s="43">
        <v>42091</v>
      </c>
      <c r="C44" s="41"/>
      <c r="D44" s="41">
        <v>0.121</v>
      </c>
      <c r="E44" s="45">
        <f t="shared" si="4"/>
        <v>2.662212121212121</v>
      </c>
      <c r="F44" s="47">
        <f t="shared" si="3"/>
        <v>0.17748080808080807</v>
      </c>
    </row>
    <row r="45" spans="1:6" x14ac:dyDescent="0.25">
      <c r="A45" s="40">
        <v>88</v>
      </c>
      <c r="B45" s="43">
        <v>42092</v>
      </c>
      <c r="C45" s="41"/>
      <c r="D45" s="41">
        <v>0.121</v>
      </c>
      <c r="E45" s="45">
        <f t="shared" si="4"/>
        <v>2.783212121212121</v>
      </c>
      <c r="F45" s="47">
        <f t="shared" si="3"/>
        <v>0.18554747474747474</v>
      </c>
    </row>
    <row r="46" spans="1:6" x14ac:dyDescent="0.25">
      <c r="A46" s="40">
        <v>89</v>
      </c>
      <c r="B46" s="43">
        <v>42093</v>
      </c>
      <c r="C46" s="41"/>
      <c r="D46" s="41">
        <v>0.121</v>
      </c>
      <c r="E46" s="45">
        <f t="shared" si="4"/>
        <v>2.904212121212121</v>
      </c>
      <c r="F46" s="47">
        <f t="shared" si="3"/>
        <v>0.19361414141414141</v>
      </c>
    </row>
    <row r="47" spans="1:6" x14ac:dyDescent="0.25">
      <c r="A47" s="40">
        <v>90</v>
      </c>
      <c r="B47" s="43">
        <v>42094</v>
      </c>
      <c r="C47" s="41"/>
      <c r="D47" s="41">
        <v>0.121</v>
      </c>
      <c r="E47" s="45">
        <f t="shared" si="4"/>
        <v>3.025212121212121</v>
      </c>
      <c r="F47" s="47">
        <f t="shared" si="3"/>
        <v>0.20168080808080807</v>
      </c>
    </row>
    <row r="48" spans="1:6" x14ac:dyDescent="0.25">
      <c r="A48" s="40">
        <v>91</v>
      </c>
      <c r="B48" s="43">
        <v>42095</v>
      </c>
      <c r="C48" s="41"/>
      <c r="D48" s="41">
        <v>0.121</v>
      </c>
      <c r="E48" s="45">
        <f t="shared" si="4"/>
        <v>3.146212121212121</v>
      </c>
      <c r="F48" s="47">
        <f t="shared" si="3"/>
        <v>0.20974747474747474</v>
      </c>
    </row>
    <row r="49" spans="1:6" x14ac:dyDescent="0.25">
      <c r="A49" s="40">
        <v>92</v>
      </c>
      <c r="B49" s="43">
        <v>42096</v>
      </c>
      <c r="C49" s="41"/>
      <c r="D49" s="41">
        <v>0.121</v>
      </c>
      <c r="E49" s="45">
        <f t="shared" si="4"/>
        <v>3.267212121212121</v>
      </c>
      <c r="F49" s="47">
        <f t="shared" si="3"/>
        <v>0.2178141414141414</v>
      </c>
    </row>
    <row r="50" spans="1:6" x14ac:dyDescent="0.25">
      <c r="A50" s="40">
        <v>93</v>
      </c>
      <c r="B50" s="43">
        <v>42097</v>
      </c>
      <c r="C50" s="41"/>
      <c r="D50" s="41">
        <v>0.121</v>
      </c>
      <c r="E50" s="45">
        <f t="shared" si="4"/>
        <v>3.388212121212121</v>
      </c>
      <c r="F50" s="47">
        <f t="shared" si="3"/>
        <v>0.22588080808080807</v>
      </c>
    </row>
    <row r="51" spans="1:6" x14ac:dyDescent="0.25">
      <c r="A51" s="40">
        <v>94</v>
      </c>
      <c r="B51" s="43">
        <v>42098</v>
      </c>
      <c r="C51" s="41"/>
      <c r="D51" s="41">
        <v>0.121</v>
      </c>
      <c r="E51" s="45">
        <f t="shared" si="4"/>
        <v>3.509212121212121</v>
      </c>
      <c r="F51" s="47">
        <f t="shared" si="3"/>
        <v>0.23394747474747474</v>
      </c>
    </row>
    <row r="52" spans="1:6" x14ac:dyDescent="0.25">
      <c r="A52" s="40">
        <v>95</v>
      </c>
      <c r="B52" s="43">
        <v>42099</v>
      </c>
      <c r="C52" s="41"/>
      <c r="D52" s="41">
        <v>0.121</v>
      </c>
      <c r="E52" s="45">
        <f t="shared" si="4"/>
        <v>3.630212121212121</v>
      </c>
      <c r="F52" s="47">
        <f t="shared" si="3"/>
        <v>0.2420141414141414</v>
      </c>
    </row>
    <row r="53" spans="1:6" x14ac:dyDescent="0.25">
      <c r="A53" s="40">
        <v>96</v>
      </c>
      <c r="B53" s="43">
        <v>42100</v>
      </c>
      <c r="C53" s="41"/>
      <c r="D53" s="41">
        <v>0.121</v>
      </c>
      <c r="E53" s="45">
        <f t="shared" si="4"/>
        <v>3.751212121212121</v>
      </c>
      <c r="F53" s="47">
        <f t="shared" si="3"/>
        <v>0.25008080808080807</v>
      </c>
    </row>
    <row r="54" spans="1:6" x14ac:dyDescent="0.25">
      <c r="A54" s="40">
        <v>97</v>
      </c>
      <c r="B54" s="43">
        <v>42101</v>
      </c>
      <c r="C54" s="41"/>
      <c r="D54" s="41">
        <v>0.121</v>
      </c>
      <c r="E54" s="45">
        <f t="shared" si="4"/>
        <v>3.872212121212121</v>
      </c>
      <c r="F54" s="47">
        <f t="shared" si="3"/>
        <v>0.25814747474747474</v>
      </c>
    </row>
    <row r="55" spans="1:6" x14ac:dyDescent="0.25">
      <c r="A55" s="40">
        <v>98</v>
      </c>
      <c r="B55" s="43">
        <v>42102</v>
      </c>
      <c r="C55" s="41">
        <v>4</v>
      </c>
      <c r="D55" s="41"/>
      <c r="E55" s="41">
        <v>4</v>
      </c>
      <c r="F55" s="47">
        <f t="shared" si="3"/>
        <v>0.26666666666666666</v>
      </c>
    </row>
    <row r="56" spans="1:6" x14ac:dyDescent="0.25">
      <c r="A56" s="40">
        <v>99</v>
      </c>
      <c r="B56" s="43">
        <v>42103</v>
      </c>
      <c r="C56" s="41"/>
      <c r="D56" s="45">
        <f>(C70-C55)/(A70-A55)</f>
        <v>0.46666666666666667</v>
      </c>
      <c r="E56" s="45">
        <f>D56+E55</f>
        <v>4.4666666666666668</v>
      </c>
      <c r="F56" s="47">
        <f t="shared" si="3"/>
        <v>0.29777777777777781</v>
      </c>
    </row>
    <row r="57" spans="1:6" x14ac:dyDescent="0.25">
      <c r="A57" s="40">
        <v>100</v>
      </c>
      <c r="B57" s="43">
        <v>42104</v>
      </c>
      <c r="C57" s="41"/>
      <c r="D57" s="41">
        <v>0.46700000000000003</v>
      </c>
      <c r="E57" s="45">
        <f t="shared" ref="E57:E69" si="5">D57+E56</f>
        <v>4.9336666666666664</v>
      </c>
      <c r="F57" s="47">
        <f t="shared" si="3"/>
        <v>0.3289111111111111</v>
      </c>
    </row>
    <row r="58" spans="1:6" x14ac:dyDescent="0.25">
      <c r="A58" s="40">
        <v>101</v>
      </c>
      <c r="B58" s="43">
        <v>42105</v>
      </c>
      <c r="C58" s="41"/>
      <c r="D58" s="41">
        <v>0.46700000000000003</v>
      </c>
      <c r="E58" s="45">
        <f t="shared" si="5"/>
        <v>5.4006666666666661</v>
      </c>
      <c r="F58" s="47">
        <f t="shared" si="3"/>
        <v>0.36004444444444439</v>
      </c>
    </row>
    <row r="59" spans="1:6" x14ac:dyDescent="0.25">
      <c r="A59" s="40">
        <v>102</v>
      </c>
      <c r="B59" s="43">
        <v>42106</v>
      </c>
      <c r="C59" s="41"/>
      <c r="D59" s="41">
        <v>0.46700000000000003</v>
      </c>
      <c r="E59" s="45">
        <f t="shared" si="5"/>
        <v>5.8676666666666657</v>
      </c>
      <c r="F59" s="47">
        <f t="shared" si="3"/>
        <v>0.39117777777777774</v>
      </c>
    </row>
    <row r="60" spans="1:6" x14ac:dyDescent="0.25">
      <c r="A60" s="40">
        <v>103</v>
      </c>
      <c r="B60" s="43">
        <v>42107</v>
      </c>
      <c r="C60" s="41"/>
      <c r="D60" s="41">
        <v>0.46700000000000003</v>
      </c>
      <c r="E60" s="45">
        <f t="shared" si="5"/>
        <v>6.3346666666666653</v>
      </c>
      <c r="F60" s="47">
        <f t="shared" si="3"/>
        <v>0.42231111111111103</v>
      </c>
    </row>
    <row r="61" spans="1:6" x14ac:dyDescent="0.25">
      <c r="A61" s="40">
        <v>104</v>
      </c>
      <c r="B61" s="43">
        <v>42108</v>
      </c>
      <c r="C61" s="41"/>
      <c r="D61" s="41">
        <v>0.46700000000000003</v>
      </c>
      <c r="E61" s="45">
        <f t="shared" si="5"/>
        <v>6.801666666666665</v>
      </c>
      <c r="F61" s="47">
        <f t="shared" si="3"/>
        <v>0.45344444444444432</v>
      </c>
    </row>
    <row r="62" spans="1:6" x14ac:dyDescent="0.25">
      <c r="A62" s="40">
        <v>105</v>
      </c>
      <c r="B62" s="43">
        <v>42109</v>
      </c>
      <c r="C62" s="41"/>
      <c r="D62" s="41">
        <v>0.46700000000000003</v>
      </c>
      <c r="E62" s="45">
        <f t="shared" si="5"/>
        <v>7.2686666666666646</v>
      </c>
      <c r="F62" s="47">
        <f t="shared" si="3"/>
        <v>0.48457777777777766</v>
      </c>
    </row>
    <row r="63" spans="1:6" x14ac:dyDescent="0.25">
      <c r="A63" s="40">
        <v>106</v>
      </c>
      <c r="B63" s="43">
        <v>42110</v>
      </c>
      <c r="C63" s="41"/>
      <c r="D63" s="41">
        <v>0.46700000000000003</v>
      </c>
      <c r="E63" s="45">
        <f t="shared" si="5"/>
        <v>7.7356666666666642</v>
      </c>
      <c r="F63" s="47">
        <f t="shared" si="3"/>
        <v>0.5157111111111109</v>
      </c>
    </row>
    <row r="64" spans="1:6" x14ac:dyDescent="0.25">
      <c r="A64" s="40">
        <v>107</v>
      </c>
      <c r="B64" s="43">
        <v>42111</v>
      </c>
      <c r="C64" s="41"/>
      <c r="D64" s="41">
        <v>0.46700000000000003</v>
      </c>
      <c r="E64" s="45">
        <f t="shared" si="5"/>
        <v>8.2026666666666639</v>
      </c>
      <c r="F64" s="47">
        <f t="shared" si="3"/>
        <v>0.54684444444444424</v>
      </c>
    </row>
    <row r="65" spans="1:6" x14ac:dyDescent="0.25">
      <c r="A65" s="40">
        <v>108</v>
      </c>
      <c r="B65" s="43">
        <v>42112</v>
      </c>
      <c r="C65" s="41"/>
      <c r="D65" s="41">
        <v>0.46700000000000003</v>
      </c>
      <c r="E65" s="45">
        <f t="shared" si="5"/>
        <v>8.6696666666666644</v>
      </c>
      <c r="F65" s="47">
        <f t="shared" si="3"/>
        <v>0.57797777777777759</v>
      </c>
    </row>
    <row r="66" spans="1:6" x14ac:dyDescent="0.25">
      <c r="A66" s="40">
        <v>109</v>
      </c>
      <c r="B66" s="43">
        <v>42113</v>
      </c>
      <c r="C66" s="41"/>
      <c r="D66" s="41">
        <v>0.46700000000000003</v>
      </c>
      <c r="E66" s="45">
        <f t="shared" si="5"/>
        <v>9.1366666666666649</v>
      </c>
      <c r="F66" s="47">
        <f t="shared" si="3"/>
        <v>0.60911111111111105</v>
      </c>
    </row>
    <row r="67" spans="1:6" x14ac:dyDescent="0.25">
      <c r="A67" s="40">
        <v>110</v>
      </c>
      <c r="B67" s="43">
        <v>42114</v>
      </c>
      <c r="C67" s="41"/>
      <c r="D67" s="41">
        <v>0.46700000000000003</v>
      </c>
      <c r="E67" s="45">
        <f t="shared" si="5"/>
        <v>9.6036666666666655</v>
      </c>
      <c r="F67" s="47">
        <f t="shared" si="3"/>
        <v>0.64024444444444439</v>
      </c>
    </row>
    <row r="68" spans="1:6" x14ac:dyDescent="0.25">
      <c r="A68" s="40">
        <v>111</v>
      </c>
      <c r="B68" s="43">
        <v>42115</v>
      </c>
      <c r="C68" s="41"/>
      <c r="D68" s="41">
        <v>0.46700000000000003</v>
      </c>
      <c r="E68" s="45">
        <f t="shared" si="5"/>
        <v>10.070666666666666</v>
      </c>
      <c r="F68" s="47">
        <f t="shared" si="3"/>
        <v>0.67137777777777774</v>
      </c>
    </row>
    <row r="69" spans="1:6" x14ac:dyDescent="0.25">
      <c r="A69" s="40">
        <v>112</v>
      </c>
      <c r="B69" s="43">
        <v>42116</v>
      </c>
      <c r="C69" s="41"/>
      <c r="D69" s="41">
        <v>0.46700000000000003</v>
      </c>
      <c r="E69" s="45">
        <f t="shared" si="5"/>
        <v>10.537666666666667</v>
      </c>
      <c r="F69" s="47">
        <f t="shared" si="3"/>
        <v>0.70251111111111109</v>
      </c>
    </row>
    <row r="70" spans="1:6" x14ac:dyDescent="0.25">
      <c r="A70" s="40">
        <v>113</v>
      </c>
      <c r="B70" s="43">
        <v>42117</v>
      </c>
      <c r="C70" s="41">
        <v>11</v>
      </c>
      <c r="D70" s="41"/>
      <c r="E70" s="41">
        <v>11</v>
      </c>
      <c r="F70" s="47">
        <f t="shared" si="3"/>
        <v>0.73333333333333328</v>
      </c>
    </row>
    <row r="71" spans="1:6" x14ac:dyDescent="0.25">
      <c r="A71" s="40">
        <v>114</v>
      </c>
      <c r="B71" s="43">
        <v>42118</v>
      </c>
      <c r="C71" s="41"/>
      <c r="D71" s="45">
        <f>(C116-C70)/(A116-A70)</f>
        <v>6.5217391304347824E-2</v>
      </c>
      <c r="E71" s="45">
        <f>D71+E70</f>
        <v>11.065217391304348</v>
      </c>
      <c r="F71" s="47">
        <f t="shared" si="3"/>
        <v>0.73768115942028989</v>
      </c>
    </row>
    <row r="72" spans="1:6" x14ac:dyDescent="0.25">
      <c r="A72" s="40">
        <v>115</v>
      </c>
      <c r="B72" s="43">
        <v>42119</v>
      </c>
      <c r="C72" s="41"/>
      <c r="D72" s="41">
        <v>6.5000000000000002E-2</v>
      </c>
      <c r="E72" s="45">
        <f t="shared" ref="E72:E115" si="6">D72+E71</f>
        <v>11.130217391304347</v>
      </c>
      <c r="F72" s="47">
        <f t="shared" si="3"/>
        <v>0.74201449275362319</v>
      </c>
    </row>
    <row r="73" spans="1:6" x14ac:dyDescent="0.25">
      <c r="A73" s="40">
        <v>116</v>
      </c>
      <c r="B73" s="43">
        <v>42120</v>
      </c>
      <c r="C73" s="41"/>
      <c r="D73" s="41">
        <v>6.5000000000000002E-2</v>
      </c>
      <c r="E73" s="45">
        <f t="shared" si="6"/>
        <v>11.195217391304347</v>
      </c>
      <c r="F73" s="47">
        <f t="shared" si="3"/>
        <v>0.74634782608695649</v>
      </c>
    </row>
    <row r="74" spans="1:6" x14ac:dyDescent="0.25">
      <c r="A74" s="40">
        <v>117</v>
      </c>
      <c r="B74" s="43">
        <v>42121</v>
      </c>
      <c r="C74" s="41"/>
      <c r="D74" s="41">
        <v>6.5000000000000002E-2</v>
      </c>
      <c r="E74" s="45">
        <f t="shared" si="6"/>
        <v>11.260217391304346</v>
      </c>
      <c r="F74" s="47">
        <f t="shared" si="3"/>
        <v>0.75068115942028979</v>
      </c>
    </row>
    <row r="75" spans="1:6" x14ac:dyDescent="0.25">
      <c r="A75" s="40">
        <v>118</v>
      </c>
      <c r="B75" s="43">
        <v>42122</v>
      </c>
      <c r="C75" s="41"/>
      <c r="D75" s="41">
        <v>6.5000000000000002E-2</v>
      </c>
      <c r="E75" s="45">
        <f t="shared" si="6"/>
        <v>11.325217391304346</v>
      </c>
      <c r="F75" s="47">
        <f t="shared" si="3"/>
        <v>0.75501449275362309</v>
      </c>
    </row>
    <row r="76" spans="1:6" x14ac:dyDescent="0.25">
      <c r="A76" s="40">
        <v>119</v>
      </c>
      <c r="B76" s="43">
        <v>42123</v>
      </c>
      <c r="C76" s="41"/>
      <c r="D76" s="41">
        <v>6.5000000000000002E-2</v>
      </c>
      <c r="E76" s="45">
        <f t="shared" si="6"/>
        <v>11.390217391304345</v>
      </c>
      <c r="F76" s="47">
        <f t="shared" si="3"/>
        <v>0.75934782608695639</v>
      </c>
    </row>
    <row r="77" spans="1:6" x14ac:dyDescent="0.25">
      <c r="A77" s="40">
        <v>120</v>
      </c>
      <c r="B77" s="43">
        <v>42124</v>
      </c>
      <c r="C77" s="41"/>
      <c r="D77" s="41">
        <v>6.5000000000000002E-2</v>
      </c>
      <c r="E77" s="45">
        <f t="shared" si="6"/>
        <v>11.455217391304345</v>
      </c>
      <c r="F77" s="47">
        <f t="shared" si="3"/>
        <v>0.76368115942028969</v>
      </c>
    </row>
    <row r="78" spans="1:6" x14ac:dyDescent="0.25">
      <c r="A78" s="40">
        <v>121</v>
      </c>
      <c r="B78" s="43">
        <v>42125</v>
      </c>
      <c r="C78" s="41"/>
      <c r="D78" s="41">
        <v>6.5000000000000002E-2</v>
      </c>
      <c r="E78" s="45">
        <f t="shared" si="6"/>
        <v>11.520217391304344</v>
      </c>
      <c r="F78" s="47">
        <f t="shared" si="3"/>
        <v>0.76801449275362299</v>
      </c>
    </row>
    <row r="79" spans="1:6" x14ac:dyDescent="0.25">
      <c r="A79" s="40">
        <v>122</v>
      </c>
      <c r="B79" s="43">
        <v>42126</v>
      </c>
      <c r="C79" s="41"/>
      <c r="D79" s="41">
        <v>6.5000000000000002E-2</v>
      </c>
      <c r="E79" s="45">
        <f t="shared" si="6"/>
        <v>11.585217391304344</v>
      </c>
      <c r="F79" s="47">
        <f t="shared" si="3"/>
        <v>0.77234782608695629</v>
      </c>
    </row>
    <row r="80" spans="1:6" x14ac:dyDescent="0.25">
      <c r="A80" s="40">
        <v>123</v>
      </c>
      <c r="B80" s="43">
        <v>42127</v>
      </c>
      <c r="C80" s="41"/>
      <c r="D80" s="41">
        <v>6.5000000000000002E-2</v>
      </c>
      <c r="E80" s="45">
        <f t="shared" si="6"/>
        <v>11.650217391304343</v>
      </c>
      <c r="F80" s="47">
        <f t="shared" si="3"/>
        <v>0.77668115942028959</v>
      </c>
    </row>
    <row r="81" spans="1:6" x14ac:dyDescent="0.25">
      <c r="A81" s="40">
        <v>124</v>
      </c>
      <c r="B81" s="43">
        <v>42128</v>
      </c>
      <c r="C81" s="41"/>
      <c r="D81" s="41">
        <v>6.5000000000000002E-2</v>
      </c>
      <c r="E81" s="45">
        <f t="shared" si="6"/>
        <v>11.715217391304343</v>
      </c>
      <c r="F81" s="47">
        <f t="shared" si="3"/>
        <v>0.78101449275362289</v>
      </c>
    </row>
    <row r="82" spans="1:6" x14ac:dyDescent="0.25">
      <c r="A82" s="40">
        <v>125</v>
      </c>
      <c r="B82" s="43">
        <v>42129</v>
      </c>
      <c r="C82" s="41"/>
      <c r="D82" s="41">
        <v>6.5000000000000002E-2</v>
      </c>
      <c r="E82" s="45">
        <f t="shared" si="6"/>
        <v>11.780217391304342</v>
      </c>
      <c r="F82" s="47">
        <f t="shared" si="3"/>
        <v>0.78534782608695619</v>
      </c>
    </row>
    <row r="83" spans="1:6" x14ac:dyDescent="0.25">
      <c r="A83" s="40">
        <v>126</v>
      </c>
      <c r="B83" s="43">
        <v>42130</v>
      </c>
      <c r="C83" s="41"/>
      <c r="D83" s="41">
        <v>6.5000000000000002E-2</v>
      </c>
      <c r="E83" s="45">
        <f t="shared" si="6"/>
        <v>11.845217391304342</v>
      </c>
      <c r="F83" s="47">
        <f t="shared" si="3"/>
        <v>0.78968115942028949</v>
      </c>
    </row>
    <row r="84" spans="1:6" x14ac:dyDescent="0.25">
      <c r="A84" s="40">
        <v>127</v>
      </c>
      <c r="B84" s="43">
        <v>42131</v>
      </c>
      <c r="C84" s="41"/>
      <c r="D84" s="41">
        <v>6.5000000000000002E-2</v>
      </c>
      <c r="E84" s="45">
        <f t="shared" si="6"/>
        <v>11.910217391304341</v>
      </c>
      <c r="F84" s="47">
        <f t="shared" si="3"/>
        <v>0.79401449275362279</v>
      </c>
    </row>
    <row r="85" spans="1:6" x14ac:dyDescent="0.25">
      <c r="A85" s="40">
        <v>128</v>
      </c>
      <c r="B85" s="43">
        <v>42132</v>
      </c>
      <c r="C85" s="41"/>
      <c r="D85" s="41">
        <v>6.5000000000000002E-2</v>
      </c>
      <c r="E85" s="45">
        <f t="shared" si="6"/>
        <v>11.975217391304341</v>
      </c>
      <c r="F85" s="47">
        <f t="shared" si="3"/>
        <v>0.79834782608695609</v>
      </c>
    </row>
    <row r="86" spans="1:6" x14ac:dyDescent="0.25">
      <c r="A86" s="40">
        <v>129</v>
      </c>
      <c r="B86" s="43">
        <v>42133</v>
      </c>
      <c r="C86" s="41"/>
      <c r="D86" s="41">
        <v>6.5000000000000002E-2</v>
      </c>
      <c r="E86" s="45">
        <f t="shared" si="6"/>
        <v>12.04021739130434</v>
      </c>
      <c r="F86" s="47">
        <f t="shared" si="3"/>
        <v>0.80268115942028939</v>
      </c>
    </row>
    <row r="87" spans="1:6" x14ac:dyDescent="0.25">
      <c r="A87" s="40">
        <v>130</v>
      </c>
      <c r="B87" s="43">
        <v>42134</v>
      </c>
      <c r="C87" s="41"/>
      <c r="D87" s="41">
        <v>6.5000000000000002E-2</v>
      </c>
      <c r="E87" s="45">
        <f t="shared" si="6"/>
        <v>12.10521739130434</v>
      </c>
      <c r="F87" s="47">
        <f t="shared" ref="F87:F125" si="7">E87/C$125</f>
        <v>0.80701449275362269</v>
      </c>
    </row>
    <row r="88" spans="1:6" x14ac:dyDescent="0.25">
      <c r="A88" s="40">
        <v>131</v>
      </c>
      <c r="B88" s="43">
        <v>42135</v>
      </c>
      <c r="C88" s="41"/>
      <c r="D88" s="41">
        <v>6.5000000000000002E-2</v>
      </c>
      <c r="E88" s="45">
        <f t="shared" si="6"/>
        <v>12.170217391304339</v>
      </c>
      <c r="F88" s="47">
        <f t="shared" si="7"/>
        <v>0.81134782608695599</v>
      </c>
    </row>
    <row r="89" spans="1:6" x14ac:dyDescent="0.25">
      <c r="A89" s="40">
        <v>132</v>
      </c>
      <c r="B89" s="43">
        <v>42136</v>
      </c>
      <c r="C89" s="41"/>
      <c r="D89" s="41">
        <v>6.5000000000000002E-2</v>
      </c>
      <c r="E89" s="45">
        <f t="shared" si="6"/>
        <v>12.235217391304339</v>
      </c>
      <c r="F89" s="47">
        <f t="shared" si="7"/>
        <v>0.81568115942028929</v>
      </c>
    </row>
    <row r="90" spans="1:6" x14ac:dyDescent="0.25">
      <c r="A90" s="40">
        <v>133</v>
      </c>
      <c r="B90" s="43">
        <v>42137</v>
      </c>
      <c r="C90" s="41"/>
      <c r="D90" s="41">
        <v>6.5000000000000002E-2</v>
      </c>
      <c r="E90" s="45">
        <f t="shared" si="6"/>
        <v>12.300217391304338</v>
      </c>
      <c r="F90" s="47">
        <f t="shared" si="7"/>
        <v>0.82001449275362259</v>
      </c>
    </row>
    <row r="91" spans="1:6" x14ac:dyDescent="0.25">
      <c r="A91" s="40">
        <v>134</v>
      </c>
      <c r="B91" s="43">
        <v>42138</v>
      </c>
      <c r="C91" s="41"/>
      <c r="D91" s="41">
        <v>6.5000000000000002E-2</v>
      </c>
      <c r="E91" s="45">
        <f t="shared" si="6"/>
        <v>12.365217391304338</v>
      </c>
      <c r="F91" s="47">
        <f t="shared" si="7"/>
        <v>0.82434782608695589</v>
      </c>
    </row>
    <row r="92" spans="1:6" x14ac:dyDescent="0.25">
      <c r="A92" s="40">
        <v>135</v>
      </c>
      <c r="B92" s="43">
        <v>42139</v>
      </c>
      <c r="C92" s="41"/>
      <c r="D92" s="41">
        <v>6.5000000000000002E-2</v>
      </c>
      <c r="E92" s="45">
        <f t="shared" si="6"/>
        <v>12.430217391304337</v>
      </c>
      <c r="F92" s="47">
        <f t="shared" si="7"/>
        <v>0.82868115942028919</v>
      </c>
    </row>
    <row r="93" spans="1:6" x14ac:dyDescent="0.25">
      <c r="A93" s="40">
        <v>136</v>
      </c>
      <c r="B93" s="43">
        <v>42140</v>
      </c>
      <c r="C93" s="41"/>
      <c r="D93" s="41">
        <v>6.5000000000000002E-2</v>
      </c>
      <c r="E93" s="45">
        <f t="shared" si="6"/>
        <v>12.495217391304337</v>
      </c>
      <c r="F93" s="47">
        <f t="shared" si="7"/>
        <v>0.83301449275362249</v>
      </c>
    </row>
    <row r="94" spans="1:6" x14ac:dyDescent="0.25">
      <c r="A94" s="40">
        <v>137</v>
      </c>
      <c r="B94" s="43">
        <v>42141</v>
      </c>
      <c r="C94" s="41"/>
      <c r="D94" s="41">
        <v>6.5000000000000002E-2</v>
      </c>
      <c r="E94" s="45">
        <f t="shared" si="6"/>
        <v>12.560217391304336</v>
      </c>
      <c r="F94" s="47">
        <f t="shared" si="7"/>
        <v>0.83734782608695579</v>
      </c>
    </row>
    <row r="95" spans="1:6" x14ac:dyDescent="0.25">
      <c r="A95" s="40">
        <v>138</v>
      </c>
      <c r="B95" s="43">
        <v>42142</v>
      </c>
      <c r="C95" s="41"/>
      <c r="D95" s="41">
        <v>6.5000000000000002E-2</v>
      </c>
      <c r="E95" s="45">
        <f t="shared" si="6"/>
        <v>12.625217391304336</v>
      </c>
      <c r="F95" s="47">
        <f t="shared" si="7"/>
        <v>0.84168115942028909</v>
      </c>
    </row>
    <row r="96" spans="1:6" x14ac:dyDescent="0.25">
      <c r="A96" s="40">
        <v>139</v>
      </c>
      <c r="B96" s="43">
        <v>42143</v>
      </c>
      <c r="C96" s="41"/>
      <c r="D96" s="41">
        <v>6.5000000000000002E-2</v>
      </c>
      <c r="E96" s="45">
        <f t="shared" si="6"/>
        <v>12.690217391304335</v>
      </c>
      <c r="F96" s="47">
        <f t="shared" si="7"/>
        <v>0.84601449275362239</v>
      </c>
    </row>
    <row r="97" spans="1:6" x14ac:dyDescent="0.25">
      <c r="A97" s="40">
        <v>140</v>
      </c>
      <c r="B97" s="43">
        <v>42144</v>
      </c>
      <c r="C97" s="41"/>
      <c r="D97" s="41">
        <v>6.5000000000000002E-2</v>
      </c>
      <c r="E97" s="45">
        <f t="shared" si="6"/>
        <v>12.755217391304335</v>
      </c>
      <c r="F97" s="47">
        <f t="shared" si="7"/>
        <v>0.85034782608695569</v>
      </c>
    </row>
    <row r="98" spans="1:6" x14ac:dyDescent="0.25">
      <c r="A98" s="40">
        <v>141</v>
      </c>
      <c r="B98" s="43">
        <v>42145</v>
      </c>
      <c r="C98" s="41"/>
      <c r="D98" s="41">
        <v>6.5000000000000002E-2</v>
      </c>
      <c r="E98" s="45">
        <f t="shared" si="6"/>
        <v>12.820217391304334</v>
      </c>
      <c r="F98" s="47">
        <f t="shared" si="7"/>
        <v>0.85468115942028899</v>
      </c>
    </row>
    <row r="99" spans="1:6" x14ac:dyDescent="0.25">
      <c r="A99" s="40">
        <v>142</v>
      </c>
      <c r="B99" s="43">
        <v>42146</v>
      </c>
      <c r="C99" s="41"/>
      <c r="D99" s="41">
        <v>6.5000000000000002E-2</v>
      </c>
      <c r="E99" s="45">
        <f t="shared" si="6"/>
        <v>12.885217391304334</v>
      </c>
      <c r="F99" s="47">
        <f t="shared" si="7"/>
        <v>0.85901449275362229</v>
      </c>
    </row>
    <row r="100" spans="1:6" x14ac:dyDescent="0.25">
      <c r="A100" s="40">
        <v>143</v>
      </c>
      <c r="B100" s="43">
        <v>42147</v>
      </c>
      <c r="C100" s="41"/>
      <c r="D100" s="41">
        <v>6.5000000000000002E-2</v>
      </c>
      <c r="E100" s="45">
        <f t="shared" si="6"/>
        <v>12.950217391304333</v>
      </c>
      <c r="F100" s="47">
        <f t="shared" si="7"/>
        <v>0.86334782608695559</v>
      </c>
    </row>
    <row r="101" spans="1:6" x14ac:dyDescent="0.25">
      <c r="A101" s="40">
        <v>144</v>
      </c>
      <c r="B101" s="43">
        <v>42148</v>
      </c>
      <c r="C101" s="41"/>
      <c r="D101" s="41">
        <v>6.5000000000000002E-2</v>
      </c>
      <c r="E101" s="45">
        <f t="shared" si="6"/>
        <v>13.015217391304333</v>
      </c>
      <c r="F101" s="47">
        <f t="shared" si="7"/>
        <v>0.86768115942028889</v>
      </c>
    </row>
    <row r="102" spans="1:6" x14ac:dyDescent="0.25">
      <c r="A102" s="40">
        <v>145</v>
      </c>
      <c r="B102" s="43">
        <v>42149</v>
      </c>
      <c r="C102" s="41"/>
      <c r="D102" s="41">
        <v>6.5000000000000002E-2</v>
      </c>
      <c r="E102" s="45">
        <f t="shared" si="6"/>
        <v>13.080217391304332</v>
      </c>
      <c r="F102" s="47">
        <f t="shared" si="7"/>
        <v>0.87201449275362219</v>
      </c>
    </row>
    <row r="103" spans="1:6" x14ac:dyDescent="0.25">
      <c r="A103" s="40">
        <v>146</v>
      </c>
      <c r="B103" s="43">
        <v>42150</v>
      </c>
      <c r="C103" s="41"/>
      <c r="D103" s="41">
        <v>6.5000000000000002E-2</v>
      </c>
      <c r="E103" s="45">
        <f t="shared" si="6"/>
        <v>13.145217391304332</v>
      </c>
      <c r="F103" s="47">
        <f t="shared" si="7"/>
        <v>0.87634782608695549</v>
      </c>
    </row>
    <row r="104" spans="1:6" x14ac:dyDescent="0.25">
      <c r="A104" s="40">
        <v>147</v>
      </c>
      <c r="B104" s="43">
        <v>42151</v>
      </c>
      <c r="C104" s="41"/>
      <c r="D104" s="41">
        <v>6.5000000000000002E-2</v>
      </c>
      <c r="E104" s="45">
        <f t="shared" si="6"/>
        <v>13.210217391304331</v>
      </c>
      <c r="F104" s="47">
        <f t="shared" si="7"/>
        <v>0.88068115942028879</v>
      </c>
    </row>
    <row r="105" spans="1:6" x14ac:dyDescent="0.25">
      <c r="A105" s="40">
        <v>148</v>
      </c>
      <c r="B105" s="43">
        <v>42152</v>
      </c>
      <c r="C105" s="41"/>
      <c r="D105" s="41">
        <v>6.5000000000000002E-2</v>
      </c>
      <c r="E105" s="45">
        <f t="shared" si="6"/>
        <v>13.275217391304331</v>
      </c>
      <c r="F105" s="47">
        <f t="shared" si="7"/>
        <v>0.8850144927536221</v>
      </c>
    </row>
    <row r="106" spans="1:6" x14ac:dyDescent="0.25">
      <c r="A106" s="40">
        <v>149</v>
      </c>
      <c r="B106" s="43">
        <v>42153</v>
      </c>
      <c r="C106" s="41"/>
      <c r="D106" s="41">
        <v>6.5000000000000002E-2</v>
      </c>
      <c r="E106" s="45">
        <f t="shared" si="6"/>
        <v>13.34021739130433</v>
      </c>
      <c r="F106" s="47">
        <f t="shared" si="7"/>
        <v>0.8893478260869554</v>
      </c>
    </row>
    <row r="107" spans="1:6" x14ac:dyDescent="0.25">
      <c r="A107" s="40">
        <v>150</v>
      </c>
      <c r="B107" s="43">
        <v>42154</v>
      </c>
      <c r="C107" s="41"/>
      <c r="D107" s="41">
        <v>6.5000000000000002E-2</v>
      </c>
      <c r="E107" s="45">
        <f t="shared" si="6"/>
        <v>13.40521739130433</v>
      </c>
      <c r="F107" s="47">
        <f t="shared" si="7"/>
        <v>0.8936811594202887</v>
      </c>
    </row>
    <row r="108" spans="1:6" x14ac:dyDescent="0.25">
      <c r="A108" s="40">
        <v>151</v>
      </c>
      <c r="B108" s="43">
        <v>42155</v>
      </c>
      <c r="C108" s="41"/>
      <c r="D108" s="41">
        <v>6.5000000000000002E-2</v>
      </c>
      <c r="E108" s="45">
        <f t="shared" si="6"/>
        <v>13.470217391304329</v>
      </c>
      <c r="F108" s="47">
        <f t="shared" si="7"/>
        <v>0.898014492753622</v>
      </c>
    </row>
    <row r="109" spans="1:6" x14ac:dyDescent="0.25">
      <c r="A109" s="40">
        <v>152</v>
      </c>
      <c r="B109" s="43">
        <v>42156</v>
      </c>
      <c r="C109" s="41"/>
      <c r="D109" s="41">
        <v>6.5000000000000002E-2</v>
      </c>
      <c r="E109" s="45">
        <f t="shared" si="6"/>
        <v>13.535217391304329</v>
      </c>
      <c r="F109" s="47">
        <f t="shared" si="7"/>
        <v>0.9023478260869553</v>
      </c>
    </row>
    <row r="110" spans="1:6" x14ac:dyDescent="0.25">
      <c r="A110" s="40">
        <v>153</v>
      </c>
      <c r="B110" s="43">
        <v>42157</v>
      </c>
      <c r="C110" s="41"/>
      <c r="D110" s="41">
        <v>6.5000000000000002E-2</v>
      </c>
      <c r="E110" s="45">
        <f t="shared" si="6"/>
        <v>13.600217391304328</v>
      </c>
      <c r="F110" s="47">
        <f t="shared" si="7"/>
        <v>0.9066811594202886</v>
      </c>
    </row>
    <row r="111" spans="1:6" x14ac:dyDescent="0.25">
      <c r="A111" s="40">
        <v>154</v>
      </c>
      <c r="B111" s="43">
        <v>42158</v>
      </c>
      <c r="C111" s="41"/>
      <c r="D111" s="41">
        <v>6.5000000000000002E-2</v>
      </c>
      <c r="E111" s="45">
        <f t="shared" si="6"/>
        <v>13.665217391304328</v>
      </c>
      <c r="F111" s="47">
        <f t="shared" si="7"/>
        <v>0.9110144927536219</v>
      </c>
    </row>
    <row r="112" spans="1:6" x14ac:dyDescent="0.25">
      <c r="A112" s="40">
        <v>155</v>
      </c>
      <c r="B112" s="43">
        <v>42159</v>
      </c>
      <c r="C112" s="41"/>
      <c r="D112" s="41">
        <v>6.5000000000000002E-2</v>
      </c>
      <c r="E112" s="45">
        <f t="shared" si="6"/>
        <v>13.730217391304327</v>
      </c>
      <c r="F112" s="47">
        <f t="shared" si="7"/>
        <v>0.9153478260869552</v>
      </c>
    </row>
    <row r="113" spans="1:6" x14ac:dyDescent="0.25">
      <c r="A113" s="40">
        <v>156</v>
      </c>
      <c r="B113" s="43">
        <v>42160</v>
      </c>
      <c r="C113" s="41"/>
      <c r="D113" s="41">
        <v>6.5000000000000002E-2</v>
      </c>
      <c r="E113" s="45">
        <f t="shared" si="6"/>
        <v>13.795217391304327</v>
      </c>
      <c r="F113" s="47">
        <f t="shared" si="7"/>
        <v>0.9196811594202885</v>
      </c>
    </row>
    <row r="114" spans="1:6" x14ac:dyDescent="0.25">
      <c r="A114" s="40">
        <v>157</v>
      </c>
      <c r="B114" s="43">
        <v>42161</v>
      </c>
      <c r="C114" s="41"/>
      <c r="D114" s="41">
        <v>6.5000000000000002E-2</v>
      </c>
      <c r="E114" s="45">
        <f t="shared" si="6"/>
        <v>13.860217391304326</v>
      </c>
      <c r="F114" s="47">
        <f t="shared" si="7"/>
        <v>0.9240144927536218</v>
      </c>
    </row>
    <row r="115" spans="1:6" x14ac:dyDescent="0.25">
      <c r="A115" s="40">
        <v>158</v>
      </c>
      <c r="B115" s="43">
        <v>42162</v>
      </c>
      <c r="C115" s="41"/>
      <c r="D115" s="41">
        <v>6.5000000000000002E-2</v>
      </c>
      <c r="E115" s="45">
        <f t="shared" si="6"/>
        <v>13.925217391304326</v>
      </c>
      <c r="F115" s="47">
        <f t="shared" si="7"/>
        <v>0.9283478260869551</v>
      </c>
    </row>
    <row r="116" spans="1:6" x14ac:dyDescent="0.25">
      <c r="A116" s="40">
        <v>159</v>
      </c>
      <c r="B116" s="43">
        <v>42163</v>
      </c>
      <c r="C116" s="41">
        <v>14</v>
      </c>
      <c r="D116" s="41"/>
      <c r="E116" s="41">
        <v>14</v>
      </c>
      <c r="F116" s="47">
        <f t="shared" si="7"/>
        <v>0.93333333333333335</v>
      </c>
    </row>
    <row r="117" spans="1:6" x14ac:dyDescent="0.25">
      <c r="A117" s="40">
        <v>160</v>
      </c>
      <c r="B117" s="43">
        <v>42164</v>
      </c>
      <c r="C117" s="41"/>
      <c r="D117" s="45">
        <f>(C125-C116)/(A125-A116)</f>
        <v>0.1111111111111111</v>
      </c>
      <c r="E117" s="45">
        <f>D117+E116</f>
        <v>14.111111111111111</v>
      </c>
      <c r="F117" s="47">
        <f t="shared" si="7"/>
        <v>0.94074074074074077</v>
      </c>
    </row>
    <row r="118" spans="1:6" x14ac:dyDescent="0.25">
      <c r="A118" s="40">
        <v>161</v>
      </c>
      <c r="B118" s="43">
        <v>42165</v>
      </c>
      <c r="C118" s="41"/>
      <c r="D118" s="45">
        <v>0.111</v>
      </c>
      <c r="E118" s="45">
        <f t="shared" ref="E118:E124" si="8">D118+E117</f>
        <v>14.222111111111111</v>
      </c>
      <c r="F118" s="47">
        <f t="shared" si="7"/>
        <v>0.94814074074074073</v>
      </c>
    </row>
    <row r="119" spans="1:6" x14ac:dyDescent="0.25">
      <c r="A119" s="40">
        <v>162</v>
      </c>
      <c r="B119" s="43">
        <v>42166</v>
      </c>
      <c r="C119" s="41"/>
      <c r="D119" s="45">
        <v>0.111</v>
      </c>
      <c r="E119" s="45">
        <f t="shared" si="8"/>
        <v>14.333111111111112</v>
      </c>
      <c r="F119" s="47">
        <f t="shared" si="7"/>
        <v>0.9555407407407408</v>
      </c>
    </row>
    <row r="120" spans="1:6" x14ac:dyDescent="0.25">
      <c r="A120" s="40">
        <v>163</v>
      </c>
      <c r="B120" s="43">
        <v>42167</v>
      </c>
      <c r="C120" s="41"/>
      <c r="D120" s="45">
        <v>0.111</v>
      </c>
      <c r="E120" s="45">
        <f t="shared" si="8"/>
        <v>14.444111111111113</v>
      </c>
      <c r="F120" s="47">
        <f t="shared" si="7"/>
        <v>0.96294074074074087</v>
      </c>
    </row>
    <row r="121" spans="1:6" x14ac:dyDescent="0.25">
      <c r="A121" s="40">
        <v>164</v>
      </c>
      <c r="B121" s="43">
        <v>42168</v>
      </c>
      <c r="C121" s="41"/>
      <c r="D121" s="45">
        <v>0.111</v>
      </c>
      <c r="E121" s="45">
        <f t="shared" si="8"/>
        <v>14.555111111111113</v>
      </c>
      <c r="F121" s="47">
        <f t="shared" si="7"/>
        <v>0.97034074074074084</v>
      </c>
    </row>
    <row r="122" spans="1:6" x14ac:dyDescent="0.25">
      <c r="A122" s="40">
        <v>165</v>
      </c>
      <c r="B122" s="43">
        <v>42169</v>
      </c>
      <c r="C122" s="41"/>
      <c r="D122" s="45">
        <v>0.111</v>
      </c>
      <c r="E122" s="45">
        <f t="shared" si="8"/>
        <v>14.666111111111114</v>
      </c>
      <c r="F122" s="47">
        <f t="shared" si="7"/>
        <v>0.97774074074074091</v>
      </c>
    </row>
    <row r="123" spans="1:6" x14ac:dyDescent="0.25">
      <c r="A123" s="40">
        <v>166</v>
      </c>
      <c r="B123" s="43">
        <v>42170</v>
      </c>
      <c r="C123" s="41"/>
      <c r="D123" s="45">
        <v>0.111</v>
      </c>
      <c r="E123" s="45">
        <f t="shared" si="8"/>
        <v>14.777111111111115</v>
      </c>
      <c r="F123" s="47">
        <f t="shared" si="7"/>
        <v>0.98514074074074098</v>
      </c>
    </row>
    <row r="124" spans="1:6" x14ac:dyDescent="0.25">
      <c r="A124" s="40">
        <v>167</v>
      </c>
      <c r="B124" s="43">
        <v>42171</v>
      </c>
      <c r="C124" s="41"/>
      <c r="D124" s="45">
        <v>0.111</v>
      </c>
      <c r="E124" s="45">
        <f t="shared" si="8"/>
        <v>14.888111111111115</v>
      </c>
      <c r="F124" s="47">
        <f t="shared" si="7"/>
        <v>0.99254074074074106</v>
      </c>
    </row>
    <row r="125" spans="1:6" x14ac:dyDescent="0.25">
      <c r="A125" s="40">
        <v>168</v>
      </c>
      <c r="B125" s="43">
        <v>42172</v>
      </c>
      <c r="C125" s="41">
        <v>15</v>
      </c>
      <c r="D125" s="41"/>
      <c r="E125" s="41">
        <v>15</v>
      </c>
      <c r="F125" s="47">
        <f t="shared" si="7"/>
        <v>1</v>
      </c>
    </row>
    <row r="126" spans="1:6" x14ac:dyDescent="0.25">
      <c r="A126" s="40">
        <v>169</v>
      </c>
      <c r="B126" s="43">
        <v>42173</v>
      </c>
      <c r="C126" s="41"/>
      <c r="D126" s="41"/>
      <c r="E126" s="41"/>
      <c r="F126" s="41"/>
    </row>
    <row r="127" spans="1:6" x14ac:dyDescent="0.25">
      <c r="A127" s="40">
        <v>170</v>
      </c>
      <c r="B127" s="43">
        <v>42174</v>
      </c>
      <c r="C127" s="41"/>
      <c r="D127" s="41"/>
      <c r="E127" s="41"/>
      <c r="F127" s="41"/>
    </row>
    <row r="128" spans="1:6" x14ac:dyDescent="0.25">
      <c r="A128" s="40">
        <v>171</v>
      </c>
      <c r="B128" s="43">
        <v>42175</v>
      </c>
      <c r="C128" s="41"/>
      <c r="D128" s="41"/>
      <c r="E128" s="41"/>
      <c r="F128" s="41"/>
    </row>
    <row r="129" spans="1:6" x14ac:dyDescent="0.25">
      <c r="A129" s="40">
        <v>172</v>
      </c>
      <c r="B129" s="43">
        <v>42176</v>
      </c>
      <c r="C129" s="41"/>
      <c r="D129" s="41"/>
      <c r="E129" s="41"/>
      <c r="F129" s="41"/>
    </row>
    <row r="130" spans="1:6" x14ac:dyDescent="0.25">
      <c r="A130" s="40">
        <v>173</v>
      </c>
      <c r="B130" s="43">
        <v>42177</v>
      </c>
      <c r="C130" s="41"/>
      <c r="D130" s="41"/>
      <c r="E130" s="41"/>
      <c r="F130" s="41"/>
    </row>
    <row r="131" spans="1:6" x14ac:dyDescent="0.25">
      <c r="A131" s="40">
        <v>174</v>
      </c>
      <c r="B131" s="43">
        <v>42178</v>
      </c>
      <c r="C131" s="41"/>
      <c r="D131" s="41"/>
      <c r="E131" s="41"/>
      <c r="F131" s="41"/>
    </row>
    <row r="132" spans="1:6" x14ac:dyDescent="0.25">
      <c r="A132" s="40">
        <v>175</v>
      </c>
      <c r="B132" s="43">
        <v>42179</v>
      </c>
      <c r="C132" s="41"/>
      <c r="D132" s="41"/>
      <c r="E132" s="41"/>
      <c r="F132" s="41"/>
    </row>
    <row r="133" spans="1:6" x14ac:dyDescent="0.25">
      <c r="A133" s="40">
        <v>176</v>
      </c>
      <c r="B133" s="43">
        <v>42180</v>
      </c>
      <c r="C133" s="41"/>
      <c r="D133" s="41"/>
      <c r="E133" s="41"/>
      <c r="F133" s="41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30"/>
  <sheetViews>
    <sheetView workbookViewId="0">
      <selection activeCell="D11" sqref="D11:D122"/>
    </sheetView>
  </sheetViews>
  <sheetFormatPr defaultRowHeight="15" x14ac:dyDescent="0.25"/>
  <cols>
    <col min="1" max="1" width="9.85546875" customWidth="1"/>
    <col min="2" max="2" width="10" customWidth="1"/>
    <col min="3" max="3" width="12.28515625" customWidth="1"/>
    <col min="4" max="4" width="20" customWidth="1"/>
    <col min="5" max="5" width="21.28515625" customWidth="1"/>
  </cols>
  <sheetData>
    <row r="1" spans="1:9" ht="15.75" thickBot="1" x14ac:dyDescent="0.3">
      <c r="A1" s="133" t="s">
        <v>124</v>
      </c>
      <c r="B1" s="133"/>
      <c r="C1" s="133"/>
      <c r="D1" s="133"/>
      <c r="E1" s="133"/>
      <c r="F1" s="133"/>
      <c r="G1" s="133"/>
      <c r="H1" s="133"/>
      <c r="I1" s="133"/>
    </row>
    <row r="2" spans="1:9" ht="16.5" thickTop="1" thickBot="1" x14ac:dyDescent="0.3">
      <c r="A2" s="79" t="s">
        <v>34</v>
      </c>
      <c r="B2" s="79" t="s">
        <v>4</v>
      </c>
      <c r="C2" s="79" t="s">
        <v>113</v>
      </c>
      <c r="D2" s="79" t="s">
        <v>126</v>
      </c>
      <c r="E2" s="79" t="s">
        <v>125</v>
      </c>
    </row>
    <row r="3" spans="1:9" ht="15.75" thickTop="1" x14ac:dyDescent="0.25">
      <c r="A3" s="63">
        <v>49</v>
      </c>
      <c r="B3" s="80">
        <v>42053</v>
      </c>
    </row>
    <row r="4" spans="1:9" x14ac:dyDescent="0.25">
      <c r="A4" s="63">
        <v>50</v>
      </c>
      <c r="B4" s="80">
        <v>42054</v>
      </c>
    </row>
    <row r="5" spans="1:9" x14ac:dyDescent="0.25">
      <c r="A5" s="63">
        <v>51</v>
      </c>
      <c r="B5" s="80">
        <v>42055</v>
      </c>
    </row>
    <row r="6" spans="1:9" x14ac:dyDescent="0.25">
      <c r="A6" s="63">
        <v>52</v>
      </c>
      <c r="B6" s="80">
        <v>42056</v>
      </c>
    </row>
    <row r="7" spans="1:9" x14ac:dyDescent="0.25">
      <c r="A7" s="63">
        <v>53</v>
      </c>
      <c r="B7" s="80">
        <v>42057</v>
      </c>
    </row>
    <row r="8" spans="1:9" x14ac:dyDescent="0.25">
      <c r="A8" s="63">
        <v>54</v>
      </c>
      <c r="B8" s="80">
        <v>42058</v>
      </c>
    </row>
    <row r="9" spans="1:9" x14ac:dyDescent="0.25">
      <c r="A9" s="63">
        <v>55</v>
      </c>
      <c r="B9" s="80">
        <v>42059</v>
      </c>
    </row>
    <row r="10" spans="1:9" x14ac:dyDescent="0.25">
      <c r="A10" s="63">
        <v>56</v>
      </c>
      <c r="B10" s="80">
        <v>42060</v>
      </c>
    </row>
    <row r="11" spans="1:9" x14ac:dyDescent="0.25">
      <c r="A11" s="63">
        <v>57</v>
      </c>
      <c r="B11" s="80">
        <v>42061</v>
      </c>
      <c r="D11" s="65">
        <f>'Spawn Timing Summary Dungeness'!O11</f>
        <v>0</v>
      </c>
    </row>
    <row r="12" spans="1:9" x14ac:dyDescent="0.25">
      <c r="A12" s="63">
        <v>58</v>
      </c>
      <c r="B12" s="80">
        <v>42062</v>
      </c>
      <c r="D12" s="65">
        <f>'Spawn Timing Summary Dungeness'!O12</f>
        <v>0</v>
      </c>
    </row>
    <row r="13" spans="1:9" x14ac:dyDescent="0.25">
      <c r="A13" s="63">
        <v>59</v>
      </c>
      <c r="B13" s="80">
        <v>42063</v>
      </c>
      <c r="D13" s="65">
        <f>'Spawn Timing Summary Dungeness'!O13</f>
        <v>0</v>
      </c>
    </row>
    <row r="14" spans="1:9" x14ac:dyDescent="0.25">
      <c r="A14" s="63">
        <v>60</v>
      </c>
      <c r="B14" s="80">
        <v>42064</v>
      </c>
      <c r="D14" s="65">
        <f>'Spawn Timing Summary Dungeness'!O14</f>
        <v>0</v>
      </c>
    </row>
    <row r="15" spans="1:9" x14ac:dyDescent="0.25">
      <c r="A15" s="63">
        <v>61</v>
      </c>
      <c r="B15" s="80">
        <v>42065</v>
      </c>
      <c r="D15" s="65">
        <f>'Spawn Timing Summary Dungeness'!O15</f>
        <v>0</v>
      </c>
    </row>
    <row r="16" spans="1:9" x14ac:dyDescent="0.25">
      <c r="A16" s="63">
        <v>62</v>
      </c>
      <c r="B16" s="80">
        <v>42066</v>
      </c>
      <c r="D16" s="65">
        <f>'Spawn Timing Summary Dungeness'!O16</f>
        <v>0</v>
      </c>
    </row>
    <row r="17" spans="1:4" x14ac:dyDescent="0.25">
      <c r="A17" s="63">
        <v>63</v>
      </c>
      <c r="B17" s="80">
        <v>42067</v>
      </c>
      <c r="D17" s="65">
        <f>'Spawn Timing Summary Dungeness'!O17</f>
        <v>0</v>
      </c>
    </row>
    <row r="18" spans="1:4" x14ac:dyDescent="0.25">
      <c r="A18" s="63">
        <v>64</v>
      </c>
      <c r="B18" s="80">
        <v>42068</v>
      </c>
      <c r="D18" s="65">
        <f>'Spawn Timing Summary Dungeness'!O18</f>
        <v>0</v>
      </c>
    </row>
    <row r="19" spans="1:4" x14ac:dyDescent="0.25">
      <c r="A19" s="63">
        <v>65</v>
      </c>
      <c r="B19" s="80">
        <v>42069</v>
      </c>
      <c r="D19" s="65">
        <f>'Spawn Timing Summary Dungeness'!O19</f>
        <v>0</v>
      </c>
    </row>
    <row r="20" spans="1:4" x14ac:dyDescent="0.25">
      <c r="A20" s="63">
        <v>66</v>
      </c>
      <c r="B20" s="80">
        <v>42070</v>
      </c>
      <c r="D20" s="65">
        <f>'Spawn Timing Summary Dungeness'!O20</f>
        <v>1.1363636363636364E-2</v>
      </c>
    </row>
    <row r="21" spans="1:4" x14ac:dyDescent="0.25">
      <c r="A21" s="63">
        <v>67</v>
      </c>
      <c r="B21" s="80">
        <v>42071</v>
      </c>
      <c r="D21" s="65">
        <f>'Spawn Timing Summary Dungeness'!O21</f>
        <v>2.2738636363636364E-2</v>
      </c>
    </row>
    <row r="22" spans="1:4" x14ac:dyDescent="0.25">
      <c r="A22" s="63">
        <v>68</v>
      </c>
      <c r="B22" s="80">
        <v>42072</v>
      </c>
      <c r="D22" s="65">
        <f>'Spawn Timing Summary Dungeness'!O22</f>
        <v>3.411363636363636E-2</v>
      </c>
    </row>
    <row r="23" spans="1:4" x14ac:dyDescent="0.25">
      <c r="A23" s="63">
        <v>69</v>
      </c>
      <c r="B23" s="80">
        <v>42073</v>
      </c>
      <c r="D23" s="65">
        <f>'Spawn Timing Summary Dungeness'!O23</f>
        <v>4.5488636363636356E-2</v>
      </c>
    </row>
    <row r="24" spans="1:4" x14ac:dyDescent="0.25">
      <c r="A24" s="63">
        <v>70</v>
      </c>
      <c r="B24" s="80">
        <v>42074</v>
      </c>
      <c r="D24" s="65">
        <f>'Spawn Timing Summary Dungeness'!O24</f>
        <v>5.6863636363636352E-2</v>
      </c>
    </row>
    <row r="25" spans="1:4" x14ac:dyDescent="0.25">
      <c r="A25" s="63">
        <v>71</v>
      </c>
      <c r="B25" s="80">
        <v>42075</v>
      </c>
      <c r="D25" s="65">
        <f>'Spawn Timing Summary Dungeness'!O25</f>
        <v>6.8238636363636349E-2</v>
      </c>
    </row>
    <row r="26" spans="1:4" x14ac:dyDescent="0.25">
      <c r="A26" s="63">
        <v>72</v>
      </c>
      <c r="B26" s="80">
        <v>42076</v>
      </c>
      <c r="D26" s="65">
        <f>'Spawn Timing Summary Dungeness'!O26</f>
        <v>7.9613636363636345E-2</v>
      </c>
    </row>
    <row r="27" spans="1:4" x14ac:dyDescent="0.25">
      <c r="A27" s="63">
        <v>73</v>
      </c>
      <c r="B27" s="80">
        <v>42077</v>
      </c>
      <c r="D27" s="65">
        <f>'Spawn Timing Summary Dungeness'!O27</f>
        <v>9.0988636363636341E-2</v>
      </c>
    </row>
    <row r="28" spans="1:4" x14ac:dyDescent="0.25">
      <c r="A28" s="63">
        <v>74</v>
      </c>
      <c r="B28" s="80">
        <v>42078</v>
      </c>
      <c r="D28" s="65">
        <f>'Spawn Timing Summary Dungeness'!O28</f>
        <v>0.10236363636363634</v>
      </c>
    </row>
    <row r="29" spans="1:4" x14ac:dyDescent="0.25">
      <c r="A29" s="63">
        <v>75</v>
      </c>
      <c r="B29" s="80">
        <v>42079</v>
      </c>
      <c r="D29" s="65">
        <f>'Spawn Timing Summary Dungeness'!O29</f>
        <v>0.11373863636363633</v>
      </c>
    </row>
    <row r="30" spans="1:4" x14ac:dyDescent="0.25">
      <c r="A30" s="63">
        <v>76</v>
      </c>
      <c r="B30" s="80">
        <v>42080</v>
      </c>
      <c r="D30" s="65">
        <f>'Spawn Timing Summary Dungeness'!O30</f>
        <v>0.12511363636363634</v>
      </c>
    </row>
    <row r="31" spans="1:4" x14ac:dyDescent="0.25">
      <c r="A31" s="63">
        <v>77</v>
      </c>
      <c r="B31" s="80">
        <v>42081</v>
      </c>
      <c r="D31" s="65">
        <f>'Spawn Timing Summary Dungeness'!O31</f>
        <v>0.13648863636363634</v>
      </c>
    </row>
    <row r="32" spans="1:4" x14ac:dyDescent="0.25">
      <c r="A32" s="63">
        <v>78</v>
      </c>
      <c r="B32" s="80">
        <v>42082</v>
      </c>
      <c r="D32" s="65">
        <f>'Spawn Timing Summary Dungeness'!O32</f>
        <v>0.14786363636363634</v>
      </c>
    </row>
    <row r="33" spans="1:4" x14ac:dyDescent="0.25">
      <c r="A33" s="63">
        <v>79</v>
      </c>
      <c r="B33" s="80">
        <v>42083</v>
      </c>
      <c r="D33" s="65">
        <f>'Spawn Timing Summary Dungeness'!O33</f>
        <v>0.15923863636363633</v>
      </c>
    </row>
    <row r="34" spans="1:4" x14ac:dyDescent="0.25">
      <c r="A34" s="63">
        <v>80</v>
      </c>
      <c r="B34" s="80">
        <v>42084</v>
      </c>
      <c r="D34" s="65">
        <f>'Spawn Timing Summary Dungeness'!O34</f>
        <v>0.17061363636363633</v>
      </c>
    </row>
    <row r="35" spans="1:4" x14ac:dyDescent="0.25">
      <c r="A35" s="63">
        <v>81</v>
      </c>
      <c r="B35" s="80">
        <v>42085</v>
      </c>
      <c r="D35" s="65">
        <f>'Spawn Timing Summary Dungeness'!O35</f>
        <v>0.18198863636363632</v>
      </c>
    </row>
    <row r="36" spans="1:4" x14ac:dyDescent="0.25">
      <c r="A36" s="63">
        <v>82</v>
      </c>
      <c r="B36" s="80">
        <v>42086</v>
      </c>
      <c r="D36" s="65">
        <f>'Spawn Timing Summary Dungeness'!O36</f>
        <v>0.19336363636363632</v>
      </c>
    </row>
    <row r="37" spans="1:4" x14ac:dyDescent="0.25">
      <c r="A37" s="63">
        <v>83</v>
      </c>
      <c r="B37" s="80">
        <v>42087</v>
      </c>
      <c r="D37" s="65">
        <f>'Spawn Timing Summary Dungeness'!O37</f>
        <v>0.20473863636363632</v>
      </c>
    </row>
    <row r="38" spans="1:4" x14ac:dyDescent="0.25">
      <c r="A38" s="63">
        <v>84</v>
      </c>
      <c r="B38" s="80">
        <v>42088</v>
      </c>
      <c r="D38" s="65">
        <f>'Spawn Timing Summary Dungeness'!O38</f>
        <v>0.21611363636363631</v>
      </c>
    </row>
    <row r="39" spans="1:4" x14ac:dyDescent="0.25">
      <c r="A39" s="63">
        <v>85</v>
      </c>
      <c r="B39" s="80">
        <v>42089</v>
      </c>
      <c r="D39" s="65">
        <f>'Spawn Timing Summary Dungeness'!O39</f>
        <v>0.22748863636363631</v>
      </c>
    </row>
    <row r="40" spans="1:4" x14ac:dyDescent="0.25">
      <c r="A40" s="63">
        <v>86</v>
      </c>
      <c r="B40" s="80">
        <v>42090</v>
      </c>
      <c r="D40" s="65">
        <f>'Spawn Timing Summary Dungeness'!O40</f>
        <v>0.23886363636363631</v>
      </c>
    </row>
    <row r="41" spans="1:4" x14ac:dyDescent="0.25">
      <c r="A41" s="63">
        <v>87</v>
      </c>
      <c r="B41" s="80">
        <v>42091</v>
      </c>
      <c r="D41" s="65">
        <f>'Spawn Timing Summary Dungeness'!O41</f>
        <v>0.2502386363636363</v>
      </c>
    </row>
    <row r="42" spans="1:4" x14ac:dyDescent="0.25">
      <c r="A42" s="63">
        <v>88</v>
      </c>
      <c r="B42" s="80">
        <v>42092</v>
      </c>
      <c r="D42" s="65">
        <f>'Spawn Timing Summary Dungeness'!O42</f>
        <v>0.26161363636363633</v>
      </c>
    </row>
    <row r="43" spans="1:4" x14ac:dyDescent="0.25">
      <c r="A43" s="63">
        <v>89</v>
      </c>
      <c r="B43" s="80">
        <v>42093</v>
      </c>
      <c r="D43" s="65">
        <f>'Spawn Timing Summary Dungeness'!O43</f>
        <v>0.27298863636363635</v>
      </c>
    </row>
    <row r="44" spans="1:4" x14ac:dyDescent="0.25">
      <c r="A44" s="63">
        <v>90</v>
      </c>
      <c r="B44" s="80">
        <v>42094</v>
      </c>
      <c r="D44" s="65">
        <f>'Spawn Timing Summary Dungeness'!O44</f>
        <v>0.28436363636363637</v>
      </c>
    </row>
    <row r="45" spans="1:4" x14ac:dyDescent="0.25">
      <c r="A45" s="63">
        <v>91</v>
      </c>
      <c r="B45" s="80">
        <v>42095</v>
      </c>
      <c r="D45" s="65">
        <f>'Spawn Timing Summary Dungeness'!O45</f>
        <v>0.2957386363636364</v>
      </c>
    </row>
    <row r="46" spans="1:4" x14ac:dyDescent="0.25">
      <c r="A46" s="63">
        <v>92</v>
      </c>
      <c r="B46" s="80">
        <v>42096</v>
      </c>
      <c r="D46" s="65">
        <f>'Spawn Timing Summary Dungeness'!O46</f>
        <v>0.30711363636363642</v>
      </c>
    </row>
    <row r="47" spans="1:4" x14ac:dyDescent="0.25">
      <c r="A47" s="63">
        <v>93</v>
      </c>
      <c r="B47" s="80">
        <v>42097</v>
      </c>
      <c r="D47" s="65">
        <f>'Spawn Timing Summary Dungeness'!O47</f>
        <v>0.31848863636363645</v>
      </c>
    </row>
    <row r="48" spans="1:4" x14ac:dyDescent="0.25">
      <c r="A48" s="63">
        <v>94</v>
      </c>
      <c r="B48" s="80">
        <v>42098</v>
      </c>
      <c r="D48" s="65">
        <f>'Spawn Timing Summary Dungeness'!O48</f>
        <v>0.32986363636363647</v>
      </c>
    </row>
    <row r="49" spans="1:4" x14ac:dyDescent="0.25">
      <c r="A49" s="63">
        <v>95</v>
      </c>
      <c r="B49" s="80">
        <v>42099</v>
      </c>
      <c r="D49" s="65">
        <f>'Spawn Timing Summary Dungeness'!O49</f>
        <v>0.34123863636363649</v>
      </c>
    </row>
    <row r="50" spans="1:4" x14ac:dyDescent="0.25">
      <c r="A50" s="63">
        <v>96</v>
      </c>
      <c r="B50" s="80">
        <v>42100</v>
      </c>
      <c r="D50" s="65">
        <f>'Spawn Timing Summary Dungeness'!O50</f>
        <v>0.35261363636363652</v>
      </c>
    </row>
    <row r="51" spans="1:4" x14ac:dyDescent="0.25">
      <c r="A51" s="63">
        <v>97</v>
      </c>
      <c r="B51" s="80">
        <v>42101</v>
      </c>
      <c r="D51" s="65">
        <f>'Spawn Timing Summary Dungeness'!O51</f>
        <v>0.36398863636363654</v>
      </c>
    </row>
    <row r="52" spans="1:4" x14ac:dyDescent="0.25">
      <c r="A52" s="63">
        <v>98</v>
      </c>
      <c r="B52" s="80">
        <v>42102</v>
      </c>
      <c r="D52" s="65">
        <f>'Spawn Timing Summary Dungeness'!O52</f>
        <v>0.375</v>
      </c>
    </row>
    <row r="53" spans="1:4" x14ac:dyDescent="0.25">
      <c r="A53" s="63">
        <v>99</v>
      </c>
      <c r="B53" s="80">
        <v>42103</v>
      </c>
      <c r="D53" s="65">
        <f>'Spawn Timing Summary Dungeness'!O53</f>
        <v>0.41666666666666669</v>
      </c>
    </row>
    <row r="54" spans="1:4" x14ac:dyDescent="0.25">
      <c r="A54" s="63">
        <v>100</v>
      </c>
      <c r="B54" s="80">
        <v>42104</v>
      </c>
      <c r="D54" s="65">
        <f>'Spawn Timing Summary Dungeness'!O54</f>
        <v>0.45829166666666671</v>
      </c>
    </row>
    <row r="55" spans="1:4" x14ac:dyDescent="0.25">
      <c r="A55" s="63">
        <v>101</v>
      </c>
      <c r="B55" s="80">
        <v>42105</v>
      </c>
      <c r="D55" s="65">
        <f>'Spawn Timing Summary Dungeness'!O55</f>
        <v>0.49991666666666673</v>
      </c>
    </row>
    <row r="56" spans="1:4" x14ac:dyDescent="0.25">
      <c r="A56" s="63">
        <v>102</v>
      </c>
      <c r="B56" s="80">
        <v>42106</v>
      </c>
      <c r="D56" s="65">
        <f>'Spawn Timing Summary Dungeness'!O56</f>
        <v>0.5415416666666667</v>
      </c>
    </row>
    <row r="57" spans="1:4" x14ac:dyDescent="0.25">
      <c r="A57" s="63">
        <v>103</v>
      </c>
      <c r="B57" s="80">
        <v>42107</v>
      </c>
      <c r="D57" s="65">
        <f>'Spawn Timing Summary Dungeness'!O57</f>
        <v>0.58316666666666672</v>
      </c>
    </row>
    <row r="58" spans="1:4" x14ac:dyDescent="0.25">
      <c r="A58" s="63">
        <v>104</v>
      </c>
      <c r="B58" s="80">
        <v>42108</v>
      </c>
      <c r="D58" s="65">
        <f>'Spawn Timing Summary Dungeness'!O58</f>
        <v>0.62479166666666675</v>
      </c>
    </row>
    <row r="59" spans="1:4" x14ac:dyDescent="0.25">
      <c r="A59" s="63">
        <v>105</v>
      </c>
      <c r="B59" s="80">
        <v>42109</v>
      </c>
      <c r="D59" s="65">
        <f>'Spawn Timing Summary Dungeness'!O59</f>
        <v>0.66641666666666677</v>
      </c>
    </row>
    <row r="60" spans="1:4" x14ac:dyDescent="0.25">
      <c r="A60" s="63">
        <v>106</v>
      </c>
      <c r="B60" s="80">
        <v>42110</v>
      </c>
      <c r="D60" s="65">
        <f>'Spawn Timing Summary Dungeness'!O60</f>
        <v>0.70804166666666679</v>
      </c>
    </row>
    <row r="61" spans="1:4" x14ac:dyDescent="0.25">
      <c r="A61" s="63">
        <v>107</v>
      </c>
      <c r="B61" s="80">
        <v>42111</v>
      </c>
      <c r="D61" s="65">
        <f>'Spawn Timing Summary Dungeness'!O61</f>
        <v>0.74966666666666681</v>
      </c>
    </row>
    <row r="62" spans="1:4" x14ac:dyDescent="0.25">
      <c r="A62" s="63">
        <v>108</v>
      </c>
      <c r="B62" s="80">
        <v>42112</v>
      </c>
      <c r="D62" s="65">
        <f>'Spawn Timing Summary Dungeness'!O62</f>
        <v>0.79129166666666684</v>
      </c>
    </row>
    <row r="63" spans="1:4" x14ac:dyDescent="0.25">
      <c r="A63" s="63">
        <v>109</v>
      </c>
      <c r="B63" s="80">
        <v>42113</v>
      </c>
      <c r="D63" s="65">
        <f>'Spawn Timing Summary Dungeness'!O63</f>
        <v>0.83291666666666686</v>
      </c>
    </row>
    <row r="64" spans="1:4" x14ac:dyDescent="0.25">
      <c r="A64" s="63">
        <v>110</v>
      </c>
      <c r="B64" s="80">
        <v>42114</v>
      </c>
      <c r="D64" s="65">
        <f>'Spawn Timing Summary Dungeness'!O64</f>
        <v>0.87454166666666688</v>
      </c>
    </row>
    <row r="65" spans="1:5" x14ac:dyDescent="0.25">
      <c r="A65" s="63">
        <v>111</v>
      </c>
      <c r="B65" s="80">
        <v>42115</v>
      </c>
      <c r="D65" s="65">
        <f>'Spawn Timing Summary Dungeness'!O65</f>
        <v>0.91616666666666691</v>
      </c>
    </row>
    <row r="66" spans="1:5" x14ac:dyDescent="0.25">
      <c r="A66" s="63">
        <v>112</v>
      </c>
      <c r="B66" s="80">
        <v>42116</v>
      </c>
      <c r="D66" s="65">
        <f>'Spawn Timing Summary Dungeness'!O66</f>
        <v>0.95779166666666693</v>
      </c>
    </row>
    <row r="67" spans="1:5" x14ac:dyDescent="0.25">
      <c r="A67" s="63">
        <v>113</v>
      </c>
      <c r="B67" s="80">
        <v>42117</v>
      </c>
      <c r="D67" s="65">
        <f>'Spawn Timing Summary Dungeness'!O67</f>
        <v>1</v>
      </c>
    </row>
    <row r="68" spans="1:5" x14ac:dyDescent="0.25">
      <c r="A68" s="63">
        <v>114</v>
      </c>
      <c r="B68" s="80">
        <v>42118</v>
      </c>
      <c r="D68" s="65">
        <f>'Spawn Timing Summary Dungeness'!O68</f>
        <v>1</v>
      </c>
    </row>
    <row r="69" spans="1:5" x14ac:dyDescent="0.25">
      <c r="A69" s="63">
        <v>115</v>
      </c>
      <c r="B69" s="80">
        <v>42119</v>
      </c>
      <c r="D69" s="65">
        <f>'Spawn Timing Summary Dungeness'!O69</f>
        <v>1</v>
      </c>
    </row>
    <row r="70" spans="1:5" x14ac:dyDescent="0.25">
      <c r="A70" s="63">
        <v>116</v>
      </c>
      <c r="B70" s="80">
        <v>42120</v>
      </c>
      <c r="D70" s="65">
        <f>'Spawn Timing Summary Dungeness'!O70</f>
        <v>1</v>
      </c>
    </row>
    <row r="71" spans="1:5" x14ac:dyDescent="0.25">
      <c r="A71" s="63">
        <v>117</v>
      </c>
      <c r="B71" s="80">
        <v>42121</v>
      </c>
      <c r="D71" s="65">
        <f>'Spawn Timing Summary Dungeness'!O71</f>
        <v>1</v>
      </c>
    </row>
    <row r="72" spans="1:5" x14ac:dyDescent="0.25">
      <c r="A72" s="63">
        <v>118</v>
      </c>
      <c r="B72" s="80">
        <v>42122</v>
      </c>
      <c r="D72" s="65">
        <f>'Spawn Timing Summary Dungeness'!O72</f>
        <v>1</v>
      </c>
    </row>
    <row r="73" spans="1:5" x14ac:dyDescent="0.25">
      <c r="A73" s="63">
        <v>119</v>
      </c>
      <c r="B73" s="80">
        <v>42123</v>
      </c>
      <c r="D73" s="65">
        <f>'Spawn Timing Summary Dungeness'!O73</f>
        <v>1</v>
      </c>
    </row>
    <row r="74" spans="1:5" x14ac:dyDescent="0.25">
      <c r="A74" s="63">
        <v>120</v>
      </c>
      <c r="B74" s="80">
        <v>42124</v>
      </c>
      <c r="D74" s="65">
        <f>'Spawn Timing Summary Dungeness'!O74</f>
        <v>1</v>
      </c>
    </row>
    <row r="75" spans="1:5" x14ac:dyDescent="0.25">
      <c r="A75" s="63">
        <v>121</v>
      </c>
      <c r="B75" s="80">
        <v>42125</v>
      </c>
      <c r="D75" s="65">
        <f>'Spawn Timing Summary Dungeness'!O75</f>
        <v>1</v>
      </c>
    </row>
    <row r="76" spans="1:5" x14ac:dyDescent="0.25">
      <c r="A76" s="63">
        <v>122</v>
      </c>
      <c r="B76" s="80">
        <v>42126</v>
      </c>
      <c r="D76" s="65">
        <f>'Spawn Timing Summary Dungeness'!O76</f>
        <v>1</v>
      </c>
    </row>
    <row r="77" spans="1:5" x14ac:dyDescent="0.25">
      <c r="A77" s="63">
        <v>123</v>
      </c>
      <c r="B77" s="80">
        <v>42127</v>
      </c>
      <c r="D77" s="65">
        <f>'Spawn Timing Summary Dungeness'!O77</f>
        <v>1</v>
      </c>
    </row>
    <row r="78" spans="1:5" x14ac:dyDescent="0.25">
      <c r="A78" s="63">
        <v>124</v>
      </c>
      <c r="B78" s="80">
        <v>42128</v>
      </c>
      <c r="D78" s="65">
        <f>'Spawn Timing Summary Dungeness'!O78</f>
        <v>1</v>
      </c>
    </row>
    <row r="79" spans="1:5" x14ac:dyDescent="0.25">
      <c r="A79" s="63">
        <v>125</v>
      </c>
      <c r="B79" s="80">
        <v>42129</v>
      </c>
      <c r="C79" s="81">
        <v>18</v>
      </c>
      <c r="D79" s="65">
        <f>'Spawn Timing Summary Dungeness'!O79</f>
        <v>1</v>
      </c>
      <c r="E79" s="65">
        <v>1</v>
      </c>
    </row>
    <row r="80" spans="1:5" x14ac:dyDescent="0.25">
      <c r="A80" s="63">
        <v>126</v>
      </c>
      <c r="B80" s="80">
        <v>42130</v>
      </c>
      <c r="D80" s="65">
        <f>'Spawn Timing Summary Dungeness'!O80</f>
        <v>1</v>
      </c>
    </row>
    <row r="81" spans="1:4" x14ac:dyDescent="0.25">
      <c r="A81" s="63">
        <v>127</v>
      </c>
      <c r="B81" s="80">
        <v>42131</v>
      </c>
      <c r="D81" s="65">
        <f>'Spawn Timing Summary Dungeness'!O81</f>
        <v>1</v>
      </c>
    </row>
    <row r="82" spans="1:4" x14ac:dyDescent="0.25">
      <c r="A82" s="63">
        <v>128</v>
      </c>
      <c r="B82" s="80">
        <v>42132</v>
      </c>
      <c r="D82" s="65">
        <f>'Spawn Timing Summary Dungeness'!O82</f>
        <v>1</v>
      </c>
    </row>
    <row r="83" spans="1:4" x14ac:dyDescent="0.25">
      <c r="A83" s="63">
        <v>129</v>
      </c>
      <c r="B83" s="80">
        <v>42133</v>
      </c>
      <c r="D83" s="65">
        <f>'Spawn Timing Summary Dungeness'!O83</f>
        <v>1</v>
      </c>
    </row>
    <row r="84" spans="1:4" x14ac:dyDescent="0.25">
      <c r="A84" s="63">
        <v>130</v>
      </c>
      <c r="B84" s="80">
        <v>42134</v>
      </c>
      <c r="D84" s="65">
        <f>'Spawn Timing Summary Dungeness'!O84</f>
        <v>1</v>
      </c>
    </row>
    <row r="85" spans="1:4" x14ac:dyDescent="0.25">
      <c r="A85" s="63">
        <v>131</v>
      </c>
      <c r="B85" s="80">
        <v>42135</v>
      </c>
      <c r="D85" s="65">
        <f>'Spawn Timing Summary Dungeness'!O85</f>
        <v>1</v>
      </c>
    </row>
    <row r="86" spans="1:4" x14ac:dyDescent="0.25">
      <c r="A86" s="63">
        <v>132</v>
      </c>
      <c r="B86" s="80">
        <v>42136</v>
      </c>
      <c r="D86" s="65">
        <f>'Spawn Timing Summary Dungeness'!O86</f>
        <v>1</v>
      </c>
    </row>
    <row r="87" spans="1:4" x14ac:dyDescent="0.25">
      <c r="A87" s="63">
        <v>133</v>
      </c>
      <c r="B87" s="80">
        <v>42137</v>
      </c>
      <c r="D87" s="65">
        <f>'Spawn Timing Summary Dungeness'!O87</f>
        <v>1</v>
      </c>
    </row>
    <row r="88" spans="1:4" x14ac:dyDescent="0.25">
      <c r="A88" s="63">
        <v>134</v>
      </c>
      <c r="B88" s="80">
        <v>42138</v>
      </c>
      <c r="D88" s="65">
        <f>'Spawn Timing Summary Dungeness'!O88</f>
        <v>1</v>
      </c>
    </row>
    <row r="89" spans="1:4" x14ac:dyDescent="0.25">
      <c r="A89" s="63">
        <v>135</v>
      </c>
      <c r="B89" s="80">
        <v>42139</v>
      </c>
      <c r="D89" s="65">
        <f>'Spawn Timing Summary Dungeness'!O89</f>
        <v>1</v>
      </c>
    </row>
    <row r="90" spans="1:4" x14ac:dyDescent="0.25">
      <c r="A90" s="63">
        <v>136</v>
      </c>
      <c r="B90" s="80">
        <v>42140</v>
      </c>
      <c r="D90" s="65">
        <f>'Spawn Timing Summary Dungeness'!O90</f>
        <v>1</v>
      </c>
    </row>
    <row r="91" spans="1:4" x14ac:dyDescent="0.25">
      <c r="A91" s="63">
        <v>137</v>
      </c>
      <c r="B91" s="80">
        <v>42141</v>
      </c>
      <c r="D91" s="65">
        <f>'Spawn Timing Summary Dungeness'!O91</f>
        <v>1</v>
      </c>
    </row>
    <row r="92" spans="1:4" x14ac:dyDescent="0.25">
      <c r="A92" s="63">
        <v>138</v>
      </c>
      <c r="B92" s="80">
        <v>42142</v>
      </c>
      <c r="D92" s="65">
        <f>'Spawn Timing Summary Dungeness'!O92</f>
        <v>1</v>
      </c>
    </row>
    <row r="93" spans="1:4" x14ac:dyDescent="0.25">
      <c r="A93" s="63">
        <v>139</v>
      </c>
      <c r="B93" s="80">
        <v>42143</v>
      </c>
      <c r="D93" s="65">
        <f>'Spawn Timing Summary Dungeness'!O93</f>
        <v>1</v>
      </c>
    </row>
    <row r="94" spans="1:4" x14ac:dyDescent="0.25">
      <c r="A94" s="63">
        <v>140</v>
      </c>
      <c r="B94" s="80">
        <v>42144</v>
      </c>
      <c r="D94" s="65">
        <f>'Spawn Timing Summary Dungeness'!O94</f>
        <v>1</v>
      </c>
    </row>
    <row r="95" spans="1:4" x14ac:dyDescent="0.25">
      <c r="A95" s="63">
        <v>141</v>
      </c>
      <c r="B95" s="80">
        <v>42145</v>
      </c>
      <c r="D95" s="65">
        <f>'Spawn Timing Summary Dungeness'!O95</f>
        <v>1</v>
      </c>
    </row>
    <row r="96" spans="1:4" x14ac:dyDescent="0.25">
      <c r="A96" s="63">
        <v>142</v>
      </c>
      <c r="B96" s="80">
        <v>42146</v>
      </c>
      <c r="D96" s="65">
        <f>'Spawn Timing Summary Dungeness'!O96</f>
        <v>1</v>
      </c>
    </row>
    <row r="97" spans="1:4" x14ac:dyDescent="0.25">
      <c r="A97" s="63">
        <v>143</v>
      </c>
      <c r="B97" s="80">
        <v>42147</v>
      </c>
      <c r="D97" s="65">
        <f>'Spawn Timing Summary Dungeness'!O97</f>
        <v>1</v>
      </c>
    </row>
    <row r="98" spans="1:4" x14ac:dyDescent="0.25">
      <c r="A98" s="63">
        <v>144</v>
      </c>
      <c r="B98" s="80">
        <v>42148</v>
      </c>
      <c r="D98" s="65">
        <f>'Spawn Timing Summary Dungeness'!O98</f>
        <v>1</v>
      </c>
    </row>
    <row r="99" spans="1:4" x14ac:dyDescent="0.25">
      <c r="A99" s="63">
        <v>145</v>
      </c>
      <c r="B99" s="80">
        <v>42149</v>
      </c>
      <c r="D99" s="65">
        <f>'Spawn Timing Summary Dungeness'!O99</f>
        <v>1</v>
      </c>
    </row>
    <row r="100" spans="1:4" x14ac:dyDescent="0.25">
      <c r="A100" s="63">
        <v>146</v>
      </c>
      <c r="B100" s="80">
        <v>42150</v>
      </c>
      <c r="D100" s="65">
        <f>'Spawn Timing Summary Dungeness'!O100</f>
        <v>1</v>
      </c>
    </row>
    <row r="101" spans="1:4" x14ac:dyDescent="0.25">
      <c r="A101" s="63">
        <v>147</v>
      </c>
      <c r="B101" s="80">
        <v>42151</v>
      </c>
      <c r="D101" s="65">
        <f>'Spawn Timing Summary Dungeness'!O101</f>
        <v>1</v>
      </c>
    </row>
    <row r="102" spans="1:4" x14ac:dyDescent="0.25">
      <c r="A102" s="63">
        <v>148</v>
      </c>
      <c r="B102" s="80">
        <v>42152</v>
      </c>
      <c r="D102" s="65">
        <f>'Spawn Timing Summary Dungeness'!O102</f>
        <v>1</v>
      </c>
    </row>
    <row r="103" spans="1:4" x14ac:dyDescent="0.25">
      <c r="A103" s="63">
        <v>149</v>
      </c>
      <c r="B103" s="80">
        <v>42153</v>
      </c>
      <c r="D103" s="65">
        <f>'Spawn Timing Summary Dungeness'!O103</f>
        <v>1</v>
      </c>
    </row>
    <row r="104" spans="1:4" x14ac:dyDescent="0.25">
      <c r="A104" s="63">
        <v>150</v>
      </c>
      <c r="B104" s="80">
        <v>42154</v>
      </c>
      <c r="D104" s="65">
        <f>'Spawn Timing Summary Dungeness'!O104</f>
        <v>1</v>
      </c>
    </row>
    <row r="105" spans="1:4" x14ac:dyDescent="0.25">
      <c r="A105" s="63">
        <v>151</v>
      </c>
      <c r="B105" s="80">
        <v>42155</v>
      </c>
      <c r="D105" s="65">
        <f>'Spawn Timing Summary Dungeness'!O105</f>
        <v>1</v>
      </c>
    </row>
    <row r="106" spans="1:4" x14ac:dyDescent="0.25">
      <c r="A106" s="63">
        <v>152</v>
      </c>
      <c r="B106" s="80">
        <v>42156</v>
      </c>
      <c r="D106" s="65">
        <f>'Spawn Timing Summary Dungeness'!O106</f>
        <v>1</v>
      </c>
    </row>
    <row r="107" spans="1:4" x14ac:dyDescent="0.25">
      <c r="A107" s="63">
        <v>153</v>
      </c>
      <c r="B107" s="80">
        <v>42157</v>
      </c>
      <c r="D107" s="65">
        <f>'Spawn Timing Summary Dungeness'!O107</f>
        <v>1</v>
      </c>
    </row>
    <row r="108" spans="1:4" x14ac:dyDescent="0.25">
      <c r="A108" s="63">
        <v>154</v>
      </c>
      <c r="B108" s="80">
        <v>42158</v>
      </c>
      <c r="D108" s="65">
        <f>'Spawn Timing Summary Dungeness'!O108</f>
        <v>1</v>
      </c>
    </row>
    <row r="109" spans="1:4" x14ac:dyDescent="0.25">
      <c r="A109" s="63">
        <v>155</v>
      </c>
      <c r="B109" s="80">
        <v>42159</v>
      </c>
      <c r="D109" s="65">
        <f>'Spawn Timing Summary Dungeness'!O109</f>
        <v>1</v>
      </c>
    </row>
    <row r="110" spans="1:4" x14ac:dyDescent="0.25">
      <c r="A110" s="63">
        <v>156</v>
      </c>
      <c r="B110" s="80">
        <v>42160</v>
      </c>
      <c r="D110" s="65">
        <f>'Spawn Timing Summary Dungeness'!O110</f>
        <v>1</v>
      </c>
    </row>
    <row r="111" spans="1:4" x14ac:dyDescent="0.25">
      <c r="A111" s="63">
        <v>157</v>
      </c>
      <c r="B111" s="80">
        <v>42161</v>
      </c>
      <c r="D111" s="65">
        <f>'Spawn Timing Summary Dungeness'!O111</f>
        <v>1</v>
      </c>
    </row>
    <row r="112" spans="1:4" x14ac:dyDescent="0.25">
      <c r="A112" s="63">
        <v>158</v>
      </c>
      <c r="B112" s="80">
        <v>42162</v>
      </c>
      <c r="D112" s="65">
        <f>'Spawn Timing Summary Dungeness'!O112</f>
        <v>1</v>
      </c>
    </row>
    <row r="113" spans="1:4" x14ac:dyDescent="0.25">
      <c r="A113" s="63">
        <v>159</v>
      </c>
      <c r="B113" s="80">
        <v>42163</v>
      </c>
      <c r="D113" s="65">
        <f>'Spawn Timing Summary Dungeness'!O113</f>
        <v>1</v>
      </c>
    </row>
    <row r="114" spans="1:4" x14ac:dyDescent="0.25">
      <c r="A114" s="63">
        <v>160</v>
      </c>
      <c r="B114" s="80">
        <v>42164</v>
      </c>
      <c r="D114" s="65">
        <f>'Spawn Timing Summary Dungeness'!O114</f>
        <v>1</v>
      </c>
    </row>
    <row r="115" spans="1:4" x14ac:dyDescent="0.25">
      <c r="A115" s="63">
        <v>161</v>
      </c>
      <c r="B115" s="80">
        <v>42165</v>
      </c>
      <c r="D115" s="65">
        <f>'Spawn Timing Summary Dungeness'!O115</f>
        <v>1</v>
      </c>
    </row>
    <row r="116" spans="1:4" x14ac:dyDescent="0.25">
      <c r="A116" s="63">
        <v>162</v>
      </c>
      <c r="B116" s="80">
        <v>42166</v>
      </c>
      <c r="D116" s="65">
        <f>'Spawn Timing Summary Dungeness'!O116</f>
        <v>1</v>
      </c>
    </row>
    <row r="117" spans="1:4" x14ac:dyDescent="0.25">
      <c r="A117" s="63">
        <v>163</v>
      </c>
      <c r="B117" s="80">
        <v>42167</v>
      </c>
      <c r="D117" s="65">
        <f>'Spawn Timing Summary Dungeness'!O117</f>
        <v>1</v>
      </c>
    </row>
    <row r="118" spans="1:4" x14ac:dyDescent="0.25">
      <c r="A118" s="63">
        <v>164</v>
      </c>
      <c r="B118" s="80">
        <v>42168</v>
      </c>
      <c r="D118" s="65">
        <f>'Spawn Timing Summary Dungeness'!O118</f>
        <v>1</v>
      </c>
    </row>
    <row r="119" spans="1:4" x14ac:dyDescent="0.25">
      <c r="A119" s="63">
        <v>165</v>
      </c>
      <c r="B119" s="80">
        <v>42169</v>
      </c>
      <c r="D119" s="65">
        <f>'Spawn Timing Summary Dungeness'!O119</f>
        <v>1</v>
      </c>
    </row>
    <row r="120" spans="1:4" x14ac:dyDescent="0.25">
      <c r="A120" s="63">
        <v>166</v>
      </c>
      <c r="B120" s="80">
        <v>42170</v>
      </c>
      <c r="D120" s="65">
        <f>'Spawn Timing Summary Dungeness'!O120</f>
        <v>1</v>
      </c>
    </row>
    <row r="121" spans="1:4" x14ac:dyDescent="0.25">
      <c r="A121" s="63">
        <v>167</v>
      </c>
      <c r="B121" s="80">
        <v>42171</v>
      </c>
      <c r="D121" s="65">
        <f>'Spawn Timing Summary Dungeness'!O121</f>
        <v>1</v>
      </c>
    </row>
    <row r="122" spans="1:4" x14ac:dyDescent="0.25">
      <c r="A122" s="63">
        <v>168</v>
      </c>
      <c r="B122" s="80">
        <v>42172</v>
      </c>
      <c r="D122" s="65">
        <f>'Spawn Timing Summary Dungeness'!O122</f>
        <v>1</v>
      </c>
    </row>
    <row r="123" spans="1:4" x14ac:dyDescent="0.25">
      <c r="A123" s="63">
        <v>169</v>
      </c>
      <c r="B123" s="80">
        <v>42173</v>
      </c>
    </row>
    <row r="124" spans="1:4" x14ac:dyDescent="0.25">
      <c r="A124" s="63">
        <v>170</v>
      </c>
      <c r="B124" s="80">
        <v>42174</v>
      </c>
    </row>
    <row r="125" spans="1:4" x14ac:dyDescent="0.25">
      <c r="A125" s="63">
        <v>171</v>
      </c>
      <c r="B125" s="80">
        <v>42175</v>
      </c>
    </row>
    <row r="126" spans="1:4" x14ac:dyDescent="0.25">
      <c r="A126" s="63">
        <v>172</v>
      </c>
      <c r="B126" s="80">
        <v>42176</v>
      </c>
    </row>
    <row r="127" spans="1:4" x14ac:dyDescent="0.25">
      <c r="A127" s="63">
        <v>173</v>
      </c>
      <c r="B127" s="80">
        <v>42177</v>
      </c>
    </row>
    <row r="128" spans="1:4" x14ac:dyDescent="0.25">
      <c r="A128" s="63">
        <v>174</v>
      </c>
      <c r="B128" s="80">
        <v>42178</v>
      </c>
    </row>
    <row r="129" spans="1:2" x14ac:dyDescent="0.25">
      <c r="A129" s="63">
        <v>175</v>
      </c>
      <c r="B129" s="80">
        <v>42179</v>
      </c>
    </row>
    <row r="130" spans="1:2" x14ac:dyDescent="0.25">
      <c r="A130" s="63">
        <v>176</v>
      </c>
      <c r="B130" s="80">
        <v>42180</v>
      </c>
    </row>
  </sheetData>
  <mergeCells count="1">
    <mergeCell ref="A1:I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0"/>
  <sheetViews>
    <sheetView topLeftCell="A52" workbookViewId="0">
      <selection activeCell="E120" sqref="E120"/>
    </sheetView>
  </sheetViews>
  <sheetFormatPr defaultRowHeight="15" x14ac:dyDescent="0.25"/>
  <cols>
    <col min="1" max="1" width="9.85546875" customWidth="1"/>
    <col min="2" max="2" width="10" customWidth="1"/>
    <col min="3" max="3" width="12.28515625" customWidth="1"/>
    <col min="4" max="4" width="20" customWidth="1"/>
    <col min="5" max="5" width="21.28515625" customWidth="1"/>
  </cols>
  <sheetData>
    <row r="1" spans="1:9" ht="15.75" thickBot="1" x14ac:dyDescent="0.3">
      <c r="A1" s="133" t="s">
        <v>127</v>
      </c>
      <c r="B1" s="133"/>
      <c r="C1" s="133"/>
      <c r="D1" s="133"/>
      <c r="E1" s="133"/>
      <c r="F1" s="133"/>
      <c r="G1" s="133"/>
      <c r="H1" s="133"/>
      <c r="I1" s="133"/>
    </row>
    <row r="2" spans="1:9" ht="16.5" thickTop="1" thickBot="1" x14ac:dyDescent="0.3">
      <c r="A2" s="86" t="s">
        <v>34</v>
      </c>
      <c r="B2" s="86" t="s">
        <v>4</v>
      </c>
      <c r="C2" s="86" t="s">
        <v>113</v>
      </c>
      <c r="D2" s="86" t="s">
        <v>128</v>
      </c>
      <c r="E2" s="86" t="s">
        <v>125</v>
      </c>
      <c r="F2" s="83"/>
      <c r="G2" s="83"/>
      <c r="H2" s="83"/>
      <c r="I2" s="83"/>
    </row>
    <row r="3" spans="1:9" ht="15.75" thickTop="1" x14ac:dyDescent="0.25">
      <c r="A3" s="84">
        <v>49</v>
      </c>
      <c r="B3" s="87">
        <v>42053</v>
      </c>
      <c r="C3" s="83"/>
      <c r="D3" s="83"/>
      <c r="E3" s="83"/>
      <c r="F3" s="83"/>
      <c r="G3" s="83"/>
      <c r="H3" s="83"/>
      <c r="I3" s="83"/>
    </row>
    <row r="4" spans="1:9" x14ac:dyDescent="0.25">
      <c r="A4" s="84">
        <v>50</v>
      </c>
      <c r="B4" s="87">
        <v>42054</v>
      </c>
      <c r="C4" s="83"/>
      <c r="D4" s="83"/>
      <c r="E4" s="83"/>
      <c r="F4" s="83"/>
      <c r="G4" s="83"/>
      <c r="H4" s="83"/>
      <c r="I4" s="83"/>
    </row>
    <row r="5" spans="1:9" x14ac:dyDescent="0.25">
      <c r="A5" s="84">
        <v>51</v>
      </c>
      <c r="B5" s="87">
        <v>42055</v>
      </c>
      <c r="C5" s="83"/>
      <c r="D5" s="83"/>
      <c r="E5" s="83"/>
      <c r="F5" s="83"/>
      <c r="G5" s="83"/>
      <c r="H5" s="83"/>
      <c r="I5" s="83"/>
    </row>
    <row r="6" spans="1:9" x14ac:dyDescent="0.25">
      <c r="A6" s="84">
        <v>52</v>
      </c>
      <c r="B6" s="87">
        <v>42056</v>
      </c>
      <c r="C6" s="83"/>
      <c r="D6" s="83"/>
      <c r="E6" s="83"/>
      <c r="F6" s="83"/>
      <c r="G6" s="83"/>
      <c r="H6" s="83"/>
      <c r="I6" s="83"/>
    </row>
    <row r="7" spans="1:9" x14ac:dyDescent="0.25">
      <c r="A7" s="84">
        <v>53</v>
      </c>
      <c r="B7" s="87">
        <v>42057</v>
      </c>
      <c r="C7" s="83"/>
      <c r="D7" s="83"/>
      <c r="E7" s="83"/>
      <c r="F7" s="83"/>
      <c r="G7" s="83"/>
      <c r="H7" s="83"/>
      <c r="I7" s="83"/>
    </row>
    <row r="8" spans="1:9" x14ac:dyDescent="0.25">
      <c r="A8" s="84">
        <v>54</v>
      </c>
      <c r="B8" s="87">
        <v>42058</v>
      </c>
      <c r="C8" s="83"/>
      <c r="D8" s="83"/>
      <c r="E8" s="83"/>
      <c r="F8" s="83"/>
      <c r="G8" s="83"/>
      <c r="H8" s="83"/>
      <c r="I8" s="83"/>
    </row>
    <row r="9" spans="1:9" x14ac:dyDescent="0.25">
      <c r="A9" s="84">
        <v>55</v>
      </c>
      <c r="B9" s="87">
        <v>42059</v>
      </c>
      <c r="C9" s="83"/>
      <c r="D9" s="83"/>
      <c r="E9" s="83"/>
      <c r="F9" s="83"/>
      <c r="G9" s="83"/>
      <c r="H9" s="83"/>
      <c r="I9" s="83"/>
    </row>
    <row r="10" spans="1:9" x14ac:dyDescent="0.25">
      <c r="A10" s="84">
        <v>56</v>
      </c>
      <c r="B10" s="87">
        <v>42060</v>
      </c>
      <c r="C10" s="83"/>
      <c r="D10" s="83"/>
      <c r="E10" s="83"/>
      <c r="F10" s="83"/>
      <c r="G10" s="83"/>
      <c r="H10" s="83"/>
      <c r="I10" s="83"/>
    </row>
    <row r="11" spans="1:9" x14ac:dyDescent="0.25">
      <c r="A11" s="84">
        <v>57</v>
      </c>
      <c r="B11" s="87">
        <v>42061</v>
      </c>
      <c r="C11" s="83"/>
      <c r="D11" s="85">
        <v>0</v>
      </c>
      <c r="E11" s="83"/>
      <c r="F11" s="83"/>
      <c r="G11" s="83"/>
      <c r="H11" s="83"/>
      <c r="I11" s="83"/>
    </row>
    <row r="12" spans="1:9" x14ac:dyDescent="0.25">
      <c r="A12" s="84">
        <v>58</v>
      </c>
      <c r="B12" s="87">
        <v>42062</v>
      </c>
      <c r="C12" s="83"/>
      <c r="D12" s="85">
        <v>3.0768649954696467E-3</v>
      </c>
      <c r="E12" s="83"/>
      <c r="F12" s="83"/>
      <c r="G12" s="83"/>
      <c r="H12" s="83"/>
      <c r="I12" s="83"/>
    </row>
    <row r="13" spans="1:9" x14ac:dyDescent="0.25">
      <c r="A13" s="84">
        <v>59</v>
      </c>
      <c r="B13" s="87">
        <v>42063</v>
      </c>
      <c r="C13" s="83"/>
      <c r="D13" s="85">
        <v>6.1572221383267888E-3</v>
      </c>
      <c r="E13" s="83"/>
      <c r="F13" s="83"/>
      <c r="G13" s="83"/>
      <c r="H13" s="83"/>
      <c r="I13" s="83"/>
    </row>
    <row r="14" spans="1:9" x14ac:dyDescent="0.25">
      <c r="A14" s="84">
        <v>60</v>
      </c>
      <c r="B14" s="87">
        <v>42064</v>
      </c>
      <c r="C14" s="83"/>
      <c r="D14" s="85">
        <v>9.237579281183933E-3</v>
      </c>
      <c r="E14" s="83"/>
      <c r="F14" s="83"/>
      <c r="G14" s="83"/>
      <c r="H14" s="83"/>
      <c r="I14" s="83"/>
    </row>
    <row r="15" spans="1:9" x14ac:dyDescent="0.25">
      <c r="A15" s="84">
        <v>61</v>
      </c>
      <c r="B15" s="87">
        <v>42065</v>
      </c>
      <c r="C15" s="83"/>
      <c r="D15" s="85">
        <v>1.2317936424041075E-2</v>
      </c>
      <c r="E15" s="83"/>
      <c r="F15" s="83"/>
      <c r="G15" s="83"/>
      <c r="H15" s="83"/>
      <c r="I15" s="83"/>
    </row>
    <row r="16" spans="1:9" x14ac:dyDescent="0.25">
      <c r="A16" s="84">
        <v>62</v>
      </c>
      <c r="B16" s="87">
        <v>42066</v>
      </c>
      <c r="C16" s="83"/>
      <c r="D16" s="85">
        <v>1.5398293566898218E-2</v>
      </c>
      <c r="E16" s="83"/>
      <c r="F16" s="83"/>
      <c r="G16" s="83"/>
      <c r="H16" s="83"/>
      <c r="I16" s="83"/>
    </row>
    <row r="17" spans="1:9" x14ac:dyDescent="0.25">
      <c r="A17" s="84">
        <v>63</v>
      </c>
      <c r="B17" s="87">
        <v>42067</v>
      </c>
      <c r="C17" s="83"/>
      <c r="D17" s="85">
        <v>1.8478650709755365E-2</v>
      </c>
      <c r="E17" s="83"/>
      <c r="F17" s="83"/>
      <c r="G17" s="83"/>
      <c r="H17" s="83"/>
      <c r="I17" s="83"/>
    </row>
    <row r="18" spans="1:9" x14ac:dyDescent="0.25">
      <c r="A18" s="84">
        <v>64</v>
      </c>
      <c r="B18" s="87">
        <v>42068</v>
      </c>
      <c r="C18" s="83"/>
      <c r="D18" s="85">
        <v>2.1559007852612506E-2</v>
      </c>
      <c r="E18" s="83"/>
      <c r="F18" s="83"/>
      <c r="G18" s="83"/>
      <c r="H18" s="83"/>
      <c r="I18" s="83"/>
    </row>
    <row r="19" spans="1:9" x14ac:dyDescent="0.25">
      <c r="A19" s="84">
        <v>65</v>
      </c>
      <c r="B19" s="87">
        <v>42069</v>
      </c>
      <c r="C19" s="83"/>
      <c r="D19" s="85">
        <v>2.4639364995469648E-2</v>
      </c>
      <c r="E19" s="83"/>
      <c r="F19" s="83"/>
      <c r="G19" s="83"/>
      <c r="H19" s="83"/>
      <c r="I19" s="83"/>
    </row>
    <row r="20" spans="1:9" x14ac:dyDescent="0.25">
      <c r="A20" s="84">
        <v>66</v>
      </c>
      <c r="B20" s="87">
        <v>42070</v>
      </c>
      <c r="C20" s="83"/>
      <c r="D20" s="85">
        <v>3.2580833249437904E-2</v>
      </c>
      <c r="E20" s="83"/>
      <c r="F20" s="83"/>
      <c r="G20" s="83"/>
      <c r="H20" s="83"/>
      <c r="I20" s="83"/>
    </row>
    <row r="21" spans="1:9" x14ac:dyDescent="0.25">
      <c r="A21" s="84">
        <v>67</v>
      </c>
      <c r="B21" s="87">
        <v>42071</v>
      </c>
      <c r="C21" s="83"/>
      <c r="D21" s="85">
        <v>4.0521607058961712E-2</v>
      </c>
      <c r="E21" s="83"/>
      <c r="F21" s="83"/>
      <c r="G21" s="83"/>
      <c r="H21" s="83"/>
      <c r="I21" s="83"/>
    </row>
    <row r="22" spans="1:9" x14ac:dyDescent="0.25">
      <c r="A22" s="84">
        <v>68</v>
      </c>
      <c r="B22" s="87">
        <v>42072</v>
      </c>
      <c r="C22" s="83"/>
      <c r="D22" s="85">
        <v>4.8462380868485519E-2</v>
      </c>
      <c r="E22" s="83"/>
      <c r="F22" s="83"/>
      <c r="G22" s="83"/>
      <c r="H22" s="83"/>
      <c r="I22" s="83"/>
    </row>
    <row r="23" spans="1:9" x14ac:dyDescent="0.25">
      <c r="A23" s="84">
        <v>69</v>
      </c>
      <c r="B23" s="87">
        <v>42073</v>
      </c>
      <c r="C23" s="83"/>
      <c r="D23" s="85">
        <v>5.6403154678009326E-2</v>
      </c>
      <c r="E23" s="83"/>
      <c r="F23" s="83"/>
      <c r="G23" s="83"/>
      <c r="H23" s="83"/>
      <c r="I23" s="83"/>
    </row>
    <row r="24" spans="1:9" x14ac:dyDescent="0.25">
      <c r="A24" s="84">
        <v>70</v>
      </c>
      <c r="B24" s="87">
        <v>42074</v>
      </c>
      <c r="C24" s="83"/>
      <c r="D24" s="85">
        <v>6.4343928487533134E-2</v>
      </c>
      <c r="E24" s="83"/>
      <c r="F24" s="83"/>
      <c r="G24" s="83"/>
      <c r="H24" s="83"/>
      <c r="I24" s="83"/>
    </row>
    <row r="25" spans="1:9" x14ac:dyDescent="0.25">
      <c r="A25" s="84">
        <v>71</v>
      </c>
      <c r="B25" s="87">
        <v>42075</v>
      </c>
      <c r="C25" s="83"/>
      <c r="D25" s="85">
        <v>7.2284702297056941E-2</v>
      </c>
      <c r="E25" s="83"/>
      <c r="F25" s="83"/>
      <c r="G25" s="83"/>
      <c r="H25" s="83"/>
      <c r="I25" s="83"/>
    </row>
    <row r="26" spans="1:9" x14ac:dyDescent="0.25">
      <c r="A26" s="84">
        <v>72</v>
      </c>
      <c r="B26" s="87">
        <v>42076</v>
      </c>
      <c r="C26" s="83"/>
      <c r="D26" s="85">
        <v>8.0225476106580748E-2</v>
      </c>
      <c r="E26" s="83"/>
      <c r="F26" s="83"/>
      <c r="G26" s="83"/>
      <c r="H26" s="83"/>
      <c r="I26" s="83"/>
    </row>
    <row r="27" spans="1:9" x14ac:dyDescent="0.25">
      <c r="A27" s="84">
        <v>73</v>
      </c>
      <c r="B27" s="87">
        <v>42077</v>
      </c>
      <c r="C27" s="83"/>
      <c r="D27" s="85">
        <v>8.8166249916104555E-2</v>
      </c>
      <c r="E27" s="83"/>
      <c r="F27" s="83"/>
      <c r="G27" s="83"/>
      <c r="H27" s="83"/>
      <c r="I27" s="83"/>
    </row>
    <row r="28" spans="1:9" x14ac:dyDescent="0.25">
      <c r="A28" s="84">
        <v>74</v>
      </c>
      <c r="B28" s="87">
        <v>42078</v>
      </c>
      <c r="C28" s="83"/>
      <c r="D28" s="85">
        <v>9.6107023725628349E-2</v>
      </c>
      <c r="E28" s="83"/>
      <c r="F28" s="83"/>
      <c r="G28" s="83"/>
      <c r="H28" s="83"/>
      <c r="I28" s="83"/>
    </row>
    <row r="29" spans="1:9" x14ac:dyDescent="0.25">
      <c r="A29" s="84">
        <v>75</v>
      </c>
      <c r="B29" s="87">
        <v>42079</v>
      </c>
      <c r="C29" s="83"/>
      <c r="D29" s="85">
        <v>0.10404779753515217</v>
      </c>
      <c r="E29" s="83"/>
      <c r="F29" s="83"/>
      <c r="G29" s="83"/>
      <c r="H29" s="83"/>
      <c r="I29" s="83"/>
    </row>
    <row r="30" spans="1:9" x14ac:dyDescent="0.25">
      <c r="A30" s="84">
        <v>76</v>
      </c>
      <c r="B30" s="87">
        <v>42080</v>
      </c>
      <c r="C30" s="83"/>
      <c r="D30" s="85">
        <v>0.11198857134467598</v>
      </c>
      <c r="E30" s="83"/>
      <c r="F30" s="83"/>
      <c r="G30" s="83"/>
      <c r="H30" s="83"/>
      <c r="I30" s="83"/>
    </row>
    <row r="31" spans="1:9" x14ac:dyDescent="0.25">
      <c r="A31" s="84">
        <v>77</v>
      </c>
      <c r="B31" s="87">
        <v>42081</v>
      </c>
      <c r="C31" s="83"/>
      <c r="D31" s="85">
        <v>0.11992934515419977</v>
      </c>
      <c r="E31" s="83"/>
      <c r="F31" s="83"/>
      <c r="G31" s="83"/>
      <c r="H31" s="83"/>
      <c r="I31" s="83"/>
    </row>
    <row r="32" spans="1:9" x14ac:dyDescent="0.25">
      <c r="A32" s="84">
        <v>78</v>
      </c>
      <c r="B32" s="87">
        <v>42082</v>
      </c>
      <c r="C32" s="83"/>
      <c r="D32" s="85">
        <v>0.12787011896372358</v>
      </c>
      <c r="E32" s="83"/>
      <c r="F32" s="83"/>
      <c r="G32" s="83"/>
      <c r="H32" s="83"/>
      <c r="I32" s="83"/>
    </row>
    <row r="33" spans="1:9" x14ac:dyDescent="0.25">
      <c r="A33" s="84">
        <v>79</v>
      </c>
      <c r="B33" s="87">
        <v>42083</v>
      </c>
      <c r="C33" s="83"/>
      <c r="D33" s="85">
        <v>0.13581089277324737</v>
      </c>
      <c r="E33" s="83"/>
      <c r="F33" s="83"/>
      <c r="G33" s="83"/>
      <c r="H33" s="83"/>
      <c r="I33" s="83"/>
    </row>
    <row r="34" spans="1:9" x14ac:dyDescent="0.25">
      <c r="A34" s="84">
        <v>80</v>
      </c>
      <c r="B34" s="87">
        <v>42084</v>
      </c>
      <c r="C34" s="83"/>
      <c r="D34" s="85">
        <v>0.14375166658277116</v>
      </c>
      <c r="E34" s="83"/>
      <c r="F34" s="83"/>
      <c r="G34" s="83"/>
      <c r="H34" s="83"/>
      <c r="I34" s="83"/>
    </row>
    <row r="35" spans="1:9" x14ac:dyDescent="0.25">
      <c r="A35" s="84">
        <v>81</v>
      </c>
      <c r="B35" s="87">
        <v>42085</v>
      </c>
      <c r="C35" s="83"/>
      <c r="D35" s="85">
        <v>0.15169244039229499</v>
      </c>
      <c r="E35" s="83"/>
      <c r="F35" s="83"/>
      <c r="G35" s="83"/>
      <c r="H35" s="83"/>
      <c r="I35" s="83"/>
    </row>
    <row r="36" spans="1:9" x14ac:dyDescent="0.25">
      <c r="A36" s="84">
        <v>82</v>
      </c>
      <c r="B36" s="87">
        <v>42086</v>
      </c>
      <c r="C36" s="83"/>
      <c r="D36" s="85">
        <v>0.15963321420181881</v>
      </c>
      <c r="E36" s="83"/>
      <c r="F36" s="83"/>
      <c r="G36" s="83"/>
      <c r="H36" s="83"/>
      <c r="I36" s="83"/>
    </row>
    <row r="37" spans="1:9" x14ac:dyDescent="0.25">
      <c r="A37" s="84">
        <v>83</v>
      </c>
      <c r="B37" s="87">
        <v>42087</v>
      </c>
      <c r="C37" s="83"/>
      <c r="D37" s="85">
        <v>0.1675739880113426</v>
      </c>
      <c r="E37" s="83"/>
      <c r="F37" s="83"/>
      <c r="G37" s="83"/>
      <c r="H37" s="83"/>
      <c r="I37" s="83"/>
    </row>
    <row r="38" spans="1:9" x14ac:dyDescent="0.25">
      <c r="A38" s="84">
        <v>84</v>
      </c>
      <c r="B38" s="87">
        <v>42088</v>
      </c>
      <c r="C38" s="83"/>
      <c r="D38" s="85">
        <v>0.17551476182086639</v>
      </c>
      <c r="E38" s="83"/>
      <c r="F38" s="83"/>
      <c r="G38" s="83"/>
      <c r="H38" s="83"/>
      <c r="I38" s="83"/>
    </row>
    <row r="39" spans="1:9" x14ac:dyDescent="0.25">
      <c r="A39" s="84">
        <v>85</v>
      </c>
      <c r="B39" s="87">
        <v>42089</v>
      </c>
      <c r="C39" s="83"/>
      <c r="D39" s="85">
        <v>0.18345553563039024</v>
      </c>
      <c r="E39" s="83"/>
      <c r="F39" s="83"/>
      <c r="G39" s="83"/>
      <c r="H39" s="83"/>
      <c r="I39" s="83"/>
    </row>
    <row r="40" spans="1:9" x14ac:dyDescent="0.25">
      <c r="A40" s="84">
        <v>86</v>
      </c>
      <c r="B40" s="87">
        <v>42090</v>
      </c>
      <c r="C40" s="83"/>
      <c r="D40" s="85">
        <v>0.19139630943991404</v>
      </c>
      <c r="E40" s="83"/>
      <c r="F40" s="83"/>
      <c r="G40" s="83"/>
      <c r="H40" s="83"/>
      <c r="I40" s="83"/>
    </row>
    <row r="41" spans="1:9" x14ac:dyDescent="0.25">
      <c r="A41" s="84">
        <v>87</v>
      </c>
      <c r="B41" s="87">
        <v>42091</v>
      </c>
      <c r="C41" s="83"/>
      <c r="D41" s="85">
        <v>0.19933708324943783</v>
      </c>
      <c r="E41" s="83"/>
      <c r="F41" s="83"/>
      <c r="G41" s="83"/>
      <c r="H41" s="83"/>
      <c r="I41" s="83"/>
    </row>
    <row r="42" spans="1:9" x14ac:dyDescent="0.25">
      <c r="A42" s="84">
        <v>88</v>
      </c>
      <c r="B42" s="87">
        <v>42092</v>
      </c>
      <c r="C42" s="83"/>
      <c r="D42" s="85">
        <v>0.20727785705896168</v>
      </c>
      <c r="E42" s="83"/>
      <c r="F42" s="83"/>
      <c r="G42" s="83"/>
      <c r="H42" s="83"/>
      <c r="I42" s="83"/>
    </row>
    <row r="43" spans="1:9" x14ac:dyDescent="0.25">
      <c r="A43" s="84">
        <v>89</v>
      </c>
      <c r="B43" s="87">
        <v>42093</v>
      </c>
      <c r="C43" s="83"/>
      <c r="D43" s="85">
        <v>0.21521863086848547</v>
      </c>
      <c r="E43" s="83"/>
      <c r="F43" s="83"/>
      <c r="G43" s="83"/>
      <c r="H43" s="83"/>
      <c r="I43" s="83"/>
    </row>
    <row r="44" spans="1:9" x14ac:dyDescent="0.25">
      <c r="A44" s="84">
        <v>90</v>
      </c>
      <c r="B44" s="87">
        <v>42094</v>
      </c>
      <c r="C44" s="83"/>
      <c r="D44" s="85">
        <v>0.22315940467800932</v>
      </c>
      <c r="E44" s="83"/>
      <c r="F44" s="83"/>
      <c r="G44" s="83"/>
      <c r="H44" s="83"/>
      <c r="I44" s="83"/>
    </row>
    <row r="45" spans="1:9" x14ac:dyDescent="0.25">
      <c r="A45" s="84">
        <v>91</v>
      </c>
      <c r="B45" s="87">
        <v>42095</v>
      </c>
      <c r="C45" s="83"/>
      <c r="D45" s="85">
        <v>0.23110017848753311</v>
      </c>
      <c r="E45" s="83"/>
      <c r="F45" s="83"/>
      <c r="G45" s="83"/>
      <c r="H45" s="83"/>
      <c r="I45" s="83"/>
    </row>
    <row r="46" spans="1:9" x14ac:dyDescent="0.25">
      <c r="A46" s="84">
        <v>92</v>
      </c>
      <c r="B46" s="87">
        <v>42096</v>
      </c>
      <c r="C46" s="83"/>
      <c r="D46" s="85">
        <v>0.23904095229705691</v>
      </c>
      <c r="E46" s="83"/>
      <c r="F46" s="83"/>
      <c r="G46" s="83"/>
      <c r="H46" s="83"/>
      <c r="I46" s="83"/>
    </row>
    <row r="47" spans="1:9" x14ac:dyDescent="0.25">
      <c r="A47" s="84">
        <v>93</v>
      </c>
      <c r="B47" s="87">
        <v>42097</v>
      </c>
      <c r="C47" s="83"/>
      <c r="D47" s="85">
        <v>0.24698172610658076</v>
      </c>
      <c r="E47" s="83"/>
      <c r="F47" s="83"/>
      <c r="G47" s="83"/>
      <c r="H47" s="83"/>
      <c r="I47" s="83"/>
    </row>
    <row r="48" spans="1:9" x14ac:dyDescent="0.25">
      <c r="A48" s="84">
        <v>94</v>
      </c>
      <c r="B48" s="87">
        <v>42098</v>
      </c>
      <c r="C48" s="83"/>
      <c r="D48" s="85">
        <v>0.25492249991610455</v>
      </c>
      <c r="E48" s="83"/>
      <c r="F48" s="83"/>
      <c r="G48" s="83"/>
      <c r="H48" s="83"/>
      <c r="I48" s="83"/>
    </row>
    <row r="49" spans="1:9" x14ac:dyDescent="0.25">
      <c r="A49" s="84">
        <v>95</v>
      </c>
      <c r="B49" s="87">
        <v>42099</v>
      </c>
      <c r="C49" s="83"/>
      <c r="D49" s="85">
        <v>0.2628632737256284</v>
      </c>
      <c r="E49" s="83"/>
      <c r="F49" s="83"/>
      <c r="G49" s="83"/>
      <c r="H49" s="83"/>
      <c r="I49" s="83"/>
    </row>
    <row r="50" spans="1:9" x14ac:dyDescent="0.25">
      <c r="A50" s="84">
        <v>96</v>
      </c>
      <c r="B50" s="87">
        <v>42100</v>
      </c>
      <c r="C50" s="83"/>
      <c r="D50" s="85">
        <v>0.27080404753515219</v>
      </c>
      <c r="E50" s="83"/>
      <c r="F50" s="83"/>
      <c r="G50" s="83"/>
      <c r="H50" s="83"/>
      <c r="I50" s="83"/>
    </row>
    <row r="51" spans="1:9" x14ac:dyDescent="0.25">
      <c r="A51" s="84">
        <v>97</v>
      </c>
      <c r="B51" s="87">
        <v>42101</v>
      </c>
      <c r="C51" s="83"/>
      <c r="D51" s="85">
        <v>0.27874482134467599</v>
      </c>
      <c r="E51" s="83"/>
      <c r="F51" s="83"/>
      <c r="G51" s="83"/>
      <c r="H51" s="83"/>
      <c r="I51" s="83"/>
    </row>
    <row r="52" spans="1:9" x14ac:dyDescent="0.25">
      <c r="A52" s="84">
        <v>98</v>
      </c>
      <c r="B52" s="87">
        <v>42102</v>
      </c>
      <c r="C52" s="83"/>
      <c r="D52" s="85">
        <v>0.28670781737642198</v>
      </c>
      <c r="E52" s="83"/>
      <c r="F52" s="83"/>
      <c r="G52" s="83"/>
      <c r="H52" s="83"/>
      <c r="I52" s="83"/>
    </row>
    <row r="53" spans="1:9" x14ac:dyDescent="0.25">
      <c r="A53" s="84">
        <v>99</v>
      </c>
      <c r="B53" s="87">
        <v>42103</v>
      </c>
      <c r="C53" s="83"/>
      <c r="D53" s="85">
        <v>0.30791606052216525</v>
      </c>
      <c r="E53" s="83"/>
      <c r="F53" s="83"/>
      <c r="G53" s="83"/>
      <c r="H53" s="83"/>
      <c r="I53" s="83"/>
    </row>
    <row r="54" spans="1:9" x14ac:dyDescent="0.25">
      <c r="A54" s="84">
        <v>100</v>
      </c>
      <c r="B54" s="87">
        <v>42104</v>
      </c>
      <c r="C54" s="83"/>
      <c r="D54" s="85">
        <v>0.33316433080808083</v>
      </c>
      <c r="E54" s="83"/>
      <c r="F54" s="83"/>
      <c r="G54" s="83"/>
      <c r="H54" s="83"/>
      <c r="I54" s="83"/>
    </row>
    <row r="55" spans="1:9" x14ac:dyDescent="0.25">
      <c r="A55" s="84">
        <v>101</v>
      </c>
      <c r="B55" s="87">
        <v>42105</v>
      </c>
      <c r="C55" s="83"/>
      <c r="D55" s="85">
        <v>0.3646887935477221</v>
      </c>
      <c r="E55" s="83"/>
      <c r="F55" s="83"/>
      <c r="G55" s="83"/>
      <c r="H55" s="83"/>
      <c r="I55" s="83"/>
    </row>
    <row r="56" spans="1:9" x14ac:dyDescent="0.25">
      <c r="A56" s="84">
        <v>102</v>
      </c>
      <c r="B56" s="87">
        <v>42106</v>
      </c>
      <c r="C56" s="83"/>
      <c r="D56" s="85">
        <v>0.39621198077715936</v>
      </c>
      <c r="E56" s="83"/>
      <c r="F56" s="83"/>
      <c r="G56" s="83"/>
      <c r="H56" s="83"/>
      <c r="I56" s="83"/>
    </row>
    <row r="57" spans="1:9" x14ac:dyDescent="0.25">
      <c r="A57" s="84">
        <v>103</v>
      </c>
      <c r="B57" s="87">
        <v>42107</v>
      </c>
      <c r="C57" s="83"/>
      <c r="D57" s="85">
        <v>0.42773516800659661</v>
      </c>
      <c r="E57" s="83"/>
      <c r="F57" s="83"/>
      <c r="G57" s="83"/>
      <c r="H57" s="83"/>
      <c r="I57" s="83"/>
    </row>
    <row r="58" spans="1:9" x14ac:dyDescent="0.25">
      <c r="A58" s="84">
        <v>104</v>
      </c>
      <c r="B58" s="87">
        <v>42108</v>
      </c>
      <c r="C58" s="83"/>
      <c r="D58" s="85">
        <v>0.45925835523603381</v>
      </c>
      <c r="E58" s="83"/>
      <c r="F58" s="83"/>
      <c r="G58" s="83"/>
      <c r="H58" s="83"/>
      <c r="I58" s="83"/>
    </row>
    <row r="59" spans="1:9" x14ac:dyDescent="0.25">
      <c r="A59" s="84">
        <v>105</v>
      </c>
      <c r="B59" s="87">
        <v>42109</v>
      </c>
      <c r="C59" s="83"/>
      <c r="D59" s="85">
        <v>0.49078154246547101</v>
      </c>
      <c r="E59" s="83"/>
      <c r="F59" s="83"/>
      <c r="G59" s="83"/>
      <c r="H59" s="83"/>
      <c r="I59" s="83"/>
    </row>
    <row r="60" spans="1:9" x14ac:dyDescent="0.25">
      <c r="A60" s="84">
        <v>106</v>
      </c>
      <c r="B60" s="87">
        <v>42110</v>
      </c>
      <c r="C60" s="83"/>
      <c r="D60" s="85">
        <v>0.52230472969490827</v>
      </c>
      <c r="E60" s="83"/>
      <c r="F60" s="83"/>
      <c r="G60" s="83"/>
      <c r="H60" s="83"/>
      <c r="I60" s="83"/>
    </row>
    <row r="61" spans="1:9" x14ac:dyDescent="0.25">
      <c r="A61" s="84">
        <v>107</v>
      </c>
      <c r="B61" s="87">
        <v>42111</v>
      </c>
      <c r="C61" s="83"/>
      <c r="D61" s="85">
        <v>0.55382791692434541</v>
      </c>
      <c r="E61" s="83"/>
      <c r="F61" s="83"/>
      <c r="G61" s="83"/>
      <c r="H61" s="83"/>
      <c r="I61" s="83"/>
    </row>
    <row r="62" spans="1:9" x14ac:dyDescent="0.25">
      <c r="A62" s="84">
        <v>108</v>
      </c>
      <c r="B62" s="87">
        <v>42112</v>
      </c>
      <c r="C62" s="83"/>
      <c r="D62" s="85">
        <v>0.58535110415378266</v>
      </c>
      <c r="E62" s="83"/>
      <c r="F62" s="83"/>
      <c r="G62" s="83"/>
      <c r="H62" s="83"/>
      <c r="I62" s="83"/>
    </row>
    <row r="63" spans="1:9" x14ac:dyDescent="0.25">
      <c r="A63" s="84">
        <v>109</v>
      </c>
      <c r="B63" s="87">
        <v>42113</v>
      </c>
      <c r="C63" s="83"/>
      <c r="D63" s="85">
        <v>0.61687429138321992</v>
      </c>
      <c r="E63" s="83"/>
      <c r="F63" s="83"/>
      <c r="G63" s="83"/>
      <c r="H63" s="83"/>
      <c r="I63" s="83"/>
    </row>
    <row r="64" spans="1:9" x14ac:dyDescent="0.25">
      <c r="A64" s="84">
        <v>110</v>
      </c>
      <c r="B64" s="87">
        <v>42114</v>
      </c>
      <c r="C64" s="83"/>
      <c r="D64" s="85">
        <v>0.64839747861265717</v>
      </c>
      <c r="E64" s="83"/>
      <c r="F64" s="83"/>
      <c r="G64" s="83"/>
      <c r="H64" s="83"/>
      <c r="I64" s="83"/>
    </row>
    <row r="65" spans="1:9" x14ac:dyDescent="0.25">
      <c r="A65" s="84">
        <v>111</v>
      </c>
      <c r="B65" s="87">
        <v>42115</v>
      </c>
      <c r="C65" s="83"/>
      <c r="D65" s="85">
        <v>0.67992066584209443</v>
      </c>
      <c r="E65" s="83"/>
      <c r="F65" s="83"/>
      <c r="G65" s="83"/>
      <c r="H65" s="83"/>
      <c r="I65" s="83"/>
    </row>
    <row r="66" spans="1:9" x14ac:dyDescent="0.25">
      <c r="A66" s="84">
        <v>112</v>
      </c>
      <c r="B66" s="87">
        <v>42116</v>
      </c>
      <c r="C66" s="83"/>
      <c r="D66" s="85">
        <v>0.71144385307153168</v>
      </c>
      <c r="E66" s="83"/>
      <c r="F66" s="83"/>
      <c r="G66" s="83"/>
      <c r="H66" s="83"/>
      <c r="I66" s="83"/>
    </row>
    <row r="67" spans="1:9" x14ac:dyDescent="0.25">
      <c r="A67" s="84">
        <v>113</v>
      </c>
      <c r="B67" s="87">
        <v>42117</v>
      </c>
      <c r="C67" s="83"/>
      <c r="D67" s="85">
        <v>0.74303509585652439</v>
      </c>
      <c r="E67" s="83"/>
      <c r="F67" s="83"/>
      <c r="G67" s="83"/>
      <c r="H67" s="83"/>
      <c r="I67" s="83"/>
    </row>
    <row r="68" spans="1:9" x14ac:dyDescent="0.25">
      <c r="A68" s="84">
        <v>114</v>
      </c>
      <c r="B68" s="87">
        <v>42118</v>
      </c>
      <c r="C68" s="83"/>
      <c r="D68" s="85">
        <v>0.75745565627436728</v>
      </c>
      <c r="E68" s="83"/>
      <c r="F68" s="83"/>
      <c r="G68" s="83"/>
      <c r="H68" s="83"/>
      <c r="I68" s="83"/>
    </row>
    <row r="69" spans="1:9" x14ac:dyDescent="0.25">
      <c r="A69" s="84">
        <v>115</v>
      </c>
      <c r="B69" s="87">
        <v>42119</v>
      </c>
      <c r="C69" s="83"/>
      <c r="D69" s="85">
        <v>0.77187259350380466</v>
      </c>
      <c r="E69" s="83"/>
      <c r="F69" s="83"/>
      <c r="G69" s="83"/>
      <c r="H69" s="83"/>
      <c r="I69" s="83"/>
    </row>
    <row r="70" spans="1:9" x14ac:dyDescent="0.25">
      <c r="A70" s="84">
        <v>116</v>
      </c>
      <c r="B70" s="87">
        <v>42120</v>
      </c>
      <c r="C70" s="83"/>
      <c r="D70" s="85">
        <v>0.78628953073324181</v>
      </c>
      <c r="E70" s="83"/>
      <c r="F70" s="83"/>
      <c r="G70" s="83"/>
      <c r="H70" s="83"/>
      <c r="I70" s="83"/>
    </row>
    <row r="71" spans="1:9" x14ac:dyDescent="0.25">
      <c r="A71" s="84">
        <v>117</v>
      </c>
      <c r="B71" s="87">
        <v>42121</v>
      </c>
      <c r="C71" s="83"/>
      <c r="D71" s="85">
        <v>0.80070646796267897</v>
      </c>
      <c r="E71" s="83"/>
      <c r="F71" s="83"/>
      <c r="G71" s="83"/>
      <c r="H71" s="83"/>
      <c r="I71" s="83"/>
    </row>
    <row r="72" spans="1:9" x14ac:dyDescent="0.25">
      <c r="A72" s="84">
        <v>118</v>
      </c>
      <c r="B72" s="87">
        <v>42122</v>
      </c>
      <c r="C72" s="83"/>
      <c r="D72" s="85">
        <v>0.81165118296989403</v>
      </c>
      <c r="E72" s="83"/>
      <c r="F72" s="83"/>
      <c r="G72" s="83"/>
      <c r="H72" s="83"/>
      <c r="I72" s="83"/>
    </row>
    <row r="73" spans="1:9" x14ac:dyDescent="0.25">
      <c r="A73" s="84">
        <v>119</v>
      </c>
      <c r="B73" s="87">
        <v>42123</v>
      </c>
      <c r="C73" s="83">
        <v>10</v>
      </c>
      <c r="D73" s="85">
        <v>0.82259084747205846</v>
      </c>
      <c r="E73" s="83"/>
      <c r="F73" s="83"/>
      <c r="G73" s="83"/>
      <c r="H73" s="83"/>
      <c r="I73" s="83"/>
    </row>
    <row r="74" spans="1:9" x14ac:dyDescent="0.25">
      <c r="A74" s="84">
        <v>120</v>
      </c>
      <c r="B74" s="87">
        <v>42124</v>
      </c>
      <c r="C74" s="83"/>
      <c r="D74" s="85">
        <v>0.83353051197422312</v>
      </c>
      <c r="E74" s="83"/>
      <c r="F74" s="83"/>
      <c r="G74" s="83"/>
      <c r="H74" s="83"/>
      <c r="I74" s="83"/>
    </row>
    <row r="75" spans="1:9" x14ac:dyDescent="0.25">
      <c r="A75" s="84">
        <v>121</v>
      </c>
      <c r="B75" s="87">
        <v>42125</v>
      </c>
      <c r="C75" s="83"/>
      <c r="D75" s="85">
        <v>0.84449568668046937</v>
      </c>
      <c r="E75" s="83"/>
      <c r="F75" s="83"/>
      <c r="G75" s="83"/>
      <c r="H75" s="83"/>
      <c r="I75" s="83"/>
    </row>
    <row r="76" spans="1:9" x14ac:dyDescent="0.25">
      <c r="A76" s="84">
        <v>122</v>
      </c>
      <c r="B76" s="87">
        <v>42126</v>
      </c>
      <c r="C76" s="83"/>
      <c r="D76" s="85">
        <v>0.84857138059439841</v>
      </c>
      <c r="E76" s="83"/>
      <c r="F76" s="83"/>
      <c r="G76" s="83"/>
      <c r="H76" s="83"/>
      <c r="I76" s="83"/>
    </row>
    <row r="77" spans="1:9" x14ac:dyDescent="0.25">
      <c r="A77" s="84">
        <v>123</v>
      </c>
      <c r="B77" s="87">
        <v>42127</v>
      </c>
      <c r="C77" s="83"/>
      <c r="D77" s="85">
        <v>0.85264497366799152</v>
      </c>
      <c r="E77" s="83"/>
      <c r="F77" s="83"/>
      <c r="G77" s="83"/>
      <c r="H77" s="83"/>
      <c r="I77" s="83"/>
    </row>
    <row r="78" spans="1:9" x14ac:dyDescent="0.25">
      <c r="A78" s="84">
        <v>124</v>
      </c>
      <c r="B78" s="87">
        <v>42128</v>
      </c>
      <c r="C78" s="83"/>
      <c r="D78" s="85">
        <v>0.85671856674158464</v>
      </c>
      <c r="E78" s="83"/>
      <c r="F78" s="83"/>
      <c r="G78" s="83"/>
      <c r="H78" s="83"/>
      <c r="I78" s="83"/>
    </row>
    <row r="79" spans="1:9" x14ac:dyDescent="0.25">
      <c r="A79" s="84">
        <v>125</v>
      </c>
      <c r="B79" s="87">
        <v>42129</v>
      </c>
      <c r="C79" s="88"/>
      <c r="D79" s="85">
        <v>0.86079215981517776</v>
      </c>
      <c r="E79" s="85"/>
      <c r="F79" s="83"/>
      <c r="G79" s="83"/>
      <c r="H79" s="83"/>
      <c r="I79" s="83"/>
    </row>
    <row r="80" spans="1:9" x14ac:dyDescent="0.25">
      <c r="A80" s="84">
        <v>126</v>
      </c>
      <c r="B80" s="87">
        <v>42130</v>
      </c>
      <c r="C80" s="83"/>
      <c r="D80" s="85">
        <v>0.86486575288877066</v>
      </c>
      <c r="E80" s="83"/>
      <c r="F80" s="83"/>
      <c r="G80" s="83"/>
      <c r="H80" s="83"/>
      <c r="I80" s="83"/>
    </row>
    <row r="81" spans="1:9" x14ac:dyDescent="0.25">
      <c r="A81" s="84">
        <v>127</v>
      </c>
      <c r="B81" s="87">
        <v>42131</v>
      </c>
      <c r="C81" s="83"/>
      <c r="D81" s="85">
        <v>0.86893934596236377</v>
      </c>
      <c r="E81" s="83"/>
      <c r="F81" s="83"/>
      <c r="G81" s="83"/>
      <c r="H81" s="83"/>
      <c r="I81" s="83"/>
    </row>
    <row r="82" spans="1:9" x14ac:dyDescent="0.25">
      <c r="A82" s="84">
        <v>128</v>
      </c>
      <c r="B82" s="87">
        <v>42132</v>
      </c>
      <c r="C82" s="83"/>
      <c r="D82" s="85">
        <v>0.87301293903595689</v>
      </c>
      <c r="E82" s="83"/>
      <c r="F82" s="83"/>
      <c r="G82" s="83"/>
      <c r="H82" s="83"/>
      <c r="I82" s="83"/>
    </row>
    <row r="83" spans="1:9" x14ac:dyDescent="0.25">
      <c r="A83" s="84">
        <v>129</v>
      </c>
      <c r="B83" s="87">
        <v>42133</v>
      </c>
      <c r="C83" s="83"/>
      <c r="D83" s="85">
        <v>0.87708653210955001</v>
      </c>
      <c r="E83" s="83"/>
      <c r="F83" s="83"/>
      <c r="G83" s="83"/>
      <c r="H83" s="83"/>
      <c r="I83" s="83"/>
    </row>
    <row r="84" spans="1:9" x14ac:dyDescent="0.25">
      <c r="A84" s="84">
        <v>130</v>
      </c>
      <c r="B84" s="87">
        <v>42134</v>
      </c>
      <c r="C84" s="83"/>
      <c r="D84" s="85">
        <v>0.88116012518314291</v>
      </c>
      <c r="E84" s="83"/>
      <c r="F84" s="83"/>
      <c r="G84" s="83"/>
      <c r="H84" s="83"/>
      <c r="I84" s="83"/>
    </row>
    <row r="85" spans="1:9" x14ac:dyDescent="0.25">
      <c r="A85" s="84">
        <v>131</v>
      </c>
      <c r="B85" s="87">
        <v>42135</v>
      </c>
      <c r="C85" s="83"/>
      <c r="D85" s="85">
        <v>0.88523371825673602</v>
      </c>
      <c r="E85" s="83"/>
      <c r="F85" s="83"/>
      <c r="G85" s="83"/>
      <c r="H85" s="83"/>
      <c r="I85" s="83"/>
    </row>
    <row r="86" spans="1:9" x14ac:dyDescent="0.25">
      <c r="A86" s="84">
        <v>132</v>
      </c>
      <c r="B86" s="87">
        <v>42136</v>
      </c>
      <c r="C86" s="83"/>
      <c r="D86" s="85">
        <v>0.88930731133032914</v>
      </c>
      <c r="E86" s="83"/>
      <c r="F86" s="83"/>
      <c r="G86" s="83"/>
      <c r="H86" s="83"/>
      <c r="I86" s="83"/>
    </row>
    <row r="87" spans="1:9" x14ac:dyDescent="0.25">
      <c r="A87" s="84">
        <v>133</v>
      </c>
      <c r="B87" s="87">
        <v>42137</v>
      </c>
      <c r="C87" s="83"/>
      <c r="D87" s="85">
        <v>0.89338090440392226</v>
      </c>
      <c r="E87" s="83"/>
      <c r="F87" s="83"/>
      <c r="G87" s="83"/>
      <c r="H87" s="83"/>
      <c r="I87" s="83"/>
    </row>
    <row r="88" spans="1:9" x14ac:dyDescent="0.25">
      <c r="A88" s="84">
        <v>134</v>
      </c>
      <c r="B88" s="87">
        <v>42138</v>
      </c>
      <c r="C88" s="83"/>
      <c r="D88" s="85">
        <v>0.89745449747751516</v>
      </c>
      <c r="E88" s="83"/>
      <c r="F88" s="83"/>
      <c r="G88" s="83"/>
      <c r="H88" s="83"/>
      <c r="I88" s="83"/>
    </row>
    <row r="89" spans="1:9" x14ac:dyDescent="0.25">
      <c r="A89" s="84">
        <v>135</v>
      </c>
      <c r="B89" s="87">
        <v>42139</v>
      </c>
      <c r="C89" s="83"/>
      <c r="D89" s="85">
        <v>0.90152809055110827</v>
      </c>
      <c r="E89" s="83"/>
      <c r="F89" s="83"/>
      <c r="G89" s="83"/>
      <c r="H89" s="83"/>
      <c r="I89" s="83"/>
    </row>
    <row r="90" spans="1:9" x14ac:dyDescent="0.25">
      <c r="A90" s="84">
        <v>136</v>
      </c>
      <c r="B90" s="87">
        <v>42140</v>
      </c>
      <c r="C90" s="83"/>
      <c r="D90" s="85">
        <v>0.90560168362470139</v>
      </c>
      <c r="E90" s="83"/>
      <c r="F90" s="83"/>
      <c r="G90" s="83"/>
      <c r="H90" s="83"/>
      <c r="I90" s="83"/>
    </row>
    <row r="91" spans="1:9" x14ac:dyDescent="0.25">
      <c r="A91" s="84">
        <v>137</v>
      </c>
      <c r="B91" s="87">
        <v>42141</v>
      </c>
      <c r="C91" s="83"/>
      <c r="D91" s="85">
        <v>0.90967527669829451</v>
      </c>
      <c r="E91" s="83"/>
      <c r="F91" s="83"/>
      <c r="G91" s="83"/>
      <c r="H91" s="83"/>
      <c r="I91" s="83"/>
    </row>
    <row r="92" spans="1:9" x14ac:dyDescent="0.25">
      <c r="A92" s="84">
        <v>138</v>
      </c>
      <c r="B92" s="87">
        <v>42142</v>
      </c>
      <c r="C92" s="83"/>
      <c r="D92" s="85">
        <v>0.91374886977188741</v>
      </c>
      <c r="E92" s="83"/>
      <c r="F92" s="83"/>
      <c r="G92" s="83"/>
      <c r="H92" s="83"/>
      <c r="I92" s="83"/>
    </row>
    <row r="93" spans="1:9" x14ac:dyDescent="0.25">
      <c r="A93" s="84">
        <v>139</v>
      </c>
      <c r="B93" s="87">
        <v>42143</v>
      </c>
      <c r="C93" s="83"/>
      <c r="D93" s="85">
        <v>0.91782246284548052</v>
      </c>
      <c r="E93" s="83"/>
      <c r="F93" s="83"/>
      <c r="G93" s="83"/>
      <c r="H93" s="83"/>
      <c r="I93" s="83"/>
    </row>
    <row r="94" spans="1:9" x14ac:dyDescent="0.25">
      <c r="A94" s="84">
        <v>140</v>
      </c>
      <c r="B94" s="87">
        <v>42144</v>
      </c>
      <c r="C94" s="83"/>
      <c r="D94" s="85">
        <v>0.92189605591907364</v>
      </c>
      <c r="E94" s="83"/>
      <c r="F94" s="83"/>
      <c r="G94" s="83"/>
      <c r="H94" s="83"/>
      <c r="I94" s="83"/>
    </row>
    <row r="95" spans="1:9" x14ac:dyDescent="0.25">
      <c r="A95" s="84">
        <v>141</v>
      </c>
      <c r="B95" s="87">
        <v>42145</v>
      </c>
      <c r="C95" s="83"/>
      <c r="D95" s="85">
        <v>0.92596964899266676</v>
      </c>
      <c r="E95" s="83"/>
      <c r="F95" s="83"/>
      <c r="G95" s="83"/>
      <c r="H95" s="83"/>
      <c r="I95" s="83"/>
    </row>
    <row r="96" spans="1:9" x14ac:dyDescent="0.25">
      <c r="A96" s="84">
        <v>142</v>
      </c>
      <c r="B96" s="87">
        <v>42146</v>
      </c>
      <c r="C96" s="83"/>
      <c r="D96" s="85">
        <v>0.93004324206625988</v>
      </c>
      <c r="E96" s="83"/>
      <c r="F96" s="83"/>
      <c r="G96" s="83"/>
      <c r="H96" s="83"/>
      <c r="I96" s="83"/>
    </row>
    <row r="97" spans="1:9" x14ac:dyDescent="0.25">
      <c r="A97" s="84">
        <v>143</v>
      </c>
      <c r="B97" s="87">
        <v>42147</v>
      </c>
      <c r="C97" s="83"/>
      <c r="D97" s="85">
        <v>0.93411683513985277</v>
      </c>
      <c r="E97" s="83"/>
      <c r="F97" s="83"/>
      <c r="G97" s="83"/>
      <c r="H97" s="83"/>
      <c r="I97" s="83"/>
    </row>
    <row r="98" spans="1:9" x14ac:dyDescent="0.25">
      <c r="A98" s="84">
        <v>144</v>
      </c>
      <c r="B98" s="87">
        <v>42148</v>
      </c>
      <c r="C98" s="83"/>
      <c r="D98" s="85">
        <v>0.93819042821344589</v>
      </c>
      <c r="E98" s="83"/>
      <c r="F98" s="83"/>
      <c r="G98" s="83"/>
      <c r="H98" s="83"/>
      <c r="I98" s="83"/>
    </row>
    <row r="99" spans="1:9" x14ac:dyDescent="0.25">
      <c r="A99" s="84">
        <v>145</v>
      </c>
      <c r="B99" s="87">
        <v>42149</v>
      </c>
      <c r="C99" s="83"/>
      <c r="D99" s="85">
        <v>0.94226402128703901</v>
      </c>
      <c r="E99" s="83"/>
      <c r="F99" s="83"/>
      <c r="G99" s="83"/>
      <c r="H99" s="83"/>
      <c r="I99" s="83"/>
    </row>
    <row r="100" spans="1:9" x14ac:dyDescent="0.25">
      <c r="A100" s="84">
        <v>146</v>
      </c>
      <c r="B100" s="87">
        <v>42150</v>
      </c>
      <c r="C100" s="83"/>
      <c r="D100" s="85">
        <v>0.94633761436063213</v>
      </c>
      <c r="E100" s="83"/>
      <c r="F100" s="83"/>
      <c r="G100" s="83"/>
      <c r="H100" s="83"/>
      <c r="I100" s="83"/>
    </row>
    <row r="101" spans="1:9" x14ac:dyDescent="0.25">
      <c r="A101" s="84">
        <v>147</v>
      </c>
      <c r="B101" s="87">
        <v>42151</v>
      </c>
      <c r="C101" s="83"/>
      <c r="D101" s="85">
        <v>0.95041120743422502</v>
      </c>
      <c r="E101" s="83"/>
      <c r="F101" s="83"/>
      <c r="G101" s="83"/>
      <c r="H101" s="83"/>
      <c r="I101" s="83"/>
    </row>
    <row r="102" spans="1:9" x14ac:dyDescent="0.25">
      <c r="A102" s="84">
        <v>148</v>
      </c>
      <c r="B102" s="87">
        <v>42152</v>
      </c>
      <c r="C102" s="83"/>
      <c r="D102" s="85">
        <v>0.95448480050781814</v>
      </c>
      <c r="E102" s="83"/>
      <c r="F102" s="83"/>
      <c r="G102" s="83"/>
      <c r="H102" s="83"/>
      <c r="I102" s="83"/>
    </row>
    <row r="103" spans="1:9" x14ac:dyDescent="0.25">
      <c r="A103" s="84">
        <v>149</v>
      </c>
      <c r="B103" s="87">
        <v>42153</v>
      </c>
      <c r="C103" s="83"/>
      <c r="D103" s="85">
        <v>0.95855839358141126</v>
      </c>
      <c r="E103" s="83"/>
      <c r="F103" s="83"/>
      <c r="G103" s="83"/>
      <c r="H103" s="83"/>
      <c r="I103" s="83"/>
    </row>
    <row r="104" spans="1:9" x14ac:dyDescent="0.25">
      <c r="A104" s="84">
        <v>150</v>
      </c>
      <c r="B104" s="87">
        <v>42154</v>
      </c>
      <c r="C104" s="83"/>
      <c r="D104" s="85">
        <v>0.96263198665500416</v>
      </c>
      <c r="E104" s="83"/>
      <c r="F104" s="83"/>
      <c r="G104" s="83"/>
      <c r="H104" s="83"/>
      <c r="I104" s="83"/>
    </row>
    <row r="105" spans="1:9" x14ac:dyDescent="0.25">
      <c r="A105" s="84">
        <v>151</v>
      </c>
      <c r="B105" s="87">
        <v>42155</v>
      </c>
      <c r="C105" s="83"/>
      <c r="D105" s="85">
        <v>0.96670557972859728</v>
      </c>
      <c r="E105" s="83"/>
      <c r="F105" s="83"/>
      <c r="G105" s="83"/>
      <c r="H105" s="83"/>
      <c r="I105" s="83"/>
    </row>
    <row r="106" spans="1:9" x14ac:dyDescent="0.25">
      <c r="A106" s="84">
        <v>152</v>
      </c>
      <c r="B106" s="87">
        <v>42156</v>
      </c>
      <c r="C106" s="83"/>
      <c r="D106" s="85">
        <v>0.97077917280219039</v>
      </c>
      <c r="E106" s="83"/>
      <c r="F106" s="83"/>
      <c r="G106" s="83"/>
      <c r="H106" s="83"/>
      <c r="I106" s="83"/>
    </row>
    <row r="107" spans="1:9" x14ac:dyDescent="0.25">
      <c r="A107" s="84">
        <v>153</v>
      </c>
      <c r="B107" s="87">
        <v>42157</v>
      </c>
      <c r="C107" s="83"/>
      <c r="D107" s="85">
        <v>0.9750295335525514</v>
      </c>
      <c r="E107" s="83"/>
      <c r="F107" s="83"/>
      <c r="G107" s="83"/>
      <c r="H107" s="83"/>
      <c r="I107" s="83"/>
    </row>
    <row r="108" spans="1:9" x14ac:dyDescent="0.25">
      <c r="A108" s="84">
        <v>154</v>
      </c>
      <c r="B108" s="87">
        <v>42158</v>
      </c>
      <c r="C108" s="83"/>
      <c r="D108" s="85">
        <v>0.97689858117159911</v>
      </c>
      <c r="E108" s="83"/>
      <c r="F108" s="83"/>
      <c r="G108" s="83"/>
      <c r="H108" s="83"/>
      <c r="I108" s="83"/>
    </row>
    <row r="109" spans="1:9" x14ac:dyDescent="0.25">
      <c r="A109" s="84">
        <v>155</v>
      </c>
      <c r="B109" s="87">
        <v>42159</v>
      </c>
      <c r="C109" s="83"/>
      <c r="D109" s="85">
        <v>0.97883695652173874</v>
      </c>
      <c r="E109" s="83"/>
      <c r="F109" s="83"/>
      <c r="G109" s="83"/>
      <c r="H109" s="83"/>
      <c r="I109" s="83"/>
    </row>
    <row r="110" spans="1:9" x14ac:dyDescent="0.25">
      <c r="A110" s="84">
        <v>156</v>
      </c>
      <c r="B110" s="87">
        <v>42160</v>
      </c>
      <c r="C110" s="83"/>
      <c r="D110" s="85">
        <v>0.97992028985507207</v>
      </c>
      <c r="E110" s="83"/>
      <c r="F110" s="83"/>
      <c r="G110" s="83"/>
      <c r="H110" s="83"/>
      <c r="I110" s="83"/>
    </row>
    <row r="111" spans="1:9" x14ac:dyDescent="0.25">
      <c r="A111" s="84">
        <v>157</v>
      </c>
      <c r="B111" s="87">
        <v>42161</v>
      </c>
      <c r="C111" s="83"/>
      <c r="D111" s="85">
        <v>0.98100362318840539</v>
      </c>
      <c r="E111" s="83"/>
      <c r="F111" s="83"/>
      <c r="G111" s="83"/>
      <c r="H111" s="83"/>
      <c r="I111" s="83"/>
    </row>
    <row r="112" spans="1:9" x14ac:dyDescent="0.25">
      <c r="A112" s="84">
        <v>158</v>
      </c>
      <c r="B112" s="87">
        <v>42162</v>
      </c>
      <c r="C112" s="83"/>
      <c r="D112" s="85">
        <v>0.98208695652173872</v>
      </c>
      <c r="E112" s="83"/>
      <c r="F112" s="83"/>
      <c r="G112" s="83"/>
      <c r="H112" s="83"/>
      <c r="I112" s="83"/>
    </row>
    <row r="113" spans="1:9" x14ac:dyDescent="0.25">
      <c r="A113" s="84">
        <v>159</v>
      </c>
      <c r="B113" s="87">
        <v>42163</v>
      </c>
      <c r="C113" s="83"/>
      <c r="D113" s="85">
        <v>0.98333333333333339</v>
      </c>
      <c r="E113" s="83"/>
      <c r="F113" s="83"/>
      <c r="G113" s="83"/>
      <c r="H113" s="83"/>
      <c r="I113" s="83"/>
    </row>
    <row r="114" spans="1:9" x14ac:dyDescent="0.25">
      <c r="A114" s="84">
        <v>160</v>
      </c>
      <c r="B114" s="87">
        <v>42164</v>
      </c>
      <c r="C114" s="83"/>
      <c r="D114" s="85">
        <v>0.98518518518518516</v>
      </c>
      <c r="E114" s="83"/>
      <c r="F114" s="83"/>
      <c r="G114" s="83"/>
      <c r="H114" s="83"/>
      <c r="I114" s="83"/>
    </row>
    <row r="115" spans="1:9" x14ac:dyDescent="0.25">
      <c r="A115" s="84">
        <v>161</v>
      </c>
      <c r="B115" s="87">
        <v>42165</v>
      </c>
      <c r="C115" s="83"/>
      <c r="D115" s="85">
        <v>0.98703518518518518</v>
      </c>
      <c r="E115" s="83"/>
      <c r="F115" s="83"/>
      <c r="G115" s="83"/>
      <c r="H115" s="83"/>
      <c r="I115" s="83"/>
    </row>
    <row r="116" spans="1:9" x14ac:dyDescent="0.25">
      <c r="A116" s="84">
        <v>162</v>
      </c>
      <c r="B116" s="87">
        <v>42166</v>
      </c>
      <c r="C116" s="83"/>
      <c r="D116" s="85">
        <v>0.9888851851851852</v>
      </c>
      <c r="E116" s="83"/>
      <c r="F116" s="83"/>
      <c r="G116" s="83"/>
      <c r="H116" s="83"/>
      <c r="I116" s="83"/>
    </row>
    <row r="117" spans="1:9" x14ac:dyDescent="0.25">
      <c r="A117" s="84">
        <v>163</v>
      </c>
      <c r="B117" s="87">
        <v>42167</v>
      </c>
      <c r="C117" s="83"/>
      <c r="D117" s="85">
        <v>0.99073518518518522</v>
      </c>
      <c r="E117" s="83"/>
      <c r="F117" s="83"/>
      <c r="G117" s="83"/>
      <c r="H117" s="83"/>
      <c r="I117" s="83"/>
    </row>
    <row r="118" spans="1:9" x14ac:dyDescent="0.25">
      <c r="A118" s="84">
        <v>164</v>
      </c>
      <c r="B118" s="87">
        <v>42168</v>
      </c>
      <c r="C118" s="83"/>
      <c r="D118" s="85">
        <v>0.99258518518518524</v>
      </c>
      <c r="E118" s="83"/>
      <c r="F118" s="83"/>
      <c r="G118" s="83"/>
      <c r="H118" s="83"/>
      <c r="I118" s="83"/>
    </row>
    <row r="119" spans="1:9" x14ac:dyDescent="0.25">
      <c r="A119" s="84">
        <v>165</v>
      </c>
      <c r="B119" s="87">
        <v>42169</v>
      </c>
      <c r="C119" s="83"/>
      <c r="D119" s="85">
        <v>0.99443518518518526</v>
      </c>
      <c r="E119" s="83"/>
      <c r="F119" s="83"/>
      <c r="G119" s="83"/>
      <c r="H119" s="83"/>
      <c r="I119" s="83"/>
    </row>
    <row r="120" spans="1:9" x14ac:dyDescent="0.25">
      <c r="A120" s="84">
        <v>166</v>
      </c>
      <c r="B120" s="87">
        <v>42170</v>
      </c>
      <c r="C120" s="83"/>
      <c r="D120" s="85">
        <v>0.99628518518518527</v>
      </c>
      <c r="E120" s="82">
        <f>C73/D73</f>
        <v>12.15671196771938</v>
      </c>
      <c r="F120" s="83" t="s">
        <v>129</v>
      </c>
      <c r="G120" s="83"/>
      <c r="H120" s="83"/>
      <c r="I120" s="83"/>
    </row>
    <row r="121" spans="1:9" x14ac:dyDescent="0.25">
      <c r="A121" s="84">
        <v>167</v>
      </c>
      <c r="B121" s="87">
        <v>42171</v>
      </c>
      <c r="C121" s="83"/>
      <c r="D121" s="85">
        <v>0.99751358024691372</v>
      </c>
      <c r="E121" s="83"/>
      <c r="F121" s="83"/>
      <c r="G121" s="83"/>
      <c r="H121" s="83"/>
      <c r="I121" s="83"/>
    </row>
    <row r="122" spans="1:9" x14ac:dyDescent="0.25">
      <c r="A122" s="84">
        <v>168</v>
      </c>
      <c r="B122" s="87">
        <v>42172</v>
      </c>
      <c r="C122" s="83"/>
      <c r="D122" s="85">
        <v>1</v>
      </c>
      <c r="E122" s="83"/>
      <c r="F122" s="83"/>
      <c r="G122" s="83"/>
      <c r="H122" s="83"/>
      <c r="I122" s="83"/>
    </row>
    <row r="123" spans="1:9" x14ac:dyDescent="0.25">
      <c r="A123" s="84">
        <v>169</v>
      </c>
      <c r="B123" s="87">
        <v>42173</v>
      </c>
      <c r="C123" s="83"/>
      <c r="D123" s="83">
        <v>1</v>
      </c>
      <c r="E123" s="83"/>
      <c r="F123" s="83"/>
      <c r="G123" s="83"/>
      <c r="H123" s="83"/>
      <c r="I123" s="83"/>
    </row>
    <row r="124" spans="1:9" x14ac:dyDescent="0.25">
      <c r="A124" s="84">
        <v>170</v>
      </c>
      <c r="B124" s="87">
        <v>42174</v>
      </c>
      <c r="C124" s="83"/>
      <c r="D124" s="83"/>
      <c r="E124" s="83"/>
      <c r="F124" s="83"/>
      <c r="G124" s="83"/>
      <c r="H124" s="83"/>
      <c r="I124" s="83"/>
    </row>
    <row r="125" spans="1:9" x14ac:dyDescent="0.25">
      <c r="A125" s="84">
        <v>171</v>
      </c>
      <c r="B125" s="87">
        <v>42175</v>
      </c>
      <c r="C125" s="83"/>
      <c r="D125" s="83"/>
      <c r="E125" s="83"/>
      <c r="F125" s="83"/>
      <c r="G125" s="83"/>
      <c r="H125" s="83"/>
      <c r="I125" s="83"/>
    </row>
    <row r="126" spans="1:9" x14ac:dyDescent="0.25">
      <c r="A126" s="84">
        <v>172</v>
      </c>
      <c r="B126" s="87">
        <v>42176</v>
      </c>
      <c r="C126" s="83"/>
      <c r="D126" s="83"/>
      <c r="E126" s="83"/>
      <c r="F126" s="83"/>
      <c r="G126" s="83"/>
      <c r="H126" s="83"/>
      <c r="I126" s="83"/>
    </row>
    <row r="127" spans="1:9" x14ac:dyDescent="0.25">
      <c r="A127" s="84">
        <v>173</v>
      </c>
      <c r="B127" s="87">
        <v>42177</v>
      </c>
      <c r="C127" s="83"/>
      <c r="D127" s="83"/>
      <c r="E127" s="83"/>
      <c r="F127" s="83"/>
      <c r="G127" s="83"/>
      <c r="H127" s="83"/>
      <c r="I127" s="83"/>
    </row>
    <row r="128" spans="1:9" x14ac:dyDescent="0.25">
      <c r="A128" s="84">
        <v>174</v>
      </c>
      <c r="B128" s="87">
        <v>42178</v>
      </c>
      <c r="C128" s="83"/>
      <c r="D128" s="83"/>
      <c r="E128" s="83"/>
      <c r="F128" s="83"/>
      <c r="G128" s="83"/>
      <c r="H128" s="83"/>
      <c r="I128" s="83"/>
    </row>
    <row r="129" spans="1:9" x14ac:dyDescent="0.25">
      <c r="A129" s="84">
        <v>175</v>
      </c>
      <c r="B129" s="87">
        <v>42179</v>
      </c>
      <c r="C129" s="83"/>
      <c r="D129" s="83"/>
      <c r="E129" s="83"/>
      <c r="F129" s="83"/>
      <c r="G129" s="83"/>
      <c r="H129" s="83"/>
      <c r="I129" s="83"/>
    </row>
    <row r="130" spans="1:9" x14ac:dyDescent="0.25">
      <c r="A130" s="84">
        <v>176</v>
      </c>
      <c r="B130" s="87">
        <v>42180</v>
      </c>
      <c r="C130" s="83"/>
      <c r="D130" s="83"/>
      <c r="E130" s="83"/>
      <c r="F130" s="83"/>
      <c r="G130" s="83"/>
      <c r="H130" s="83"/>
      <c r="I130" s="83"/>
    </row>
  </sheetData>
  <mergeCells count="1">
    <mergeCell ref="A1:I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8"/>
  <sheetViews>
    <sheetView workbookViewId="0">
      <selection activeCell="F14" sqref="F14:F137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2.42578125" customWidth="1"/>
    <col min="5" max="5" width="13.5703125" customWidth="1"/>
    <col min="6" max="6" width="21.7109375" customWidth="1"/>
  </cols>
  <sheetData>
    <row r="1" spans="1:6" x14ac:dyDescent="0.25">
      <c r="A1" s="132" t="s">
        <v>85</v>
      </c>
      <c r="B1" s="132"/>
      <c r="C1" s="132"/>
      <c r="D1" s="132"/>
      <c r="E1" s="132"/>
      <c r="F1" s="132"/>
    </row>
    <row r="2" spans="1:6" x14ac:dyDescent="0.25">
      <c r="A2" s="132" t="s">
        <v>83</v>
      </c>
      <c r="B2" s="132"/>
      <c r="C2" s="132"/>
      <c r="D2" s="132"/>
      <c r="E2" s="132"/>
      <c r="F2" s="132"/>
    </row>
    <row r="3" spans="1:6" x14ac:dyDescent="0.25">
      <c r="A3" s="132" t="s">
        <v>131</v>
      </c>
      <c r="B3" s="132"/>
      <c r="C3" s="132"/>
      <c r="D3" s="132"/>
      <c r="E3" s="132"/>
      <c r="F3" s="132"/>
    </row>
    <row r="4" spans="1:6" ht="15.75" thickBot="1" x14ac:dyDescent="0.3">
      <c r="A4" s="152">
        <v>2015</v>
      </c>
      <c r="B4" s="152"/>
      <c r="C4" s="152"/>
      <c r="D4" s="152"/>
      <c r="E4" s="152"/>
      <c r="F4" s="152"/>
    </row>
    <row r="5" spans="1:6" ht="15.75" thickBot="1" x14ac:dyDescent="0.3">
      <c r="A5" s="42" t="s">
        <v>34</v>
      </c>
      <c r="B5" s="42" t="s">
        <v>78</v>
      </c>
      <c r="C5" s="42" t="s">
        <v>79</v>
      </c>
      <c r="D5" s="42" t="s">
        <v>80</v>
      </c>
      <c r="E5" s="42" t="s">
        <v>86</v>
      </c>
      <c r="F5" s="42" t="s">
        <v>82</v>
      </c>
    </row>
    <row r="6" spans="1:6" x14ac:dyDescent="0.25">
      <c r="A6" s="84">
        <v>49</v>
      </c>
      <c r="B6" s="43">
        <v>42053</v>
      </c>
      <c r="C6" s="84"/>
      <c r="D6" s="84"/>
      <c r="E6" s="84"/>
      <c r="F6" s="84"/>
    </row>
    <row r="7" spans="1:6" x14ac:dyDescent="0.25">
      <c r="A7" s="84">
        <v>50</v>
      </c>
      <c r="B7" s="43">
        <v>42054</v>
      </c>
      <c r="C7" s="84"/>
      <c r="D7" s="84"/>
      <c r="E7" s="84"/>
      <c r="F7" s="84"/>
    </row>
    <row r="8" spans="1:6" x14ac:dyDescent="0.25">
      <c r="A8" s="84">
        <v>51</v>
      </c>
      <c r="B8" s="43">
        <v>42055</v>
      </c>
      <c r="C8" s="84"/>
      <c r="D8" s="84"/>
      <c r="E8" s="84"/>
      <c r="F8" s="84"/>
    </row>
    <row r="9" spans="1:6" x14ac:dyDescent="0.25">
      <c r="A9" s="84">
        <v>52</v>
      </c>
      <c r="B9" s="43">
        <v>42056</v>
      </c>
      <c r="C9" s="84"/>
      <c r="D9" s="84"/>
      <c r="E9" s="84"/>
      <c r="F9" s="84"/>
    </row>
    <row r="10" spans="1:6" x14ac:dyDescent="0.25">
      <c r="A10" s="84">
        <v>53</v>
      </c>
      <c r="B10" s="43">
        <v>42057</v>
      </c>
      <c r="C10" s="84"/>
      <c r="D10" s="84"/>
      <c r="E10" s="84"/>
      <c r="F10" s="84"/>
    </row>
    <row r="11" spans="1:6" x14ac:dyDescent="0.25">
      <c r="A11" s="84">
        <v>54</v>
      </c>
      <c r="B11" s="43">
        <v>42058</v>
      </c>
      <c r="C11" s="84"/>
      <c r="D11" s="84"/>
      <c r="E11" s="84"/>
      <c r="F11" s="84"/>
    </row>
    <row r="12" spans="1:6" x14ac:dyDescent="0.25">
      <c r="A12" s="84">
        <v>55</v>
      </c>
      <c r="B12" s="43">
        <v>42059</v>
      </c>
      <c r="C12" s="84"/>
      <c r="D12" s="84"/>
      <c r="E12" s="84"/>
      <c r="F12" s="84"/>
    </row>
    <row r="13" spans="1:6" x14ac:dyDescent="0.25">
      <c r="A13" s="84">
        <v>56</v>
      </c>
      <c r="B13" s="43">
        <v>42060</v>
      </c>
      <c r="C13" s="84"/>
      <c r="D13" s="84"/>
      <c r="E13" s="84"/>
      <c r="F13" s="47"/>
    </row>
    <row r="14" spans="1:6" x14ac:dyDescent="0.25">
      <c r="A14" s="84">
        <v>57</v>
      </c>
      <c r="B14" s="43">
        <v>42061</v>
      </c>
      <c r="C14" s="84">
        <v>0</v>
      </c>
      <c r="D14" s="84"/>
      <c r="E14" s="84">
        <v>0</v>
      </c>
      <c r="F14" s="47">
        <f>E14/C$137</f>
        <v>0</v>
      </c>
    </row>
    <row r="15" spans="1:6" x14ac:dyDescent="0.25">
      <c r="A15" s="84">
        <v>58</v>
      </c>
      <c r="B15" s="43">
        <v>42062</v>
      </c>
      <c r="C15" s="84"/>
      <c r="D15" s="90">
        <f>(C54-C14)/(A54-A14)</f>
        <v>0.05</v>
      </c>
      <c r="E15" s="46">
        <f>D15+E14</f>
        <v>0.05</v>
      </c>
      <c r="F15" s="47">
        <f t="shared" ref="F15:F78" si="0">E15/C$137</f>
        <v>1.6666666666666666E-2</v>
      </c>
    </row>
    <row r="16" spans="1:6" x14ac:dyDescent="0.25">
      <c r="A16" s="84">
        <v>59</v>
      </c>
      <c r="B16" s="43">
        <v>42063</v>
      </c>
      <c r="C16" s="84"/>
      <c r="D16" s="90">
        <v>0.1</v>
      </c>
      <c r="E16" s="46">
        <f t="shared" ref="E16:E79" si="1">D16+E15</f>
        <v>0.15000000000000002</v>
      </c>
      <c r="F16" s="47">
        <f t="shared" si="0"/>
        <v>5.000000000000001E-2</v>
      </c>
    </row>
    <row r="17" spans="1:6" x14ac:dyDescent="0.25">
      <c r="A17" s="84">
        <v>60</v>
      </c>
      <c r="B17" s="43">
        <v>42064</v>
      </c>
      <c r="C17" s="84"/>
      <c r="D17" s="90">
        <v>0.05</v>
      </c>
      <c r="E17" s="46">
        <f t="shared" si="1"/>
        <v>0.2</v>
      </c>
      <c r="F17" s="47">
        <f t="shared" si="0"/>
        <v>6.6666666666666666E-2</v>
      </c>
    </row>
    <row r="18" spans="1:6" x14ac:dyDescent="0.25">
      <c r="A18" s="84">
        <v>61</v>
      </c>
      <c r="B18" s="43">
        <v>42065</v>
      </c>
      <c r="C18" s="84"/>
      <c r="D18" s="90">
        <v>0.05</v>
      </c>
      <c r="E18" s="46">
        <f t="shared" si="1"/>
        <v>0.25</v>
      </c>
      <c r="F18" s="47">
        <f t="shared" si="0"/>
        <v>8.3333333333333329E-2</v>
      </c>
    </row>
    <row r="19" spans="1:6" x14ac:dyDescent="0.25">
      <c r="A19" s="84">
        <v>62</v>
      </c>
      <c r="B19" s="43">
        <v>42066</v>
      </c>
      <c r="C19" s="84"/>
      <c r="D19" s="90">
        <v>0.05</v>
      </c>
      <c r="E19" s="46">
        <f t="shared" si="1"/>
        <v>0.3</v>
      </c>
      <c r="F19" s="47">
        <f t="shared" si="0"/>
        <v>9.9999999999999992E-2</v>
      </c>
    </row>
    <row r="20" spans="1:6" x14ac:dyDescent="0.25">
      <c r="A20" s="84">
        <v>63</v>
      </c>
      <c r="B20" s="43">
        <v>42067</v>
      </c>
      <c r="C20" s="84"/>
      <c r="D20" s="90">
        <v>0.05</v>
      </c>
      <c r="E20" s="46">
        <f t="shared" si="1"/>
        <v>0.35</v>
      </c>
      <c r="F20" s="47">
        <f t="shared" si="0"/>
        <v>0.11666666666666665</v>
      </c>
    </row>
    <row r="21" spans="1:6" x14ac:dyDescent="0.25">
      <c r="A21" s="84">
        <v>64</v>
      </c>
      <c r="B21" s="43">
        <v>42068</v>
      </c>
      <c r="C21" s="84"/>
      <c r="D21" s="90">
        <v>0.05</v>
      </c>
      <c r="E21" s="46">
        <f t="shared" si="1"/>
        <v>0.39999999999999997</v>
      </c>
      <c r="F21" s="47">
        <f t="shared" si="0"/>
        <v>0.13333333333333333</v>
      </c>
    </row>
    <row r="22" spans="1:6" x14ac:dyDescent="0.25">
      <c r="A22" s="84">
        <v>65</v>
      </c>
      <c r="B22" s="43">
        <v>42069</v>
      </c>
      <c r="C22" s="84"/>
      <c r="D22" s="90">
        <v>0.05</v>
      </c>
      <c r="E22" s="46">
        <f t="shared" si="1"/>
        <v>0.44999999999999996</v>
      </c>
      <c r="F22" s="47">
        <f t="shared" si="0"/>
        <v>0.15</v>
      </c>
    </row>
    <row r="23" spans="1:6" x14ac:dyDescent="0.25">
      <c r="A23" s="84">
        <v>66</v>
      </c>
      <c r="B23" s="43">
        <v>42070</v>
      </c>
      <c r="C23" s="84"/>
      <c r="D23" s="90">
        <v>0.05</v>
      </c>
      <c r="E23" s="46">
        <f t="shared" si="1"/>
        <v>0.49999999999999994</v>
      </c>
      <c r="F23" s="47">
        <f t="shared" si="0"/>
        <v>0.16666666666666666</v>
      </c>
    </row>
    <row r="24" spans="1:6" x14ac:dyDescent="0.25">
      <c r="A24" s="84">
        <v>67</v>
      </c>
      <c r="B24" s="43">
        <v>42071</v>
      </c>
      <c r="C24" s="84"/>
      <c r="D24" s="90">
        <v>0.05</v>
      </c>
      <c r="E24" s="46">
        <f t="shared" si="1"/>
        <v>0.54999999999999993</v>
      </c>
      <c r="F24" s="47">
        <f t="shared" si="0"/>
        <v>0.18333333333333332</v>
      </c>
    </row>
    <row r="25" spans="1:6" x14ac:dyDescent="0.25">
      <c r="A25" s="84">
        <v>68</v>
      </c>
      <c r="B25" s="43">
        <v>42072</v>
      </c>
      <c r="C25" s="84"/>
      <c r="D25" s="90">
        <v>0.05</v>
      </c>
      <c r="E25" s="46">
        <f t="shared" si="1"/>
        <v>0.6</v>
      </c>
      <c r="F25" s="47">
        <f t="shared" si="0"/>
        <v>0.19999999999999998</v>
      </c>
    </row>
    <row r="26" spans="1:6" x14ac:dyDescent="0.25">
      <c r="A26" s="84">
        <v>69</v>
      </c>
      <c r="B26" s="43">
        <v>42073</v>
      </c>
      <c r="C26" s="84"/>
      <c r="D26" s="90">
        <v>0.05</v>
      </c>
      <c r="E26" s="46">
        <f t="shared" si="1"/>
        <v>0.65</v>
      </c>
      <c r="F26" s="47">
        <f t="shared" si="0"/>
        <v>0.21666666666666667</v>
      </c>
    </row>
    <row r="27" spans="1:6" x14ac:dyDescent="0.25">
      <c r="A27" s="84">
        <v>70</v>
      </c>
      <c r="B27" s="43">
        <v>42074</v>
      </c>
      <c r="C27" s="84"/>
      <c r="D27" s="90">
        <v>0.05</v>
      </c>
      <c r="E27" s="46">
        <f t="shared" si="1"/>
        <v>0.70000000000000007</v>
      </c>
      <c r="F27" s="47">
        <f t="shared" si="0"/>
        <v>0.23333333333333336</v>
      </c>
    </row>
    <row r="28" spans="1:6" x14ac:dyDescent="0.25">
      <c r="A28" s="84">
        <v>71</v>
      </c>
      <c r="B28" s="43">
        <v>42075</v>
      </c>
      <c r="C28" s="84"/>
      <c r="D28" s="90">
        <v>0.05</v>
      </c>
      <c r="E28" s="46">
        <f t="shared" si="1"/>
        <v>0.75000000000000011</v>
      </c>
      <c r="F28" s="47">
        <f t="shared" si="0"/>
        <v>0.25000000000000006</v>
      </c>
    </row>
    <row r="29" spans="1:6" x14ac:dyDescent="0.25">
      <c r="A29" s="84">
        <v>72</v>
      </c>
      <c r="B29" s="43">
        <v>42076</v>
      </c>
      <c r="C29" s="84"/>
      <c r="D29" s="90">
        <v>0.05</v>
      </c>
      <c r="E29" s="46">
        <f t="shared" si="1"/>
        <v>0.80000000000000016</v>
      </c>
      <c r="F29" s="47">
        <f t="shared" si="0"/>
        <v>0.26666666666666672</v>
      </c>
    </row>
    <row r="30" spans="1:6" x14ac:dyDescent="0.25">
      <c r="A30" s="84">
        <v>73</v>
      </c>
      <c r="B30" s="43">
        <v>42077</v>
      </c>
      <c r="C30" s="84"/>
      <c r="D30" s="90">
        <v>0.05</v>
      </c>
      <c r="E30" s="46">
        <f t="shared" si="1"/>
        <v>0.8500000000000002</v>
      </c>
      <c r="F30" s="47">
        <f t="shared" si="0"/>
        <v>0.28333333333333338</v>
      </c>
    </row>
    <row r="31" spans="1:6" x14ac:dyDescent="0.25">
      <c r="A31" s="84">
        <v>74</v>
      </c>
      <c r="B31" s="43">
        <v>42078</v>
      </c>
      <c r="C31" s="84"/>
      <c r="D31" s="90">
        <v>0.05</v>
      </c>
      <c r="E31" s="46">
        <f t="shared" si="1"/>
        <v>0.90000000000000024</v>
      </c>
      <c r="F31" s="47">
        <f t="shared" si="0"/>
        <v>0.3000000000000001</v>
      </c>
    </row>
    <row r="32" spans="1:6" x14ac:dyDescent="0.25">
      <c r="A32" s="84">
        <v>75</v>
      </c>
      <c r="B32" s="43">
        <v>42079</v>
      </c>
      <c r="C32" s="84"/>
      <c r="D32" s="90">
        <v>0.05</v>
      </c>
      <c r="E32" s="46">
        <f t="shared" si="1"/>
        <v>0.95000000000000029</v>
      </c>
      <c r="F32" s="47">
        <f t="shared" si="0"/>
        <v>0.31666666666666676</v>
      </c>
    </row>
    <row r="33" spans="1:6" x14ac:dyDescent="0.25">
      <c r="A33" s="84">
        <v>76</v>
      </c>
      <c r="B33" s="43">
        <v>42080</v>
      </c>
      <c r="C33" s="84"/>
      <c r="D33" s="90">
        <v>0.05</v>
      </c>
      <c r="E33" s="46">
        <f t="shared" si="1"/>
        <v>1.0000000000000002</v>
      </c>
      <c r="F33" s="47">
        <f t="shared" si="0"/>
        <v>0.33333333333333343</v>
      </c>
    </row>
    <row r="34" spans="1:6" x14ac:dyDescent="0.25">
      <c r="A34" s="84">
        <v>77</v>
      </c>
      <c r="B34" s="43">
        <v>42081</v>
      </c>
      <c r="C34" s="84"/>
      <c r="D34" s="90">
        <v>0.05</v>
      </c>
      <c r="E34" s="46">
        <f t="shared" si="1"/>
        <v>1.0500000000000003</v>
      </c>
      <c r="F34" s="47">
        <f t="shared" si="0"/>
        <v>0.35000000000000009</v>
      </c>
    </row>
    <row r="35" spans="1:6" x14ac:dyDescent="0.25">
      <c r="A35" s="84">
        <v>78</v>
      </c>
      <c r="B35" s="43">
        <v>42082</v>
      </c>
      <c r="C35" s="84"/>
      <c r="D35" s="90">
        <v>0.05</v>
      </c>
      <c r="E35" s="46">
        <f t="shared" si="1"/>
        <v>1.1000000000000003</v>
      </c>
      <c r="F35" s="47">
        <f t="shared" si="0"/>
        <v>0.36666666666666675</v>
      </c>
    </row>
    <row r="36" spans="1:6" x14ac:dyDescent="0.25">
      <c r="A36" s="84">
        <v>79</v>
      </c>
      <c r="B36" s="43">
        <v>42083</v>
      </c>
      <c r="C36" s="84"/>
      <c r="D36" s="90">
        <v>0.05</v>
      </c>
      <c r="E36" s="46">
        <f t="shared" si="1"/>
        <v>1.1500000000000004</v>
      </c>
      <c r="F36" s="47">
        <f t="shared" si="0"/>
        <v>0.38333333333333347</v>
      </c>
    </row>
    <row r="37" spans="1:6" x14ac:dyDescent="0.25">
      <c r="A37" s="84">
        <v>80</v>
      </c>
      <c r="B37" s="43">
        <v>42084</v>
      </c>
      <c r="C37" s="84"/>
      <c r="D37" s="90">
        <v>0.05</v>
      </c>
      <c r="E37" s="46">
        <f t="shared" si="1"/>
        <v>1.2000000000000004</v>
      </c>
      <c r="F37" s="47">
        <f t="shared" si="0"/>
        <v>0.40000000000000013</v>
      </c>
    </row>
    <row r="38" spans="1:6" x14ac:dyDescent="0.25">
      <c r="A38" s="84">
        <v>81</v>
      </c>
      <c r="B38" s="43">
        <v>42085</v>
      </c>
      <c r="C38" s="84"/>
      <c r="D38" s="90">
        <v>0.05</v>
      </c>
      <c r="E38" s="46">
        <f t="shared" si="1"/>
        <v>1.2500000000000004</v>
      </c>
      <c r="F38" s="47">
        <f t="shared" si="0"/>
        <v>0.4166666666666668</v>
      </c>
    </row>
    <row r="39" spans="1:6" x14ac:dyDescent="0.25">
      <c r="A39" s="84">
        <v>82</v>
      </c>
      <c r="B39" s="43">
        <v>42086</v>
      </c>
      <c r="C39" s="84"/>
      <c r="D39" s="90">
        <v>0.05</v>
      </c>
      <c r="E39" s="46">
        <f t="shared" si="1"/>
        <v>1.3000000000000005</v>
      </c>
      <c r="F39" s="47">
        <f t="shared" si="0"/>
        <v>0.43333333333333351</v>
      </c>
    </row>
    <row r="40" spans="1:6" x14ac:dyDescent="0.25">
      <c r="A40" s="84">
        <v>83</v>
      </c>
      <c r="B40" s="43">
        <v>42087</v>
      </c>
      <c r="C40" s="84"/>
      <c r="D40" s="90">
        <v>0.05</v>
      </c>
      <c r="E40" s="46">
        <f t="shared" si="1"/>
        <v>1.3500000000000005</v>
      </c>
      <c r="F40" s="47">
        <f t="shared" si="0"/>
        <v>0.45000000000000018</v>
      </c>
    </row>
    <row r="41" spans="1:6" x14ac:dyDescent="0.25">
      <c r="A41" s="84">
        <v>84</v>
      </c>
      <c r="B41" s="43">
        <v>42088</v>
      </c>
      <c r="C41" s="84"/>
      <c r="D41" s="90">
        <v>0.05</v>
      </c>
      <c r="E41" s="46">
        <f t="shared" si="1"/>
        <v>1.4000000000000006</v>
      </c>
      <c r="F41" s="47">
        <f t="shared" si="0"/>
        <v>0.46666666666666684</v>
      </c>
    </row>
    <row r="42" spans="1:6" x14ac:dyDescent="0.25">
      <c r="A42" s="84">
        <v>85</v>
      </c>
      <c r="B42" s="43">
        <v>42089</v>
      </c>
      <c r="C42" s="84"/>
      <c r="D42" s="90">
        <v>0.05</v>
      </c>
      <c r="E42" s="46">
        <f t="shared" si="1"/>
        <v>1.4500000000000006</v>
      </c>
      <c r="F42" s="47">
        <f t="shared" si="0"/>
        <v>0.48333333333333356</v>
      </c>
    </row>
    <row r="43" spans="1:6" x14ac:dyDescent="0.25">
      <c r="A43" s="84">
        <v>86</v>
      </c>
      <c r="B43" s="43">
        <v>42090</v>
      </c>
      <c r="C43" s="84"/>
      <c r="D43" s="90">
        <v>0.05</v>
      </c>
      <c r="E43" s="46">
        <f t="shared" si="1"/>
        <v>1.5000000000000007</v>
      </c>
      <c r="F43" s="47">
        <f t="shared" si="0"/>
        <v>0.50000000000000022</v>
      </c>
    </row>
    <row r="44" spans="1:6" x14ac:dyDescent="0.25">
      <c r="A44" s="84">
        <v>87</v>
      </c>
      <c r="B44" s="43">
        <v>42091</v>
      </c>
      <c r="C44" s="84"/>
      <c r="D44" s="90">
        <v>0.05</v>
      </c>
      <c r="E44" s="46">
        <f t="shared" si="1"/>
        <v>1.5500000000000007</v>
      </c>
      <c r="F44" s="47">
        <f t="shared" si="0"/>
        <v>0.51666666666666694</v>
      </c>
    </row>
    <row r="45" spans="1:6" x14ac:dyDescent="0.25">
      <c r="A45" s="84">
        <v>88</v>
      </c>
      <c r="B45" s="43">
        <v>42092</v>
      </c>
      <c r="C45" s="84"/>
      <c r="D45" s="90">
        <v>0.05</v>
      </c>
      <c r="E45" s="46">
        <f t="shared" si="1"/>
        <v>1.6000000000000008</v>
      </c>
      <c r="F45" s="47">
        <f t="shared" si="0"/>
        <v>0.53333333333333355</v>
      </c>
    </row>
    <row r="46" spans="1:6" x14ac:dyDescent="0.25">
      <c r="A46" s="84">
        <v>89</v>
      </c>
      <c r="B46" s="43">
        <v>42093</v>
      </c>
      <c r="C46" s="84"/>
      <c r="D46" s="90">
        <v>0.05</v>
      </c>
      <c r="E46" s="46">
        <f t="shared" si="1"/>
        <v>1.6500000000000008</v>
      </c>
      <c r="F46" s="47">
        <f t="shared" si="0"/>
        <v>0.55000000000000027</v>
      </c>
    </row>
    <row r="47" spans="1:6" x14ac:dyDescent="0.25">
      <c r="A47" s="84">
        <v>90</v>
      </c>
      <c r="B47" s="43">
        <v>42094</v>
      </c>
      <c r="C47" s="84"/>
      <c r="D47" s="90">
        <v>0.05</v>
      </c>
      <c r="E47" s="46">
        <f t="shared" si="1"/>
        <v>1.7000000000000008</v>
      </c>
      <c r="F47" s="47">
        <f t="shared" si="0"/>
        <v>0.56666666666666698</v>
      </c>
    </row>
    <row r="48" spans="1:6" x14ac:dyDescent="0.25">
      <c r="A48" s="84">
        <v>91</v>
      </c>
      <c r="B48" s="43">
        <v>42095</v>
      </c>
      <c r="C48" s="84"/>
      <c r="D48" s="90">
        <v>0.05</v>
      </c>
      <c r="E48" s="46">
        <f t="shared" si="1"/>
        <v>1.7500000000000009</v>
      </c>
      <c r="F48" s="47">
        <f t="shared" si="0"/>
        <v>0.58333333333333359</v>
      </c>
    </row>
    <row r="49" spans="1:6" x14ac:dyDescent="0.25">
      <c r="A49" s="84">
        <v>92</v>
      </c>
      <c r="B49" s="43">
        <v>42096</v>
      </c>
      <c r="C49" s="84"/>
      <c r="D49" s="90">
        <v>0.05</v>
      </c>
      <c r="E49" s="46">
        <f t="shared" si="1"/>
        <v>1.8000000000000009</v>
      </c>
      <c r="F49" s="47">
        <f t="shared" si="0"/>
        <v>0.60000000000000031</v>
      </c>
    </row>
    <row r="50" spans="1:6" x14ac:dyDescent="0.25">
      <c r="A50" s="84">
        <v>93</v>
      </c>
      <c r="B50" s="43">
        <v>42097</v>
      </c>
      <c r="C50" s="84"/>
      <c r="D50" s="90">
        <v>0.05</v>
      </c>
      <c r="E50" s="46">
        <f t="shared" si="1"/>
        <v>1.850000000000001</v>
      </c>
      <c r="F50" s="47">
        <f t="shared" si="0"/>
        <v>0.61666666666666703</v>
      </c>
    </row>
    <row r="51" spans="1:6" x14ac:dyDescent="0.25">
      <c r="A51" s="84">
        <v>94</v>
      </c>
      <c r="B51" s="43">
        <v>42098</v>
      </c>
      <c r="C51" s="84"/>
      <c r="D51" s="90">
        <v>0.05</v>
      </c>
      <c r="E51" s="46">
        <f t="shared" si="1"/>
        <v>1.900000000000001</v>
      </c>
      <c r="F51" s="47">
        <f t="shared" si="0"/>
        <v>0.63333333333333364</v>
      </c>
    </row>
    <row r="52" spans="1:6" x14ac:dyDescent="0.25">
      <c r="A52" s="84">
        <v>95</v>
      </c>
      <c r="B52" s="43">
        <v>42099</v>
      </c>
      <c r="C52" s="84"/>
      <c r="D52" s="90">
        <v>0.05</v>
      </c>
      <c r="E52" s="46">
        <f t="shared" si="1"/>
        <v>1.9500000000000011</v>
      </c>
      <c r="F52" s="47">
        <f t="shared" si="0"/>
        <v>0.65000000000000036</v>
      </c>
    </row>
    <row r="53" spans="1:6" x14ac:dyDescent="0.25">
      <c r="A53" s="84">
        <v>96</v>
      </c>
      <c r="B53" s="43">
        <v>42100</v>
      </c>
      <c r="C53" s="84"/>
      <c r="D53" s="90">
        <v>0.05</v>
      </c>
      <c r="E53" s="46">
        <f t="shared" si="1"/>
        <v>2.0000000000000009</v>
      </c>
      <c r="F53" s="47">
        <f t="shared" si="0"/>
        <v>0.66666666666666696</v>
      </c>
    </row>
    <row r="54" spans="1:6" x14ac:dyDescent="0.25">
      <c r="A54" s="84">
        <v>97</v>
      </c>
      <c r="B54" s="43">
        <v>42101</v>
      </c>
      <c r="C54" s="10">
        <v>2</v>
      </c>
      <c r="D54" s="90"/>
      <c r="E54" s="46">
        <v>2</v>
      </c>
      <c r="F54" s="47">
        <f t="shared" si="0"/>
        <v>0.66666666666666663</v>
      </c>
    </row>
    <row r="55" spans="1:6" x14ac:dyDescent="0.25">
      <c r="A55" s="84">
        <v>98</v>
      </c>
      <c r="B55" s="43">
        <v>42102</v>
      </c>
      <c r="C55" s="84"/>
      <c r="D55" s="90">
        <f>(C70-C54)/(A70-A54)</f>
        <v>6.25E-2</v>
      </c>
      <c r="E55" s="46">
        <f t="shared" si="1"/>
        <v>2.0625</v>
      </c>
      <c r="F55" s="47">
        <f t="shared" si="0"/>
        <v>0.6875</v>
      </c>
    </row>
    <row r="56" spans="1:6" x14ac:dyDescent="0.25">
      <c r="A56" s="84">
        <v>99</v>
      </c>
      <c r="B56" s="43">
        <v>42103</v>
      </c>
      <c r="C56" s="84"/>
      <c r="D56" s="90">
        <v>6.25E-2</v>
      </c>
      <c r="E56" s="46">
        <f t="shared" si="1"/>
        <v>2.125</v>
      </c>
      <c r="F56" s="47">
        <f t="shared" si="0"/>
        <v>0.70833333333333337</v>
      </c>
    </row>
    <row r="57" spans="1:6" x14ac:dyDescent="0.25">
      <c r="A57" s="84">
        <v>100</v>
      </c>
      <c r="B57" s="43">
        <v>42104</v>
      </c>
      <c r="C57" s="84"/>
      <c r="D57" s="90">
        <v>6.25E-2</v>
      </c>
      <c r="E57" s="46">
        <f t="shared" si="1"/>
        <v>2.1875</v>
      </c>
      <c r="F57" s="47">
        <f t="shared" si="0"/>
        <v>0.72916666666666663</v>
      </c>
    </row>
    <row r="58" spans="1:6" x14ac:dyDescent="0.25">
      <c r="A58" s="84">
        <v>101</v>
      </c>
      <c r="B58" s="43">
        <v>42105</v>
      </c>
      <c r="C58" s="84"/>
      <c r="D58" s="90">
        <v>6.25E-2</v>
      </c>
      <c r="E58" s="46">
        <f t="shared" si="1"/>
        <v>2.25</v>
      </c>
      <c r="F58" s="47">
        <f t="shared" si="0"/>
        <v>0.75</v>
      </c>
    </row>
    <row r="59" spans="1:6" x14ac:dyDescent="0.25">
      <c r="A59" s="84">
        <v>102</v>
      </c>
      <c r="B59" s="43">
        <v>42106</v>
      </c>
      <c r="C59" s="84"/>
      <c r="D59" s="90">
        <v>6.25E-2</v>
      </c>
      <c r="E59" s="46">
        <f t="shared" si="1"/>
        <v>2.3125</v>
      </c>
      <c r="F59" s="47">
        <f t="shared" si="0"/>
        <v>0.77083333333333337</v>
      </c>
    </row>
    <row r="60" spans="1:6" x14ac:dyDescent="0.25">
      <c r="A60" s="84">
        <v>103</v>
      </c>
      <c r="B60" s="43">
        <v>42107</v>
      </c>
      <c r="C60" s="84"/>
      <c r="D60" s="90">
        <v>6.25E-2</v>
      </c>
      <c r="E60" s="46">
        <f t="shared" si="1"/>
        <v>2.375</v>
      </c>
      <c r="F60" s="47">
        <f t="shared" si="0"/>
        <v>0.79166666666666663</v>
      </c>
    </row>
    <row r="61" spans="1:6" x14ac:dyDescent="0.25">
      <c r="A61" s="84">
        <v>104</v>
      </c>
      <c r="B61" s="43">
        <v>42108</v>
      </c>
      <c r="C61" s="84"/>
      <c r="D61" s="90">
        <v>6.25E-2</v>
      </c>
      <c r="E61" s="46">
        <f t="shared" si="1"/>
        <v>2.4375</v>
      </c>
      <c r="F61" s="47">
        <f t="shared" si="0"/>
        <v>0.8125</v>
      </c>
    </row>
    <row r="62" spans="1:6" x14ac:dyDescent="0.25">
      <c r="A62" s="84">
        <v>105</v>
      </c>
      <c r="B62" s="43">
        <v>42109</v>
      </c>
      <c r="C62" s="84"/>
      <c r="D62" s="90">
        <v>6.25E-2</v>
      </c>
      <c r="E62" s="46">
        <f t="shared" si="1"/>
        <v>2.5</v>
      </c>
      <c r="F62" s="47">
        <f t="shared" si="0"/>
        <v>0.83333333333333337</v>
      </c>
    </row>
    <row r="63" spans="1:6" x14ac:dyDescent="0.25">
      <c r="A63" s="84">
        <v>106</v>
      </c>
      <c r="B63" s="43">
        <v>42110</v>
      </c>
      <c r="C63" s="84"/>
      <c r="D63" s="90">
        <v>6.25E-2</v>
      </c>
      <c r="E63" s="46">
        <f t="shared" si="1"/>
        <v>2.5625</v>
      </c>
      <c r="F63" s="47">
        <f t="shared" si="0"/>
        <v>0.85416666666666663</v>
      </c>
    </row>
    <row r="64" spans="1:6" x14ac:dyDescent="0.25">
      <c r="A64" s="84">
        <v>107</v>
      </c>
      <c r="B64" s="43">
        <v>42111</v>
      </c>
      <c r="C64" s="84"/>
      <c r="D64" s="90">
        <v>6.25E-2</v>
      </c>
      <c r="E64" s="46">
        <f t="shared" si="1"/>
        <v>2.625</v>
      </c>
      <c r="F64" s="47">
        <f t="shared" si="0"/>
        <v>0.875</v>
      </c>
    </row>
    <row r="65" spans="1:6" x14ac:dyDescent="0.25">
      <c r="A65" s="84">
        <v>108</v>
      </c>
      <c r="B65" s="43">
        <v>42112</v>
      </c>
      <c r="C65" s="84"/>
      <c r="D65" s="90">
        <v>6.25E-2</v>
      </c>
      <c r="E65" s="46">
        <f t="shared" si="1"/>
        <v>2.6875</v>
      </c>
      <c r="F65" s="47">
        <f t="shared" si="0"/>
        <v>0.89583333333333337</v>
      </c>
    </row>
    <row r="66" spans="1:6" x14ac:dyDescent="0.25">
      <c r="A66" s="84">
        <v>109</v>
      </c>
      <c r="B66" s="43">
        <v>42113</v>
      </c>
      <c r="C66" s="84"/>
      <c r="D66" s="90">
        <v>6.25E-2</v>
      </c>
      <c r="E66" s="46">
        <f t="shared" si="1"/>
        <v>2.75</v>
      </c>
      <c r="F66" s="47">
        <f t="shared" si="0"/>
        <v>0.91666666666666663</v>
      </c>
    </row>
    <row r="67" spans="1:6" x14ac:dyDescent="0.25">
      <c r="A67" s="84">
        <v>110</v>
      </c>
      <c r="B67" s="43">
        <v>42114</v>
      </c>
      <c r="C67" s="84"/>
      <c r="D67" s="90">
        <v>6.25E-2</v>
      </c>
      <c r="E67" s="46">
        <f t="shared" si="1"/>
        <v>2.8125</v>
      </c>
      <c r="F67" s="47">
        <f t="shared" si="0"/>
        <v>0.9375</v>
      </c>
    </row>
    <row r="68" spans="1:6" x14ac:dyDescent="0.25">
      <c r="A68" s="84">
        <v>111</v>
      </c>
      <c r="B68" s="43">
        <v>42115</v>
      </c>
      <c r="C68" s="84"/>
      <c r="D68" s="90">
        <v>6.25E-2</v>
      </c>
      <c r="E68" s="46">
        <f t="shared" si="1"/>
        <v>2.875</v>
      </c>
      <c r="F68" s="47">
        <f t="shared" si="0"/>
        <v>0.95833333333333337</v>
      </c>
    </row>
    <row r="69" spans="1:6" x14ac:dyDescent="0.25">
      <c r="A69" s="84">
        <v>112</v>
      </c>
      <c r="B69" s="43">
        <v>42116</v>
      </c>
      <c r="C69" s="84"/>
      <c r="D69" s="90">
        <v>6.25E-2</v>
      </c>
      <c r="E69" s="46">
        <f t="shared" si="1"/>
        <v>2.9375</v>
      </c>
      <c r="F69" s="47">
        <f t="shared" si="0"/>
        <v>0.97916666666666663</v>
      </c>
    </row>
    <row r="70" spans="1:6" x14ac:dyDescent="0.25">
      <c r="A70" s="84">
        <v>113</v>
      </c>
      <c r="B70" s="43">
        <v>42117</v>
      </c>
      <c r="C70" s="10">
        <v>3</v>
      </c>
      <c r="D70" s="84"/>
      <c r="E70" s="46">
        <v>3</v>
      </c>
      <c r="F70" s="47">
        <f t="shared" si="0"/>
        <v>1</v>
      </c>
    </row>
    <row r="71" spans="1:6" x14ac:dyDescent="0.25">
      <c r="A71" s="84">
        <v>114</v>
      </c>
      <c r="B71" s="43">
        <v>42118</v>
      </c>
      <c r="C71" s="84"/>
      <c r="D71" s="84">
        <f>(C90-C70)/(A90-A70)</f>
        <v>0</v>
      </c>
      <c r="E71" s="46">
        <f t="shared" si="1"/>
        <v>3</v>
      </c>
      <c r="F71" s="47">
        <f t="shared" si="0"/>
        <v>1</v>
      </c>
    </row>
    <row r="72" spans="1:6" x14ac:dyDescent="0.25">
      <c r="A72" s="84">
        <v>115</v>
      </c>
      <c r="B72" s="43">
        <v>42119</v>
      </c>
      <c r="C72" s="84"/>
      <c r="D72" s="84">
        <v>0</v>
      </c>
      <c r="E72" s="46">
        <f t="shared" si="1"/>
        <v>3</v>
      </c>
      <c r="F72" s="47">
        <f t="shared" si="0"/>
        <v>1</v>
      </c>
    </row>
    <row r="73" spans="1:6" x14ac:dyDescent="0.25">
      <c r="A73" s="84">
        <v>116</v>
      </c>
      <c r="B73" s="43">
        <v>42120</v>
      </c>
      <c r="C73" s="84"/>
      <c r="D73" s="84">
        <v>0</v>
      </c>
      <c r="E73" s="46">
        <f t="shared" si="1"/>
        <v>3</v>
      </c>
      <c r="F73" s="47">
        <f t="shared" si="0"/>
        <v>1</v>
      </c>
    </row>
    <row r="74" spans="1:6" x14ac:dyDescent="0.25">
      <c r="A74" s="84">
        <v>117</v>
      </c>
      <c r="B74" s="43">
        <v>42121</v>
      </c>
      <c r="C74" s="84"/>
      <c r="D74" s="84">
        <v>0</v>
      </c>
      <c r="E74" s="46">
        <f t="shared" si="1"/>
        <v>3</v>
      </c>
      <c r="F74" s="47">
        <f t="shared" si="0"/>
        <v>1</v>
      </c>
    </row>
    <row r="75" spans="1:6" x14ac:dyDescent="0.25">
      <c r="A75" s="84">
        <v>118</v>
      </c>
      <c r="B75" s="43">
        <v>42122</v>
      </c>
      <c r="C75" s="84"/>
      <c r="D75" s="84">
        <v>0</v>
      </c>
      <c r="E75" s="46">
        <f t="shared" si="1"/>
        <v>3</v>
      </c>
      <c r="F75" s="47">
        <f t="shared" si="0"/>
        <v>1</v>
      </c>
    </row>
    <row r="76" spans="1:6" x14ac:dyDescent="0.25">
      <c r="A76" s="84">
        <v>119</v>
      </c>
      <c r="B76" s="43">
        <v>42123</v>
      </c>
      <c r="C76" s="84"/>
      <c r="D76" s="84">
        <v>0</v>
      </c>
      <c r="E76" s="46">
        <f t="shared" si="1"/>
        <v>3</v>
      </c>
      <c r="F76" s="47">
        <f t="shared" si="0"/>
        <v>1</v>
      </c>
    </row>
    <row r="77" spans="1:6" x14ac:dyDescent="0.25">
      <c r="A77" s="84">
        <v>120</v>
      </c>
      <c r="B77" s="43">
        <v>42124</v>
      </c>
      <c r="C77" s="84"/>
      <c r="D77" s="84">
        <v>0</v>
      </c>
      <c r="E77" s="46">
        <f t="shared" si="1"/>
        <v>3</v>
      </c>
      <c r="F77" s="47">
        <f t="shared" si="0"/>
        <v>1</v>
      </c>
    </row>
    <row r="78" spans="1:6" x14ac:dyDescent="0.25">
      <c r="A78" s="84">
        <v>121</v>
      </c>
      <c r="B78" s="43">
        <v>42125</v>
      </c>
      <c r="C78" s="84"/>
      <c r="D78" s="84">
        <v>0</v>
      </c>
      <c r="E78" s="46">
        <f t="shared" si="1"/>
        <v>3</v>
      </c>
      <c r="F78" s="47">
        <f t="shared" si="0"/>
        <v>1</v>
      </c>
    </row>
    <row r="79" spans="1:6" x14ac:dyDescent="0.25">
      <c r="A79" s="84">
        <v>122</v>
      </c>
      <c r="B79" s="43">
        <v>42126</v>
      </c>
      <c r="C79" s="84"/>
      <c r="D79" s="84">
        <v>0</v>
      </c>
      <c r="E79" s="46">
        <f t="shared" si="1"/>
        <v>3</v>
      </c>
      <c r="F79" s="47">
        <f t="shared" ref="F79:F137" si="2">E79/C$137</f>
        <v>1</v>
      </c>
    </row>
    <row r="80" spans="1:6" x14ac:dyDescent="0.25">
      <c r="A80" s="84">
        <v>123</v>
      </c>
      <c r="B80" s="43">
        <v>42127</v>
      </c>
      <c r="C80" s="84"/>
      <c r="D80" s="84">
        <v>0</v>
      </c>
      <c r="E80" s="46">
        <f t="shared" ref="E80:E137" si="3">D80+E79</f>
        <v>3</v>
      </c>
      <c r="F80" s="47">
        <f t="shared" si="2"/>
        <v>1</v>
      </c>
    </row>
    <row r="81" spans="1:6" x14ac:dyDescent="0.25">
      <c r="A81" s="84">
        <v>124</v>
      </c>
      <c r="B81" s="43">
        <v>42128</v>
      </c>
      <c r="C81" s="84"/>
      <c r="D81" s="84">
        <v>0</v>
      </c>
      <c r="E81" s="46">
        <f t="shared" si="3"/>
        <v>3</v>
      </c>
      <c r="F81" s="47">
        <f t="shared" si="2"/>
        <v>1</v>
      </c>
    </row>
    <row r="82" spans="1:6" x14ac:dyDescent="0.25">
      <c r="A82" s="84">
        <v>125</v>
      </c>
      <c r="B82" s="43">
        <v>42129</v>
      </c>
      <c r="C82" s="84"/>
      <c r="D82" s="84">
        <v>0</v>
      </c>
      <c r="E82" s="46">
        <f t="shared" si="3"/>
        <v>3</v>
      </c>
      <c r="F82" s="47">
        <f t="shared" si="2"/>
        <v>1</v>
      </c>
    </row>
    <row r="83" spans="1:6" x14ac:dyDescent="0.25">
      <c r="A83" s="84">
        <v>126</v>
      </c>
      <c r="B83" s="43">
        <v>42130</v>
      </c>
      <c r="C83" s="84"/>
      <c r="D83" s="84">
        <v>0</v>
      </c>
      <c r="E83" s="46">
        <f t="shared" si="3"/>
        <v>3</v>
      </c>
      <c r="F83" s="47">
        <f t="shared" si="2"/>
        <v>1</v>
      </c>
    </row>
    <row r="84" spans="1:6" x14ac:dyDescent="0.25">
      <c r="A84" s="84">
        <v>127</v>
      </c>
      <c r="B84" s="43">
        <v>42131</v>
      </c>
      <c r="C84" s="84"/>
      <c r="D84" s="84">
        <v>0</v>
      </c>
      <c r="E84" s="46">
        <f t="shared" si="3"/>
        <v>3</v>
      </c>
      <c r="F84" s="47">
        <f t="shared" si="2"/>
        <v>1</v>
      </c>
    </row>
    <row r="85" spans="1:6" x14ac:dyDescent="0.25">
      <c r="A85" s="84">
        <v>128</v>
      </c>
      <c r="B85" s="43">
        <v>42132</v>
      </c>
      <c r="C85" s="84"/>
      <c r="D85" s="84">
        <v>0</v>
      </c>
      <c r="E85" s="46">
        <f t="shared" si="3"/>
        <v>3</v>
      </c>
      <c r="F85" s="47">
        <f t="shared" si="2"/>
        <v>1</v>
      </c>
    </row>
    <row r="86" spans="1:6" x14ac:dyDescent="0.25">
      <c r="A86" s="84">
        <v>129</v>
      </c>
      <c r="B86" s="43">
        <v>42133</v>
      </c>
      <c r="C86" s="84"/>
      <c r="D86" s="84">
        <v>0</v>
      </c>
      <c r="E86" s="46">
        <f t="shared" si="3"/>
        <v>3</v>
      </c>
      <c r="F86" s="47">
        <f t="shared" si="2"/>
        <v>1</v>
      </c>
    </row>
    <row r="87" spans="1:6" x14ac:dyDescent="0.25">
      <c r="A87" s="84">
        <v>130</v>
      </c>
      <c r="B87" s="43">
        <v>42134</v>
      </c>
      <c r="C87" s="84"/>
      <c r="D87" s="84">
        <v>0</v>
      </c>
      <c r="E87" s="46">
        <f t="shared" si="3"/>
        <v>3</v>
      </c>
      <c r="F87" s="47">
        <f t="shared" si="2"/>
        <v>1</v>
      </c>
    </row>
    <row r="88" spans="1:6" x14ac:dyDescent="0.25">
      <c r="A88" s="84">
        <v>131</v>
      </c>
      <c r="B88" s="43">
        <v>42135</v>
      </c>
      <c r="C88" s="84"/>
      <c r="D88" s="84">
        <v>0</v>
      </c>
      <c r="E88" s="46">
        <f t="shared" si="3"/>
        <v>3</v>
      </c>
      <c r="F88" s="47">
        <f t="shared" si="2"/>
        <v>1</v>
      </c>
    </row>
    <row r="89" spans="1:6" x14ac:dyDescent="0.25">
      <c r="A89" s="84">
        <v>132</v>
      </c>
      <c r="B89" s="43">
        <v>42136</v>
      </c>
      <c r="C89" s="84"/>
      <c r="D89" s="84">
        <v>0</v>
      </c>
      <c r="E89" s="46">
        <f t="shared" si="3"/>
        <v>3</v>
      </c>
      <c r="F89" s="47">
        <f t="shared" si="2"/>
        <v>1</v>
      </c>
    </row>
    <row r="90" spans="1:6" x14ac:dyDescent="0.25">
      <c r="A90" s="84">
        <v>133</v>
      </c>
      <c r="B90" s="43">
        <v>42137</v>
      </c>
      <c r="C90" s="10">
        <v>3</v>
      </c>
      <c r="D90" s="84"/>
      <c r="E90" s="46">
        <v>3</v>
      </c>
      <c r="F90" s="47">
        <f t="shared" si="2"/>
        <v>1</v>
      </c>
    </row>
    <row r="91" spans="1:6" x14ac:dyDescent="0.25">
      <c r="A91" s="84">
        <v>134</v>
      </c>
      <c r="B91" s="43">
        <v>42138</v>
      </c>
      <c r="C91" s="84"/>
      <c r="D91" s="84">
        <f>(C120-C90)/(A120-A91)</f>
        <v>0</v>
      </c>
      <c r="E91" s="46">
        <f t="shared" si="3"/>
        <v>3</v>
      </c>
      <c r="F91" s="47">
        <f t="shared" si="2"/>
        <v>1</v>
      </c>
    </row>
    <row r="92" spans="1:6" x14ac:dyDescent="0.25">
      <c r="A92" s="84">
        <v>135</v>
      </c>
      <c r="B92" s="43">
        <v>42139</v>
      </c>
      <c r="C92" s="84"/>
      <c r="D92" s="84">
        <v>0</v>
      </c>
      <c r="E92" s="46">
        <f t="shared" si="3"/>
        <v>3</v>
      </c>
      <c r="F92" s="47">
        <f t="shared" si="2"/>
        <v>1</v>
      </c>
    </row>
    <row r="93" spans="1:6" x14ac:dyDescent="0.25">
      <c r="A93" s="84">
        <v>136</v>
      </c>
      <c r="B93" s="43">
        <v>42140</v>
      </c>
      <c r="C93" s="84"/>
      <c r="D93" s="84">
        <v>0</v>
      </c>
      <c r="E93" s="46">
        <f t="shared" si="3"/>
        <v>3</v>
      </c>
      <c r="F93" s="47">
        <f t="shared" si="2"/>
        <v>1</v>
      </c>
    </row>
    <row r="94" spans="1:6" x14ac:dyDescent="0.25">
      <c r="A94" s="84">
        <v>137</v>
      </c>
      <c r="B94" s="43">
        <v>42141</v>
      </c>
      <c r="C94" s="84"/>
      <c r="D94" s="84">
        <v>0</v>
      </c>
      <c r="E94" s="46">
        <f t="shared" si="3"/>
        <v>3</v>
      </c>
      <c r="F94" s="47">
        <f t="shared" si="2"/>
        <v>1</v>
      </c>
    </row>
    <row r="95" spans="1:6" x14ac:dyDescent="0.25">
      <c r="A95" s="84">
        <v>138</v>
      </c>
      <c r="B95" s="43">
        <v>42142</v>
      </c>
      <c r="C95" s="84"/>
      <c r="D95" s="84">
        <v>0</v>
      </c>
      <c r="E95" s="46">
        <f t="shared" si="3"/>
        <v>3</v>
      </c>
      <c r="F95" s="47">
        <f t="shared" si="2"/>
        <v>1</v>
      </c>
    </row>
    <row r="96" spans="1:6" x14ac:dyDescent="0.25">
      <c r="A96" s="84">
        <v>139</v>
      </c>
      <c r="B96" s="43">
        <v>42143</v>
      </c>
      <c r="C96" s="84"/>
      <c r="D96" s="84">
        <v>0</v>
      </c>
      <c r="E96" s="46">
        <f t="shared" si="3"/>
        <v>3</v>
      </c>
      <c r="F96" s="47">
        <f t="shared" si="2"/>
        <v>1</v>
      </c>
    </row>
    <row r="97" spans="1:6" x14ac:dyDescent="0.25">
      <c r="A97" s="84">
        <v>140</v>
      </c>
      <c r="B97" s="43">
        <v>42144</v>
      </c>
      <c r="C97" s="84"/>
      <c r="D97" s="84">
        <v>0</v>
      </c>
      <c r="E97" s="46">
        <f t="shared" si="3"/>
        <v>3</v>
      </c>
      <c r="F97" s="47">
        <f t="shared" si="2"/>
        <v>1</v>
      </c>
    </row>
    <row r="98" spans="1:6" x14ac:dyDescent="0.25">
      <c r="A98" s="84">
        <v>141</v>
      </c>
      <c r="B98" s="43">
        <v>42145</v>
      </c>
      <c r="C98" s="84"/>
      <c r="D98" s="84">
        <v>0</v>
      </c>
      <c r="E98" s="46">
        <f t="shared" si="3"/>
        <v>3</v>
      </c>
      <c r="F98" s="47">
        <f t="shared" si="2"/>
        <v>1</v>
      </c>
    </row>
    <row r="99" spans="1:6" x14ac:dyDescent="0.25">
      <c r="A99" s="84">
        <v>142</v>
      </c>
      <c r="B99" s="43">
        <v>42146</v>
      </c>
      <c r="C99" s="84"/>
      <c r="D99" s="84">
        <v>0</v>
      </c>
      <c r="E99" s="46">
        <f t="shared" si="3"/>
        <v>3</v>
      </c>
      <c r="F99" s="47">
        <f t="shared" si="2"/>
        <v>1</v>
      </c>
    </row>
    <row r="100" spans="1:6" x14ac:dyDescent="0.25">
      <c r="A100" s="84">
        <v>143</v>
      </c>
      <c r="B100" s="43">
        <v>42147</v>
      </c>
      <c r="C100" s="84"/>
      <c r="D100" s="84">
        <v>0</v>
      </c>
      <c r="E100" s="46">
        <f t="shared" si="3"/>
        <v>3</v>
      </c>
      <c r="F100" s="47">
        <f t="shared" si="2"/>
        <v>1</v>
      </c>
    </row>
    <row r="101" spans="1:6" x14ac:dyDescent="0.25">
      <c r="A101" s="84">
        <v>144</v>
      </c>
      <c r="B101" s="43">
        <v>42148</v>
      </c>
      <c r="C101" s="84"/>
      <c r="D101" s="84">
        <v>0</v>
      </c>
      <c r="E101" s="46">
        <f t="shared" si="3"/>
        <v>3</v>
      </c>
      <c r="F101" s="47">
        <f t="shared" si="2"/>
        <v>1</v>
      </c>
    </row>
    <row r="102" spans="1:6" x14ac:dyDescent="0.25">
      <c r="A102" s="84">
        <v>145</v>
      </c>
      <c r="B102" s="43">
        <v>42149</v>
      </c>
      <c r="C102" s="84"/>
      <c r="D102" s="84">
        <v>0</v>
      </c>
      <c r="E102" s="46">
        <f t="shared" si="3"/>
        <v>3</v>
      </c>
      <c r="F102" s="47">
        <f t="shared" si="2"/>
        <v>1</v>
      </c>
    </row>
    <row r="103" spans="1:6" x14ac:dyDescent="0.25">
      <c r="A103" s="84">
        <v>146</v>
      </c>
      <c r="B103" s="43">
        <v>42150</v>
      </c>
      <c r="C103" s="84"/>
      <c r="D103" s="84">
        <v>0</v>
      </c>
      <c r="E103" s="46">
        <f t="shared" si="3"/>
        <v>3</v>
      </c>
      <c r="F103" s="47">
        <f t="shared" si="2"/>
        <v>1</v>
      </c>
    </row>
    <row r="104" spans="1:6" x14ac:dyDescent="0.25">
      <c r="A104" s="84">
        <v>147</v>
      </c>
      <c r="B104" s="43">
        <v>42151</v>
      </c>
      <c r="C104" s="84"/>
      <c r="D104" s="84">
        <v>0</v>
      </c>
      <c r="E104" s="46">
        <f t="shared" si="3"/>
        <v>3</v>
      </c>
      <c r="F104" s="47">
        <f t="shared" si="2"/>
        <v>1</v>
      </c>
    </row>
    <row r="105" spans="1:6" x14ac:dyDescent="0.25">
      <c r="A105" s="84">
        <v>148</v>
      </c>
      <c r="B105" s="43">
        <v>42152</v>
      </c>
      <c r="C105" s="84"/>
      <c r="D105" s="84">
        <v>0</v>
      </c>
      <c r="E105" s="46">
        <f t="shared" si="3"/>
        <v>3</v>
      </c>
      <c r="F105" s="47">
        <f t="shared" si="2"/>
        <v>1</v>
      </c>
    </row>
    <row r="106" spans="1:6" x14ac:dyDescent="0.25">
      <c r="A106" s="84">
        <v>149</v>
      </c>
      <c r="B106" s="43">
        <v>42153</v>
      </c>
      <c r="C106" s="84"/>
      <c r="D106" s="84">
        <v>0</v>
      </c>
      <c r="E106" s="46">
        <f t="shared" si="3"/>
        <v>3</v>
      </c>
      <c r="F106" s="47">
        <f t="shared" si="2"/>
        <v>1</v>
      </c>
    </row>
    <row r="107" spans="1:6" x14ac:dyDescent="0.25">
      <c r="A107" s="84">
        <v>150</v>
      </c>
      <c r="B107" s="43">
        <v>42154</v>
      </c>
      <c r="C107" s="84"/>
      <c r="D107" s="84">
        <v>0</v>
      </c>
      <c r="E107" s="46">
        <f t="shared" si="3"/>
        <v>3</v>
      </c>
      <c r="F107" s="47">
        <f t="shared" si="2"/>
        <v>1</v>
      </c>
    </row>
    <row r="108" spans="1:6" x14ac:dyDescent="0.25">
      <c r="A108" s="84">
        <v>151</v>
      </c>
      <c r="B108" s="43">
        <v>42155</v>
      </c>
      <c r="C108" s="84"/>
      <c r="D108" s="84">
        <v>0</v>
      </c>
      <c r="E108" s="46">
        <f t="shared" si="3"/>
        <v>3</v>
      </c>
      <c r="F108" s="47">
        <f t="shared" si="2"/>
        <v>1</v>
      </c>
    </row>
    <row r="109" spans="1:6" x14ac:dyDescent="0.25">
      <c r="A109" s="84">
        <v>152</v>
      </c>
      <c r="B109" s="43">
        <v>42156</v>
      </c>
      <c r="C109" s="84"/>
      <c r="D109" s="84">
        <v>0</v>
      </c>
      <c r="E109" s="46">
        <f t="shared" si="3"/>
        <v>3</v>
      </c>
      <c r="F109" s="47">
        <f t="shared" si="2"/>
        <v>1</v>
      </c>
    </row>
    <row r="110" spans="1:6" x14ac:dyDescent="0.25">
      <c r="A110" s="84">
        <v>153</v>
      </c>
      <c r="B110" s="43">
        <v>42157</v>
      </c>
      <c r="C110" s="84"/>
      <c r="D110" s="84">
        <v>0</v>
      </c>
      <c r="E110" s="46">
        <f t="shared" si="3"/>
        <v>3</v>
      </c>
      <c r="F110" s="47">
        <f t="shared" si="2"/>
        <v>1</v>
      </c>
    </row>
    <row r="111" spans="1:6" x14ac:dyDescent="0.25">
      <c r="A111" s="84">
        <v>154</v>
      </c>
      <c r="B111" s="43">
        <v>42158</v>
      </c>
      <c r="C111" s="84"/>
      <c r="D111" s="84">
        <v>0</v>
      </c>
      <c r="E111" s="46">
        <f t="shared" si="3"/>
        <v>3</v>
      </c>
      <c r="F111" s="47">
        <f t="shared" si="2"/>
        <v>1</v>
      </c>
    </row>
    <row r="112" spans="1:6" x14ac:dyDescent="0.25">
      <c r="A112" s="84">
        <v>155</v>
      </c>
      <c r="B112" s="43">
        <v>42159</v>
      </c>
      <c r="C112" s="84"/>
      <c r="D112" s="84">
        <v>0</v>
      </c>
      <c r="E112" s="46">
        <f t="shared" si="3"/>
        <v>3</v>
      </c>
      <c r="F112" s="47">
        <f t="shared" si="2"/>
        <v>1</v>
      </c>
    </row>
    <row r="113" spans="1:6" x14ac:dyDescent="0.25">
      <c r="A113" s="84">
        <v>156</v>
      </c>
      <c r="B113" s="43">
        <v>42160</v>
      </c>
      <c r="C113" s="84"/>
      <c r="D113" s="84">
        <v>0</v>
      </c>
      <c r="E113" s="46">
        <f t="shared" si="3"/>
        <v>3</v>
      </c>
      <c r="F113" s="47">
        <f t="shared" si="2"/>
        <v>1</v>
      </c>
    </row>
    <row r="114" spans="1:6" x14ac:dyDescent="0.25">
      <c r="A114" s="84">
        <v>157</v>
      </c>
      <c r="B114" s="43">
        <v>42161</v>
      </c>
      <c r="C114" s="84"/>
      <c r="D114" s="84">
        <v>0</v>
      </c>
      <c r="E114" s="46">
        <f t="shared" si="3"/>
        <v>3</v>
      </c>
      <c r="F114" s="47">
        <f t="shared" si="2"/>
        <v>1</v>
      </c>
    </row>
    <row r="115" spans="1:6" x14ac:dyDescent="0.25">
      <c r="A115" s="84">
        <v>158</v>
      </c>
      <c r="B115" s="43">
        <v>42162</v>
      </c>
      <c r="C115" s="84"/>
      <c r="D115" s="84">
        <v>0</v>
      </c>
      <c r="E115" s="46">
        <f t="shared" si="3"/>
        <v>3</v>
      </c>
      <c r="F115" s="47">
        <f t="shared" si="2"/>
        <v>1</v>
      </c>
    </row>
    <row r="116" spans="1:6" x14ac:dyDescent="0.25">
      <c r="A116" s="84">
        <v>159</v>
      </c>
      <c r="B116" s="43">
        <v>42163</v>
      </c>
      <c r="C116" s="84"/>
      <c r="D116" s="84">
        <v>0</v>
      </c>
      <c r="E116" s="46">
        <f t="shared" si="3"/>
        <v>3</v>
      </c>
      <c r="F116" s="47">
        <f t="shared" si="2"/>
        <v>1</v>
      </c>
    </row>
    <row r="117" spans="1:6" x14ac:dyDescent="0.25">
      <c r="A117" s="84">
        <v>160</v>
      </c>
      <c r="B117" s="43">
        <v>42164</v>
      </c>
      <c r="C117" s="84"/>
      <c r="D117" s="84">
        <v>0</v>
      </c>
      <c r="E117" s="46">
        <f t="shared" si="3"/>
        <v>3</v>
      </c>
      <c r="F117" s="47">
        <f t="shared" si="2"/>
        <v>1</v>
      </c>
    </row>
    <row r="118" spans="1:6" x14ac:dyDescent="0.25">
      <c r="A118" s="84">
        <v>161</v>
      </c>
      <c r="B118" s="43">
        <v>42165</v>
      </c>
      <c r="C118" s="84"/>
      <c r="D118" s="84">
        <v>0</v>
      </c>
      <c r="E118" s="46">
        <f t="shared" si="3"/>
        <v>3</v>
      </c>
      <c r="F118" s="47">
        <f t="shared" si="2"/>
        <v>1</v>
      </c>
    </row>
    <row r="119" spans="1:6" x14ac:dyDescent="0.25">
      <c r="A119" s="84">
        <v>162</v>
      </c>
      <c r="B119" s="43">
        <v>42166</v>
      </c>
      <c r="C119" s="84"/>
      <c r="D119" s="84">
        <v>0</v>
      </c>
      <c r="E119" s="46">
        <f t="shared" si="3"/>
        <v>3</v>
      </c>
      <c r="F119" s="47">
        <f t="shared" si="2"/>
        <v>1</v>
      </c>
    </row>
    <row r="120" spans="1:6" x14ac:dyDescent="0.25">
      <c r="A120" s="84">
        <v>163</v>
      </c>
      <c r="B120" s="43">
        <v>42167</v>
      </c>
      <c r="C120" s="10">
        <v>3</v>
      </c>
      <c r="D120" s="84"/>
      <c r="E120" s="46">
        <v>3</v>
      </c>
      <c r="F120" s="47">
        <f t="shared" si="2"/>
        <v>1</v>
      </c>
    </row>
    <row r="121" spans="1:6" x14ac:dyDescent="0.25">
      <c r="A121" s="84">
        <v>164</v>
      </c>
      <c r="B121" s="43">
        <v>42168</v>
      </c>
      <c r="C121" s="84"/>
      <c r="D121" s="84">
        <f>(C137-C120)/(A137-A120)</f>
        <v>0</v>
      </c>
      <c r="E121" s="46">
        <f t="shared" si="3"/>
        <v>3</v>
      </c>
      <c r="F121" s="47">
        <f t="shared" si="2"/>
        <v>1</v>
      </c>
    </row>
    <row r="122" spans="1:6" x14ac:dyDescent="0.25">
      <c r="A122" s="84">
        <v>165</v>
      </c>
      <c r="B122" s="43">
        <v>42169</v>
      </c>
      <c r="C122" s="84"/>
      <c r="D122" s="84">
        <f t="shared" ref="D122:D136" si="4">(C138-C121)/(A138-A121)</f>
        <v>0</v>
      </c>
      <c r="E122" s="46">
        <f t="shared" si="3"/>
        <v>3</v>
      </c>
      <c r="F122" s="47">
        <f t="shared" si="2"/>
        <v>1</v>
      </c>
    </row>
    <row r="123" spans="1:6" x14ac:dyDescent="0.25">
      <c r="A123" s="84">
        <v>166</v>
      </c>
      <c r="B123" s="43">
        <v>42170</v>
      </c>
      <c r="C123" s="84"/>
      <c r="D123" s="84">
        <f t="shared" si="4"/>
        <v>0</v>
      </c>
      <c r="E123" s="46">
        <f t="shared" si="3"/>
        <v>3</v>
      </c>
      <c r="F123" s="47">
        <f t="shared" si="2"/>
        <v>1</v>
      </c>
    </row>
    <row r="124" spans="1:6" x14ac:dyDescent="0.25">
      <c r="A124" s="84">
        <v>167</v>
      </c>
      <c r="B124" s="43">
        <v>42171</v>
      </c>
      <c r="C124" s="84"/>
      <c r="D124" s="84">
        <f t="shared" si="4"/>
        <v>0</v>
      </c>
      <c r="E124" s="46">
        <f t="shared" si="3"/>
        <v>3</v>
      </c>
      <c r="F124" s="47">
        <f t="shared" si="2"/>
        <v>1</v>
      </c>
    </row>
    <row r="125" spans="1:6" x14ac:dyDescent="0.25">
      <c r="A125" s="84">
        <v>168</v>
      </c>
      <c r="B125" s="43">
        <v>42172</v>
      </c>
      <c r="C125" s="84"/>
      <c r="D125" s="84">
        <f t="shared" si="4"/>
        <v>0</v>
      </c>
      <c r="E125" s="46">
        <f t="shared" si="3"/>
        <v>3</v>
      </c>
      <c r="F125" s="47">
        <f t="shared" si="2"/>
        <v>1</v>
      </c>
    </row>
    <row r="126" spans="1:6" x14ac:dyDescent="0.25">
      <c r="A126" s="84">
        <v>169</v>
      </c>
      <c r="B126" s="43">
        <v>42173</v>
      </c>
      <c r="C126" s="84"/>
      <c r="D126" s="84">
        <f t="shared" si="4"/>
        <v>0</v>
      </c>
      <c r="E126" s="46">
        <f t="shared" si="3"/>
        <v>3</v>
      </c>
      <c r="F126" s="47">
        <f t="shared" si="2"/>
        <v>1</v>
      </c>
    </row>
    <row r="127" spans="1:6" x14ac:dyDescent="0.25">
      <c r="A127" s="84">
        <v>170</v>
      </c>
      <c r="B127" s="43">
        <v>42174</v>
      </c>
      <c r="C127" s="84"/>
      <c r="D127" s="84">
        <f t="shared" si="4"/>
        <v>0</v>
      </c>
      <c r="E127" s="46">
        <f t="shared" si="3"/>
        <v>3</v>
      </c>
      <c r="F127" s="47">
        <f t="shared" si="2"/>
        <v>1</v>
      </c>
    </row>
    <row r="128" spans="1:6" x14ac:dyDescent="0.25">
      <c r="A128" s="84">
        <v>171</v>
      </c>
      <c r="B128" s="43">
        <v>42175</v>
      </c>
      <c r="C128" s="84"/>
      <c r="D128" s="84">
        <f t="shared" si="4"/>
        <v>0</v>
      </c>
      <c r="E128" s="46">
        <f t="shared" si="3"/>
        <v>3</v>
      </c>
      <c r="F128" s="47">
        <f t="shared" si="2"/>
        <v>1</v>
      </c>
    </row>
    <row r="129" spans="1:6" x14ac:dyDescent="0.25">
      <c r="A129" s="84">
        <v>172</v>
      </c>
      <c r="B129" s="43">
        <v>42176</v>
      </c>
      <c r="C129" s="84"/>
      <c r="D129" s="84">
        <f t="shared" si="4"/>
        <v>0</v>
      </c>
      <c r="E129" s="46">
        <f t="shared" si="3"/>
        <v>3</v>
      </c>
      <c r="F129" s="47">
        <f t="shared" si="2"/>
        <v>1</v>
      </c>
    </row>
    <row r="130" spans="1:6" x14ac:dyDescent="0.25">
      <c r="A130" s="84">
        <v>173</v>
      </c>
      <c r="B130" s="43">
        <v>42177</v>
      </c>
      <c r="C130" s="84"/>
      <c r="D130" s="84">
        <f t="shared" si="4"/>
        <v>0</v>
      </c>
      <c r="E130" s="46">
        <f t="shared" si="3"/>
        <v>3</v>
      </c>
      <c r="F130" s="47">
        <f t="shared" si="2"/>
        <v>1</v>
      </c>
    </row>
    <row r="131" spans="1:6" x14ac:dyDescent="0.25">
      <c r="A131" s="84">
        <v>174</v>
      </c>
      <c r="B131" s="43">
        <v>42178</v>
      </c>
      <c r="C131" s="84"/>
      <c r="D131" s="84">
        <f t="shared" si="4"/>
        <v>0</v>
      </c>
      <c r="E131" s="46">
        <f t="shared" si="3"/>
        <v>3</v>
      </c>
      <c r="F131" s="47">
        <f t="shared" si="2"/>
        <v>1</v>
      </c>
    </row>
    <row r="132" spans="1:6" x14ac:dyDescent="0.25">
      <c r="A132" s="84">
        <v>175</v>
      </c>
      <c r="B132" s="43">
        <v>42179</v>
      </c>
      <c r="C132" s="84"/>
      <c r="D132" s="84">
        <f t="shared" si="4"/>
        <v>0</v>
      </c>
      <c r="E132" s="46">
        <f t="shared" si="3"/>
        <v>3</v>
      </c>
      <c r="F132" s="47">
        <f t="shared" si="2"/>
        <v>1</v>
      </c>
    </row>
    <row r="133" spans="1:6" x14ac:dyDescent="0.25">
      <c r="A133" s="84">
        <v>176</v>
      </c>
      <c r="B133" s="43">
        <v>42180</v>
      </c>
      <c r="C133" s="84"/>
      <c r="D133" s="84">
        <f t="shared" si="4"/>
        <v>0</v>
      </c>
      <c r="E133" s="46">
        <f t="shared" si="3"/>
        <v>3</v>
      </c>
      <c r="F133" s="47">
        <f t="shared" si="2"/>
        <v>1</v>
      </c>
    </row>
    <row r="134" spans="1:6" x14ac:dyDescent="0.25">
      <c r="A134" s="84">
        <v>177</v>
      </c>
      <c r="B134" s="43">
        <v>42181</v>
      </c>
      <c r="D134" s="84">
        <f t="shared" si="4"/>
        <v>0</v>
      </c>
      <c r="E134" s="46">
        <f t="shared" si="3"/>
        <v>3</v>
      </c>
      <c r="F134" s="47">
        <f t="shared" si="2"/>
        <v>1</v>
      </c>
    </row>
    <row r="135" spans="1:6" x14ac:dyDescent="0.25">
      <c r="A135" s="84">
        <v>178</v>
      </c>
      <c r="B135" s="43">
        <v>42182</v>
      </c>
      <c r="D135" s="84">
        <f t="shared" si="4"/>
        <v>0</v>
      </c>
      <c r="E135" s="46">
        <f t="shared" si="3"/>
        <v>3</v>
      </c>
      <c r="F135" s="47">
        <f t="shared" si="2"/>
        <v>1</v>
      </c>
    </row>
    <row r="136" spans="1:6" x14ac:dyDescent="0.25">
      <c r="A136" s="84">
        <v>179</v>
      </c>
      <c r="B136" s="43">
        <v>42183</v>
      </c>
      <c r="D136" s="84">
        <f t="shared" si="4"/>
        <v>0</v>
      </c>
      <c r="E136" s="46">
        <f t="shared" si="3"/>
        <v>3</v>
      </c>
      <c r="F136" s="47">
        <f t="shared" si="2"/>
        <v>1</v>
      </c>
    </row>
    <row r="137" spans="1:6" x14ac:dyDescent="0.25">
      <c r="A137" s="84">
        <v>180</v>
      </c>
      <c r="B137" s="43">
        <v>42184</v>
      </c>
      <c r="C137" s="10">
        <v>3</v>
      </c>
      <c r="E137" s="46">
        <f t="shared" si="3"/>
        <v>3</v>
      </c>
      <c r="F137" s="47">
        <f t="shared" si="2"/>
        <v>1</v>
      </c>
    </row>
    <row r="138" spans="1:6" x14ac:dyDescent="0.25">
      <c r="F138" s="47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O1"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5"/>
  <sheetViews>
    <sheetView workbookViewId="0">
      <selection activeCell="M11" sqref="M11"/>
    </sheetView>
  </sheetViews>
  <sheetFormatPr defaultRowHeight="15" x14ac:dyDescent="0.25"/>
  <cols>
    <col min="1" max="3" width="10.42578125" customWidth="1"/>
    <col min="4" max="4" width="10" customWidth="1"/>
    <col min="5" max="5" width="10.7109375" customWidth="1"/>
    <col min="6" max="7" width="10.85546875" customWidth="1"/>
    <col min="8" max="8" width="12.28515625" customWidth="1"/>
    <col min="9" max="9" width="13.28515625" customWidth="1"/>
    <col min="10" max="10" width="13.28515625" style="83" customWidth="1"/>
    <col min="11" max="11" width="10.5703125" customWidth="1"/>
    <col min="12" max="12" width="10.28515625" customWidth="1"/>
    <col min="13" max="13" width="13.5703125" customWidth="1"/>
    <col min="14" max="14" width="11.7109375" customWidth="1"/>
    <col min="15" max="15" width="14" customWidth="1"/>
    <col min="16" max="16" width="9.7109375" customWidth="1"/>
    <col min="17" max="17" width="13" customWidth="1"/>
    <col min="18" max="18" width="13.7109375" customWidth="1"/>
  </cols>
  <sheetData>
    <row r="1" spans="1:18" x14ac:dyDescent="0.25">
      <c r="D1" s="132" t="s">
        <v>109</v>
      </c>
      <c r="E1" s="132"/>
      <c r="F1" s="132"/>
      <c r="G1" s="132"/>
      <c r="H1" s="132"/>
      <c r="I1" s="132"/>
      <c r="J1" s="77"/>
      <c r="K1" s="58" t="s">
        <v>101</v>
      </c>
      <c r="L1" s="58" t="s">
        <v>101</v>
      </c>
    </row>
    <row r="2" spans="1:18" ht="15.75" thickBot="1" x14ac:dyDescent="0.3">
      <c r="A2" s="48" t="s">
        <v>34</v>
      </c>
      <c r="B2" s="53" t="s">
        <v>4</v>
      </c>
      <c r="C2" s="53" t="s">
        <v>34</v>
      </c>
      <c r="D2" s="48" t="s">
        <v>94</v>
      </c>
      <c r="E2" s="48" t="s">
        <v>95</v>
      </c>
      <c r="F2" s="48" t="s">
        <v>96</v>
      </c>
      <c r="G2" s="48" t="s">
        <v>97</v>
      </c>
      <c r="H2" s="48" t="s">
        <v>98</v>
      </c>
      <c r="I2" s="48" t="s">
        <v>99</v>
      </c>
      <c r="J2" s="78" t="s">
        <v>132</v>
      </c>
      <c r="K2" s="48" t="s">
        <v>100</v>
      </c>
      <c r="L2" s="48" t="s">
        <v>102</v>
      </c>
      <c r="M2" s="57" t="s">
        <v>103</v>
      </c>
      <c r="N2" s="57" t="s">
        <v>104</v>
      </c>
      <c r="O2" s="57" t="s">
        <v>105</v>
      </c>
      <c r="P2" s="57" t="s">
        <v>106</v>
      </c>
      <c r="Q2" s="57" t="s">
        <v>107</v>
      </c>
      <c r="R2" s="57" t="s">
        <v>108</v>
      </c>
    </row>
    <row r="3" spans="1:18" x14ac:dyDescent="0.25">
      <c r="A3" s="54">
        <v>49</v>
      </c>
      <c r="B3" s="54"/>
      <c r="C3" s="54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18" x14ac:dyDescent="0.25">
      <c r="A4" s="55">
        <v>50</v>
      </c>
      <c r="B4" s="55"/>
      <c r="C4" s="55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x14ac:dyDescent="0.25">
      <c r="A5" s="55">
        <v>51</v>
      </c>
      <c r="B5" s="55"/>
      <c r="C5" s="55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spans="1:18" x14ac:dyDescent="0.25">
      <c r="A6" s="55">
        <v>52</v>
      </c>
      <c r="B6" s="55"/>
      <c r="C6" s="5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</row>
    <row r="7" spans="1:18" x14ac:dyDescent="0.25">
      <c r="A7" s="55">
        <v>53</v>
      </c>
      <c r="B7" s="55"/>
      <c r="C7" s="55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</row>
    <row r="8" spans="1:18" x14ac:dyDescent="0.25">
      <c r="A8" s="55">
        <v>54</v>
      </c>
      <c r="B8" s="55"/>
      <c r="C8" s="55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55">
        <v>55</v>
      </c>
      <c r="B9" s="55"/>
      <c r="C9" s="55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</row>
    <row r="10" spans="1:18" x14ac:dyDescent="0.25">
      <c r="A10" s="55">
        <v>56</v>
      </c>
      <c r="B10" s="75">
        <v>42060</v>
      </c>
      <c r="C10" s="60">
        <v>56</v>
      </c>
      <c r="D10" s="61">
        <v>3.2258064516129031E-2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 x14ac:dyDescent="0.25">
      <c r="A11" s="55">
        <v>57</v>
      </c>
      <c r="B11" s="75">
        <v>42061</v>
      </c>
      <c r="C11" s="60">
        <v>57</v>
      </c>
      <c r="D11" s="61">
        <v>3.7220843672456573E-2</v>
      </c>
      <c r="E11" s="61">
        <v>1.020408163265306E-2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f>AVERAGE(D11:G11)</f>
        <v>1.1856231326277408E-2</v>
      </c>
      <c r="N11" s="61">
        <f>AVERAGE(H11:I11)</f>
        <v>0</v>
      </c>
      <c r="O11" s="61">
        <f>AVERAGE(K11:K11)</f>
        <v>0</v>
      </c>
      <c r="P11" s="61">
        <f>AVERAGE(D11:I11)</f>
        <v>7.9041542175182725E-3</v>
      </c>
      <c r="Q11" s="61">
        <f>AVERAGE(H11:L11)</f>
        <v>0</v>
      </c>
      <c r="R11" s="61">
        <f>AVERAGE(D11:L11)</f>
        <v>5.2694361450121817E-3</v>
      </c>
    </row>
    <row r="12" spans="1:18" x14ac:dyDescent="0.25">
      <c r="A12" s="55">
        <v>58</v>
      </c>
      <c r="B12" s="75">
        <v>42062</v>
      </c>
      <c r="C12" s="60">
        <v>58</v>
      </c>
      <c r="D12" s="61">
        <v>4.2183746898263028E-2</v>
      </c>
      <c r="E12" s="61">
        <v>1.7006802721088433E-2</v>
      </c>
      <c r="F12" s="61">
        <v>8.3333333333333332E-3</v>
      </c>
      <c r="G12" s="61">
        <v>2.976190476190476E-3</v>
      </c>
      <c r="H12" s="61">
        <v>5.8139534883720938E-3</v>
      </c>
      <c r="I12" s="61">
        <v>6.4935064935064931E-3</v>
      </c>
      <c r="J12" s="61">
        <v>1.6666666666666666E-2</v>
      </c>
      <c r="K12" s="61">
        <v>0</v>
      </c>
      <c r="L12" s="61">
        <v>0</v>
      </c>
      <c r="M12" s="61">
        <f>AVERAGE(D12:G12)</f>
        <v>1.762501835721882E-2</v>
      </c>
      <c r="N12" s="61">
        <f t="shared" ref="N12:N75" si="0">AVERAGE(H12:I12)</f>
        <v>6.1537299909392934E-3</v>
      </c>
      <c r="O12" s="61">
        <f t="shared" ref="O12:O75" si="1">AVERAGE(K12:K12)</f>
        <v>0</v>
      </c>
      <c r="P12" s="61">
        <f t="shared" ref="P12:P75" si="2">AVERAGE(D12:I12)</f>
        <v>1.3801255568458978E-2</v>
      </c>
      <c r="Q12" s="61">
        <f>AVERAGE(H12:L12)</f>
        <v>5.7948253297090508E-3</v>
      </c>
      <c r="R12" s="61">
        <f t="shared" ref="R12:R75" si="3">AVERAGE(D12:L12)</f>
        <v>1.105268889749117E-2</v>
      </c>
    </row>
    <row r="13" spans="1:18" x14ac:dyDescent="0.25">
      <c r="A13" s="55">
        <v>59</v>
      </c>
      <c r="B13" s="75">
        <v>42063</v>
      </c>
      <c r="C13" s="60">
        <v>59</v>
      </c>
      <c r="D13" s="61">
        <v>4.7146650124069475E-2</v>
      </c>
      <c r="E13" s="61">
        <v>2.3812925170068028E-2</v>
      </c>
      <c r="F13" s="61">
        <v>1.6666666666666666E-2</v>
      </c>
      <c r="G13" s="61">
        <v>5.9553571428571416E-3</v>
      </c>
      <c r="H13" s="61">
        <v>1.1635382059800664E-2</v>
      </c>
      <c r="I13" s="61">
        <v>1.2993506493506491E-2</v>
      </c>
      <c r="J13" s="61">
        <v>5.000000000000001E-2</v>
      </c>
      <c r="K13" s="61">
        <v>0</v>
      </c>
      <c r="L13" s="61">
        <v>0</v>
      </c>
      <c r="M13" s="61">
        <f t="shared" ref="M13:M76" si="4">AVERAGE(D13:G13)</f>
        <v>2.3395399775915326E-2</v>
      </c>
      <c r="N13" s="61">
        <f t="shared" si="0"/>
        <v>1.2314444276653578E-2</v>
      </c>
      <c r="O13" s="61">
        <f t="shared" si="1"/>
        <v>0</v>
      </c>
      <c r="P13" s="61">
        <f t="shared" si="2"/>
        <v>1.9701747942828075E-2</v>
      </c>
      <c r="Q13" s="61">
        <f t="shared" ref="Q13:Q75" si="5">AVERAGE(H13:L13)</f>
        <v>1.4925777710661434E-2</v>
      </c>
      <c r="R13" s="61">
        <f t="shared" si="3"/>
        <v>1.8690054184107609E-2</v>
      </c>
    </row>
    <row r="14" spans="1:18" x14ac:dyDescent="0.25">
      <c r="A14" s="55">
        <v>60</v>
      </c>
      <c r="B14" s="75">
        <v>42064</v>
      </c>
      <c r="C14" s="60">
        <v>60</v>
      </c>
      <c r="D14" s="61">
        <v>5.210955334987593E-2</v>
      </c>
      <c r="E14" s="61">
        <v>3.0619047619047619E-2</v>
      </c>
      <c r="F14" s="61">
        <v>2.5000000000000001E-2</v>
      </c>
      <c r="G14" s="61">
        <v>8.9345238095238089E-3</v>
      </c>
      <c r="H14" s="61">
        <v>1.7456810631229235E-2</v>
      </c>
      <c r="I14" s="61">
        <v>1.9493506493506493E-2</v>
      </c>
      <c r="J14" s="61">
        <v>6.6666666666666666E-2</v>
      </c>
      <c r="K14" s="61">
        <v>0</v>
      </c>
      <c r="L14" s="61">
        <v>0</v>
      </c>
      <c r="M14" s="61">
        <f t="shared" si="4"/>
        <v>2.9165781194611842E-2</v>
      </c>
      <c r="N14" s="61">
        <f t="shared" si="0"/>
        <v>1.8475158562367866E-2</v>
      </c>
      <c r="O14" s="61">
        <f t="shared" si="1"/>
        <v>0</v>
      </c>
      <c r="P14" s="61">
        <f t="shared" si="2"/>
        <v>2.5602240317197184E-2</v>
      </c>
      <c r="Q14" s="61">
        <f t="shared" si="5"/>
        <v>2.0723396758280478E-2</v>
      </c>
      <c r="R14" s="61">
        <f t="shared" si="3"/>
        <v>2.4475567618872193E-2</v>
      </c>
    </row>
    <row r="15" spans="1:18" x14ac:dyDescent="0.25">
      <c r="A15" s="55">
        <v>61</v>
      </c>
      <c r="B15" s="75">
        <v>42065</v>
      </c>
      <c r="C15" s="60">
        <v>61</v>
      </c>
      <c r="D15" s="61">
        <v>5.7072456575682384E-2</v>
      </c>
      <c r="E15" s="61">
        <v>3.742517006802721E-2</v>
      </c>
      <c r="F15" s="61">
        <v>3.3333333333333333E-2</v>
      </c>
      <c r="G15" s="61">
        <v>1.1913690476190475E-2</v>
      </c>
      <c r="H15" s="61">
        <v>2.327823920265781E-2</v>
      </c>
      <c r="I15" s="61">
        <v>2.5993506493506492E-2</v>
      </c>
      <c r="J15" s="61">
        <v>8.3333333333333329E-2</v>
      </c>
      <c r="K15" s="61">
        <v>0</v>
      </c>
      <c r="L15" s="61">
        <v>0</v>
      </c>
      <c r="M15" s="61">
        <f t="shared" si="4"/>
        <v>3.4936162613308348E-2</v>
      </c>
      <c r="N15" s="61">
        <f t="shared" si="0"/>
        <v>2.4635872848082149E-2</v>
      </c>
      <c r="O15" s="61">
        <f t="shared" si="1"/>
        <v>0</v>
      </c>
      <c r="P15" s="61">
        <f t="shared" si="2"/>
        <v>3.1502732691566282E-2</v>
      </c>
      <c r="Q15" s="61">
        <f t="shared" si="5"/>
        <v>2.652101580589953E-2</v>
      </c>
      <c r="R15" s="61">
        <f t="shared" si="3"/>
        <v>3.0261081053636778E-2</v>
      </c>
    </row>
    <row r="16" spans="1:18" x14ac:dyDescent="0.25">
      <c r="A16" s="55">
        <v>62</v>
      </c>
      <c r="B16" s="75">
        <v>42066</v>
      </c>
      <c r="C16" s="60">
        <v>62</v>
      </c>
      <c r="D16" s="61">
        <v>6.2035359801488839E-2</v>
      </c>
      <c r="E16" s="61">
        <v>4.4231292517006797E-2</v>
      </c>
      <c r="F16" s="61">
        <v>4.1666666666666664E-2</v>
      </c>
      <c r="G16" s="61">
        <v>1.4892857142857143E-2</v>
      </c>
      <c r="H16" s="61">
        <v>2.9099667774086381E-2</v>
      </c>
      <c r="I16" s="61">
        <v>3.2493506493506491E-2</v>
      </c>
      <c r="J16" s="61">
        <v>9.9999999999999992E-2</v>
      </c>
      <c r="K16" s="61">
        <v>0</v>
      </c>
      <c r="L16" s="61">
        <v>0</v>
      </c>
      <c r="M16" s="61">
        <f t="shared" si="4"/>
        <v>4.0706544032004861E-2</v>
      </c>
      <c r="N16" s="61">
        <f t="shared" si="0"/>
        <v>3.0796587133796436E-2</v>
      </c>
      <c r="O16" s="61">
        <f t="shared" si="1"/>
        <v>0</v>
      </c>
      <c r="P16" s="61">
        <f t="shared" si="2"/>
        <v>3.7403225065935387E-2</v>
      </c>
      <c r="Q16" s="61">
        <f t="shared" si="5"/>
        <v>3.2318634853518574E-2</v>
      </c>
      <c r="R16" s="61">
        <f t="shared" si="3"/>
        <v>3.6046594488401369E-2</v>
      </c>
    </row>
    <row r="17" spans="1:18" x14ac:dyDescent="0.25">
      <c r="A17" s="55">
        <v>63</v>
      </c>
      <c r="B17" s="75">
        <v>42067</v>
      </c>
      <c r="C17" s="60">
        <v>63</v>
      </c>
      <c r="D17" s="61">
        <v>6.6998263027295293E-2</v>
      </c>
      <c r="E17" s="61">
        <v>5.1037414965986391E-2</v>
      </c>
      <c r="F17" s="61">
        <v>0.05</v>
      </c>
      <c r="G17" s="61">
        <v>1.787202380952381E-2</v>
      </c>
      <c r="H17" s="61">
        <v>3.4921096345514956E-2</v>
      </c>
      <c r="I17" s="61">
        <v>3.8993506493506497E-2</v>
      </c>
      <c r="J17" s="61">
        <v>0.11666666666666665</v>
      </c>
      <c r="K17" s="61">
        <v>0</v>
      </c>
      <c r="L17" s="61">
        <v>0</v>
      </c>
      <c r="M17" s="61">
        <f t="shared" si="4"/>
        <v>4.6476925450701367E-2</v>
      </c>
      <c r="N17" s="61">
        <f t="shared" si="0"/>
        <v>3.695730141951073E-2</v>
      </c>
      <c r="O17" s="61">
        <f t="shared" si="1"/>
        <v>0</v>
      </c>
      <c r="P17" s="61">
        <f t="shared" si="2"/>
        <v>4.3303717440304486E-2</v>
      </c>
      <c r="Q17" s="61">
        <f t="shared" si="5"/>
        <v>3.8116253901137619E-2</v>
      </c>
      <c r="R17" s="61">
        <f t="shared" si="3"/>
        <v>4.1832107923165954E-2</v>
      </c>
    </row>
    <row r="18" spans="1:18" x14ac:dyDescent="0.25">
      <c r="A18" s="55">
        <v>64</v>
      </c>
      <c r="B18" s="75">
        <v>42068</v>
      </c>
      <c r="C18" s="60">
        <v>64</v>
      </c>
      <c r="D18" s="61">
        <v>7.1961166253101741E-2</v>
      </c>
      <c r="E18" s="61">
        <v>5.7843537414965979E-2</v>
      </c>
      <c r="F18" s="61">
        <v>5.7407407407407414E-2</v>
      </c>
      <c r="G18" s="61">
        <v>2.0833333333333332E-2</v>
      </c>
      <c r="H18" s="61">
        <v>4.0742524916943523E-2</v>
      </c>
      <c r="I18" s="61">
        <v>4.5493506493506496E-2</v>
      </c>
      <c r="J18" s="61">
        <v>0.13333333333333333</v>
      </c>
      <c r="K18" s="61">
        <v>0</v>
      </c>
      <c r="L18" s="61">
        <v>0</v>
      </c>
      <c r="M18" s="61">
        <f t="shared" si="4"/>
        <v>5.2011361102202121E-2</v>
      </c>
      <c r="N18" s="61">
        <f t="shared" si="0"/>
        <v>4.3118015705225013E-2</v>
      </c>
      <c r="O18" s="61">
        <f t="shared" si="1"/>
        <v>0</v>
      </c>
      <c r="P18" s="61">
        <f t="shared" si="2"/>
        <v>4.9046912636543087E-2</v>
      </c>
      <c r="Q18" s="61">
        <f t="shared" si="5"/>
        <v>4.391387294875667E-2</v>
      </c>
      <c r="R18" s="61">
        <f t="shared" si="3"/>
        <v>4.7512756572510209E-2</v>
      </c>
    </row>
    <row r="19" spans="1:18" x14ac:dyDescent="0.25">
      <c r="A19" s="55">
        <v>65</v>
      </c>
      <c r="B19" s="75">
        <v>42069</v>
      </c>
      <c r="C19" s="60">
        <v>65</v>
      </c>
      <c r="D19" s="61">
        <v>7.6924069478908189E-2</v>
      </c>
      <c r="E19" s="61">
        <v>6.4649659863945566E-2</v>
      </c>
      <c r="F19" s="61">
        <v>6.4807407407407411E-2</v>
      </c>
      <c r="G19" s="61">
        <v>2.7146464646464644E-2</v>
      </c>
      <c r="H19" s="61">
        <v>4.6563953488372098E-2</v>
      </c>
      <c r="I19" s="61">
        <v>5.1993506493506494E-2</v>
      </c>
      <c r="J19" s="61">
        <v>0.15</v>
      </c>
      <c r="K19" s="61">
        <v>0</v>
      </c>
      <c r="L19" s="61">
        <v>0</v>
      </c>
      <c r="M19" s="61">
        <f t="shared" si="4"/>
        <v>5.8381900349181448E-2</v>
      </c>
      <c r="N19" s="61">
        <f t="shared" si="0"/>
        <v>4.9278729990939296E-2</v>
      </c>
      <c r="O19" s="61">
        <f t="shared" si="1"/>
        <v>0</v>
      </c>
      <c r="P19" s="61">
        <f t="shared" si="2"/>
        <v>5.5347510229767395E-2</v>
      </c>
      <c r="Q19" s="61">
        <f t="shared" si="5"/>
        <v>4.9711491996375715E-2</v>
      </c>
      <c r="R19" s="61">
        <f t="shared" si="3"/>
        <v>5.3565006819844933E-2</v>
      </c>
    </row>
    <row r="20" spans="1:18" x14ac:dyDescent="0.25">
      <c r="A20" s="55">
        <v>66</v>
      </c>
      <c r="B20" s="75">
        <v>42070</v>
      </c>
      <c r="C20" s="60">
        <v>66</v>
      </c>
      <c r="D20" s="61">
        <v>8.1886972704714622E-2</v>
      </c>
      <c r="E20" s="61">
        <v>7.1455782312925153E-2</v>
      </c>
      <c r="F20" s="61">
        <v>7.2207407407407415E-2</v>
      </c>
      <c r="G20" s="61">
        <v>3.3458964646464646E-2</v>
      </c>
      <c r="H20" s="61">
        <v>5.2385382059800666E-2</v>
      </c>
      <c r="I20" s="61">
        <v>5.8493506493506493E-2</v>
      </c>
      <c r="J20" s="61">
        <v>0.16666666666666666</v>
      </c>
      <c r="K20" s="61">
        <v>1.1363636363636364E-2</v>
      </c>
      <c r="L20" s="61">
        <v>8.0808080808080808E-3</v>
      </c>
      <c r="M20" s="61">
        <f t="shared" si="4"/>
        <v>6.4752281767877964E-2</v>
      </c>
      <c r="N20" s="61">
        <f t="shared" si="0"/>
        <v>5.5439444276653579E-2</v>
      </c>
      <c r="O20" s="61">
        <f t="shared" si="1"/>
        <v>1.1363636363636364E-2</v>
      </c>
      <c r="P20" s="61">
        <f t="shared" si="2"/>
        <v>6.1648002604136498E-2</v>
      </c>
      <c r="Q20" s="61">
        <f t="shared" si="5"/>
        <v>5.9397999932883652E-2</v>
      </c>
      <c r="R20" s="61">
        <f t="shared" si="3"/>
        <v>6.1777680748436675E-2</v>
      </c>
    </row>
    <row r="21" spans="1:18" x14ac:dyDescent="0.25">
      <c r="A21" s="55">
        <v>67</v>
      </c>
      <c r="B21" s="75">
        <v>42071</v>
      </c>
      <c r="C21" s="60">
        <v>67</v>
      </c>
      <c r="D21" s="61">
        <v>8.684987593052107E-2</v>
      </c>
      <c r="E21" s="61">
        <v>7.8261904761904755E-2</v>
      </c>
      <c r="F21" s="61">
        <v>7.9607407407407405E-2</v>
      </c>
      <c r="G21" s="61">
        <v>3.9771464646464645E-2</v>
      </c>
      <c r="H21" s="61">
        <v>5.820681063122924E-2</v>
      </c>
      <c r="I21" s="61">
        <v>6.4993506493506492E-2</v>
      </c>
      <c r="J21" s="61">
        <v>0.18333333333333332</v>
      </c>
      <c r="K21" s="61">
        <v>2.2738636363636364E-2</v>
      </c>
      <c r="L21" s="61">
        <v>1.6147474747474747E-2</v>
      </c>
      <c r="M21" s="61">
        <f t="shared" si="4"/>
        <v>7.1122663186574467E-2</v>
      </c>
      <c r="N21" s="61">
        <f t="shared" si="0"/>
        <v>6.1600158562367863E-2</v>
      </c>
      <c r="O21" s="61">
        <f t="shared" si="1"/>
        <v>2.2738636363636364E-2</v>
      </c>
      <c r="P21" s="61">
        <f t="shared" si="2"/>
        <v>6.7948494978505594E-2</v>
      </c>
      <c r="Q21" s="61">
        <f t="shared" si="5"/>
        <v>6.9083952313836031E-2</v>
      </c>
      <c r="R21" s="61">
        <f t="shared" si="3"/>
        <v>6.9990046035053127E-2</v>
      </c>
    </row>
    <row r="22" spans="1:18" x14ac:dyDescent="0.25">
      <c r="A22" s="55">
        <v>68</v>
      </c>
      <c r="B22" s="75">
        <v>42072</v>
      </c>
      <c r="C22" s="60">
        <v>68</v>
      </c>
      <c r="D22" s="61">
        <v>9.1812779156327518E-2</v>
      </c>
      <c r="E22" s="61">
        <v>8.5068027210884342E-2</v>
      </c>
      <c r="F22" s="61">
        <v>8.7007407407407408E-2</v>
      </c>
      <c r="G22" s="61">
        <v>4.6083964646464644E-2</v>
      </c>
      <c r="H22" s="61">
        <v>6.4028239202657808E-2</v>
      </c>
      <c r="I22" s="61">
        <v>7.1493506493506498E-2</v>
      </c>
      <c r="J22" s="61">
        <v>0.19999999999999998</v>
      </c>
      <c r="K22" s="61">
        <v>3.411363636363636E-2</v>
      </c>
      <c r="L22" s="61">
        <v>2.4214141414141414E-2</v>
      </c>
      <c r="M22" s="61">
        <f t="shared" si="4"/>
        <v>7.7493044605270983E-2</v>
      </c>
      <c r="N22" s="61">
        <f t="shared" si="0"/>
        <v>6.776087284808216E-2</v>
      </c>
      <c r="O22" s="61">
        <f t="shared" si="1"/>
        <v>3.411363636363636E-2</v>
      </c>
      <c r="P22" s="61">
        <f t="shared" si="2"/>
        <v>7.4248987352874704E-2</v>
      </c>
      <c r="Q22" s="61">
        <f t="shared" si="5"/>
        <v>7.8769904694788423E-2</v>
      </c>
      <c r="R22" s="61">
        <f t="shared" si="3"/>
        <v>7.8202411321669565E-2</v>
      </c>
    </row>
    <row r="23" spans="1:18" x14ac:dyDescent="0.25">
      <c r="A23" s="55">
        <v>69</v>
      </c>
      <c r="B23" s="75">
        <v>42073</v>
      </c>
      <c r="C23" s="60">
        <v>69</v>
      </c>
      <c r="D23" s="61">
        <v>9.6774193548387094E-2</v>
      </c>
      <c r="E23" s="61">
        <v>9.1836734693877556E-2</v>
      </c>
      <c r="F23" s="61">
        <v>9.4407407407407412E-2</v>
      </c>
      <c r="G23" s="61">
        <v>5.2396464646464642E-2</v>
      </c>
      <c r="H23" s="61">
        <v>6.9849667774086382E-2</v>
      </c>
      <c r="I23" s="61">
        <v>7.7993506493506504E-2</v>
      </c>
      <c r="J23" s="61">
        <v>0.21666666666666667</v>
      </c>
      <c r="K23" s="61">
        <v>4.5488636363636356E-2</v>
      </c>
      <c r="L23" s="61">
        <v>3.2280808080808084E-2</v>
      </c>
      <c r="M23" s="61">
        <f t="shared" si="4"/>
        <v>8.3853700074034171E-2</v>
      </c>
      <c r="N23" s="61">
        <f t="shared" si="0"/>
        <v>7.3921587133796443E-2</v>
      </c>
      <c r="O23" s="61">
        <f t="shared" si="1"/>
        <v>4.5488636363636356E-2</v>
      </c>
      <c r="P23" s="61">
        <f t="shared" si="2"/>
        <v>8.05429957606216E-2</v>
      </c>
      <c r="Q23" s="61">
        <f t="shared" si="5"/>
        <v>8.8455857075740801E-2</v>
      </c>
      <c r="R23" s="61">
        <f t="shared" si="3"/>
        <v>8.6410453963871203E-2</v>
      </c>
    </row>
    <row r="24" spans="1:18" x14ac:dyDescent="0.25">
      <c r="A24" s="55">
        <v>70</v>
      </c>
      <c r="B24" s="75">
        <v>42074</v>
      </c>
      <c r="C24" s="60">
        <v>70</v>
      </c>
      <c r="D24" s="61">
        <v>9.8387096774193536E-2</v>
      </c>
      <c r="E24" s="61">
        <v>0.10034013605442177</v>
      </c>
      <c r="F24" s="61">
        <v>0.1018074074074074</v>
      </c>
      <c r="G24" s="61">
        <v>5.8708964646464641E-2</v>
      </c>
      <c r="H24" s="61">
        <v>7.5671096345514957E-2</v>
      </c>
      <c r="I24" s="61">
        <v>8.4493506493506496E-2</v>
      </c>
      <c r="J24" s="61">
        <v>0.23333333333333336</v>
      </c>
      <c r="K24" s="61">
        <v>5.6863636363636352E-2</v>
      </c>
      <c r="L24" s="61">
        <v>4.034747474747475E-2</v>
      </c>
      <c r="M24" s="61">
        <f t="shared" si="4"/>
        <v>8.9810901220621839E-2</v>
      </c>
      <c r="N24" s="61">
        <f t="shared" si="0"/>
        <v>8.0082301419510726E-2</v>
      </c>
      <c r="O24" s="61">
        <f t="shared" si="1"/>
        <v>5.6863636363636352E-2</v>
      </c>
      <c r="P24" s="61">
        <f t="shared" si="2"/>
        <v>8.6568034620251463E-2</v>
      </c>
      <c r="Q24" s="61">
        <f t="shared" si="5"/>
        <v>9.814180945669318E-2</v>
      </c>
      <c r="R24" s="61">
        <f t="shared" si="3"/>
        <v>9.4439183573994806E-2</v>
      </c>
    </row>
    <row r="25" spans="1:18" x14ac:dyDescent="0.25">
      <c r="A25" s="55">
        <v>71</v>
      </c>
      <c r="B25" s="75">
        <v>42075</v>
      </c>
      <c r="C25" s="60">
        <v>71</v>
      </c>
      <c r="D25" s="61">
        <v>9.9999999999999992E-2</v>
      </c>
      <c r="E25" s="61">
        <v>0.10884013605442178</v>
      </c>
      <c r="F25" s="61">
        <v>0.10920740740740741</v>
      </c>
      <c r="G25" s="61">
        <v>6.5021464646464647E-2</v>
      </c>
      <c r="H25" s="61">
        <v>8.1492524916943518E-2</v>
      </c>
      <c r="I25" s="61">
        <v>9.0993506493506487E-2</v>
      </c>
      <c r="J25" s="61">
        <v>0.25000000000000006</v>
      </c>
      <c r="K25" s="61">
        <v>6.8238636363636349E-2</v>
      </c>
      <c r="L25" s="61">
        <v>4.8414141414141416E-2</v>
      </c>
      <c r="M25" s="61">
        <f t="shared" si="4"/>
        <v>9.5767252027073452E-2</v>
      </c>
      <c r="N25" s="61">
        <f t="shared" si="0"/>
        <v>8.6243015705224996E-2</v>
      </c>
      <c r="O25" s="61">
        <f t="shared" si="1"/>
        <v>6.8238636363636349E-2</v>
      </c>
      <c r="P25" s="61">
        <f t="shared" si="2"/>
        <v>9.2592506586457304E-2</v>
      </c>
      <c r="Q25" s="61">
        <f t="shared" si="5"/>
        <v>0.10782776183764557</v>
      </c>
      <c r="R25" s="61">
        <f t="shared" si="3"/>
        <v>0.10246753525516908</v>
      </c>
    </row>
    <row r="26" spans="1:18" x14ac:dyDescent="0.25">
      <c r="A26" s="55">
        <v>72</v>
      </c>
      <c r="B26" s="75">
        <v>42076</v>
      </c>
      <c r="C26" s="60">
        <v>72</v>
      </c>
      <c r="D26" s="61">
        <v>0.10161290322580643</v>
      </c>
      <c r="E26" s="61">
        <v>0.11734013605442178</v>
      </c>
      <c r="F26" s="61">
        <v>0.11660740740740741</v>
      </c>
      <c r="G26" s="61">
        <v>7.1333964646464645E-2</v>
      </c>
      <c r="H26" s="61">
        <v>8.7313953488372092E-2</v>
      </c>
      <c r="I26" s="61">
        <v>9.7493506493506479E-2</v>
      </c>
      <c r="J26" s="61">
        <v>0.26666666666666672</v>
      </c>
      <c r="K26" s="61">
        <v>7.9613636363636345E-2</v>
      </c>
      <c r="L26" s="61">
        <v>5.6480808080808083E-2</v>
      </c>
      <c r="M26" s="61">
        <f t="shared" si="4"/>
        <v>0.10172360283352506</v>
      </c>
      <c r="N26" s="61">
        <f t="shared" si="0"/>
        <v>9.2403729990939293E-2</v>
      </c>
      <c r="O26" s="61">
        <f t="shared" si="1"/>
        <v>7.9613636363636345E-2</v>
      </c>
      <c r="P26" s="61">
        <f t="shared" si="2"/>
        <v>9.8616978552663145E-2</v>
      </c>
      <c r="Q26" s="61">
        <f t="shared" si="5"/>
        <v>0.11751371421859795</v>
      </c>
      <c r="R26" s="61">
        <f t="shared" si="3"/>
        <v>0.11049588693634334</v>
      </c>
    </row>
    <row r="27" spans="1:18" x14ac:dyDescent="0.25">
      <c r="A27" s="55">
        <v>73</v>
      </c>
      <c r="B27" s="75">
        <v>42077</v>
      </c>
      <c r="C27" s="60">
        <v>73</v>
      </c>
      <c r="D27" s="61">
        <v>0.10322580645161288</v>
      </c>
      <c r="E27" s="61">
        <v>0.12584013605442179</v>
      </c>
      <c r="F27" s="61">
        <v>0.1240074074074074</v>
      </c>
      <c r="G27" s="61">
        <v>7.7646464646464644E-2</v>
      </c>
      <c r="H27" s="61">
        <v>9.3135382059800653E-2</v>
      </c>
      <c r="I27" s="61">
        <v>0.10399350649350647</v>
      </c>
      <c r="J27" s="61">
        <v>0.28333333333333338</v>
      </c>
      <c r="K27" s="61">
        <v>9.0988636363636341E-2</v>
      </c>
      <c r="L27" s="61">
        <v>6.4547474747474742E-2</v>
      </c>
      <c r="M27" s="61">
        <f t="shared" si="4"/>
        <v>0.10767995363997668</v>
      </c>
      <c r="N27" s="61">
        <f t="shared" si="0"/>
        <v>9.8564444276653562E-2</v>
      </c>
      <c r="O27" s="61">
        <f t="shared" si="1"/>
        <v>9.0988636363636341E-2</v>
      </c>
      <c r="P27" s="61">
        <f t="shared" si="2"/>
        <v>0.10464145051886897</v>
      </c>
      <c r="Q27" s="61">
        <f t="shared" si="5"/>
        <v>0.12719966659955034</v>
      </c>
      <c r="R27" s="61">
        <f t="shared" si="3"/>
        <v>0.1185242386175176</v>
      </c>
    </row>
    <row r="28" spans="1:18" x14ac:dyDescent="0.25">
      <c r="A28" s="55">
        <v>74</v>
      </c>
      <c r="B28" s="75">
        <v>42078</v>
      </c>
      <c r="C28" s="60">
        <v>74</v>
      </c>
      <c r="D28" s="61">
        <v>0.10483870967741933</v>
      </c>
      <c r="E28" s="61">
        <v>0.13434013605442177</v>
      </c>
      <c r="F28" s="61">
        <v>0.13140740740740739</v>
      </c>
      <c r="G28" s="61">
        <v>8.3958964646464643E-2</v>
      </c>
      <c r="H28" s="61">
        <v>9.8956810631229214E-2</v>
      </c>
      <c r="I28" s="61">
        <v>0.11049350649350646</v>
      </c>
      <c r="J28" s="61">
        <v>0.3000000000000001</v>
      </c>
      <c r="K28" s="61">
        <v>0.10236363636363634</v>
      </c>
      <c r="L28" s="61">
        <v>7.2614141414141409E-2</v>
      </c>
      <c r="M28" s="61">
        <f t="shared" si="4"/>
        <v>0.11363630444642829</v>
      </c>
      <c r="N28" s="61">
        <f t="shared" si="0"/>
        <v>0.10472515856236783</v>
      </c>
      <c r="O28" s="61">
        <f t="shared" si="1"/>
        <v>0.10236363636363634</v>
      </c>
      <c r="P28" s="61">
        <f t="shared" si="2"/>
        <v>0.1106659224850748</v>
      </c>
      <c r="Q28" s="61">
        <f t="shared" si="5"/>
        <v>0.13688561898050269</v>
      </c>
      <c r="R28" s="61">
        <f t="shared" si="3"/>
        <v>0.12655259029869187</v>
      </c>
    </row>
    <row r="29" spans="1:18" x14ac:dyDescent="0.25">
      <c r="A29" s="55">
        <v>75</v>
      </c>
      <c r="B29" s="75">
        <v>42079</v>
      </c>
      <c r="C29" s="60">
        <v>75</v>
      </c>
      <c r="D29" s="61">
        <v>0.10645161290322577</v>
      </c>
      <c r="E29" s="61">
        <v>0.14284013605442178</v>
      </c>
      <c r="F29" s="61">
        <v>0.13880740740740741</v>
      </c>
      <c r="G29" s="61">
        <v>9.0271464646464641E-2</v>
      </c>
      <c r="H29" s="61">
        <v>0.10477823920265779</v>
      </c>
      <c r="I29" s="61">
        <v>0.11699350649350646</v>
      </c>
      <c r="J29" s="61">
        <v>0.31666666666666676</v>
      </c>
      <c r="K29" s="61">
        <v>0.11373863636363633</v>
      </c>
      <c r="L29" s="61">
        <v>8.0680808080808075E-2</v>
      </c>
      <c r="M29" s="61">
        <f t="shared" si="4"/>
        <v>0.1195926552528799</v>
      </c>
      <c r="N29" s="61">
        <f t="shared" si="0"/>
        <v>0.11088587284808213</v>
      </c>
      <c r="O29" s="61">
        <f t="shared" si="1"/>
        <v>0.11373863636363633</v>
      </c>
      <c r="P29" s="61">
        <f t="shared" si="2"/>
        <v>0.11669039445128065</v>
      </c>
      <c r="Q29" s="61">
        <f t="shared" si="5"/>
        <v>0.1465715713614551</v>
      </c>
      <c r="R29" s="61">
        <f t="shared" si="3"/>
        <v>0.13458094197986614</v>
      </c>
    </row>
    <row r="30" spans="1:18" x14ac:dyDescent="0.25">
      <c r="A30" s="55">
        <v>76</v>
      </c>
      <c r="B30" s="75">
        <v>42080</v>
      </c>
      <c r="C30" s="60">
        <v>76</v>
      </c>
      <c r="D30" s="61">
        <v>0.10806451612903221</v>
      </c>
      <c r="E30" s="61">
        <v>0.15134013605442179</v>
      </c>
      <c r="F30" s="61">
        <v>0.14620740740740742</v>
      </c>
      <c r="G30" s="61">
        <v>9.658396464646464E-2</v>
      </c>
      <c r="H30" s="61">
        <v>0.11059966777408635</v>
      </c>
      <c r="I30" s="61">
        <v>0.12349350649350645</v>
      </c>
      <c r="J30" s="61">
        <v>0.33333333333333343</v>
      </c>
      <c r="K30" s="61">
        <v>0.12511363636363634</v>
      </c>
      <c r="L30" s="61">
        <v>8.8747474747474742E-2</v>
      </c>
      <c r="M30" s="61">
        <f t="shared" si="4"/>
        <v>0.12554900605933153</v>
      </c>
      <c r="N30" s="61">
        <f t="shared" si="0"/>
        <v>0.1170465871337964</v>
      </c>
      <c r="O30" s="61">
        <f t="shared" si="1"/>
        <v>0.12511363636363634</v>
      </c>
      <c r="P30" s="61">
        <f t="shared" si="2"/>
        <v>0.12271486641748648</v>
      </c>
      <c r="Q30" s="61">
        <f t="shared" si="5"/>
        <v>0.15625752374240745</v>
      </c>
      <c r="R30" s="61">
        <f t="shared" si="3"/>
        <v>0.14260929366104039</v>
      </c>
    </row>
    <row r="31" spans="1:18" x14ac:dyDescent="0.25">
      <c r="A31" s="55">
        <v>77</v>
      </c>
      <c r="B31" s="75">
        <v>42081</v>
      </c>
      <c r="C31" s="60">
        <v>77</v>
      </c>
      <c r="D31" s="61">
        <v>0.10967741935483867</v>
      </c>
      <c r="E31" s="61">
        <v>0.15984013605442179</v>
      </c>
      <c r="F31" s="61">
        <v>0.15360740740740744</v>
      </c>
      <c r="G31" s="61">
        <v>0.10289646464646464</v>
      </c>
      <c r="H31" s="61">
        <v>0.11642109634551491</v>
      </c>
      <c r="I31" s="61">
        <v>0.12999350649350644</v>
      </c>
      <c r="J31" s="61">
        <v>0.35000000000000009</v>
      </c>
      <c r="K31" s="61">
        <v>0.13648863636363634</v>
      </c>
      <c r="L31" s="61">
        <v>9.6814141414141408E-2</v>
      </c>
      <c r="M31" s="61">
        <f t="shared" si="4"/>
        <v>0.13150535686578313</v>
      </c>
      <c r="N31" s="61">
        <f t="shared" si="0"/>
        <v>0.12320730141951067</v>
      </c>
      <c r="O31" s="61">
        <f t="shared" si="1"/>
        <v>0.13648863636363634</v>
      </c>
      <c r="P31" s="61">
        <f t="shared" si="2"/>
        <v>0.12873933838369231</v>
      </c>
      <c r="Q31" s="61">
        <f t="shared" si="5"/>
        <v>0.16594347612335986</v>
      </c>
      <c r="R31" s="61">
        <f t="shared" si="3"/>
        <v>0.15063764534221463</v>
      </c>
    </row>
    <row r="32" spans="1:18" x14ac:dyDescent="0.25">
      <c r="A32" s="55">
        <v>78</v>
      </c>
      <c r="B32" s="75">
        <v>42082</v>
      </c>
      <c r="C32" s="60">
        <v>78</v>
      </c>
      <c r="D32" s="61">
        <v>0.11129032258064511</v>
      </c>
      <c r="E32" s="61">
        <v>0.16834013605442177</v>
      </c>
      <c r="F32" s="61">
        <v>0.16100740740740746</v>
      </c>
      <c r="G32" s="61">
        <v>0.10920896464646464</v>
      </c>
      <c r="H32" s="61">
        <v>0.12224252491694347</v>
      </c>
      <c r="I32" s="61">
        <v>0.13649350649350642</v>
      </c>
      <c r="J32" s="61">
        <v>0.36666666666666675</v>
      </c>
      <c r="K32" s="61">
        <v>0.14786363636363634</v>
      </c>
      <c r="L32" s="61">
        <v>0.10488080808080807</v>
      </c>
      <c r="M32" s="61">
        <f t="shared" si="4"/>
        <v>0.13746170767223476</v>
      </c>
      <c r="N32" s="61">
        <f t="shared" si="0"/>
        <v>0.12936801570522494</v>
      </c>
      <c r="O32" s="61">
        <f t="shared" si="1"/>
        <v>0.14786363636363634</v>
      </c>
      <c r="P32" s="61">
        <f t="shared" si="2"/>
        <v>0.13476381034989815</v>
      </c>
      <c r="Q32" s="61">
        <f t="shared" si="5"/>
        <v>0.17562942850431221</v>
      </c>
      <c r="R32" s="61">
        <f t="shared" si="3"/>
        <v>0.1586659970233889</v>
      </c>
    </row>
    <row r="33" spans="1:18" x14ac:dyDescent="0.25">
      <c r="A33" s="55">
        <v>79</v>
      </c>
      <c r="B33" s="75">
        <v>42083</v>
      </c>
      <c r="C33" s="60">
        <v>79</v>
      </c>
      <c r="D33" s="61">
        <v>0.11290322580645155</v>
      </c>
      <c r="E33" s="61">
        <v>0.17684013605442175</v>
      </c>
      <c r="F33" s="61">
        <v>0.16840740740740748</v>
      </c>
      <c r="G33" s="61">
        <v>0.11552146464646464</v>
      </c>
      <c r="H33" s="61">
        <v>0.12806395348837205</v>
      </c>
      <c r="I33" s="61">
        <v>0.14299350649350642</v>
      </c>
      <c r="J33" s="61">
        <v>0.38333333333333347</v>
      </c>
      <c r="K33" s="61">
        <v>0.15923863636363633</v>
      </c>
      <c r="L33" s="61">
        <v>0.11294747474747474</v>
      </c>
      <c r="M33" s="61">
        <f t="shared" si="4"/>
        <v>0.14341805847868636</v>
      </c>
      <c r="N33" s="61">
        <f t="shared" si="0"/>
        <v>0.13552872999093923</v>
      </c>
      <c r="O33" s="61">
        <f t="shared" si="1"/>
        <v>0.15923863636363633</v>
      </c>
      <c r="P33" s="61">
        <f t="shared" si="2"/>
        <v>0.14078828231610399</v>
      </c>
      <c r="Q33" s="61">
        <f t="shared" si="5"/>
        <v>0.18531538088526461</v>
      </c>
      <c r="R33" s="61">
        <f t="shared" si="3"/>
        <v>0.16669434870456318</v>
      </c>
    </row>
    <row r="34" spans="1:18" x14ac:dyDescent="0.25">
      <c r="A34" s="55">
        <v>80</v>
      </c>
      <c r="B34" s="75">
        <v>42084</v>
      </c>
      <c r="C34" s="60">
        <v>80</v>
      </c>
      <c r="D34" s="61">
        <v>0.114516129032258</v>
      </c>
      <c r="E34" s="61">
        <v>0.18534013605442173</v>
      </c>
      <c r="F34" s="61">
        <v>0.1758074074074075</v>
      </c>
      <c r="G34" s="61">
        <v>0.12183396464646463</v>
      </c>
      <c r="H34" s="61">
        <v>0.13388538205980061</v>
      </c>
      <c r="I34" s="61">
        <v>0.1494935064935064</v>
      </c>
      <c r="J34" s="61">
        <v>0.40000000000000013</v>
      </c>
      <c r="K34" s="61">
        <v>0.17061363636363633</v>
      </c>
      <c r="L34" s="61">
        <v>0.12101414141414141</v>
      </c>
      <c r="M34" s="61">
        <f t="shared" si="4"/>
        <v>0.14937440928513798</v>
      </c>
      <c r="N34" s="61">
        <f t="shared" si="0"/>
        <v>0.1416894442766535</v>
      </c>
      <c r="O34" s="61">
        <f t="shared" si="1"/>
        <v>0.17061363636363633</v>
      </c>
      <c r="P34" s="61">
        <f t="shared" si="2"/>
        <v>0.1468127542823098</v>
      </c>
      <c r="Q34" s="61">
        <f t="shared" si="5"/>
        <v>0.19500133326621699</v>
      </c>
      <c r="R34" s="61">
        <f t="shared" si="3"/>
        <v>0.17472270038573742</v>
      </c>
    </row>
    <row r="35" spans="1:18" x14ac:dyDescent="0.25">
      <c r="A35" s="55">
        <v>81</v>
      </c>
      <c r="B35" s="75">
        <v>42085</v>
      </c>
      <c r="C35" s="60">
        <v>81</v>
      </c>
      <c r="D35" s="61">
        <v>0.11612903225806445</v>
      </c>
      <c r="E35" s="61">
        <v>0.19384013605442171</v>
      </c>
      <c r="F35" s="61">
        <v>0.18320740740740751</v>
      </c>
      <c r="G35" s="61">
        <v>0.12814646464646465</v>
      </c>
      <c r="H35" s="61">
        <v>0.13970681063122917</v>
      </c>
      <c r="I35" s="61">
        <v>0.15599350649350641</v>
      </c>
      <c r="J35" s="61">
        <v>0.4166666666666668</v>
      </c>
      <c r="K35" s="61">
        <v>0.18198863636363632</v>
      </c>
      <c r="L35" s="61">
        <v>0.12908080808080807</v>
      </c>
      <c r="M35" s="61">
        <f t="shared" si="4"/>
        <v>0.15533076009158958</v>
      </c>
      <c r="N35" s="61">
        <f t="shared" si="0"/>
        <v>0.14785015856236777</v>
      </c>
      <c r="O35" s="61">
        <f t="shared" si="1"/>
        <v>0.18198863636363632</v>
      </c>
      <c r="P35" s="61">
        <f t="shared" si="2"/>
        <v>0.15283722624851565</v>
      </c>
      <c r="Q35" s="61">
        <f t="shared" si="5"/>
        <v>0.20468728564716937</v>
      </c>
      <c r="R35" s="61">
        <f t="shared" si="3"/>
        <v>0.18275105206691167</v>
      </c>
    </row>
    <row r="36" spans="1:18" x14ac:dyDescent="0.25">
      <c r="A36" s="55">
        <v>82</v>
      </c>
      <c r="B36" s="75">
        <v>42086</v>
      </c>
      <c r="C36" s="60">
        <v>82</v>
      </c>
      <c r="D36" s="61">
        <v>0.11774193548387089</v>
      </c>
      <c r="E36" s="61">
        <v>0.20234013605442169</v>
      </c>
      <c r="F36" s="61">
        <v>0.1906074074074075</v>
      </c>
      <c r="G36" s="61">
        <v>0.13445896464646465</v>
      </c>
      <c r="H36" s="61">
        <v>0.14552823920265776</v>
      </c>
      <c r="I36" s="61">
        <v>0.16249350649350638</v>
      </c>
      <c r="J36" s="61">
        <v>0.43333333333333351</v>
      </c>
      <c r="K36" s="61">
        <v>0.19336363636363632</v>
      </c>
      <c r="L36" s="61">
        <v>0.13714747474747474</v>
      </c>
      <c r="M36" s="61">
        <f t="shared" si="4"/>
        <v>0.16128711089804121</v>
      </c>
      <c r="N36" s="61">
        <f t="shared" si="0"/>
        <v>0.15401087284808207</v>
      </c>
      <c r="O36" s="61">
        <f t="shared" si="1"/>
        <v>0.19336363636363632</v>
      </c>
      <c r="P36" s="61">
        <f t="shared" si="2"/>
        <v>0.15886169821472149</v>
      </c>
      <c r="Q36" s="61">
        <f t="shared" si="5"/>
        <v>0.21437323802812172</v>
      </c>
      <c r="R36" s="61">
        <f t="shared" si="3"/>
        <v>0.19077940374808597</v>
      </c>
    </row>
    <row r="37" spans="1:18" x14ac:dyDescent="0.25">
      <c r="A37" s="55">
        <v>83</v>
      </c>
      <c r="B37" s="75">
        <v>42087</v>
      </c>
      <c r="C37" s="60">
        <v>83</v>
      </c>
      <c r="D37" s="61">
        <v>0.11935483870967734</v>
      </c>
      <c r="E37" s="61">
        <v>0.2108401360544217</v>
      </c>
      <c r="F37" s="61">
        <v>0.19800740740740752</v>
      </c>
      <c r="G37" s="61">
        <v>0.14077146464646464</v>
      </c>
      <c r="H37" s="61">
        <v>0.15134966777408634</v>
      </c>
      <c r="I37" s="61">
        <v>0.16899350649350639</v>
      </c>
      <c r="J37" s="61">
        <v>0.45000000000000018</v>
      </c>
      <c r="K37" s="61">
        <v>0.20473863636363632</v>
      </c>
      <c r="L37" s="61">
        <v>0.14521414141414141</v>
      </c>
      <c r="M37" s="61">
        <f t="shared" si="4"/>
        <v>0.16724346170449278</v>
      </c>
      <c r="N37" s="61">
        <f t="shared" si="0"/>
        <v>0.16017158713379637</v>
      </c>
      <c r="O37" s="61">
        <f t="shared" si="1"/>
        <v>0.20473863636363632</v>
      </c>
      <c r="P37" s="61">
        <f t="shared" si="2"/>
        <v>0.1648861701809273</v>
      </c>
      <c r="Q37" s="61">
        <f t="shared" si="5"/>
        <v>0.22405919040907413</v>
      </c>
      <c r="R37" s="61">
        <f t="shared" si="3"/>
        <v>0.19880775542926019</v>
      </c>
    </row>
    <row r="38" spans="1:18" x14ac:dyDescent="0.25">
      <c r="A38" s="55">
        <v>84</v>
      </c>
      <c r="B38" s="75">
        <v>42088</v>
      </c>
      <c r="C38" s="60">
        <v>84</v>
      </c>
      <c r="D38" s="61">
        <v>0.12096774193548379</v>
      </c>
      <c r="E38" s="61">
        <v>0.21934013605442168</v>
      </c>
      <c r="F38" s="61">
        <v>0.20540740740740754</v>
      </c>
      <c r="G38" s="61">
        <v>0.14708396464646464</v>
      </c>
      <c r="H38" s="61">
        <v>0.1571710963455149</v>
      </c>
      <c r="I38" s="61">
        <v>0.17549350649350637</v>
      </c>
      <c r="J38" s="61">
        <v>0.46666666666666684</v>
      </c>
      <c r="K38" s="61">
        <v>0.21611363636363631</v>
      </c>
      <c r="L38" s="61">
        <v>0.15328080808080807</v>
      </c>
      <c r="M38" s="61">
        <f t="shared" si="4"/>
        <v>0.17319981251094443</v>
      </c>
      <c r="N38" s="61">
        <f t="shared" si="0"/>
        <v>0.16633230141951064</v>
      </c>
      <c r="O38" s="61">
        <f t="shared" si="1"/>
        <v>0.21611363636363631</v>
      </c>
      <c r="P38" s="61">
        <f t="shared" si="2"/>
        <v>0.17091064214713317</v>
      </c>
      <c r="Q38" s="61">
        <f t="shared" si="5"/>
        <v>0.23374514279002651</v>
      </c>
      <c r="R38" s="61">
        <f t="shared" si="3"/>
        <v>0.20683610711043446</v>
      </c>
    </row>
    <row r="39" spans="1:18" x14ac:dyDescent="0.25">
      <c r="A39" s="55">
        <v>85</v>
      </c>
      <c r="B39" s="75">
        <v>42089</v>
      </c>
      <c r="C39" s="60">
        <v>85</v>
      </c>
      <c r="D39" s="61">
        <v>0.12258064516129023</v>
      </c>
      <c r="E39" s="61">
        <v>0.22784013605442166</v>
      </c>
      <c r="F39" s="61">
        <v>0.21280740740740756</v>
      </c>
      <c r="G39" s="61">
        <v>0.15339646464646464</v>
      </c>
      <c r="H39" s="61">
        <v>0.16299252491694349</v>
      </c>
      <c r="I39" s="61">
        <v>0.18199350649350637</v>
      </c>
      <c r="J39" s="61">
        <v>0.48333333333333356</v>
      </c>
      <c r="K39" s="61">
        <v>0.22748863636363631</v>
      </c>
      <c r="L39" s="61">
        <v>0.16134747474747474</v>
      </c>
      <c r="M39" s="61">
        <f t="shared" si="4"/>
        <v>0.17915616331739601</v>
      </c>
      <c r="N39" s="61">
        <f t="shared" si="0"/>
        <v>0.17249301570522493</v>
      </c>
      <c r="O39" s="61">
        <f t="shared" si="1"/>
        <v>0.22748863636363631</v>
      </c>
      <c r="P39" s="61">
        <f t="shared" si="2"/>
        <v>0.17693511411333898</v>
      </c>
      <c r="Q39" s="61">
        <f t="shared" si="5"/>
        <v>0.24343109517097891</v>
      </c>
      <c r="R39" s="61">
        <f t="shared" si="3"/>
        <v>0.21486445879160876</v>
      </c>
    </row>
    <row r="40" spans="1:18" x14ac:dyDescent="0.25">
      <c r="A40" s="55">
        <v>86</v>
      </c>
      <c r="B40" s="75">
        <v>42090</v>
      </c>
      <c r="C40" s="60">
        <v>86</v>
      </c>
      <c r="D40" s="61">
        <v>0.12419354838709667</v>
      </c>
      <c r="E40" s="61">
        <v>0.23634013605442164</v>
      </c>
      <c r="F40" s="61">
        <v>0.22020740740740757</v>
      </c>
      <c r="G40" s="61">
        <v>0.15970896464646464</v>
      </c>
      <c r="H40" s="61">
        <v>0.16881395348837208</v>
      </c>
      <c r="I40" s="61">
        <v>0.18849350649350638</v>
      </c>
      <c r="J40" s="61">
        <v>0.50000000000000022</v>
      </c>
      <c r="K40" s="61">
        <v>0.23886363636363631</v>
      </c>
      <c r="L40" s="61">
        <v>0.16941414141414141</v>
      </c>
      <c r="M40" s="61">
        <f t="shared" si="4"/>
        <v>0.18511251412384766</v>
      </c>
      <c r="N40" s="61">
        <f t="shared" si="0"/>
        <v>0.17865372999093923</v>
      </c>
      <c r="O40" s="61">
        <f t="shared" si="1"/>
        <v>0.23886363636363631</v>
      </c>
      <c r="P40" s="61">
        <f t="shared" si="2"/>
        <v>0.18295958607954485</v>
      </c>
      <c r="Q40" s="61">
        <f t="shared" si="5"/>
        <v>0.25311704755193126</v>
      </c>
      <c r="R40" s="61">
        <f t="shared" si="3"/>
        <v>0.22289281047278298</v>
      </c>
    </row>
    <row r="41" spans="1:18" x14ac:dyDescent="0.25">
      <c r="A41" s="55">
        <v>87</v>
      </c>
      <c r="B41" s="75">
        <v>42091</v>
      </c>
      <c r="C41" s="60">
        <v>87</v>
      </c>
      <c r="D41" s="61">
        <v>0.12580645161290313</v>
      </c>
      <c r="E41" s="61">
        <v>0.24484013605442162</v>
      </c>
      <c r="F41" s="61">
        <v>0.22760740740740759</v>
      </c>
      <c r="G41" s="61">
        <v>0.16602146464646464</v>
      </c>
      <c r="H41" s="61">
        <v>0.17463538205980064</v>
      </c>
      <c r="I41" s="61">
        <v>0.19499350649350636</v>
      </c>
      <c r="J41" s="61">
        <v>0.51666666666666694</v>
      </c>
      <c r="K41" s="61">
        <v>0.2502386363636363</v>
      </c>
      <c r="L41" s="61">
        <v>0.17748080808080807</v>
      </c>
      <c r="M41" s="61">
        <f t="shared" si="4"/>
        <v>0.19106886493029923</v>
      </c>
      <c r="N41" s="61">
        <f t="shared" si="0"/>
        <v>0.1848144442766535</v>
      </c>
      <c r="O41" s="61">
        <f t="shared" si="1"/>
        <v>0.2502386363636363</v>
      </c>
      <c r="P41" s="61">
        <f t="shared" si="2"/>
        <v>0.18898405804575066</v>
      </c>
      <c r="Q41" s="61">
        <f t="shared" si="5"/>
        <v>0.2628029999328837</v>
      </c>
      <c r="R41" s="61">
        <f t="shared" si="3"/>
        <v>0.23092116215395725</v>
      </c>
    </row>
    <row r="42" spans="1:18" x14ac:dyDescent="0.25">
      <c r="A42" s="55">
        <v>88</v>
      </c>
      <c r="B42" s="75">
        <v>42092</v>
      </c>
      <c r="C42" s="60">
        <v>88</v>
      </c>
      <c r="D42" s="61">
        <v>0.12741935483870956</v>
      </c>
      <c r="E42" s="61">
        <v>0.25334013605442163</v>
      </c>
      <c r="F42" s="61">
        <v>0.23500740740740761</v>
      </c>
      <c r="G42" s="61">
        <v>0.17233396464646464</v>
      </c>
      <c r="H42" s="61">
        <v>0.18045681063122923</v>
      </c>
      <c r="I42" s="61">
        <v>0.20149350649350636</v>
      </c>
      <c r="J42" s="61">
        <v>0.53333333333333355</v>
      </c>
      <c r="K42" s="61">
        <v>0.26161363636363633</v>
      </c>
      <c r="L42" s="61">
        <v>0.18554747474747474</v>
      </c>
      <c r="M42" s="61">
        <f t="shared" si="4"/>
        <v>0.19702521573675089</v>
      </c>
      <c r="N42" s="61">
        <f t="shared" si="0"/>
        <v>0.1909751585623678</v>
      </c>
      <c r="O42" s="61">
        <f t="shared" si="1"/>
        <v>0.26161363636363633</v>
      </c>
      <c r="P42" s="61">
        <f t="shared" si="2"/>
        <v>0.1950085300119565</v>
      </c>
      <c r="Q42" s="61">
        <f t="shared" si="5"/>
        <v>0.27248895231383602</v>
      </c>
      <c r="R42" s="61">
        <f t="shared" si="3"/>
        <v>0.23894951383513149</v>
      </c>
    </row>
    <row r="43" spans="1:18" x14ac:dyDescent="0.25">
      <c r="A43" s="55">
        <v>89</v>
      </c>
      <c r="B43" s="75">
        <v>42093</v>
      </c>
      <c r="C43" s="60">
        <v>89</v>
      </c>
      <c r="D43" s="61">
        <v>0.12903225806451613</v>
      </c>
      <c r="E43" s="61">
        <v>0.26184013605442158</v>
      </c>
      <c r="F43" s="61">
        <v>0.2424074074074076</v>
      </c>
      <c r="G43" s="61">
        <v>0.17864646464646464</v>
      </c>
      <c r="H43" s="61">
        <v>0.18627823920265782</v>
      </c>
      <c r="I43" s="61">
        <v>0.20799350649350634</v>
      </c>
      <c r="J43" s="61">
        <v>0.55000000000000027</v>
      </c>
      <c r="K43" s="61">
        <v>0.27298863636363635</v>
      </c>
      <c r="L43" s="61">
        <v>0.19361414141414141</v>
      </c>
      <c r="M43" s="61">
        <f t="shared" si="4"/>
        <v>0.20298156654320249</v>
      </c>
      <c r="N43" s="61">
        <f t="shared" si="0"/>
        <v>0.19713587284808209</v>
      </c>
      <c r="O43" s="61">
        <f t="shared" si="1"/>
        <v>0.27298863636363635</v>
      </c>
      <c r="P43" s="61">
        <f t="shared" si="2"/>
        <v>0.20103300197816235</v>
      </c>
      <c r="Q43" s="61">
        <f t="shared" si="5"/>
        <v>0.28217490469478845</v>
      </c>
      <c r="R43" s="61">
        <f t="shared" si="3"/>
        <v>0.24697786551630582</v>
      </c>
    </row>
    <row r="44" spans="1:18" x14ac:dyDescent="0.25">
      <c r="A44" s="55">
        <v>90</v>
      </c>
      <c r="B44" s="75">
        <v>42094</v>
      </c>
      <c r="C44" s="60">
        <v>90</v>
      </c>
      <c r="D44" s="61">
        <v>0.13636363636363638</v>
      </c>
      <c r="E44" s="61">
        <v>0.27034013605442159</v>
      </c>
      <c r="F44" s="61">
        <v>0.25</v>
      </c>
      <c r="G44" s="61">
        <v>0.18495896464646466</v>
      </c>
      <c r="H44" s="61">
        <v>0.19209966777408641</v>
      </c>
      <c r="I44" s="61">
        <v>0.21449350649350632</v>
      </c>
      <c r="J44" s="61">
        <v>0.56666666666666698</v>
      </c>
      <c r="K44" s="61">
        <v>0.28436363636363637</v>
      </c>
      <c r="L44" s="61">
        <v>0.20168080808080807</v>
      </c>
      <c r="M44" s="61">
        <f t="shared" si="4"/>
        <v>0.21041568426613066</v>
      </c>
      <c r="N44" s="61">
        <f t="shared" si="0"/>
        <v>0.20329658713379636</v>
      </c>
      <c r="O44" s="61">
        <f t="shared" si="1"/>
        <v>0.28436363636363637</v>
      </c>
      <c r="P44" s="61">
        <f t="shared" si="2"/>
        <v>0.2080426518886859</v>
      </c>
      <c r="Q44" s="61">
        <f t="shared" si="5"/>
        <v>0.29186085707574083</v>
      </c>
      <c r="R44" s="61">
        <f t="shared" si="3"/>
        <v>0.25566300249369189</v>
      </c>
    </row>
    <row r="45" spans="1:18" x14ac:dyDescent="0.25">
      <c r="A45" s="55">
        <v>91</v>
      </c>
      <c r="B45" s="75">
        <v>42095</v>
      </c>
      <c r="C45" s="60">
        <v>91</v>
      </c>
      <c r="D45" s="61">
        <v>0.14378299120234606</v>
      </c>
      <c r="E45" s="61">
        <v>0.27884013605442154</v>
      </c>
      <c r="F45" s="61">
        <v>0.26458333333333334</v>
      </c>
      <c r="G45" s="61">
        <v>0.19127146464646469</v>
      </c>
      <c r="H45" s="61">
        <v>0.19792109634551497</v>
      </c>
      <c r="I45" s="61">
        <v>0.22099350649350633</v>
      </c>
      <c r="J45" s="61">
        <v>0.58333333333333359</v>
      </c>
      <c r="K45" s="61">
        <v>0.2957386363636364</v>
      </c>
      <c r="L45" s="61">
        <v>0.20974747474747474</v>
      </c>
      <c r="M45" s="61">
        <f t="shared" si="4"/>
        <v>0.21961948130914141</v>
      </c>
      <c r="N45" s="61">
        <f t="shared" si="0"/>
        <v>0.20945730141951063</v>
      </c>
      <c r="O45" s="61">
        <f t="shared" si="1"/>
        <v>0.2957386363636364</v>
      </c>
      <c r="P45" s="61">
        <f t="shared" si="2"/>
        <v>0.21623208801259783</v>
      </c>
      <c r="Q45" s="61">
        <f t="shared" si="5"/>
        <v>0.30154680945669321</v>
      </c>
      <c r="R45" s="61">
        <f t="shared" si="3"/>
        <v>0.26513466361333687</v>
      </c>
    </row>
    <row r="46" spans="1:18" x14ac:dyDescent="0.25">
      <c r="A46" s="55">
        <v>92</v>
      </c>
      <c r="B46" s="75">
        <v>42096</v>
      </c>
      <c r="C46" s="60">
        <v>92</v>
      </c>
      <c r="D46" s="61">
        <v>0.15120234604105576</v>
      </c>
      <c r="E46" s="61">
        <v>0.28734013605442155</v>
      </c>
      <c r="F46" s="61">
        <v>0.27916666666666667</v>
      </c>
      <c r="G46" s="61">
        <v>0.19758396464646469</v>
      </c>
      <c r="H46" s="61">
        <v>0.20374252491694356</v>
      </c>
      <c r="I46" s="61">
        <v>0.2274935064935063</v>
      </c>
      <c r="J46" s="61">
        <v>0.60000000000000031</v>
      </c>
      <c r="K46" s="61">
        <v>0.30711363636363642</v>
      </c>
      <c r="L46" s="61">
        <v>0.2178141414141414</v>
      </c>
      <c r="M46" s="61">
        <f t="shared" si="4"/>
        <v>0.22882327835215216</v>
      </c>
      <c r="N46" s="61">
        <f t="shared" si="0"/>
        <v>0.21561801570522493</v>
      </c>
      <c r="O46" s="61">
        <f t="shared" si="1"/>
        <v>0.30711363636363642</v>
      </c>
      <c r="P46" s="61">
        <f t="shared" si="2"/>
        <v>0.22442152413650973</v>
      </c>
      <c r="Q46" s="61">
        <f t="shared" si="5"/>
        <v>0.31123276183764559</v>
      </c>
      <c r="R46" s="61">
        <f t="shared" si="3"/>
        <v>0.27460632473298185</v>
      </c>
    </row>
    <row r="47" spans="1:18" x14ac:dyDescent="0.25">
      <c r="A47" s="55">
        <v>93</v>
      </c>
      <c r="B47" s="75">
        <v>42097</v>
      </c>
      <c r="C47" s="60">
        <v>93</v>
      </c>
      <c r="D47" s="61">
        <v>0.15862170087976543</v>
      </c>
      <c r="E47" s="61">
        <v>0.29591836734693877</v>
      </c>
      <c r="F47" s="61">
        <v>0.29375000000000001</v>
      </c>
      <c r="G47" s="61">
        <v>0.20389646464646471</v>
      </c>
      <c r="H47" s="61">
        <v>0.20956395348837215</v>
      </c>
      <c r="I47" s="61">
        <v>0.23399350649350631</v>
      </c>
      <c r="J47" s="61">
        <v>0.61666666666666703</v>
      </c>
      <c r="K47" s="61">
        <v>0.31848863636363645</v>
      </c>
      <c r="L47" s="61">
        <v>0.22588080808080807</v>
      </c>
      <c r="M47" s="61">
        <f t="shared" si="4"/>
        <v>0.23804663321829223</v>
      </c>
      <c r="N47" s="61">
        <f t="shared" si="0"/>
        <v>0.22177872999093923</v>
      </c>
      <c r="O47" s="61">
        <f t="shared" si="1"/>
        <v>0.31848863636363645</v>
      </c>
      <c r="P47" s="61">
        <f t="shared" si="2"/>
        <v>0.23262399880917459</v>
      </c>
      <c r="Q47" s="61">
        <f t="shared" si="5"/>
        <v>0.32091871421859802</v>
      </c>
      <c r="R47" s="61">
        <f t="shared" si="3"/>
        <v>0.28408667821846212</v>
      </c>
    </row>
    <row r="48" spans="1:18" x14ac:dyDescent="0.25">
      <c r="A48" s="55">
        <v>94</v>
      </c>
      <c r="B48" s="75">
        <v>42098</v>
      </c>
      <c r="C48" s="60">
        <v>94</v>
      </c>
      <c r="D48" s="61">
        <v>0.16604105571847513</v>
      </c>
      <c r="E48" s="61">
        <v>0.30839002267573695</v>
      </c>
      <c r="F48" s="61">
        <v>0.30833333333333335</v>
      </c>
      <c r="G48" s="61">
        <v>0.21020896464646474</v>
      </c>
      <c r="H48" s="61">
        <v>0.21538538205980071</v>
      </c>
      <c r="I48" s="61">
        <v>0.24049350649350629</v>
      </c>
      <c r="J48" s="61">
        <v>0.63333333333333364</v>
      </c>
      <c r="K48" s="61">
        <v>0.32986363636363647</v>
      </c>
      <c r="L48" s="61">
        <v>0.23394747474747474</v>
      </c>
      <c r="M48" s="61">
        <f t="shared" si="4"/>
        <v>0.24824334409350254</v>
      </c>
      <c r="N48" s="61">
        <f t="shared" si="0"/>
        <v>0.2279394442766535</v>
      </c>
      <c r="O48" s="61">
        <f t="shared" si="1"/>
        <v>0.32986363636363647</v>
      </c>
      <c r="P48" s="61">
        <f t="shared" si="2"/>
        <v>0.24147537748788619</v>
      </c>
      <c r="Q48" s="61">
        <f t="shared" si="5"/>
        <v>0.3306046665995504</v>
      </c>
      <c r="R48" s="61">
        <f t="shared" si="3"/>
        <v>0.29399963437464022</v>
      </c>
    </row>
    <row r="49" spans="1:18" x14ac:dyDescent="0.25">
      <c r="A49" s="55">
        <v>95</v>
      </c>
      <c r="B49" s="75">
        <v>42099</v>
      </c>
      <c r="C49" s="60">
        <v>95</v>
      </c>
      <c r="D49" s="61">
        <v>0.17346041055718484</v>
      </c>
      <c r="E49" s="61">
        <v>0.32085941043083899</v>
      </c>
      <c r="F49" s="61">
        <v>0.32291666666666669</v>
      </c>
      <c r="G49" s="61">
        <v>0.21652146464646474</v>
      </c>
      <c r="H49" s="61">
        <v>0.22120681063122929</v>
      </c>
      <c r="I49" s="61">
        <v>0.24699350649350629</v>
      </c>
      <c r="J49" s="61">
        <v>0.65000000000000036</v>
      </c>
      <c r="K49" s="61">
        <v>0.34123863636363649</v>
      </c>
      <c r="L49" s="61">
        <v>0.2420141414141414</v>
      </c>
      <c r="M49" s="61">
        <f t="shared" si="4"/>
        <v>0.25843948807528883</v>
      </c>
      <c r="N49" s="61">
        <f t="shared" si="0"/>
        <v>0.23410015856236779</v>
      </c>
      <c r="O49" s="61">
        <f t="shared" si="1"/>
        <v>0.34123863636363649</v>
      </c>
      <c r="P49" s="61">
        <f t="shared" si="2"/>
        <v>0.25032637823764847</v>
      </c>
      <c r="Q49" s="61">
        <f t="shared" si="5"/>
        <v>0.34029061898050272</v>
      </c>
      <c r="R49" s="61">
        <f t="shared" si="3"/>
        <v>0.30391233857818545</v>
      </c>
    </row>
    <row r="50" spans="1:18" x14ac:dyDescent="0.25">
      <c r="A50" s="55">
        <v>96</v>
      </c>
      <c r="B50" s="75">
        <v>42100</v>
      </c>
      <c r="C50" s="60">
        <v>96</v>
      </c>
      <c r="D50" s="61">
        <v>0.18087976539589451</v>
      </c>
      <c r="E50" s="61">
        <v>0.33332879818594108</v>
      </c>
      <c r="F50" s="61">
        <v>0.33750000000000002</v>
      </c>
      <c r="G50" s="61">
        <v>0.22283396464646477</v>
      </c>
      <c r="H50" s="61">
        <v>0.22702823920265788</v>
      </c>
      <c r="I50" s="61">
        <v>0.25349350649350627</v>
      </c>
      <c r="J50" s="61">
        <v>0.66666666666666696</v>
      </c>
      <c r="K50" s="61">
        <v>0.35261363636363652</v>
      </c>
      <c r="L50" s="61">
        <v>0.25008080808080807</v>
      </c>
      <c r="M50" s="61">
        <f t="shared" si="4"/>
        <v>0.26863563205707508</v>
      </c>
      <c r="N50" s="61">
        <f t="shared" si="0"/>
        <v>0.24026087284808206</v>
      </c>
      <c r="O50" s="61">
        <f t="shared" si="1"/>
        <v>0.35261363636363652</v>
      </c>
      <c r="P50" s="61">
        <f t="shared" si="2"/>
        <v>0.25917737898741072</v>
      </c>
      <c r="Q50" s="61">
        <f t="shared" si="5"/>
        <v>0.34997657136145516</v>
      </c>
      <c r="R50" s="61">
        <f t="shared" si="3"/>
        <v>0.31382504278173062</v>
      </c>
    </row>
    <row r="51" spans="1:18" x14ac:dyDescent="0.25">
      <c r="A51" s="55">
        <v>97</v>
      </c>
      <c r="B51" s="75">
        <v>42101</v>
      </c>
      <c r="C51" s="60">
        <v>97</v>
      </c>
      <c r="D51" s="61">
        <v>0.18829912023460421</v>
      </c>
      <c r="E51" s="61">
        <v>0.34579818594104311</v>
      </c>
      <c r="F51" s="61">
        <v>0.35208333333333336</v>
      </c>
      <c r="G51" s="61">
        <v>0.22916666666666666</v>
      </c>
      <c r="H51" s="61">
        <v>0.23284966777408647</v>
      </c>
      <c r="I51" s="61">
        <v>0.25999350649350628</v>
      </c>
      <c r="J51" s="61">
        <v>0.66666666666666663</v>
      </c>
      <c r="K51" s="61">
        <v>0.36398863636363654</v>
      </c>
      <c r="L51" s="61">
        <v>0.25814747474747474</v>
      </c>
      <c r="M51" s="61">
        <f t="shared" si="4"/>
        <v>0.27883682654391184</v>
      </c>
      <c r="N51" s="61">
        <f t="shared" si="0"/>
        <v>0.24642158713379636</v>
      </c>
      <c r="O51" s="61">
        <f t="shared" si="1"/>
        <v>0.36398863636363654</v>
      </c>
      <c r="P51" s="61">
        <f t="shared" si="2"/>
        <v>0.26803174674054003</v>
      </c>
      <c r="Q51" s="61">
        <f t="shared" si="5"/>
        <v>0.35632919040907413</v>
      </c>
      <c r="R51" s="61">
        <f t="shared" si="3"/>
        <v>0.32188813980233533</v>
      </c>
    </row>
    <row r="52" spans="1:18" x14ac:dyDescent="0.25">
      <c r="A52" s="55">
        <v>98</v>
      </c>
      <c r="B52" s="75">
        <v>42102</v>
      </c>
      <c r="C52" s="60">
        <v>98</v>
      </c>
      <c r="D52" s="61">
        <v>0.19571847507331391</v>
      </c>
      <c r="E52" s="61">
        <v>0.35826757369614515</v>
      </c>
      <c r="F52" s="61">
        <v>0.36666666666666664</v>
      </c>
      <c r="G52" s="61">
        <v>0.2421875</v>
      </c>
      <c r="H52" s="61">
        <v>0.23867109634551503</v>
      </c>
      <c r="I52" s="61">
        <v>0.26649350649350628</v>
      </c>
      <c r="J52" s="61">
        <v>0.6875</v>
      </c>
      <c r="K52" s="61">
        <v>0.375</v>
      </c>
      <c r="L52" s="61">
        <v>0.26666666666666666</v>
      </c>
      <c r="M52" s="61">
        <f t="shared" si="4"/>
        <v>0.29071005385903143</v>
      </c>
      <c r="N52" s="61">
        <f t="shared" si="0"/>
        <v>0.25258230141951066</v>
      </c>
      <c r="O52" s="61">
        <f t="shared" si="1"/>
        <v>0.375</v>
      </c>
      <c r="P52" s="61">
        <f t="shared" si="2"/>
        <v>0.27800080304585784</v>
      </c>
      <c r="Q52" s="61">
        <f t="shared" si="5"/>
        <v>0.36686625390113758</v>
      </c>
      <c r="R52" s="61">
        <f t="shared" si="3"/>
        <v>0.33301905388242375</v>
      </c>
    </row>
    <row r="53" spans="1:18" x14ac:dyDescent="0.25">
      <c r="A53" s="55">
        <v>99</v>
      </c>
      <c r="B53" s="75">
        <v>42103</v>
      </c>
      <c r="C53" s="60">
        <v>99</v>
      </c>
      <c r="D53" s="61">
        <v>0.20313782991202359</v>
      </c>
      <c r="E53" s="61">
        <v>0.37073696145124724</v>
      </c>
      <c r="F53" s="61">
        <v>0.38124999999999998</v>
      </c>
      <c r="G53" s="61">
        <v>0.25520833333333331</v>
      </c>
      <c r="H53" s="61">
        <v>0.24449252491694362</v>
      </c>
      <c r="I53" s="61">
        <v>0.27272727272727271</v>
      </c>
      <c r="J53" s="61">
        <v>0.70833333333333337</v>
      </c>
      <c r="K53" s="61">
        <v>0.41666666666666669</v>
      </c>
      <c r="L53" s="61">
        <v>0.29777777777777781</v>
      </c>
      <c r="M53" s="61">
        <f t="shared" si="4"/>
        <v>0.30258328117415101</v>
      </c>
      <c r="N53" s="61">
        <f t="shared" si="0"/>
        <v>0.25860989882210816</v>
      </c>
      <c r="O53" s="61">
        <f t="shared" si="1"/>
        <v>0.41666666666666669</v>
      </c>
      <c r="P53" s="61">
        <f t="shared" si="2"/>
        <v>0.28792548705680338</v>
      </c>
      <c r="Q53" s="61">
        <f t="shared" si="5"/>
        <v>0.38799951508439889</v>
      </c>
      <c r="R53" s="61">
        <f t="shared" si="3"/>
        <v>0.35003674445762201</v>
      </c>
    </row>
    <row r="54" spans="1:18" x14ac:dyDescent="0.25">
      <c r="A54" s="55">
        <v>100</v>
      </c>
      <c r="B54" s="75">
        <v>42104</v>
      </c>
      <c r="C54" s="60">
        <v>100</v>
      </c>
      <c r="D54" s="61">
        <v>0.21055718475073329</v>
      </c>
      <c r="E54" s="61">
        <v>0.38320634920634927</v>
      </c>
      <c r="F54" s="61">
        <v>0.39583333333333331</v>
      </c>
      <c r="G54" s="61">
        <v>0.26822916666666669</v>
      </c>
      <c r="H54" s="61">
        <v>0.25</v>
      </c>
      <c r="I54" s="61">
        <v>0.29545454545454547</v>
      </c>
      <c r="J54" s="61">
        <v>0.72916666666666663</v>
      </c>
      <c r="K54" s="61">
        <v>0.45829166666666671</v>
      </c>
      <c r="L54" s="61">
        <v>0.3289111111111111</v>
      </c>
      <c r="M54" s="61">
        <f t="shared" si="4"/>
        <v>0.31445650848927065</v>
      </c>
      <c r="N54" s="61">
        <f t="shared" si="0"/>
        <v>0.27272727272727271</v>
      </c>
      <c r="O54" s="61">
        <f t="shared" si="1"/>
        <v>0.45829166666666671</v>
      </c>
      <c r="P54" s="61">
        <f t="shared" si="2"/>
        <v>0.30054676323527135</v>
      </c>
      <c r="Q54" s="61">
        <f t="shared" si="5"/>
        <v>0.41236479797979797</v>
      </c>
      <c r="R54" s="61">
        <f t="shared" si="3"/>
        <v>0.36885000265067469</v>
      </c>
    </row>
    <row r="55" spans="1:18" x14ac:dyDescent="0.25">
      <c r="A55" s="55">
        <v>101</v>
      </c>
      <c r="B55" s="75">
        <v>42105</v>
      </c>
      <c r="C55" s="60">
        <v>101</v>
      </c>
      <c r="D55" s="61">
        <v>0.21797653958944296</v>
      </c>
      <c r="E55" s="61">
        <v>0.39567573696145131</v>
      </c>
      <c r="F55" s="61">
        <v>0.41041666666666665</v>
      </c>
      <c r="G55" s="61">
        <v>0.28125</v>
      </c>
      <c r="H55" s="61">
        <v>0.28061224489795916</v>
      </c>
      <c r="I55" s="61">
        <v>0.31818181818181818</v>
      </c>
      <c r="J55" s="61">
        <v>0.75</v>
      </c>
      <c r="K55" s="61">
        <v>0.49991666666666673</v>
      </c>
      <c r="L55" s="61">
        <v>0.36004444444444439</v>
      </c>
      <c r="M55" s="61">
        <f t="shared" si="4"/>
        <v>0.32632973580439023</v>
      </c>
      <c r="N55" s="61">
        <f t="shared" si="0"/>
        <v>0.29939703153988867</v>
      </c>
      <c r="O55" s="61">
        <f t="shared" si="1"/>
        <v>0.49991666666666673</v>
      </c>
      <c r="P55" s="61">
        <f t="shared" si="2"/>
        <v>0.31735216771622304</v>
      </c>
      <c r="Q55" s="61">
        <f t="shared" si="5"/>
        <v>0.44175103483817768</v>
      </c>
      <c r="R55" s="61">
        <f t="shared" si="3"/>
        <v>0.39045267971204989</v>
      </c>
    </row>
    <row r="56" spans="1:18" x14ac:dyDescent="0.25">
      <c r="A56" s="55">
        <v>102</v>
      </c>
      <c r="B56" s="75">
        <v>42106</v>
      </c>
      <c r="C56" s="60">
        <v>102</v>
      </c>
      <c r="D56" s="61">
        <v>0.22539589442815267</v>
      </c>
      <c r="E56" s="61">
        <v>0.4081451247165534</v>
      </c>
      <c r="F56" s="61">
        <v>0.42499999999999999</v>
      </c>
      <c r="G56" s="61">
        <v>0.29427083333333331</v>
      </c>
      <c r="H56" s="61">
        <v>0.31121938775510205</v>
      </c>
      <c r="I56" s="61">
        <v>0.34090909090909088</v>
      </c>
      <c r="J56" s="61">
        <v>0.77083333333333337</v>
      </c>
      <c r="K56" s="61">
        <v>0.5415416666666667</v>
      </c>
      <c r="L56" s="61">
        <v>0.39117777777777774</v>
      </c>
      <c r="M56" s="61">
        <f t="shared" si="4"/>
        <v>0.33820296311950981</v>
      </c>
      <c r="N56" s="61">
        <f t="shared" si="0"/>
        <v>0.32606423933209649</v>
      </c>
      <c r="O56" s="61">
        <f t="shared" si="1"/>
        <v>0.5415416666666667</v>
      </c>
      <c r="P56" s="61">
        <f t="shared" si="2"/>
        <v>0.33415672185703871</v>
      </c>
      <c r="Q56" s="61">
        <f t="shared" si="5"/>
        <v>0.4711362512883942</v>
      </c>
      <c r="R56" s="61">
        <f t="shared" si="3"/>
        <v>0.4120547898800011</v>
      </c>
    </row>
    <row r="57" spans="1:18" x14ac:dyDescent="0.25">
      <c r="A57" s="55">
        <v>103</v>
      </c>
      <c r="B57" s="75">
        <v>42107</v>
      </c>
      <c r="C57" s="60">
        <v>103</v>
      </c>
      <c r="D57" s="61">
        <v>0.23281524926686237</v>
      </c>
      <c r="E57" s="61">
        <v>0.42061451247165543</v>
      </c>
      <c r="F57" s="61">
        <v>0.43958333333333333</v>
      </c>
      <c r="G57" s="61">
        <v>0.30729166666666669</v>
      </c>
      <c r="H57" s="61">
        <v>0.34182653061224488</v>
      </c>
      <c r="I57" s="61">
        <v>0.36363636363636365</v>
      </c>
      <c r="J57" s="61">
        <v>0.79166666666666663</v>
      </c>
      <c r="K57" s="61">
        <v>0.58316666666666672</v>
      </c>
      <c r="L57" s="61">
        <v>0.42231111111111103</v>
      </c>
      <c r="M57" s="61">
        <f t="shared" si="4"/>
        <v>0.35007619043462951</v>
      </c>
      <c r="N57" s="61">
        <f t="shared" si="0"/>
        <v>0.35273144712430426</v>
      </c>
      <c r="O57" s="61">
        <f t="shared" si="1"/>
        <v>0.58316666666666672</v>
      </c>
      <c r="P57" s="61">
        <f t="shared" si="2"/>
        <v>0.35096127599785443</v>
      </c>
      <c r="Q57" s="61">
        <f t="shared" si="5"/>
        <v>0.50052146773861061</v>
      </c>
      <c r="R57" s="61">
        <f t="shared" si="3"/>
        <v>0.43365690004795232</v>
      </c>
    </row>
    <row r="58" spans="1:18" x14ac:dyDescent="0.25">
      <c r="A58" s="55">
        <v>104</v>
      </c>
      <c r="B58" s="75">
        <v>42108</v>
      </c>
      <c r="C58" s="60">
        <v>104</v>
      </c>
      <c r="D58" s="61">
        <v>0.24023460410557204</v>
      </c>
      <c r="E58" s="61">
        <v>0.43308390022675747</v>
      </c>
      <c r="F58" s="61">
        <v>0.45416666666666666</v>
      </c>
      <c r="G58" s="61">
        <v>0.3203125</v>
      </c>
      <c r="H58" s="61">
        <v>0.37243367346938772</v>
      </c>
      <c r="I58" s="61">
        <v>0.38636363636363635</v>
      </c>
      <c r="J58" s="61">
        <v>0.8125</v>
      </c>
      <c r="K58" s="61">
        <v>0.62479166666666675</v>
      </c>
      <c r="L58" s="61">
        <v>0.45344444444444432</v>
      </c>
      <c r="M58" s="61">
        <f t="shared" si="4"/>
        <v>0.36194941774974904</v>
      </c>
      <c r="N58" s="61">
        <f t="shared" si="0"/>
        <v>0.37939865491651203</v>
      </c>
      <c r="O58" s="61">
        <f t="shared" si="1"/>
        <v>0.62479166666666675</v>
      </c>
      <c r="P58" s="61">
        <f t="shared" si="2"/>
        <v>0.36776583013866998</v>
      </c>
      <c r="Q58" s="61">
        <f t="shared" si="5"/>
        <v>0.52990668418882714</v>
      </c>
      <c r="R58" s="61">
        <f t="shared" si="3"/>
        <v>0.45525901021590343</v>
      </c>
    </row>
    <row r="59" spans="1:18" x14ac:dyDescent="0.25">
      <c r="A59" s="55">
        <v>105</v>
      </c>
      <c r="B59" s="75">
        <v>42109</v>
      </c>
      <c r="C59" s="60">
        <v>105</v>
      </c>
      <c r="D59" s="61">
        <v>0.24765395894428174</v>
      </c>
      <c r="E59" s="61">
        <v>0.44555328798185956</v>
      </c>
      <c r="F59" s="61">
        <v>0.46875</v>
      </c>
      <c r="G59" s="61">
        <v>0.33333333333333331</v>
      </c>
      <c r="H59" s="61">
        <v>0.40304081632653055</v>
      </c>
      <c r="I59" s="61">
        <v>0.40909090909090912</v>
      </c>
      <c r="J59" s="61">
        <v>0.83333333333333337</v>
      </c>
      <c r="K59" s="61">
        <v>0.66641666666666677</v>
      </c>
      <c r="L59" s="61">
        <v>0.48457777777777766</v>
      </c>
      <c r="M59" s="61">
        <f t="shared" si="4"/>
        <v>0.37382264506486867</v>
      </c>
      <c r="N59" s="61">
        <f t="shared" si="0"/>
        <v>0.4060658627087198</v>
      </c>
      <c r="O59" s="61">
        <f t="shared" si="1"/>
        <v>0.66641666666666677</v>
      </c>
      <c r="P59" s="61">
        <f t="shared" si="2"/>
        <v>0.3845703842794857</v>
      </c>
      <c r="Q59" s="61">
        <f t="shared" si="5"/>
        <v>0.55929190063904344</v>
      </c>
      <c r="R59" s="61">
        <f t="shared" si="3"/>
        <v>0.4768611203838547</v>
      </c>
    </row>
    <row r="60" spans="1:18" x14ac:dyDescent="0.25">
      <c r="A60" s="55">
        <v>106</v>
      </c>
      <c r="B60" s="75">
        <v>42110</v>
      </c>
      <c r="C60" s="60">
        <v>106</v>
      </c>
      <c r="D60" s="61">
        <v>0.25507331378299142</v>
      </c>
      <c r="E60" s="61">
        <v>0.45802267573696159</v>
      </c>
      <c r="F60" s="61">
        <v>0.48333333333333334</v>
      </c>
      <c r="G60" s="61">
        <v>0.34635416666666669</v>
      </c>
      <c r="H60" s="61">
        <v>0.43364795918367338</v>
      </c>
      <c r="I60" s="61">
        <v>0.43181818181818182</v>
      </c>
      <c r="J60" s="61">
        <v>0.85416666666666663</v>
      </c>
      <c r="K60" s="61">
        <v>0.70804166666666679</v>
      </c>
      <c r="L60" s="61">
        <v>0.5157111111111109</v>
      </c>
      <c r="M60" s="61">
        <f t="shared" si="4"/>
        <v>0.38569587237998826</v>
      </c>
      <c r="N60" s="61">
        <f t="shared" si="0"/>
        <v>0.43273307050092757</v>
      </c>
      <c r="O60" s="61">
        <f t="shared" si="1"/>
        <v>0.70804166666666679</v>
      </c>
      <c r="P60" s="61">
        <f t="shared" si="2"/>
        <v>0.40137493842030136</v>
      </c>
      <c r="Q60" s="61">
        <f t="shared" si="5"/>
        <v>0.58867711708925996</v>
      </c>
      <c r="R60" s="61">
        <f t="shared" si="3"/>
        <v>0.4984632305518058</v>
      </c>
    </row>
    <row r="61" spans="1:18" x14ac:dyDescent="0.25">
      <c r="A61" s="55">
        <v>107</v>
      </c>
      <c r="B61" s="75">
        <v>42111</v>
      </c>
      <c r="C61" s="60">
        <v>107</v>
      </c>
      <c r="D61" s="61">
        <v>0.26249266862170112</v>
      </c>
      <c r="E61" s="61">
        <v>0.47049206349206368</v>
      </c>
      <c r="F61" s="61">
        <v>0.49791666666666667</v>
      </c>
      <c r="G61" s="61">
        <v>0.359375</v>
      </c>
      <c r="H61" s="61">
        <v>0.46425510204081621</v>
      </c>
      <c r="I61" s="61">
        <v>0.45454545454545453</v>
      </c>
      <c r="J61" s="61">
        <v>0.875</v>
      </c>
      <c r="K61" s="61">
        <v>0.74966666666666681</v>
      </c>
      <c r="L61" s="61">
        <v>0.54684444444444424</v>
      </c>
      <c r="M61" s="61">
        <f t="shared" si="4"/>
        <v>0.3975690996951079</v>
      </c>
      <c r="N61" s="61">
        <f t="shared" si="0"/>
        <v>0.45940027829313534</v>
      </c>
      <c r="O61" s="61">
        <f t="shared" si="1"/>
        <v>0.74966666666666681</v>
      </c>
      <c r="P61" s="61">
        <f t="shared" si="2"/>
        <v>0.41817949256111708</v>
      </c>
      <c r="Q61" s="61">
        <f t="shared" si="5"/>
        <v>0.61806233353947637</v>
      </c>
      <c r="R61" s="61">
        <f t="shared" si="3"/>
        <v>0.52006534071975707</v>
      </c>
    </row>
    <row r="62" spans="1:18" x14ac:dyDescent="0.25">
      <c r="A62" s="55">
        <v>108</v>
      </c>
      <c r="B62" s="75">
        <v>42112</v>
      </c>
      <c r="C62" s="60">
        <v>108</v>
      </c>
      <c r="D62" s="61">
        <v>0.26991202346041077</v>
      </c>
      <c r="E62" s="61">
        <v>0.48296145124716572</v>
      </c>
      <c r="F62" s="61">
        <v>0.51249999999999996</v>
      </c>
      <c r="G62" s="61">
        <v>0.37239583333333331</v>
      </c>
      <c r="H62" s="61">
        <v>0.49486224489795905</v>
      </c>
      <c r="I62" s="61">
        <v>0.47727272727272729</v>
      </c>
      <c r="J62" s="61">
        <v>0.89583333333333337</v>
      </c>
      <c r="K62" s="61">
        <v>0.79129166666666684</v>
      </c>
      <c r="L62" s="61">
        <v>0.57797777777777759</v>
      </c>
      <c r="M62" s="61">
        <f t="shared" si="4"/>
        <v>0.40944232701022742</v>
      </c>
      <c r="N62" s="61">
        <f t="shared" si="0"/>
        <v>0.48606748608534317</v>
      </c>
      <c r="O62" s="61">
        <f t="shared" si="1"/>
        <v>0.79129166666666684</v>
      </c>
      <c r="P62" s="61">
        <f t="shared" si="2"/>
        <v>0.43498404670193275</v>
      </c>
      <c r="Q62" s="61">
        <f t="shared" si="5"/>
        <v>0.64744754998969278</v>
      </c>
      <c r="R62" s="61">
        <f t="shared" si="3"/>
        <v>0.54166745088770829</v>
      </c>
    </row>
    <row r="63" spans="1:18" x14ac:dyDescent="0.25">
      <c r="A63" s="55">
        <v>109</v>
      </c>
      <c r="B63" s="75">
        <v>42113</v>
      </c>
      <c r="C63" s="60">
        <v>109</v>
      </c>
      <c r="D63" s="61">
        <v>0.27733137829912047</v>
      </c>
      <c r="E63" s="61">
        <v>0.49543083900226775</v>
      </c>
      <c r="F63" s="61">
        <v>0.52708333333333335</v>
      </c>
      <c r="G63" s="61">
        <v>0.38541666666666669</v>
      </c>
      <c r="H63" s="61">
        <v>0.52546938775510188</v>
      </c>
      <c r="I63" s="61">
        <v>0.5</v>
      </c>
      <c r="J63" s="61">
        <v>0.91666666666666663</v>
      </c>
      <c r="K63" s="61">
        <v>0.83291666666666686</v>
      </c>
      <c r="L63" s="61">
        <v>0.60911111111111105</v>
      </c>
      <c r="M63" s="61">
        <f t="shared" si="4"/>
        <v>0.42131555432534706</v>
      </c>
      <c r="N63" s="61">
        <f t="shared" si="0"/>
        <v>0.512734693877551</v>
      </c>
      <c r="O63" s="61">
        <f t="shared" si="1"/>
        <v>0.83291666666666686</v>
      </c>
      <c r="P63" s="61">
        <f t="shared" si="2"/>
        <v>0.45178860084274836</v>
      </c>
      <c r="Q63" s="61">
        <f t="shared" si="5"/>
        <v>0.67683276643990919</v>
      </c>
      <c r="R63" s="61">
        <f t="shared" si="3"/>
        <v>0.5632695610556594</v>
      </c>
    </row>
    <row r="64" spans="1:18" x14ac:dyDescent="0.25">
      <c r="A64" s="55">
        <v>110</v>
      </c>
      <c r="B64" s="75">
        <v>42114</v>
      </c>
      <c r="C64" s="60">
        <v>110</v>
      </c>
      <c r="D64" s="61">
        <v>0.28475073313783017</v>
      </c>
      <c r="E64" s="61">
        <v>0.50790022675736979</v>
      </c>
      <c r="F64" s="61">
        <v>0.54166666666666663</v>
      </c>
      <c r="G64" s="61">
        <v>0.3984375</v>
      </c>
      <c r="H64" s="61">
        <v>0.55607653061224471</v>
      </c>
      <c r="I64" s="61">
        <v>0.52272727272727271</v>
      </c>
      <c r="J64" s="61">
        <v>0.9375</v>
      </c>
      <c r="K64" s="61">
        <v>0.87454166666666688</v>
      </c>
      <c r="L64" s="61">
        <v>0.64024444444444439</v>
      </c>
      <c r="M64" s="61">
        <f t="shared" si="4"/>
        <v>0.43318878164046665</v>
      </c>
      <c r="N64" s="61">
        <f t="shared" si="0"/>
        <v>0.53940190166975865</v>
      </c>
      <c r="O64" s="61">
        <f t="shared" si="1"/>
        <v>0.87454166666666688</v>
      </c>
      <c r="P64" s="61">
        <f t="shared" si="2"/>
        <v>0.46859315498356402</v>
      </c>
      <c r="Q64" s="61">
        <f t="shared" si="5"/>
        <v>0.70621798289012572</v>
      </c>
      <c r="R64" s="61">
        <f t="shared" si="3"/>
        <v>0.5848716712236105</v>
      </c>
    </row>
    <row r="65" spans="1:18" x14ac:dyDescent="0.25">
      <c r="A65" s="55">
        <v>111</v>
      </c>
      <c r="B65" s="75">
        <v>42115</v>
      </c>
      <c r="C65" s="60">
        <v>111</v>
      </c>
      <c r="D65" s="61">
        <v>0.29032258064516131</v>
      </c>
      <c r="E65" s="61">
        <v>0.52040816326530615</v>
      </c>
      <c r="F65" s="61">
        <v>0.55625000000000002</v>
      </c>
      <c r="G65" s="61">
        <v>0.41145833333333331</v>
      </c>
      <c r="H65" s="61">
        <v>0.58668367346938755</v>
      </c>
      <c r="I65" s="61">
        <v>0.54545454545454541</v>
      </c>
      <c r="J65" s="61">
        <v>0.95833333333333337</v>
      </c>
      <c r="K65" s="61">
        <v>0.91616666666666691</v>
      </c>
      <c r="L65" s="61">
        <v>0.67137777777777774</v>
      </c>
      <c r="M65" s="61">
        <f t="shared" si="4"/>
        <v>0.44460976931095014</v>
      </c>
      <c r="N65" s="61">
        <f t="shared" si="0"/>
        <v>0.56606910946196654</v>
      </c>
      <c r="O65" s="61">
        <f t="shared" si="1"/>
        <v>0.91616666666666691</v>
      </c>
      <c r="P65" s="61">
        <f t="shared" si="2"/>
        <v>0.48509621602795555</v>
      </c>
      <c r="Q65" s="61">
        <f t="shared" si="5"/>
        <v>0.73560319934034224</v>
      </c>
      <c r="R65" s="61">
        <f t="shared" si="3"/>
        <v>0.60627278599394574</v>
      </c>
    </row>
    <row r="66" spans="1:18" x14ac:dyDescent="0.25">
      <c r="A66" s="55">
        <v>112</v>
      </c>
      <c r="B66" s="75">
        <v>42116</v>
      </c>
      <c r="C66" s="60">
        <v>112</v>
      </c>
      <c r="D66" s="61">
        <v>0.32096774193548383</v>
      </c>
      <c r="E66" s="61">
        <v>0.53279883381924198</v>
      </c>
      <c r="F66" s="61">
        <v>0.5708333333333333</v>
      </c>
      <c r="G66" s="61">
        <v>0.42447916666666669</v>
      </c>
      <c r="H66" s="61">
        <v>0.61729081632653038</v>
      </c>
      <c r="I66" s="61">
        <v>0.56818181818181823</v>
      </c>
      <c r="J66" s="61">
        <v>0.97916666666666663</v>
      </c>
      <c r="K66" s="61">
        <v>0.95779166666666693</v>
      </c>
      <c r="L66" s="61">
        <v>0.70251111111111109</v>
      </c>
      <c r="M66" s="61">
        <f t="shared" si="4"/>
        <v>0.46226976893868149</v>
      </c>
      <c r="N66" s="61">
        <f t="shared" si="0"/>
        <v>0.59273631725417431</v>
      </c>
      <c r="O66" s="61">
        <f t="shared" si="1"/>
        <v>0.95779166666666693</v>
      </c>
      <c r="P66" s="61">
        <f t="shared" si="2"/>
        <v>0.50575861837717906</v>
      </c>
      <c r="Q66" s="61">
        <f t="shared" si="5"/>
        <v>0.76498841579055876</v>
      </c>
      <c r="R66" s="61">
        <f t="shared" si="3"/>
        <v>0.63044679496750211</v>
      </c>
    </row>
    <row r="67" spans="1:18" x14ac:dyDescent="0.25">
      <c r="A67" s="55">
        <v>113</v>
      </c>
      <c r="B67" s="75">
        <v>42117</v>
      </c>
      <c r="C67" s="60">
        <v>113</v>
      </c>
      <c r="D67" s="61">
        <v>0.35161290322580641</v>
      </c>
      <c r="E67" s="61">
        <v>0.5451865889212828</v>
      </c>
      <c r="F67" s="61">
        <v>0.5854166666666667</v>
      </c>
      <c r="G67" s="61">
        <v>0.4375</v>
      </c>
      <c r="H67" s="61">
        <v>0.64789795918367321</v>
      </c>
      <c r="I67" s="61">
        <v>0.59090909090909094</v>
      </c>
      <c r="J67" s="61">
        <v>1</v>
      </c>
      <c r="K67" s="61">
        <v>1</v>
      </c>
      <c r="L67" s="61">
        <v>0.73333333333333328</v>
      </c>
      <c r="M67" s="61">
        <f t="shared" si="4"/>
        <v>0.47992903970343898</v>
      </c>
      <c r="N67" s="61">
        <f t="shared" si="0"/>
        <v>0.61940352504638208</v>
      </c>
      <c r="O67" s="61">
        <f t="shared" si="1"/>
        <v>1</v>
      </c>
      <c r="P67" s="61">
        <f t="shared" si="2"/>
        <v>0.52642053481775331</v>
      </c>
      <c r="Q67" s="61">
        <f t="shared" si="5"/>
        <v>0.79442807668521953</v>
      </c>
      <c r="R67" s="61">
        <f t="shared" si="3"/>
        <v>0.65465072691553916</v>
      </c>
    </row>
    <row r="68" spans="1:18" x14ac:dyDescent="0.25">
      <c r="A68" s="55">
        <v>114</v>
      </c>
      <c r="B68" s="75">
        <v>42118</v>
      </c>
      <c r="C68" s="60">
        <v>114</v>
      </c>
      <c r="D68" s="61">
        <v>0.38225806451612898</v>
      </c>
      <c r="E68" s="61">
        <v>0.55757434402332362</v>
      </c>
      <c r="F68" s="61">
        <v>0.6</v>
      </c>
      <c r="G68" s="61">
        <v>0.45723684210526311</v>
      </c>
      <c r="H68" s="61">
        <v>0.67850510204081604</v>
      </c>
      <c r="I68" s="61">
        <v>0.61363636363636365</v>
      </c>
      <c r="J68" s="61">
        <v>1</v>
      </c>
      <c r="K68" s="61">
        <v>1</v>
      </c>
      <c r="L68" s="61">
        <v>0.73768115942028989</v>
      </c>
      <c r="M68" s="61">
        <f t="shared" si="4"/>
        <v>0.49926731266117891</v>
      </c>
      <c r="N68" s="61">
        <f t="shared" si="0"/>
        <v>0.64607073283858985</v>
      </c>
      <c r="O68" s="61">
        <f t="shared" si="1"/>
        <v>1</v>
      </c>
      <c r="P68" s="61">
        <f t="shared" si="2"/>
        <v>0.54820178605364922</v>
      </c>
      <c r="Q68" s="61">
        <f t="shared" si="5"/>
        <v>0.80596452501949378</v>
      </c>
      <c r="R68" s="61">
        <f t="shared" si="3"/>
        <v>0.66965465286024273</v>
      </c>
    </row>
    <row r="69" spans="1:18" x14ac:dyDescent="0.25">
      <c r="A69" s="55">
        <v>115</v>
      </c>
      <c r="B69" s="75">
        <v>42119</v>
      </c>
      <c r="C69" s="60">
        <v>115</v>
      </c>
      <c r="D69" s="61">
        <v>0.4129032258064515</v>
      </c>
      <c r="E69" s="61">
        <v>0.56996209912536444</v>
      </c>
      <c r="F69" s="61">
        <v>0.60961538461538467</v>
      </c>
      <c r="G69" s="61">
        <v>0.47696600877192979</v>
      </c>
      <c r="H69" s="61">
        <v>0.70911224489795888</v>
      </c>
      <c r="I69" s="61">
        <v>0.63636363636363635</v>
      </c>
      <c r="J69" s="61">
        <v>1</v>
      </c>
      <c r="K69" s="61">
        <v>1</v>
      </c>
      <c r="L69" s="61">
        <v>0.74201449275362319</v>
      </c>
      <c r="M69" s="61">
        <f t="shared" si="4"/>
        <v>0.51736167957978263</v>
      </c>
      <c r="N69" s="61">
        <f t="shared" si="0"/>
        <v>0.67273794063079762</v>
      </c>
      <c r="O69" s="61">
        <f t="shared" si="1"/>
        <v>1</v>
      </c>
      <c r="P69" s="61">
        <f t="shared" si="2"/>
        <v>0.56915376659678762</v>
      </c>
      <c r="Q69" s="61">
        <f t="shared" si="5"/>
        <v>0.81749807480304371</v>
      </c>
      <c r="R69" s="61">
        <f t="shared" si="3"/>
        <v>0.68410412137048315</v>
      </c>
    </row>
    <row r="70" spans="1:18" x14ac:dyDescent="0.25">
      <c r="A70" s="55">
        <v>116</v>
      </c>
      <c r="B70" s="75">
        <v>42120</v>
      </c>
      <c r="C70" s="60">
        <v>116</v>
      </c>
      <c r="D70" s="61">
        <v>0.44354838709677408</v>
      </c>
      <c r="E70" s="61">
        <v>0.58234985422740515</v>
      </c>
      <c r="F70" s="61">
        <v>0.61923205128205128</v>
      </c>
      <c r="G70" s="61">
        <v>0.49669517543859643</v>
      </c>
      <c r="H70" s="61">
        <v>0.73971938775510171</v>
      </c>
      <c r="I70" s="61">
        <v>0.65909090909090906</v>
      </c>
      <c r="J70" s="61">
        <v>1</v>
      </c>
      <c r="K70" s="61">
        <v>1</v>
      </c>
      <c r="L70" s="61">
        <v>0.74634782608695649</v>
      </c>
      <c r="M70" s="61">
        <f t="shared" si="4"/>
        <v>0.53545636701120669</v>
      </c>
      <c r="N70" s="61">
        <f t="shared" si="0"/>
        <v>0.69940514842300539</v>
      </c>
      <c r="O70" s="61">
        <f t="shared" si="1"/>
        <v>1</v>
      </c>
      <c r="P70" s="61">
        <f t="shared" si="2"/>
        <v>0.59010596081513966</v>
      </c>
      <c r="Q70" s="61">
        <f t="shared" si="5"/>
        <v>0.82903162458659341</v>
      </c>
      <c r="R70" s="61">
        <f t="shared" si="3"/>
        <v>0.69855373233086604</v>
      </c>
    </row>
    <row r="71" spans="1:18" x14ac:dyDescent="0.25">
      <c r="A71" s="55">
        <v>117</v>
      </c>
      <c r="B71" s="75">
        <v>42121</v>
      </c>
      <c r="C71" s="60">
        <v>117</v>
      </c>
      <c r="D71" s="61">
        <v>0.47419354838709665</v>
      </c>
      <c r="E71" s="61">
        <v>0.59473760932944597</v>
      </c>
      <c r="F71" s="61">
        <v>0.62884871794871799</v>
      </c>
      <c r="G71" s="61">
        <v>0.51642434210526311</v>
      </c>
      <c r="H71" s="61">
        <v>0.77032653061224454</v>
      </c>
      <c r="I71" s="61">
        <v>0.68181818181818177</v>
      </c>
      <c r="J71" s="61">
        <v>1</v>
      </c>
      <c r="K71" s="61">
        <v>1</v>
      </c>
      <c r="L71" s="61">
        <v>0.75068115942028979</v>
      </c>
      <c r="M71" s="61">
        <f t="shared" si="4"/>
        <v>0.55355105444263086</v>
      </c>
      <c r="N71" s="61">
        <f t="shared" si="0"/>
        <v>0.72607235621521315</v>
      </c>
      <c r="O71" s="61">
        <f t="shared" si="1"/>
        <v>1</v>
      </c>
      <c r="P71" s="61">
        <f t="shared" si="2"/>
        <v>0.61105815503349159</v>
      </c>
      <c r="Q71" s="61">
        <f t="shared" si="5"/>
        <v>0.84056517437014322</v>
      </c>
      <c r="R71" s="61">
        <f t="shared" si="3"/>
        <v>0.71300334329124881</v>
      </c>
    </row>
    <row r="72" spans="1:18" x14ac:dyDescent="0.25">
      <c r="A72" s="55">
        <v>118</v>
      </c>
      <c r="B72" s="75">
        <v>42122</v>
      </c>
      <c r="C72" s="60">
        <v>118</v>
      </c>
      <c r="D72" s="61">
        <v>0.50483870967741917</v>
      </c>
      <c r="E72" s="61">
        <v>0.60712536443148679</v>
      </c>
      <c r="F72" s="61">
        <v>0.6384653846153846</v>
      </c>
      <c r="G72" s="61">
        <v>0.53615350877192969</v>
      </c>
      <c r="H72" s="61">
        <v>0.80093367346938737</v>
      </c>
      <c r="I72" s="61">
        <v>0.69065656565656564</v>
      </c>
      <c r="J72" s="61">
        <v>1</v>
      </c>
      <c r="K72" s="61">
        <v>1</v>
      </c>
      <c r="L72" s="61">
        <v>0.75501449275362309</v>
      </c>
      <c r="M72" s="61">
        <f t="shared" si="4"/>
        <v>0.57164574187405504</v>
      </c>
      <c r="N72" s="61">
        <f t="shared" si="0"/>
        <v>0.74579511956297651</v>
      </c>
      <c r="O72" s="61">
        <f t="shared" si="1"/>
        <v>1</v>
      </c>
      <c r="P72" s="61">
        <f t="shared" si="2"/>
        <v>0.62969553443702886</v>
      </c>
      <c r="Q72" s="61">
        <f t="shared" si="5"/>
        <v>0.84932094637591526</v>
      </c>
      <c r="R72" s="61">
        <f t="shared" si="3"/>
        <v>0.72590974437508848</v>
      </c>
    </row>
    <row r="73" spans="1:18" x14ac:dyDescent="0.25">
      <c r="A73" s="55">
        <v>119</v>
      </c>
      <c r="B73" s="75">
        <v>42123</v>
      </c>
      <c r="C73" s="60">
        <v>119</v>
      </c>
      <c r="D73" s="61">
        <v>0.53548387096774175</v>
      </c>
      <c r="E73" s="61">
        <v>0.61951311953352761</v>
      </c>
      <c r="F73" s="61">
        <v>0.64808205128205121</v>
      </c>
      <c r="G73" s="61">
        <v>0.55588267543859637</v>
      </c>
      <c r="H73" s="61">
        <v>0.83154081632653021</v>
      </c>
      <c r="I73" s="61">
        <v>0.69947474747474747</v>
      </c>
      <c r="J73" s="61">
        <v>1</v>
      </c>
      <c r="K73" s="61">
        <v>1</v>
      </c>
      <c r="L73" s="61">
        <v>0.75934782608695639</v>
      </c>
      <c r="M73" s="61">
        <f t="shared" si="4"/>
        <v>0.58974042930547932</v>
      </c>
      <c r="N73" s="61">
        <f t="shared" si="0"/>
        <v>0.76550778190063884</v>
      </c>
      <c r="O73" s="61">
        <f t="shared" si="1"/>
        <v>1</v>
      </c>
      <c r="P73" s="61">
        <f t="shared" si="2"/>
        <v>0.64832954683719912</v>
      </c>
      <c r="Q73" s="61">
        <f t="shared" si="5"/>
        <v>0.85807267797764675</v>
      </c>
      <c r="R73" s="61">
        <f t="shared" si="3"/>
        <v>0.73881390079001674</v>
      </c>
    </row>
    <row r="74" spans="1:18" x14ac:dyDescent="0.25">
      <c r="A74" s="55">
        <v>120</v>
      </c>
      <c r="B74" s="75">
        <v>42124</v>
      </c>
      <c r="C74" s="60">
        <v>120</v>
      </c>
      <c r="D74" s="61">
        <v>0.56612903225806432</v>
      </c>
      <c r="E74" s="61">
        <v>0.63190087463556843</v>
      </c>
      <c r="F74" s="61">
        <v>0.65769871794871781</v>
      </c>
      <c r="G74" s="61">
        <v>0.57561184210526306</v>
      </c>
      <c r="H74" s="61">
        <v>0.86214795918367304</v>
      </c>
      <c r="I74" s="61">
        <v>0.70829292929292942</v>
      </c>
      <c r="J74" s="61">
        <v>1</v>
      </c>
      <c r="K74" s="61">
        <v>1</v>
      </c>
      <c r="L74" s="61">
        <v>0.76368115942028969</v>
      </c>
      <c r="M74" s="61">
        <f t="shared" si="4"/>
        <v>0.60783511673690338</v>
      </c>
      <c r="N74" s="61">
        <f t="shared" si="0"/>
        <v>0.78522044423830129</v>
      </c>
      <c r="O74" s="61">
        <f t="shared" si="1"/>
        <v>1</v>
      </c>
      <c r="P74" s="61">
        <f t="shared" si="2"/>
        <v>0.66696355923736927</v>
      </c>
      <c r="Q74" s="61">
        <f t="shared" si="5"/>
        <v>0.86682440957937845</v>
      </c>
      <c r="R74" s="61">
        <f t="shared" si="3"/>
        <v>0.751718057204945</v>
      </c>
    </row>
    <row r="75" spans="1:18" x14ac:dyDescent="0.25">
      <c r="A75" s="55">
        <v>121</v>
      </c>
      <c r="B75" s="75">
        <v>42125</v>
      </c>
      <c r="C75" s="60">
        <v>121</v>
      </c>
      <c r="D75" s="61">
        <v>0.5967741935483869</v>
      </c>
      <c r="E75" s="61">
        <v>0.64428862973760925</v>
      </c>
      <c r="F75" s="61">
        <v>0.66731538461538453</v>
      </c>
      <c r="G75" s="61">
        <v>0.59534100877192964</v>
      </c>
      <c r="H75" s="61">
        <v>0.8928571428571429</v>
      </c>
      <c r="I75" s="61">
        <v>0.71711111111111125</v>
      </c>
      <c r="J75" s="61">
        <v>1</v>
      </c>
      <c r="K75" s="61">
        <v>1</v>
      </c>
      <c r="L75" s="61">
        <v>0.76801449275362299</v>
      </c>
      <c r="M75" s="61">
        <f t="shared" si="4"/>
        <v>0.62592980416832755</v>
      </c>
      <c r="N75" s="61">
        <f t="shared" si="0"/>
        <v>0.80498412698412714</v>
      </c>
      <c r="O75" s="61">
        <f t="shared" si="1"/>
        <v>1</v>
      </c>
      <c r="P75" s="61">
        <f t="shared" si="2"/>
        <v>0.68561457844026075</v>
      </c>
      <c r="Q75" s="61">
        <f t="shared" si="5"/>
        <v>0.87559654934437547</v>
      </c>
      <c r="R75" s="61">
        <f t="shared" si="3"/>
        <v>0.7646335514883541</v>
      </c>
    </row>
    <row r="76" spans="1:18" x14ac:dyDescent="0.25">
      <c r="A76" s="55">
        <v>122</v>
      </c>
      <c r="B76" s="75">
        <v>42126</v>
      </c>
      <c r="C76" s="60">
        <v>122</v>
      </c>
      <c r="D76" s="61">
        <v>0.62741935483870948</v>
      </c>
      <c r="E76" s="61">
        <v>0.65667638483965007</v>
      </c>
      <c r="F76" s="61">
        <v>0.67693205128205114</v>
      </c>
      <c r="G76" s="61">
        <v>0.61507017543859632</v>
      </c>
      <c r="H76" s="61">
        <v>0.89600840336134457</v>
      </c>
      <c r="I76" s="61">
        <v>0.72592929292929309</v>
      </c>
      <c r="J76" s="61">
        <v>1</v>
      </c>
      <c r="K76" s="61">
        <v>1</v>
      </c>
      <c r="L76" s="61">
        <v>0.77234782608695629</v>
      </c>
      <c r="M76" s="61">
        <f t="shared" si="4"/>
        <v>0.64402449159975172</v>
      </c>
      <c r="N76" s="61">
        <f t="shared" ref="N76:N123" si="6">AVERAGE(H76:I76)</f>
        <v>0.81096884814531878</v>
      </c>
      <c r="O76" s="61">
        <f t="shared" ref="O76:O122" si="7">AVERAGE(K76:K76)</f>
        <v>1</v>
      </c>
      <c r="P76" s="61">
        <f t="shared" ref="P76:P118" si="8">AVERAGE(D76:I76)</f>
        <v>0.69967261044827411</v>
      </c>
      <c r="Q76" s="61">
        <f t="shared" ref="Q76:Q118" si="9">AVERAGE(H76:L76)</f>
        <v>0.87885710447551868</v>
      </c>
      <c r="R76" s="61">
        <f t="shared" ref="R76:R121" si="10">AVERAGE(D76:L76)</f>
        <v>0.77448705430851117</v>
      </c>
    </row>
    <row r="77" spans="1:18" x14ac:dyDescent="0.25">
      <c r="A77" s="55">
        <v>123</v>
      </c>
      <c r="B77" s="75">
        <v>42127</v>
      </c>
      <c r="C77" s="60">
        <v>123</v>
      </c>
      <c r="D77" s="61">
        <v>0.65806451612903194</v>
      </c>
      <c r="E77" s="61">
        <v>0.66906413994169089</v>
      </c>
      <c r="F77" s="61">
        <v>0.68654871794871775</v>
      </c>
      <c r="G77" s="61">
        <v>0.63479934210526301</v>
      </c>
      <c r="H77" s="61">
        <v>0.8991512605042018</v>
      </c>
      <c r="I77" s="61">
        <v>0.73474747474747493</v>
      </c>
      <c r="J77" s="61">
        <v>1</v>
      </c>
      <c r="K77" s="61">
        <v>1</v>
      </c>
      <c r="L77" s="61">
        <v>0.77668115942028959</v>
      </c>
      <c r="M77" s="61">
        <f t="shared" ref="M77:M126" si="11">AVERAGE(D77:G77)</f>
        <v>0.6621191790311759</v>
      </c>
      <c r="N77" s="61">
        <f t="shared" si="6"/>
        <v>0.81694936762583836</v>
      </c>
      <c r="O77" s="61">
        <f t="shared" si="7"/>
        <v>1</v>
      </c>
      <c r="P77" s="61">
        <f t="shared" si="8"/>
        <v>0.71372924189606335</v>
      </c>
      <c r="Q77" s="61">
        <f t="shared" si="9"/>
        <v>0.8821159789343932</v>
      </c>
      <c r="R77" s="61">
        <f t="shared" si="10"/>
        <v>0.78433962342185215</v>
      </c>
    </row>
    <row r="78" spans="1:18" x14ac:dyDescent="0.25">
      <c r="A78" s="55">
        <v>124</v>
      </c>
      <c r="B78" s="75">
        <v>42128</v>
      </c>
      <c r="C78" s="60">
        <v>124</v>
      </c>
      <c r="D78" s="61">
        <v>0.68870967741935452</v>
      </c>
      <c r="E78" s="61">
        <v>0.68145189504373171</v>
      </c>
      <c r="F78" s="61">
        <v>0.69616538461538435</v>
      </c>
      <c r="G78" s="61">
        <v>0.65452850877192958</v>
      </c>
      <c r="H78" s="61">
        <v>0.90229411764705891</v>
      </c>
      <c r="I78" s="61">
        <v>0.74356565656565676</v>
      </c>
      <c r="J78" s="61">
        <v>1</v>
      </c>
      <c r="K78" s="61">
        <v>1</v>
      </c>
      <c r="L78" s="61">
        <v>0.78101449275362289</v>
      </c>
      <c r="M78" s="61">
        <f t="shared" si="11"/>
        <v>0.68021386646260007</v>
      </c>
      <c r="N78" s="61">
        <f t="shared" si="6"/>
        <v>0.82292988710635784</v>
      </c>
      <c r="O78" s="61">
        <f t="shared" si="7"/>
        <v>1</v>
      </c>
      <c r="P78" s="61">
        <f t="shared" si="8"/>
        <v>0.72778587334385259</v>
      </c>
      <c r="Q78" s="61">
        <f t="shared" si="9"/>
        <v>0.88537485339326771</v>
      </c>
      <c r="R78" s="61">
        <f t="shared" si="10"/>
        <v>0.79419219253519313</v>
      </c>
    </row>
    <row r="79" spans="1:18" x14ac:dyDescent="0.25">
      <c r="A79" s="55">
        <v>125</v>
      </c>
      <c r="B79" s="75">
        <v>42129</v>
      </c>
      <c r="C79" s="60">
        <v>125</v>
      </c>
      <c r="D79" s="61">
        <v>0.71935483870967709</v>
      </c>
      <c r="E79" s="61">
        <v>0.69383965014577254</v>
      </c>
      <c r="F79" s="61">
        <v>0.70578205128205107</v>
      </c>
      <c r="G79" s="61">
        <v>0.67425767543859638</v>
      </c>
      <c r="H79" s="61">
        <v>0.90543697478991614</v>
      </c>
      <c r="I79" s="61">
        <v>0.75238383838383849</v>
      </c>
      <c r="J79" s="61">
        <v>1</v>
      </c>
      <c r="K79" s="61">
        <v>1</v>
      </c>
      <c r="L79" s="61">
        <v>0.78534782608695619</v>
      </c>
      <c r="M79" s="61">
        <f t="shared" si="11"/>
        <v>0.69830855389402435</v>
      </c>
      <c r="N79" s="61">
        <f t="shared" si="6"/>
        <v>0.82891040658687731</v>
      </c>
      <c r="O79" s="61">
        <f t="shared" si="7"/>
        <v>1</v>
      </c>
      <c r="P79" s="61">
        <f t="shared" si="8"/>
        <v>0.74184250479164204</v>
      </c>
      <c r="Q79" s="61">
        <f t="shared" si="9"/>
        <v>0.88863372785214223</v>
      </c>
      <c r="R79" s="61">
        <f t="shared" si="10"/>
        <v>0.80404476164853422</v>
      </c>
    </row>
    <row r="80" spans="1:18" x14ac:dyDescent="0.25">
      <c r="A80" s="55">
        <v>126</v>
      </c>
      <c r="B80" s="75">
        <v>42130</v>
      </c>
      <c r="C80" s="60">
        <v>126</v>
      </c>
      <c r="D80" s="61">
        <v>0.74999999999999967</v>
      </c>
      <c r="E80" s="61">
        <v>0.70622740524781324</v>
      </c>
      <c r="F80" s="61">
        <v>0.71539871794871768</v>
      </c>
      <c r="G80" s="61">
        <v>0.69398684210526307</v>
      </c>
      <c r="H80" s="61">
        <v>0.90857983193277325</v>
      </c>
      <c r="I80" s="61">
        <v>0.76120202020202032</v>
      </c>
      <c r="J80" s="61">
        <v>1</v>
      </c>
      <c r="K80" s="61">
        <v>1</v>
      </c>
      <c r="L80" s="61">
        <v>0.78968115942028949</v>
      </c>
      <c r="M80" s="61">
        <f t="shared" si="11"/>
        <v>0.71640324132544841</v>
      </c>
      <c r="N80" s="61">
        <f t="shared" si="6"/>
        <v>0.83489092606739679</v>
      </c>
      <c r="O80" s="61">
        <f t="shared" si="7"/>
        <v>1</v>
      </c>
      <c r="P80" s="61">
        <f t="shared" si="8"/>
        <v>0.75589913623943117</v>
      </c>
      <c r="Q80" s="61">
        <f t="shared" si="9"/>
        <v>0.89189260231101652</v>
      </c>
      <c r="R80" s="61">
        <f t="shared" si="10"/>
        <v>0.81389733076187509</v>
      </c>
    </row>
    <row r="81" spans="1:18" x14ac:dyDescent="0.25">
      <c r="A81" s="55">
        <v>127</v>
      </c>
      <c r="B81" s="75">
        <v>42131</v>
      </c>
      <c r="C81" s="60">
        <v>127</v>
      </c>
      <c r="D81" s="61">
        <v>0.78064516129032224</v>
      </c>
      <c r="E81" s="61">
        <v>0.71861516034985407</v>
      </c>
      <c r="F81" s="61">
        <v>0.72501538461538428</v>
      </c>
      <c r="G81" s="61">
        <v>0.71371600877192976</v>
      </c>
      <c r="H81" s="61">
        <v>0.91172268907563048</v>
      </c>
      <c r="I81" s="61">
        <v>0.77002020202020205</v>
      </c>
      <c r="J81" s="61">
        <v>1</v>
      </c>
      <c r="K81" s="61">
        <v>1</v>
      </c>
      <c r="L81" s="61">
        <v>0.79401449275362279</v>
      </c>
      <c r="M81" s="61">
        <f t="shared" si="11"/>
        <v>0.73449792875687259</v>
      </c>
      <c r="N81" s="61">
        <f t="shared" si="6"/>
        <v>0.84087144554791626</v>
      </c>
      <c r="O81" s="61">
        <f t="shared" si="7"/>
        <v>1</v>
      </c>
      <c r="P81" s="61">
        <f t="shared" si="8"/>
        <v>0.76995576768722052</v>
      </c>
      <c r="Q81" s="61">
        <f t="shared" si="9"/>
        <v>0.89515147676989104</v>
      </c>
      <c r="R81" s="61">
        <f t="shared" si="10"/>
        <v>0.82374989987521618</v>
      </c>
    </row>
    <row r="82" spans="1:18" x14ac:dyDescent="0.25">
      <c r="A82" s="55">
        <v>128</v>
      </c>
      <c r="B82" s="75">
        <v>42132</v>
      </c>
      <c r="C82" s="60">
        <v>128</v>
      </c>
      <c r="D82" s="61">
        <v>0.81129032258064482</v>
      </c>
      <c r="E82" s="61">
        <v>0.73100291545189489</v>
      </c>
      <c r="F82" s="61">
        <v>0.73463205128205089</v>
      </c>
      <c r="G82" s="61">
        <v>0.73344517543859655</v>
      </c>
      <c r="H82" s="61">
        <v>0.9148655462184877</v>
      </c>
      <c r="I82" s="61">
        <v>0.77883838383838377</v>
      </c>
      <c r="J82" s="61">
        <v>1</v>
      </c>
      <c r="K82" s="61">
        <v>1</v>
      </c>
      <c r="L82" s="61">
        <v>0.79834782608695609</v>
      </c>
      <c r="M82" s="61">
        <f t="shared" si="11"/>
        <v>0.75259261618829687</v>
      </c>
      <c r="N82" s="61">
        <f t="shared" si="6"/>
        <v>0.84685196502843574</v>
      </c>
      <c r="O82" s="61">
        <f t="shared" si="7"/>
        <v>1</v>
      </c>
      <c r="P82" s="61">
        <f t="shared" si="8"/>
        <v>0.78401239913500975</v>
      </c>
      <c r="Q82" s="61">
        <f t="shared" si="9"/>
        <v>0.89841035122876556</v>
      </c>
      <c r="R82" s="61">
        <f t="shared" si="10"/>
        <v>0.83360246898855717</v>
      </c>
    </row>
    <row r="83" spans="1:18" x14ac:dyDescent="0.25">
      <c r="A83" s="55">
        <v>129</v>
      </c>
      <c r="B83" s="75">
        <v>42133</v>
      </c>
      <c r="C83" s="60">
        <v>129</v>
      </c>
      <c r="D83" s="61">
        <v>0.84193548387096728</v>
      </c>
      <c r="E83" s="61">
        <v>0.74339067055393571</v>
      </c>
      <c r="F83" s="61">
        <v>0.74424871794871761</v>
      </c>
      <c r="G83" s="61">
        <v>0.75317434210526324</v>
      </c>
      <c r="H83" s="61">
        <v>0.91800840336134482</v>
      </c>
      <c r="I83" s="61">
        <v>0.78765656565656561</v>
      </c>
      <c r="J83" s="61">
        <v>1</v>
      </c>
      <c r="K83" s="61">
        <v>1</v>
      </c>
      <c r="L83" s="61">
        <v>0.80268115942028939</v>
      </c>
      <c r="M83" s="61">
        <f t="shared" si="11"/>
        <v>0.77068730361972093</v>
      </c>
      <c r="N83" s="61">
        <f t="shared" si="6"/>
        <v>0.85283248450895521</v>
      </c>
      <c r="O83" s="61">
        <f t="shared" si="7"/>
        <v>1</v>
      </c>
      <c r="P83" s="61">
        <f t="shared" si="8"/>
        <v>0.79806903058279899</v>
      </c>
      <c r="Q83" s="61">
        <f t="shared" si="9"/>
        <v>0.90166922568763996</v>
      </c>
      <c r="R83" s="61">
        <f t="shared" si="10"/>
        <v>0.84345503810189815</v>
      </c>
    </row>
    <row r="84" spans="1:18" x14ac:dyDescent="0.25">
      <c r="A84" s="55">
        <v>130</v>
      </c>
      <c r="B84" s="75">
        <v>42134</v>
      </c>
      <c r="C84" s="60">
        <v>130</v>
      </c>
      <c r="D84" s="61">
        <v>0.87258064516128986</v>
      </c>
      <c r="E84" s="61">
        <v>0.75577842565597653</v>
      </c>
      <c r="F84" s="61">
        <v>0.75386538461538422</v>
      </c>
      <c r="G84" s="61">
        <v>0.77290350877192993</v>
      </c>
      <c r="H84" s="61">
        <v>0.92115126050420204</v>
      </c>
      <c r="I84" s="61">
        <v>0.79647474747474734</v>
      </c>
      <c r="J84" s="61">
        <v>1</v>
      </c>
      <c r="K84" s="61">
        <v>1</v>
      </c>
      <c r="L84" s="61">
        <v>0.80701449275362269</v>
      </c>
      <c r="M84" s="61">
        <f t="shared" si="11"/>
        <v>0.7887819910511451</v>
      </c>
      <c r="N84" s="61">
        <f t="shared" si="6"/>
        <v>0.85881300398947469</v>
      </c>
      <c r="O84" s="61">
        <f t="shared" si="7"/>
        <v>1</v>
      </c>
      <c r="P84" s="61">
        <f t="shared" si="8"/>
        <v>0.81212566203058822</v>
      </c>
      <c r="Q84" s="61">
        <f t="shared" si="9"/>
        <v>0.90492810014651437</v>
      </c>
      <c r="R84" s="61">
        <f t="shared" si="10"/>
        <v>0.85330760721523913</v>
      </c>
    </row>
    <row r="85" spans="1:18" x14ac:dyDescent="0.25">
      <c r="A85" s="55">
        <v>131</v>
      </c>
      <c r="B85" s="75">
        <v>42135</v>
      </c>
      <c r="C85" s="60">
        <v>131</v>
      </c>
      <c r="D85" s="61">
        <v>0.90322580645161288</v>
      </c>
      <c r="E85" s="61">
        <v>0.76816618075801735</v>
      </c>
      <c r="F85" s="61">
        <v>0.76348205128205082</v>
      </c>
      <c r="G85" s="61">
        <v>0.79263267543859672</v>
      </c>
      <c r="H85" s="61">
        <v>0.92429411764705915</v>
      </c>
      <c r="I85" s="61">
        <v>0.80529292929292917</v>
      </c>
      <c r="J85" s="61">
        <v>1</v>
      </c>
      <c r="K85" s="61">
        <v>1</v>
      </c>
      <c r="L85" s="61">
        <v>0.81134782608695599</v>
      </c>
      <c r="M85" s="61">
        <f t="shared" si="11"/>
        <v>0.8068766784825695</v>
      </c>
      <c r="N85" s="61">
        <f t="shared" si="6"/>
        <v>0.86479352346999416</v>
      </c>
      <c r="O85" s="61">
        <f t="shared" si="7"/>
        <v>1</v>
      </c>
      <c r="P85" s="61">
        <f t="shared" si="8"/>
        <v>0.82618229347837779</v>
      </c>
      <c r="Q85" s="61">
        <f t="shared" si="9"/>
        <v>0.90818697460538877</v>
      </c>
      <c r="R85" s="61">
        <f t="shared" si="10"/>
        <v>0.86316017632858033</v>
      </c>
    </row>
    <row r="86" spans="1:18" x14ac:dyDescent="0.25">
      <c r="A86" s="55">
        <v>132</v>
      </c>
      <c r="B86" s="75">
        <v>42136</v>
      </c>
      <c r="C86" s="60">
        <v>132</v>
      </c>
      <c r="D86" s="61">
        <v>0.90762463343108502</v>
      </c>
      <c r="E86" s="61">
        <v>0.78055393586005817</v>
      </c>
      <c r="F86" s="61">
        <v>0.77309871794871754</v>
      </c>
      <c r="G86" s="61">
        <v>0.81236184210526341</v>
      </c>
      <c r="H86" s="61">
        <v>0.92743697478991638</v>
      </c>
      <c r="I86" s="61">
        <v>0.8141111111111109</v>
      </c>
      <c r="J86" s="61">
        <v>1</v>
      </c>
      <c r="K86" s="61">
        <v>1</v>
      </c>
      <c r="L86" s="61">
        <v>0.81568115942028929</v>
      </c>
      <c r="M86" s="61">
        <f t="shared" si="11"/>
        <v>0.81840978233628103</v>
      </c>
      <c r="N86" s="61">
        <f t="shared" si="6"/>
        <v>0.87077404295051364</v>
      </c>
      <c r="O86" s="61">
        <f t="shared" si="7"/>
        <v>1</v>
      </c>
      <c r="P86" s="61">
        <f t="shared" si="8"/>
        <v>0.83586453587435861</v>
      </c>
      <c r="Q86" s="61">
        <f t="shared" si="9"/>
        <v>0.91144584906426329</v>
      </c>
      <c r="R86" s="61">
        <f t="shared" si="10"/>
        <v>0.87009648607404899</v>
      </c>
    </row>
    <row r="87" spans="1:18" x14ac:dyDescent="0.25">
      <c r="A87" s="55">
        <v>133</v>
      </c>
      <c r="B87" s="75">
        <v>42137</v>
      </c>
      <c r="C87" s="60">
        <v>133</v>
      </c>
      <c r="D87" s="61">
        <v>0.91214076246334319</v>
      </c>
      <c r="E87" s="61">
        <v>0.79294169096209888</v>
      </c>
      <c r="F87" s="61">
        <v>0.78271538461538415</v>
      </c>
      <c r="G87" s="61">
        <v>0.8125</v>
      </c>
      <c r="H87" s="61">
        <v>0.93057983193277349</v>
      </c>
      <c r="I87" s="61">
        <v>0.82292929292929273</v>
      </c>
      <c r="J87" s="61">
        <v>1</v>
      </c>
      <c r="K87" s="61">
        <v>1</v>
      </c>
      <c r="L87" s="61">
        <v>0.82001449275362259</v>
      </c>
      <c r="M87" s="61">
        <f t="shared" si="11"/>
        <v>0.82507445951020653</v>
      </c>
      <c r="N87" s="61">
        <f t="shared" si="6"/>
        <v>0.87675456243103311</v>
      </c>
      <c r="O87" s="61">
        <f t="shared" si="7"/>
        <v>1</v>
      </c>
      <c r="P87" s="61">
        <f t="shared" si="8"/>
        <v>0.84230116048381543</v>
      </c>
      <c r="Q87" s="61">
        <f t="shared" si="9"/>
        <v>0.91470472352313781</v>
      </c>
      <c r="R87" s="61">
        <f t="shared" si="10"/>
        <v>0.87486905062850162</v>
      </c>
    </row>
    <row r="88" spans="1:18" x14ac:dyDescent="0.25">
      <c r="A88" s="55">
        <v>134</v>
      </c>
      <c r="B88" s="75">
        <v>42138</v>
      </c>
      <c r="C88" s="60">
        <v>134</v>
      </c>
      <c r="D88" s="61">
        <v>0.91665689149560126</v>
      </c>
      <c r="E88" s="61">
        <v>0.8053294460641397</v>
      </c>
      <c r="F88" s="61">
        <v>0.79233205128205075</v>
      </c>
      <c r="G88" s="61">
        <v>0.81824712643678155</v>
      </c>
      <c r="H88" s="61">
        <v>0.93372268907563072</v>
      </c>
      <c r="I88" s="61">
        <v>0.83174747474747446</v>
      </c>
      <c r="J88" s="61">
        <v>1</v>
      </c>
      <c r="K88" s="61">
        <v>1</v>
      </c>
      <c r="L88" s="61">
        <v>0.82434782608695589</v>
      </c>
      <c r="M88" s="61">
        <f t="shared" si="11"/>
        <v>0.83314137881964323</v>
      </c>
      <c r="N88" s="61">
        <f t="shared" si="6"/>
        <v>0.88273508191155259</v>
      </c>
      <c r="O88" s="61">
        <f t="shared" si="7"/>
        <v>1</v>
      </c>
      <c r="P88" s="61">
        <f t="shared" si="8"/>
        <v>0.84967261318361309</v>
      </c>
      <c r="Q88" s="61">
        <f t="shared" si="9"/>
        <v>0.9179635979820121</v>
      </c>
      <c r="R88" s="61">
        <f t="shared" si="10"/>
        <v>0.88026483390984822</v>
      </c>
    </row>
    <row r="89" spans="1:18" x14ac:dyDescent="0.25">
      <c r="A89" s="55">
        <v>135</v>
      </c>
      <c r="B89" s="75">
        <v>42139</v>
      </c>
      <c r="C89" s="60">
        <v>135</v>
      </c>
      <c r="D89" s="61">
        <v>0.92117302052785932</v>
      </c>
      <c r="E89" s="61">
        <v>0.81771720116618052</v>
      </c>
      <c r="F89" s="61">
        <v>0.80194871794871736</v>
      </c>
      <c r="G89" s="61">
        <v>0.82399712643678169</v>
      </c>
      <c r="H89" s="61">
        <v>0.93686554621848794</v>
      </c>
      <c r="I89" s="61">
        <v>0.84056565656565629</v>
      </c>
      <c r="J89" s="61">
        <v>1</v>
      </c>
      <c r="K89" s="61">
        <v>1</v>
      </c>
      <c r="L89" s="61">
        <v>0.82868115942028919</v>
      </c>
      <c r="M89" s="61">
        <f t="shared" si="11"/>
        <v>0.84120901651988478</v>
      </c>
      <c r="N89" s="61">
        <f t="shared" si="6"/>
        <v>0.88871560139207206</v>
      </c>
      <c r="O89" s="61">
        <f t="shared" si="7"/>
        <v>1</v>
      </c>
      <c r="P89" s="61">
        <f t="shared" si="8"/>
        <v>0.85704454481061398</v>
      </c>
      <c r="Q89" s="61">
        <f t="shared" si="9"/>
        <v>0.92122247244088662</v>
      </c>
      <c r="R89" s="61">
        <f t="shared" si="10"/>
        <v>0.88566093647599697</v>
      </c>
    </row>
    <row r="90" spans="1:18" x14ac:dyDescent="0.25">
      <c r="A90" s="55">
        <v>136</v>
      </c>
      <c r="B90" s="75">
        <v>42140</v>
      </c>
      <c r="C90" s="60">
        <v>136</v>
      </c>
      <c r="D90" s="61">
        <v>0.92568914956011739</v>
      </c>
      <c r="E90" s="61">
        <v>0.83010495626822134</v>
      </c>
      <c r="F90" s="61">
        <v>0.81156538461538408</v>
      </c>
      <c r="G90" s="61">
        <v>0.82974712643678172</v>
      </c>
      <c r="H90" s="61">
        <v>0.94000840336134506</v>
      </c>
      <c r="I90" s="61">
        <v>0.84938383838383802</v>
      </c>
      <c r="J90" s="61">
        <v>1</v>
      </c>
      <c r="K90" s="61">
        <v>1</v>
      </c>
      <c r="L90" s="61">
        <v>0.83301449275362249</v>
      </c>
      <c r="M90" s="61">
        <f t="shared" si="11"/>
        <v>0.8492766542201261</v>
      </c>
      <c r="N90" s="61">
        <f t="shared" si="6"/>
        <v>0.89469612087259154</v>
      </c>
      <c r="O90" s="61">
        <f t="shared" si="7"/>
        <v>1</v>
      </c>
      <c r="P90" s="61">
        <f t="shared" si="8"/>
        <v>0.86441647643761466</v>
      </c>
      <c r="Q90" s="61">
        <f t="shared" si="9"/>
        <v>0.92448134689976114</v>
      </c>
      <c r="R90" s="61">
        <f t="shared" si="10"/>
        <v>0.89105703904214573</v>
      </c>
    </row>
    <row r="91" spans="1:18" x14ac:dyDescent="0.25">
      <c r="A91" s="55">
        <v>137</v>
      </c>
      <c r="B91" s="75">
        <v>42141</v>
      </c>
      <c r="C91" s="60">
        <v>137</v>
      </c>
      <c r="D91" s="61">
        <v>0.93020527859237545</v>
      </c>
      <c r="E91" s="61">
        <v>0.84249271137026216</v>
      </c>
      <c r="F91" s="61">
        <v>0.82118205128205068</v>
      </c>
      <c r="G91" s="61">
        <v>0.83549712643678176</v>
      </c>
      <c r="H91" s="61">
        <v>0.94315126050420228</v>
      </c>
      <c r="I91" s="61">
        <v>0.85820202020201986</v>
      </c>
      <c r="J91" s="61">
        <v>1</v>
      </c>
      <c r="K91" s="61">
        <v>1</v>
      </c>
      <c r="L91" s="61">
        <v>0.83734782608695579</v>
      </c>
      <c r="M91" s="61">
        <f t="shared" si="11"/>
        <v>0.85734429192036743</v>
      </c>
      <c r="N91" s="61">
        <f t="shared" si="6"/>
        <v>0.90067664035311101</v>
      </c>
      <c r="O91" s="61">
        <f t="shared" si="7"/>
        <v>1</v>
      </c>
      <c r="P91" s="61">
        <f t="shared" si="8"/>
        <v>0.87178840806461533</v>
      </c>
      <c r="Q91" s="61">
        <f t="shared" si="9"/>
        <v>0.92774022135863565</v>
      </c>
      <c r="R91" s="61">
        <f t="shared" si="10"/>
        <v>0.89645314160829415</v>
      </c>
    </row>
    <row r="92" spans="1:18" x14ac:dyDescent="0.25">
      <c r="A92" s="55">
        <v>138</v>
      </c>
      <c r="B92" s="75">
        <v>42142</v>
      </c>
      <c r="C92" s="60">
        <v>138</v>
      </c>
      <c r="D92" s="61">
        <v>0.93472140762463352</v>
      </c>
      <c r="E92" s="61">
        <v>0.85488046647230298</v>
      </c>
      <c r="F92" s="61">
        <v>0.83079871794871729</v>
      </c>
      <c r="G92" s="61">
        <v>0.8412471264367819</v>
      </c>
      <c r="H92" s="61">
        <v>0.9462941176470594</v>
      </c>
      <c r="I92" s="61">
        <v>0.86702020202020158</v>
      </c>
      <c r="J92" s="61">
        <v>1</v>
      </c>
      <c r="K92" s="61">
        <v>1</v>
      </c>
      <c r="L92" s="61">
        <v>0.84168115942028909</v>
      </c>
      <c r="M92" s="61">
        <f t="shared" si="11"/>
        <v>0.86541192962060887</v>
      </c>
      <c r="N92" s="61">
        <f t="shared" si="6"/>
        <v>0.90665715983363049</v>
      </c>
      <c r="O92" s="61">
        <f t="shared" si="7"/>
        <v>1</v>
      </c>
      <c r="P92" s="61">
        <f t="shared" si="8"/>
        <v>0.879160339691616</v>
      </c>
      <c r="Q92" s="61">
        <f t="shared" si="9"/>
        <v>0.93099909581750995</v>
      </c>
      <c r="R92" s="61">
        <f t="shared" si="10"/>
        <v>0.90184924417444279</v>
      </c>
    </row>
    <row r="93" spans="1:18" x14ac:dyDescent="0.25">
      <c r="A93" s="55">
        <v>139</v>
      </c>
      <c r="B93" s="75">
        <v>42143</v>
      </c>
      <c r="C93" s="60">
        <v>139</v>
      </c>
      <c r="D93" s="61">
        <v>0.93923753665689158</v>
      </c>
      <c r="E93" s="61">
        <v>0.86734693877551017</v>
      </c>
      <c r="F93" s="61">
        <v>0.8404153846153839</v>
      </c>
      <c r="G93" s="61">
        <v>0.84699712643678193</v>
      </c>
      <c r="H93" s="61">
        <v>0.94943697478991662</v>
      </c>
      <c r="I93" s="61">
        <v>0.87583838383838331</v>
      </c>
      <c r="J93" s="61">
        <v>1</v>
      </c>
      <c r="K93" s="61">
        <v>1</v>
      </c>
      <c r="L93" s="61">
        <v>0.84601449275362239</v>
      </c>
      <c r="M93" s="61">
        <f t="shared" si="11"/>
        <v>0.87349924662114198</v>
      </c>
      <c r="N93" s="61">
        <f t="shared" si="6"/>
        <v>0.91263767931414996</v>
      </c>
      <c r="O93" s="61">
        <f t="shared" si="7"/>
        <v>1</v>
      </c>
      <c r="P93" s="61">
        <f t="shared" si="8"/>
        <v>0.88654539085214468</v>
      </c>
      <c r="Q93" s="61">
        <f t="shared" si="9"/>
        <v>0.93425797027638446</v>
      </c>
      <c r="R93" s="61">
        <f t="shared" si="10"/>
        <v>0.9072540930962768</v>
      </c>
    </row>
    <row r="94" spans="1:18" x14ac:dyDescent="0.25">
      <c r="A94" s="55">
        <v>140</v>
      </c>
      <c r="B94" s="75">
        <v>42144</v>
      </c>
      <c r="C94" s="60">
        <v>140</v>
      </c>
      <c r="D94" s="61">
        <v>0.94375366568914976</v>
      </c>
      <c r="E94" s="61">
        <v>0.87366375121477169</v>
      </c>
      <c r="F94" s="61">
        <v>0.85</v>
      </c>
      <c r="G94" s="61">
        <v>0.85274712643678197</v>
      </c>
      <c r="H94" s="61">
        <v>0.95257983193277374</v>
      </c>
      <c r="I94" s="61">
        <v>0.88465656565656514</v>
      </c>
      <c r="J94" s="61">
        <v>1</v>
      </c>
      <c r="K94" s="61">
        <v>1</v>
      </c>
      <c r="L94" s="61">
        <v>0.85034782608695569</v>
      </c>
      <c r="M94" s="61">
        <f t="shared" si="11"/>
        <v>0.88004113583517585</v>
      </c>
      <c r="N94" s="61">
        <f t="shared" si="6"/>
        <v>0.91861819879466944</v>
      </c>
      <c r="O94" s="61">
        <f t="shared" si="7"/>
        <v>1</v>
      </c>
      <c r="P94" s="61">
        <f t="shared" si="8"/>
        <v>0.89290015682167356</v>
      </c>
      <c r="Q94" s="61">
        <f t="shared" si="9"/>
        <v>0.93751684473525887</v>
      </c>
      <c r="R94" s="61">
        <f t="shared" si="10"/>
        <v>0.91197208522411088</v>
      </c>
    </row>
    <row r="95" spans="1:18" x14ac:dyDescent="0.25">
      <c r="A95" s="55">
        <v>141</v>
      </c>
      <c r="B95" s="75">
        <v>42145</v>
      </c>
      <c r="C95" s="60">
        <v>141</v>
      </c>
      <c r="D95" s="61">
        <v>0.94826979472140782</v>
      </c>
      <c r="E95" s="61">
        <v>0.87998007774538389</v>
      </c>
      <c r="F95" s="61">
        <v>0.85714285714285721</v>
      </c>
      <c r="G95" s="61">
        <v>0.85849712643678211</v>
      </c>
      <c r="H95" s="61">
        <v>0.95572268907563096</v>
      </c>
      <c r="I95" s="61">
        <v>0.89347474747474687</v>
      </c>
      <c r="J95" s="61">
        <v>1</v>
      </c>
      <c r="K95" s="61">
        <v>1</v>
      </c>
      <c r="L95" s="61">
        <v>0.85468115942028899</v>
      </c>
      <c r="M95" s="61">
        <f t="shared" si="11"/>
        <v>0.88597246401160779</v>
      </c>
      <c r="N95" s="61">
        <f t="shared" si="6"/>
        <v>0.92459871827518891</v>
      </c>
      <c r="O95" s="61">
        <f t="shared" si="7"/>
        <v>1</v>
      </c>
      <c r="P95" s="61">
        <f t="shared" si="8"/>
        <v>0.89884788209946809</v>
      </c>
      <c r="Q95" s="61">
        <f t="shared" si="9"/>
        <v>0.94077571919413339</v>
      </c>
      <c r="R95" s="61">
        <f t="shared" si="10"/>
        <v>0.91641871689078869</v>
      </c>
    </row>
    <row r="96" spans="1:18" x14ac:dyDescent="0.25">
      <c r="A96" s="55">
        <v>142</v>
      </c>
      <c r="B96" s="75">
        <v>42146</v>
      </c>
      <c r="C96" s="60">
        <v>142</v>
      </c>
      <c r="D96" s="61">
        <v>0.95278592375366589</v>
      </c>
      <c r="E96" s="61">
        <v>0.8862964042759961</v>
      </c>
      <c r="F96" s="61">
        <v>0.8642928571428572</v>
      </c>
      <c r="G96" s="61">
        <v>0.86424712643678214</v>
      </c>
      <c r="H96" s="61">
        <v>0.95886554621848819</v>
      </c>
      <c r="I96" s="61">
        <v>0.9022929292929287</v>
      </c>
      <c r="J96" s="61">
        <v>1</v>
      </c>
      <c r="K96" s="61">
        <v>1</v>
      </c>
      <c r="L96" s="61">
        <v>0.85901449275362229</v>
      </c>
      <c r="M96" s="61">
        <f t="shared" si="11"/>
        <v>0.89190557790232539</v>
      </c>
      <c r="N96" s="61">
        <f t="shared" si="6"/>
        <v>0.9305792377557085</v>
      </c>
      <c r="O96" s="61">
        <f t="shared" si="7"/>
        <v>1</v>
      </c>
      <c r="P96" s="61">
        <f t="shared" si="8"/>
        <v>0.90479679785345313</v>
      </c>
      <c r="Q96" s="61">
        <f t="shared" si="9"/>
        <v>0.9440345936530079</v>
      </c>
      <c r="R96" s="61">
        <f t="shared" si="10"/>
        <v>0.92086614220826013</v>
      </c>
    </row>
    <row r="97" spans="1:18" x14ac:dyDescent="0.25">
      <c r="A97" s="55">
        <v>143</v>
      </c>
      <c r="B97" s="75">
        <v>42147</v>
      </c>
      <c r="C97" s="60">
        <v>143</v>
      </c>
      <c r="D97" s="61">
        <v>0.95730205278592395</v>
      </c>
      <c r="E97" s="61">
        <v>0.89261273080660841</v>
      </c>
      <c r="F97" s="61">
        <v>0.8714428571428573</v>
      </c>
      <c r="G97" s="61">
        <v>0.86999712643678218</v>
      </c>
      <c r="H97" s="61">
        <v>0.9620084033613453</v>
      </c>
      <c r="I97" s="61">
        <v>0.91111111111111043</v>
      </c>
      <c r="J97" s="61">
        <v>1</v>
      </c>
      <c r="K97" s="61">
        <v>1</v>
      </c>
      <c r="L97" s="61">
        <v>0.86334782608695559</v>
      </c>
      <c r="M97" s="61">
        <f t="shared" si="11"/>
        <v>0.89783869179304288</v>
      </c>
      <c r="N97" s="61">
        <f t="shared" si="6"/>
        <v>0.93655975723622786</v>
      </c>
      <c r="O97" s="61">
        <f t="shared" si="7"/>
        <v>1</v>
      </c>
      <c r="P97" s="61">
        <f t="shared" si="8"/>
        <v>0.91074571360743795</v>
      </c>
      <c r="Q97" s="61">
        <f t="shared" si="9"/>
        <v>0.9472934681118822</v>
      </c>
      <c r="R97" s="61">
        <f t="shared" si="10"/>
        <v>0.92531356752573146</v>
      </c>
    </row>
    <row r="98" spans="1:18" x14ac:dyDescent="0.25">
      <c r="A98" s="55">
        <v>144</v>
      </c>
      <c r="B98" s="75">
        <v>42148</v>
      </c>
      <c r="C98" s="60">
        <v>144</v>
      </c>
      <c r="D98" s="61">
        <v>0.96181818181818202</v>
      </c>
      <c r="E98" s="61">
        <v>0.89892905733722062</v>
      </c>
      <c r="F98" s="61">
        <v>0.87859285714285729</v>
      </c>
      <c r="G98" s="61">
        <v>0.87574712643678232</v>
      </c>
      <c r="H98" s="61">
        <v>0.96515126050420252</v>
      </c>
      <c r="I98" s="61">
        <v>0.91992929292929226</v>
      </c>
      <c r="J98" s="61">
        <v>1</v>
      </c>
      <c r="K98" s="61">
        <v>1</v>
      </c>
      <c r="L98" s="61">
        <v>0.86768115942028889</v>
      </c>
      <c r="M98" s="61">
        <f t="shared" si="11"/>
        <v>0.90377180568376059</v>
      </c>
      <c r="N98" s="61">
        <f t="shared" si="6"/>
        <v>0.94254027671674745</v>
      </c>
      <c r="O98" s="61">
        <f t="shared" si="7"/>
        <v>1</v>
      </c>
      <c r="P98" s="61">
        <f t="shared" si="8"/>
        <v>0.91669462936142276</v>
      </c>
      <c r="Q98" s="61">
        <f t="shared" si="9"/>
        <v>0.95055234257075671</v>
      </c>
      <c r="R98" s="61">
        <f t="shared" si="10"/>
        <v>0.9297609928432029</v>
      </c>
    </row>
    <row r="99" spans="1:18" x14ac:dyDescent="0.25">
      <c r="A99" s="55">
        <v>145</v>
      </c>
      <c r="B99" s="75">
        <v>42149</v>
      </c>
      <c r="C99" s="60">
        <v>145</v>
      </c>
      <c r="D99" s="61">
        <v>0.96633431085044008</v>
      </c>
      <c r="E99" s="61">
        <v>0.90524538386783282</v>
      </c>
      <c r="F99" s="61">
        <v>0.88574285714285728</v>
      </c>
      <c r="G99" s="61">
        <v>0.88149712643678235</v>
      </c>
      <c r="H99" s="61">
        <v>0.96829411764705964</v>
      </c>
      <c r="I99" s="61">
        <v>0.92874747474747399</v>
      </c>
      <c r="J99" s="61">
        <v>1</v>
      </c>
      <c r="K99" s="61">
        <v>1</v>
      </c>
      <c r="L99" s="61">
        <v>0.87201449275362219</v>
      </c>
      <c r="M99" s="61">
        <f t="shared" si="11"/>
        <v>0.90970491957447808</v>
      </c>
      <c r="N99" s="61">
        <f t="shared" si="6"/>
        <v>0.94852079619726681</v>
      </c>
      <c r="O99" s="61">
        <f t="shared" si="7"/>
        <v>1</v>
      </c>
      <c r="P99" s="61">
        <f t="shared" si="8"/>
        <v>0.92264354511540769</v>
      </c>
      <c r="Q99" s="61">
        <f t="shared" si="9"/>
        <v>0.95381121702963123</v>
      </c>
      <c r="R99" s="61">
        <f t="shared" si="10"/>
        <v>0.93420841816067424</v>
      </c>
    </row>
    <row r="100" spans="1:18" x14ac:dyDescent="0.25">
      <c r="A100" s="55">
        <v>146</v>
      </c>
      <c r="B100" s="75">
        <v>42150</v>
      </c>
      <c r="C100" s="60">
        <v>146</v>
      </c>
      <c r="D100" s="61">
        <v>0.97085043988269826</v>
      </c>
      <c r="E100" s="61">
        <v>0.91156171039844514</v>
      </c>
      <c r="F100" s="61">
        <v>0.89289285714285738</v>
      </c>
      <c r="G100" s="61">
        <v>0.88724712643678239</v>
      </c>
      <c r="H100" s="61">
        <v>0.97143697478991686</v>
      </c>
      <c r="I100" s="61">
        <v>0.93756565656565583</v>
      </c>
      <c r="J100" s="61">
        <v>1</v>
      </c>
      <c r="K100" s="61">
        <v>1</v>
      </c>
      <c r="L100" s="61">
        <v>0.87634782608695549</v>
      </c>
      <c r="M100" s="61">
        <f t="shared" si="11"/>
        <v>0.91563803346519579</v>
      </c>
      <c r="N100" s="61">
        <f t="shared" si="6"/>
        <v>0.9545013156777864</v>
      </c>
      <c r="O100" s="61">
        <f t="shared" si="7"/>
        <v>1</v>
      </c>
      <c r="P100" s="61">
        <f t="shared" si="8"/>
        <v>0.92859246086939251</v>
      </c>
      <c r="Q100" s="61">
        <f t="shared" si="9"/>
        <v>0.95707009148850575</v>
      </c>
      <c r="R100" s="61">
        <f t="shared" si="10"/>
        <v>0.93865584347814568</v>
      </c>
    </row>
    <row r="101" spans="1:18" x14ac:dyDescent="0.25">
      <c r="A101" s="55">
        <v>147</v>
      </c>
      <c r="B101" s="75">
        <v>42151</v>
      </c>
      <c r="C101" s="60">
        <v>147</v>
      </c>
      <c r="D101" s="61">
        <v>0.97536656891495632</v>
      </c>
      <c r="E101" s="61">
        <v>0.91787803692905734</v>
      </c>
      <c r="F101" s="61">
        <v>0.90004285714285737</v>
      </c>
      <c r="G101" s="61">
        <v>0.89299712643678253</v>
      </c>
      <c r="H101" s="61">
        <v>0.97457983193277398</v>
      </c>
      <c r="I101" s="61">
        <v>0.94638383838383755</v>
      </c>
      <c r="J101" s="61">
        <v>1</v>
      </c>
      <c r="K101" s="61">
        <v>1</v>
      </c>
      <c r="L101" s="61">
        <v>0.88068115942028879</v>
      </c>
      <c r="M101" s="61">
        <f t="shared" si="11"/>
        <v>0.9215711473559135</v>
      </c>
      <c r="N101" s="61">
        <f t="shared" si="6"/>
        <v>0.96048183515830576</v>
      </c>
      <c r="O101" s="61">
        <f t="shared" si="7"/>
        <v>1</v>
      </c>
      <c r="P101" s="61">
        <f t="shared" si="8"/>
        <v>0.93454137662337766</v>
      </c>
      <c r="Q101" s="61">
        <f t="shared" si="9"/>
        <v>0.96032896594738004</v>
      </c>
      <c r="R101" s="61">
        <f t="shared" si="10"/>
        <v>0.94310326879561712</v>
      </c>
    </row>
    <row r="102" spans="1:18" x14ac:dyDescent="0.25">
      <c r="A102" s="55">
        <v>148</v>
      </c>
      <c r="B102" s="75">
        <v>42152</v>
      </c>
      <c r="C102" s="60">
        <v>148</v>
      </c>
      <c r="D102" s="61">
        <v>0.97988269794721439</v>
      </c>
      <c r="E102" s="61">
        <v>0.92419436345966954</v>
      </c>
      <c r="F102" s="61">
        <v>0.90719285714285747</v>
      </c>
      <c r="G102" s="61">
        <v>0.89874712643678256</v>
      </c>
      <c r="H102" s="61">
        <v>0.9777226890756312</v>
      </c>
      <c r="I102" s="61">
        <v>0.95520202020201939</v>
      </c>
      <c r="J102" s="61">
        <v>1</v>
      </c>
      <c r="K102" s="61">
        <v>1</v>
      </c>
      <c r="L102" s="61">
        <v>0.8850144927536221</v>
      </c>
      <c r="M102" s="61">
        <f t="shared" si="11"/>
        <v>0.92750426124663099</v>
      </c>
      <c r="N102" s="61">
        <f t="shared" si="6"/>
        <v>0.96646235463882535</v>
      </c>
      <c r="O102" s="61">
        <f t="shared" si="7"/>
        <v>1</v>
      </c>
      <c r="P102" s="61">
        <f t="shared" si="8"/>
        <v>0.94049029237736248</v>
      </c>
      <c r="Q102" s="61">
        <f t="shared" si="9"/>
        <v>0.96358784040625456</v>
      </c>
      <c r="R102" s="61">
        <f t="shared" si="10"/>
        <v>0.94755069411308868</v>
      </c>
    </row>
    <row r="103" spans="1:18" x14ac:dyDescent="0.25">
      <c r="A103" s="55">
        <v>149</v>
      </c>
      <c r="B103" s="75">
        <v>42153</v>
      </c>
      <c r="C103" s="60">
        <v>149</v>
      </c>
      <c r="D103" s="61">
        <v>0.98439882697947245</v>
      </c>
      <c r="E103" s="61">
        <v>0.93051068999028186</v>
      </c>
      <c r="F103" s="61">
        <v>0.91434285714285746</v>
      </c>
      <c r="G103" s="61">
        <v>0.90449712643678259</v>
      </c>
      <c r="H103" s="61">
        <v>0.98086554621848843</v>
      </c>
      <c r="I103" s="61">
        <v>0.96402020202020111</v>
      </c>
      <c r="J103" s="61">
        <v>1</v>
      </c>
      <c r="K103" s="61">
        <v>1</v>
      </c>
      <c r="L103" s="61">
        <v>0.8893478260869554</v>
      </c>
      <c r="M103" s="61">
        <f t="shared" si="11"/>
        <v>0.93343737513734859</v>
      </c>
      <c r="N103" s="61">
        <f t="shared" si="6"/>
        <v>0.97244287411934471</v>
      </c>
      <c r="O103" s="61">
        <f t="shared" si="7"/>
        <v>1</v>
      </c>
      <c r="P103" s="61">
        <f t="shared" si="8"/>
        <v>0.94643920813134741</v>
      </c>
      <c r="Q103" s="61">
        <f t="shared" si="9"/>
        <v>0.96684671486512896</v>
      </c>
      <c r="R103" s="61">
        <f t="shared" si="10"/>
        <v>0.9519981194305599</v>
      </c>
    </row>
    <row r="104" spans="1:18" x14ac:dyDescent="0.25">
      <c r="A104" s="55">
        <v>150</v>
      </c>
      <c r="B104" s="75">
        <v>42154</v>
      </c>
      <c r="C104" s="60">
        <v>150</v>
      </c>
      <c r="D104" s="61">
        <v>0.98891495601173052</v>
      </c>
      <c r="E104" s="61">
        <v>0.93682701652089406</v>
      </c>
      <c r="F104" s="61">
        <v>0.92149285714285745</v>
      </c>
      <c r="G104" s="61">
        <v>0.91024712643678274</v>
      </c>
      <c r="H104" s="61">
        <v>0.98400840336134554</v>
      </c>
      <c r="I104" s="61">
        <v>0.97283838383838284</v>
      </c>
      <c r="J104" s="61">
        <v>1</v>
      </c>
      <c r="K104" s="61">
        <v>1</v>
      </c>
      <c r="L104" s="61">
        <v>0.8936811594202887</v>
      </c>
      <c r="M104" s="61">
        <f t="shared" si="11"/>
        <v>0.93937048902806619</v>
      </c>
      <c r="N104" s="61">
        <f t="shared" si="6"/>
        <v>0.97842339359986419</v>
      </c>
      <c r="O104" s="61">
        <f t="shared" si="7"/>
        <v>1</v>
      </c>
      <c r="P104" s="61">
        <f t="shared" si="8"/>
        <v>0.95238812388533223</v>
      </c>
      <c r="Q104" s="61">
        <f t="shared" si="9"/>
        <v>0.97010558932400337</v>
      </c>
      <c r="R104" s="61">
        <f t="shared" si="10"/>
        <v>0.95644554474803145</v>
      </c>
    </row>
    <row r="105" spans="1:18" x14ac:dyDescent="0.25">
      <c r="A105" s="55">
        <v>151</v>
      </c>
      <c r="B105" s="75">
        <v>42155</v>
      </c>
      <c r="C105" s="60">
        <v>151</v>
      </c>
      <c r="D105" s="61">
        <v>0.99343108504398858</v>
      </c>
      <c r="E105" s="61">
        <v>0.94314334305150627</v>
      </c>
      <c r="F105" s="61">
        <v>0.92864285714285755</v>
      </c>
      <c r="G105" s="61">
        <v>0.91599712643678277</v>
      </c>
      <c r="H105" s="61">
        <v>0.98715126050420277</v>
      </c>
      <c r="I105" s="61">
        <v>0.98165656565656467</v>
      </c>
      <c r="J105" s="61">
        <v>1</v>
      </c>
      <c r="K105" s="61">
        <v>1</v>
      </c>
      <c r="L105" s="61">
        <v>0.898014492753622</v>
      </c>
      <c r="M105" s="61">
        <f t="shared" si="11"/>
        <v>0.94530360291878379</v>
      </c>
      <c r="N105" s="61">
        <f t="shared" si="6"/>
        <v>0.98440391308038366</v>
      </c>
      <c r="O105" s="61">
        <f t="shared" si="7"/>
        <v>1</v>
      </c>
      <c r="P105" s="61">
        <f t="shared" si="8"/>
        <v>0.95833703963931705</v>
      </c>
      <c r="Q105" s="61">
        <f t="shared" si="9"/>
        <v>0.97336446378287778</v>
      </c>
      <c r="R105" s="61">
        <f t="shared" si="10"/>
        <v>0.96089297006550267</v>
      </c>
    </row>
    <row r="106" spans="1:18" x14ac:dyDescent="0.25">
      <c r="A106" s="55">
        <v>152</v>
      </c>
      <c r="B106" s="75">
        <v>42156</v>
      </c>
      <c r="C106" s="60">
        <v>152</v>
      </c>
      <c r="D106" s="61">
        <v>0.99794721407624676</v>
      </c>
      <c r="E106" s="61">
        <v>0.94945966958211858</v>
      </c>
      <c r="F106" s="61">
        <v>0.93579285714285754</v>
      </c>
      <c r="G106" s="61">
        <v>0.9217471264367828</v>
      </c>
      <c r="H106" s="61">
        <v>0.99029411764705988</v>
      </c>
      <c r="I106" s="61">
        <v>0.9904747474747464</v>
      </c>
      <c r="J106" s="61">
        <v>1</v>
      </c>
      <c r="K106" s="61">
        <v>1</v>
      </c>
      <c r="L106" s="61">
        <v>0.9023478260869553</v>
      </c>
      <c r="M106" s="61">
        <f t="shared" si="11"/>
        <v>0.95123671680950139</v>
      </c>
      <c r="N106" s="61">
        <f t="shared" si="6"/>
        <v>0.99038443256090314</v>
      </c>
      <c r="O106" s="61">
        <f t="shared" si="7"/>
        <v>1</v>
      </c>
      <c r="P106" s="61">
        <f t="shared" si="8"/>
        <v>0.96428595539330197</v>
      </c>
      <c r="Q106" s="61">
        <f t="shared" si="9"/>
        <v>0.97662333824175229</v>
      </c>
      <c r="R106" s="61">
        <f t="shared" si="10"/>
        <v>0.96534039538297423</v>
      </c>
    </row>
    <row r="107" spans="1:18" x14ac:dyDescent="0.25">
      <c r="A107" s="55">
        <v>153</v>
      </c>
      <c r="B107" s="75">
        <v>42157</v>
      </c>
      <c r="C107" s="60">
        <v>153</v>
      </c>
      <c r="D107" s="61">
        <v>1</v>
      </c>
      <c r="E107" s="61">
        <v>0.95577599611273079</v>
      </c>
      <c r="F107" s="61">
        <v>0.94294285714285764</v>
      </c>
      <c r="G107" s="61">
        <v>0.92749712643678295</v>
      </c>
      <c r="H107" s="61">
        <v>0.9934369747899171</v>
      </c>
      <c r="I107" s="61">
        <v>1</v>
      </c>
      <c r="J107" s="61">
        <v>1</v>
      </c>
      <c r="K107" s="61">
        <v>1</v>
      </c>
      <c r="L107" s="61">
        <v>0.9066811594202886</v>
      </c>
      <c r="M107" s="61">
        <f t="shared" si="11"/>
        <v>0.9565539949230929</v>
      </c>
      <c r="N107" s="61">
        <f t="shared" si="6"/>
        <v>0.99671848739495861</v>
      </c>
      <c r="O107" s="61">
        <f t="shared" si="7"/>
        <v>1</v>
      </c>
      <c r="P107" s="61">
        <f t="shared" si="8"/>
        <v>0.96994215908038139</v>
      </c>
      <c r="Q107" s="61">
        <f t="shared" si="9"/>
        <v>0.98002362684204114</v>
      </c>
      <c r="R107" s="61">
        <f t="shared" si="10"/>
        <v>0.96959267932250859</v>
      </c>
    </row>
    <row r="108" spans="1:18" x14ac:dyDescent="0.25">
      <c r="A108" s="55">
        <v>154</v>
      </c>
      <c r="B108" s="75">
        <v>42158</v>
      </c>
      <c r="C108" s="60">
        <v>154</v>
      </c>
      <c r="D108" s="60"/>
      <c r="E108" s="61">
        <v>0.96209232264334299</v>
      </c>
      <c r="F108" s="61">
        <v>0.95009285714285763</v>
      </c>
      <c r="G108" s="61">
        <v>0.93324712643678298</v>
      </c>
      <c r="H108" s="61">
        <v>0.99657983193277422</v>
      </c>
      <c r="I108" s="61">
        <v>1</v>
      </c>
      <c r="J108" s="61">
        <v>1</v>
      </c>
      <c r="K108" s="61">
        <v>1</v>
      </c>
      <c r="L108" s="61">
        <v>0.9110144927536219</v>
      </c>
      <c r="M108" s="61">
        <f t="shared" si="11"/>
        <v>0.94847743540766116</v>
      </c>
      <c r="N108" s="61">
        <f t="shared" si="6"/>
        <v>0.99828991596638716</v>
      </c>
      <c r="O108" s="61">
        <f t="shared" si="7"/>
        <v>1</v>
      </c>
      <c r="P108" s="61">
        <f t="shared" si="8"/>
        <v>0.96840242763115147</v>
      </c>
      <c r="Q108" s="61">
        <f t="shared" si="9"/>
        <v>0.98151886493727925</v>
      </c>
      <c r="R108" s="61">
        <f t="shared" si="10"/>
        <v>0.96912832886367239</v>
      </c>
    </row>
    <row r="109" spans="1:18" x14ac:dyDescent="0.25">
      <c r="A109" s="55">
        <v>155</v>
      </c>
      <c r="B109" s="75">
        <v>42159</v>
      </c>
      <c r="C109" s="60">
        <v>155</v>
      </c>
      <c r="D109" s="60"/>
      <c r="E109" s="61">
        <v>0.9684086491739553</v>
      </c>
      <c r="F109" s="61">
        <v>0.95724285714285762</v>
      </c>
      <c r="G109" s="61">
        <v>0.93899712643678301</v>
      </c>
      <c r="H109" s="61">
        <v>1</v>
      </c>
      <c r="I109" s="61">
        <v>1</v>
      </c>
      <c r="J109" s="61">
        <v>1</v>
      </c>
      <c r="K109" s="61">
        <v>1</v>
      </c>
      <c r="L109" s="61">
        <v>0.9153478260869552</v>
      </c>
      <c r="M109" s="61">
        <f t="shared" si="11"/>
        <v>0.95488287758453205</v>
      </c>
      <c r="N109" s="61">
        <f t="shared" si="6"/>
        <v>1</v>
      </c>
      <c r="O109" s="61">
        <f t="shared" si="7"/>
        <v>1</v>
      </c>
      <c r="P109" s="61">
        <f t="shared" si="8"/>
        <v>0.97292972655071919</v>
      </c>
      <c r="Q109" s="61">
        <f t="shared" si="9"/>
        <v>0.98306956521739097</v>
      </c>
      <c r="R109" s="61">
        <f t="shared" si="10"/>
        <v>0.97249955735506888</v>
      </c>
    </row>
    <row r="110" spans="1:18" x14ac:dyDescent="0.25">
      <c r="A110" s="55">
        <v>156</v>
      </c>
      <c r="B110" s="75">
        <v>42160</v>
      </c>
      <c r="C110" s="60">
        <v>156</v>
      </c>
      <c r="D110" s="60"/>
      <c r="E110" s="61">
        <v>0.97472497570456751</v>
      </c>
      <c r="F110" s="61">
        <v>0.96439285714285772</v>
      </c>
      <c r="G110" s="61">
        <v>0.94474712643678316</v>
      </c>
      <c r="H110" s="61">
        <v>1</v>
      </c>
      <c r="I110" s="61">
        <v>1</v>
      </c>
      <c r="J110" s="61">
        <v>1</v>
      </c>
      <c r="K110" s="61">
        <v>1</v>
      </c>
      <c r="L110" s="61">
        <v>0.9196811594202885</v>
      </c>
      <c r="M110" s="61">
        <f t="shared" si="11"/>
        <v>0.96128831976140283</v>
      </c>
      <c r="N110" s="61">
        <f t="shared" si="6"/>
        <v>1</v>
      </c>
      <c r="O110" s="61">
        <f t="shared" si="7"/>
        <v>1</v>
      </c>
      <c r="P110" s="61">
        <f t="shared" si="8"/>
        <v>0.97677299185684174</v>
      </c>
      <c r="Q110" s="61">
        <f t="shared" si="9"/>
        <v>0.98393623188405765</v>
      </c>
      <c r="R110" s="61">
        <f t="shared" si="10"/>
        <v>0.9754432648380621</v>
      </c>
    </row>
    <row r="111" spans="1:18" x14ac:dyDescent="0.25">
      <c r="A111" s="55">
        <v>157</v>
      </c>
      <c r="B111" s="75">
        <v>42161</v>
      </c>
      <c r="C111" s="60">
        <v>157</v>
      </c>
      <c r="D111" s="60"/>
      <c r="E111" s="61">
        <v>0.98104130223517971</v>
      </c>
      <c r="F111" s="61">
        <v>0.97154285714285771</v>
      </c>
      <c r="G111" s="61">
        <v>0.95049712643678319</v>
      </c>
      <c r="H111" s="61">
        <v>1</v>
      </c>
      <c r="I111" s="61">
        <v>1</v>
      </c>
      <c r="J111" s="61">
        <v>1</v>
      </c>
      <c r="K111" s="61">
        <v>1</v>
      </c>
      <c r="L111" s="61">
        <v>0.9240144927536218</v>
      </c>
      <c r="M111" s="61">
        <f t="shared" si="11"/>
        <v>0.9676937619382735</v>
      </c>
      <c r="N111" s="61">
        <f t="shared" si="6"/>
        <v>1</v>
      </c>
      <c r="O111" s="61">
        <f t="shared" si="7"/>
        <v>1</v>
      </c>
      <c r="P111" s="61">
        <f t="shared" si="8"/>
        <v>0.98061625716296419</v>
      </c>
      <c r="Q111" s="61">
        <f t="shared" si="9"/>
        <v>0.98480289855072434</v>
      </c>
      <c r="R111" s="61">
        <f t="shared" si="10"/>
        <v>0.97838697232105531</v>
      </c>
    </row>
    <row r="112" spans="1:18" x14ac:dyDescent="0.25">
      <c r="A112" s="55">
        <v>158</v>
      </c>
      <c r="B112" s="75">
        <v>42162</v>
      </c>
      <c r="C112" s="60">
        <v>158</v>
      </c>
      <c r="D112" s="60"/>
      <c r="E112" s="61">
        <v>0.98735762876579203</v>
      </c>
      <c r="F112" s="61">
        <v>0.97869285714285781</v>
      </c>
      <c r="G112" s="61">
        <v>0.95624712643678322</v>
      </c>
      <c r="H112" s="61">
        <v>1</v>
      </c>
      <c r="I112" s="61">
        <v>1</v>
      </c>
      <c r="J112" s="61">
        <v>1</v>
      </c>
      <c r="K112" s="61">
        <v>1</v>
      </c>
      <c r="L112" s="61">
        <v>0.9283478260869551</v>
      </c>
      <c r="M112" s="61">
        <f t="shared" si="11"/>
        <v>0.97409920411514428</v>
      </c>
      <c r="N112" s="61">
        <f t="shared" si="6"/>
        <v>1</v>
      </c>
      <c r="O112" s="61">
        <f t="shared" si="7"/>
        <v>1</v>
      </c>
      <c r="P112" s="61">
        <f t="shared" si="8"/>
        <v>0.98445952246908663</v>
      </c>
      <c r="Q112" s="61">
        <f t="shared" si="9"/>
        <v>0.98566956521739102</v>
      </c>
      <c r="R112" s="61">
        <f t="shared" si="10"/>
        <v>0.98133067980404853</v>
      </c>
    </row>
    <row r="113" spans="1:18" x14ac:dyDescent="0.25">
      <c r="A113" s="55">
        <v>159</v>
      </c>
      <c r="B113" s="75">
        <v>42163</v>
      </c>
      <c r="C113" s="60">
        <v>159</v>
      </c>
      <c r="D113" s="60"/>
      <c r="E113" s="61">
        <v>0.99367395529640423</v>
      </c>
      <c r="F113" s="61">
        <v>0.9858428571428578</v>
      </c>
      <c r="G113" s="61">
        <v>0.96199712643678337</v>
      </c>
      <c r="H113" s="61">
        <v>1</v>
      </c>
      <c r="I113" s="61">
        <v>1</v>
      </c>
      <c r="J113" s="61">
        <v>1</v>
      </c>
      <c r="K113" s="61">
        <v>1</v>
      </c>
      <c r="L113" s="61">
        <v>0.93333333333333335</v>
      </c>
      <c r="M113" s="61">
        <f t="shared" si="11"/>
        <v>0.98050464629201517</v>
      </c>
      <c r="N113" s="61">
        <f t="shared" si="6"/>
        <v>1</v>
      </c>
      <c r="O113" s="61">
        <f t="shared" si="7"/>
        <v>1</v>
      </c>
      <c r="P113" s="61">
        <f t="shared" si="8"/>
        <v>0.98830278777520919</v>
      </c>
      <c r="Q113" s="61">
        <f t="shared" si="9"/>
        <v>0.98666666666666669</v>
      </c>
      <c r="R113" s="61">
        <f t="shared" si="10"/>
        <v>0.98435590902617243</v>
      </c>
    </row>
    <row r="114" spans="1:18" x14ac:dyDescent="0.25">
      <c r="A114" s="55">
        <v>160</v>
      </c>
      <c r="B114" s="75">
        <v>42164</v>
      </c>
      <c r="C114" s="60">
        <v>160</v>
      </c>
      <c r="D114" s="60"/>
      <c r="E114" s="61">
        <v>1</v>
      </c>
      <c r="F114" s="61">
        <v>0.99299285714285779</v>
      </c>
      <c r="G114" s="61">
        <v>0.9677471264367834</v>
      </c>
      <c r="H114" s="61">
        <v>1</v>
      </c>
      <c r="I114" s="61">
        <v>1</v>
      </c>
      <c r="J114" s="61">
        <v>1</v>
      </c>
      <c r="K114" s="61">
        <v>1</v>
      </c>
      <c r="L114" s="61">
        <v>0.94074074074074077</v>
      </c>
      <c r="M114" s="61">
        <f t="shared" si="11"/>
        <v>0.9869133278598804</v>
      </c>
      <c r="N114" s="61">
        <f t="shared" si="6"/>
        <v>1</v>
      </c>
      <c r="O114" s="61">
        <f t="shared" si="7"/>
        <v>1</v>
      </c>
      <c r="P114" s="61">
        <f t="shared" si="8"/>
        <v>0.99214799671592824</v>
      </c>
      <c r="Q114" s="61">
        <f t="shared" si="9"/>
        <v>0.98814814814814811</v>
      </c>
      <c r="R114" s="61">
        <f t="shared" si="10"/>
        <v>0.98768509054004772</v>
      </c>
    </row>
    <row r="115" spans="1:18" x14ac:dyDescent="0.25">
      <c r="A115" s="55">
        <v>161</v>
      </c>
      <c r="B115" s="75">
        <v>42165</v>
      </c>
      <c r="C115" s="60">
        <v>161</v>
      </c>
      <c r="D115" s="60"/>
      <c r="E115" s="60"/>
      <c r="F115" s="61">
        <v>1</v>
      </c>
      <c r="G115" s="61">
        <v>0.97349712643678343</v>
      </c>
      <c r="H115" s="61">
        <v>1</v>
      </c>
      <c r="I115" s="61">
        <v>1</v>
      </c>
      <c r="J115" s="61">
        <v>1</v>
      </c>
      <c r="K115" s="61">
        <v>1</v>
      </c>
      <c r="L115" s="61">
        <v>0.94814074074074073</v>
      </c>
      <c r="M115" s="61">
        <f t="shared" si="11"/>
        <v>0.98674856321839166</v>
      </c>
      <c r="N115" s="61">
        <f t="shared" si="6"/>
        <v>1</v>
      </c>
      <c r="O115" s="61">
        <f t="shared" si="7"/>
        <v>1</v>
      </c>
      <c r="P115" s="61">
        <f t="shared" si="8"/>
        <v>0.99337428160919583</v>
      </c>
      <c r="Q115" s="61">
        <f t="shared" si="9"/>
        <v>0.98962814814814803</v>
      </c>
      <c r="R115" s="61">
        <f t="shared" si="10"/>
        <v>0.98880540959678898</v>
      </c>
    </row>
    <row r="116" spans="1:18" x14ac:dyDescent="0.25">
      <c r="A116" s="55">
        <v>162</v>
      </c>
      <c r="B116" s="75">
        <v>42166</v>
      </c>
      <c r="C116" s="60">
        <v>162</v>
      </c>
      <c r="D116" s="60"/>
      <c r="E116" s="60"/>
      <c r="F116" s="61">
        <v>1</v>
      </c>
      <c r="G116" s="61">
        <v>0.97924712643678358</v>
      </c>
      <c r="H116" s="61">
        <v>1</v>
      </c>
      <c r="I116" s="61">
        <v>1</v>
      </c>
      <c r="J116" s="61">
        <v>1</v>
      </c>
      <c r="K116" s="61">
        <v>1</v>
      </c>
      <c r="L116" s="61">
        <v>0.9555407407407408</v>
      </c>
      <c r="M116" s="61">
        <f t="shared" si="11"/>
        <v>0.98962356321839184</v>
      </c>
      <c r="N116" s="61">
        <f t="shared" si="6"/>
        <v>1</v>
      </c>
      <c r="O116" s="61">
        <f t="shared" si="7"/>
        <v>1</v>
      </c>
      <c r="P116" s="61">
        <f t="shared" si="8"/>
        <v>0.99481178160919592</v>
      </c>
      <c r="Q116" s="61">
        <f t="shared" si="9"/>
        <v>0.99110814814814818</v>
      </c>
      <c r="R116" s="61">
        <f t="shared" si="10"/>
        <v>0.99068398102536059</v>
      </c>
    </row>
    <row r="117" spans="1:18" x14ac:dyDescent="0.25">
      <c r="A117" s="55">
        <v>163</v>
      </c>
      <c r="B117" s="75">
        <v>42167</v>
      </c>
      <c r="C117" s="60">
        <v>163</v>
      </c>
      <c r="D117" s="60"/>
      <c r="E117" s="60"/>
      <c r="F117" s="61">
        <v>1</v>
      </c>
      <c r="G117" s="61">
        <v>0.97916666666666663</v>
      </c>
      <c r="H117" s="61">
        <v>1</v>
      </c>
      <c r="I117" s="61">
        <v>1</v>
      </c>
      <c r="J117" s="61">
        <v>1</v>
      </c>
      <c r="K117" s="61">
        <v>1</v>
      </c>
      <c r="L117" s="61">
        <v>0.96294074074074087</v>
      </c>
      <c r="M117" s="61">
        <f t="shared" si="11"/>
        <v>0.98958333333333326</v>
      </c>
      <c r="N117" s="61">
        <f t="shared" si="6"/>
        <v>1</v>
      </c>
      <c r="O117" s="61">
        <f t="shared" si="7"/>
        <v>1</v>
      </c>
      <c r="P117" s="61">
        <f t="shared" si="8"/>
        <v>0.99479166666666663</v>
      </c>
      <c r="Q117" s="61">
        <f t="shared" si="9"/>
        <v>0.99258814814814822</v>
      </c>
      <c r="R117" s="61">
        <f t="shared" si="10"/>
        <v>0.99172962962962963</v>
      </c>
    </row>
    <row r="118" spans="1:18" x14ac:dyDescent="0.25">
      <c r="A118" s="55">
        <v>164</v>
      </c>
      <c r="B118" s="75">
        <v>42168</v>
      </c>
      <c r="C118" s="60">
        <v>164</v>
      </c>
      <c r="D118" s="60"/>
      <c r="E118" s="60"/>
      <c r="F118" s="61">
        <v>1</v>
      </c>
      <c r="G118" s="61">
        <v>0.98039215686274517</v>
      </c>
      <c r="H118" s="61">
        <v>1</v>
      </c>
      <c r="I118" s="61">
        <v>1</v>
      </c>
      <c r="J118" s="61">
        <v>1</v>
      </c>
      <c r="K118" s="61">
        <v>1</v>
      </c>
      <c r="L118" s="61">
        <v>0.97034074074074084</v>
      </c>
      <c r="M118" s="61">
        <f t="shared" si="11"/>
        <v>0.99019607843137258</v>
      </c>
      <c r="N118" s="61">
        <f t="shared" si="6"/>
        <v>1</v>
      </c>
      <c r="O118" s="61">
        <f t="shared" si="7"/>
        <v>1</v>
      </c>
      <c r="P118" s="61">
        <f t="shared" si="8"/>
        <v>0.99509803921568629</v>
      </c>
      <c r="Q118" s="61">
        <f t="shared" si="9"/>
        <v>0.99406814814814815</v>
      </c>
      <c r="R118" s="61">
        <f t="shared" si="10"/>
        <v>0.9929618425147837</v>
      </c>
    </row>
    <row r="119" spans="1:18" x14ac:dyDescent="0.25">
      <c r="A119" s="55">
        <v>165</v>
      </c>
      <c r="B119" s="75">
        <v>42169</v>
      </c>
      <c r="C119" s="60">
        <v>165</v>
      </c>
      <c r="D119" s="60"/>
      <c r="E119" s="60"/>
      <c r="F119" s="61">
        <v>1</v>
      </c>
      <c r="G119" s="61">
        <v>0.98161715686274509</v>
      </c>
      <c r="H119" s="61">
        <v>1</v>
      </c>
      <c r="I119" s="61">
        <v>1</v>
      </c>
      <c r="J119" s="61">
        <v>1</v>
      </c>
      <c r="K119" s="61">
        <v>1</v>
      </c>
      <c r="L119" s="61">
        <v>0.97774074074074091</v>
      </c>
      <c r="M119" s="61">
        <f t="shared" si="11"/>
        <v>0.99080857843137249</v>
      </c>
      <c r="N119" s="61">
        <f t="shared" si="6"/>
        <v>1</v>
      </c>
      <c r="O119" s="61">
        <f t="shared" si="7"/>
        <v>1</v>
      </c>
      <c r="P119" s="61"/>
      <c r="Q119" s="61">
        <f>AVERAGE(H119:L119)</f>
        <v>0.99554814814814807</v>
      </c>
      <c r="R119" s="61">
        <f t="shared" si="10"/>
        <v>0.99419398537192649</v>
      </c>
    </row>
    <row r="120" spans="1:18" x14ac:dyDescent="0.25">
      <c r="A120" s="55">
        <v>166</v>
      </c>
      <c r="B120" s="75">
        <v>42170</v>
      </c>
      <c r="C120" s="60">
        <v>166</v>
      </c>
      <c r="D120" s="60"/>
      <c r="E120" s="60"/>
      <c r="F120" s="61">
        <v>1</v>
      </c>
      <c r="G120" s="61">
        <v>0.98284215686274512</v>
      </c>
      <c r="H120" s="61">
        <v>1</v>
      </c>
      <c r="I120" s="61">
        <v>1</v>
      </c>
      <c r="J120" s="61">
        <v>1</v>
      </c>
      <c r="K120" s="61">
        <v>1</v>
      </c>
      <c r="L120" s="61">
        <v>0.98514074074074098</v>
      </c>
      <c r="M120" s="61">
        <f t="shared" si="11"/>
        <v>0.99142107843137262</v>
      </c>
      <c r="N120" s="61">
        <f t="shared" si="6"/>
        <v>1</v>
      </c>
      <c r="O120" s="61">
        <f t="shared" si="7"/>
        <v>1</v>
      </c>
      <c r="P120" s="61"/>
      <c r="Q120" s="61">
        <f>AVERAGE(H120:L120)</f>
        <v>0.99702814814814822</v>
      </c>
      <c r="R120" s="61">
        <f t="shared" si="10"/>
        <v>0.9954261282290694</v>
      </c>
    </row>
    <row r="121" spans="1:18" x14ac:dyDescent="0.25">
      <c r="A121" s="55">
        <v>167</v>
      </c>
      <c r="B121" s="75">
        <v>42171</v>
      </c>
      <c r="C121" s="60">
        <v>167</v>
      </c>
      <c r="D121" s="60"/>
      <c r="E121" s="60"/>
      <c r="F121" s="61">
        <v>1</v>
      </c>
      <c r="G121" s="61">
        <v>0.98406715686274504</v>
      </c>
      <c r="H121" s="61">
        <v>1</v>
      </c>
      <c r="I121" s="60"/>
      <c r="J121" s="60">
        <v>1</v>
      </c>
      <c r="K121" s="61">
        <v>1</v>
      </c>
      <c r="L121" s="61">
        <v>0.99254074074074106</v>
      </c>
      <c r="M121" s="61">
        <f t="shared" si="11"/>
        <v>0.99203357843137252</v>
      </c>
      <c r="N121" s="61">
        <f t="shared" si="6"/>
        <v>1</v>
      </c>
      <c r="O121" s="61">
        <f t="shared" si="7"/>
        <v>1</v>
      </c>
      <c r="P121" s="61"/>
      <c r="Q121" s="61">
        <f t="shared" ref="Q121:Q123" si="12">AVERAGE(H121:L121)</f>
        <v>0.99813518518518529</v>
      </c>
      <c r="R121" s="61">
        <f t="shared" si="10"/>
        <v>0.99610131626724752</v>
      </c>
    </row>
    <row r="122" spans="1:18" x14ac:dyDescent="0.25">
      <c r="A122" s="55">
        <v>168</v>
      </c>
      <c r="B122" s="75">
        <v>42172</v>
      </c>
      <c r="C122" s="60">
        <v>168</v>
      </c>
      <c r="D122" s="60"/>
      <c r="E122" s="60"/>
      <c r="F122" s="61">
        <v>1</v>
      </c>
      <c r="G122" s="61">
        <v>0.98529215686274496</v>
      </c>
      <c r="H122" s="61">
        <v>1</v>
      </c>
      <c r="I122" s="60"/>
      <c r="J122" s="60">
        <v>1</v>
      </c>
      <c r="K122" s="61">
        <v>1</v>
      </c>
      <c r="L122" s="61">
        <v>1</v>
      </c>
      <c r="M122" s="61">
        <f t="shared" si="11"/>
        <v>0.99264607843137243</v>
      </c>
      <c r="N122" s="61">
        <f t="shared" si="6"/>
        <v>1</v>
      </c>
      <c r="O122" s="61">
        <f t="shared" si="7"/>
        <v>1</v>
      </c>
      <c r="P122" s="61"/>
      <c r="Q122" s="61">
        <f t="shared" si="12"/>
        <v>1</v>
      </c>
      <c r="R122" s="61"/>
    </row>
    <row r="123" spans="1:18" x14ac:dyDescent="0.25">
      <c r="A123" s="55">
        <v>169</v>
      </c>
      <c r="B123" s="75">
        <v>42173</v>
      </c>
      <c r="C123" s="60">
        <v>169</v>
      </c>
      <c r="D123" s="60"/>
      <c r="E123" s="60"/>
      <c r="F123" s="61">
        <v>1</v>
      </c>
      <c r="G123" s="61">
        <v>0.98651715686274499</v>
      </c>
      <c r="H123" s="61">
        <v>1</v>
      </c>
      <c r="I123" s="60"/>
      <c r="J123" s="60">
        <v>1</v>
      </c>
      <c r="K123" s="60"/>
      <c r="L123" s="60"/>
      <c r="M123" s="61">
        <f t="shared" si="11"/>
        <v>0.99325857843137255</v>
      </c>
      <c r="N123" s="61">
        <f t="shared" si="6"/>
        <v>1</v>
      </c>
      <c r="O123" s="61"/>
      <c r="P123" s="61"/>
      <c r="Q123" s="61">
        <f t="shared" si="12"/>
        <v>1</v>
      </c>
      <c r="R123" s="61"/>
    </row>
    <row r="124" spans="1:18" x14ac:dyDescent="0.25">
      <c r="A124" s="55">
        <v>170</v>
      </c>
      <c r="B124" s="75">
        <v>42174</v>
      </c>
      <c r="C124" s="60">
        <v>170</v>
      </c>
      <c r="D124" s="60"/>
      <c r="E124" s="60"/>
      <c r="F124" s="61">
        <v>1</v>
      </c>
      <c r="G124" s="61">
        <v>0.98774215686274491</v>
      </c>
      <c r="H124" s="60"/>
      <c r="I124" s="60"/>
      <c r="J124" s="60">
        <v>1</v>
      </c>
      <c r="K124" s="60"/>
      <c r="L124" s="60"/>
      <c r="M124" s="61">
        <f t="shared" si="11"/>
        <v>0.99387107843137246</v>
      </c>
      <c r="N124" s="61"/>
      <c r="O124" s="60"/>
      <c r="P124" s="61"/>
      <c r="Q124" s="60"/>
      <c r="R124" s="61"/>
    </row>
    <row r="125" spans="1:18" x14ac:dyDescent="0.25">
      <c r="A125" s="55">
        <v>171</v>
      </c>
      <c r="B125" s="75">
        <v>42175</v>
      </c>
      <c r="C125" s="60">
        <v>171</v>
      </c>
      <c r="D125" s="60"/>
      <c r="E125" s="60"/>
      <c r="F125" s="61">
        <v>1</v>
      </c>
      <c r="G125" s="61">
        <v>0.98896715686274483</v>
      </c>
      <c r="H125" s="60"/>
      <c r="I125" s="60"/>
      <c r="J125" s="60">
        <v>1</v>
      </c>
      <c r="K125" s="60"/>
      <c r="L125" s="60"/>
      <c r="M125" s="61">
        <f t="shared" si="11"/>
        <v>0.99448357843137236</v>
      </c>
      <c r="N125" s="61"/>
      <c r="O125" s="60"/>
      <c r="P125" s="61"/>
      <c r="Q125" s="60"/>
      <c r="R125" s="61"/>
    </row>
    <row r="126" spans="1:18" x14ac:dyDescent="0.25">
      <c r="A126" s="55">
        <v>172</v>
      </c>
      <c r="B126" s="75">
        <v>42176</v>
      </c>
      <c r="C126" s="60">
        <v>172</v>
      </c>
      <c r="D126" s="60"/>
      <c r="E126" s="60"/>
      <c r="F126" s="61">
        <v>1</v>
      </c>
      <c r="G126" s="61">
        <v>0.99019215686274487</v>
      </c>
      <c r="H126" s="60"/>
      <c r="I126" s="60"/>
      <c r="J126" s="60">
        <v>1</v>
      </c>
      <c r="K126" s="60"/>
      <c r="L126" s="60"/>
      <c r="M126" s="61">
        <f t="shared" si="11"/>
        <v>0.99509607843137249</v>
      </c>
      <c r="N126" s="61"/>
      <c r="O126" s="60"/>
      <c r="P126" s="61"/>
      <c r="Q126" s="60"/>
      <c r="R126" s="61"/>
    </row>
    <row r="127" spans="1:18" x14ac:dyDescent="0.25">
      <c r="A127" s="55">
        <v>173</v>
      </c>
      <c r="B127" s="75">
        <v>42177</v>
      </c>
      <c r="C127" s="60">
        <v>173</v>
      </c>
      <c r="D127" s="60"/>
      <c r="E127" s="60"/>
      <c r="F127" s="61">
        <v>1</v>
      </c>
      <c r="G127" s="61">
        <v>0.99141715686274479</v>
      </c>
      <c r="H127" s="60"/>
      <c r="I127" s="60"/>
      <c r="J127" s="60">
        <v>1</v>
      </c>
      <c r="K127" s="60"/>
      <c r="L127" s="60"/>
      <c r="M127" s="61"/>
      <c r="N127" s="60"/>
      <c r="O127" s="60"/>
      <c r="P127" s="61"/>
      <c r="Q127" s="60"/>
      <c r="R127" s="61"/>
    </row>
    <row r="128" spans="1:18" x14ac:dyDescent="0.25">
      <c r="A128" s="55">
        <v>174</v>
      </c>
      <c r="B128" s="75">
        <v>42178</v>
      </c>
      <c r="C128" s="60">
        <v>174</v>
      </c>
      <c r="D128" s="60"/>
      <c r="E128" s="60"/>
      <c r="F128" s="61">
        <v>1</v>
      </c>
      <c r="G128" s="61">
        <v>0.99264215686274471</v>
      </c>
      <c r="H128" s="60"/>
      <c r="I128" s="60"/>
      <c r="J128" s="60">
        <v>1</v>
      </c>
      <c r="K128" s="60"/>
      <c r="L128" s="60"/>
      <c r="M128" s="61"/>
      <c r="N128" s="60"/>
      <c r="O128" s="60"/>
      <c r="P128" s="61"/>
      <c r="Q128" s="60"/>
      <c r="R128" s="61"/>
    </row>
    <row r="129" spans="1:18" x14ac:dyDescent="0.25">
      <c r="A129" s="55">
        <v>175</v>
      </c>
      <c r="B129" s="75">
        <v>42179</v>
      </c>
      <c r="C129" s="60">
        <v>175</v>
      </c>
      <c r="D129" s="60"/>
      <c r="E129" s="60"/>
      <c r="F129" s="60"/>
      <c r="G129" s="61">
        <v>0.99386715686274474</v>
      </c>
      <c r="H129" s="60"/>
      <c r="I129" s="60"/>
      <c r="J129" s="60">
        <v>1</v>
      </c>
      <c r="K129" s="60"/>
      <c r="L129" s="60"/>
      <c r="M129" s="61"/>
      <c r="N129" s="60"/>
      <c r="O129" s="60"/>
      <c r="P129" s="61"/>
      <c r="Q129" s="60"/>
      <c r="R129" s="61"/>
    </row>
    <row r="130" spans="1:18" x14ac:dyDescent="0.25">
      <c r="A130" s="55">
        <v>176</v>
      </c>
      <c r="B130" s="75">
        <v>42180</v>
      </c>
      <c r="C130" s="60">
        <v>176</v>
      </c>
      <c r="D130" s="60"/>
      <c r="E130" s="60"/>
      <c r="F130" s="60"/>
      <c r="G130" s="61">
        <v>0.99509215686274466</v>
      </c>
      <c r="H130" s="60"/>
      <c r="I130" s="60"/>
      <c r="J130" s="60">
        <v>1</v>
      </c>
      <c r="K130" s="60"/>
      <c r="L130" s="60"/>
      <c r="M130" s="61"/>
      <c r="N130" s="60"/>
      <c r="O130" s="60"/>
      <c r="P130" s="61"/>
      <c r="Q130" s="60"/>
      <c r="R130" s="61"/>
    </row>
    <row r="131" spans="1:18" x14ac:dyDescent="0.25">
      <c r="A131" s="55">
        <v>177</v>
      </c>
      <c r="B131" s="75">
        <v>42181</v>
      </c>
      <c r="C131" s="60">
        <v>177</v>
      </c>
      <c r="D131" s="60"/>
      <c r="E131" s="60"/>
      <c r="F131" s="60"/>
      <c r="G131" s="61">
        <v>0.99631715686274458</v>
      </c>
      <c r="H131" s="60"/>
      <c r="I131" s="60"/>
      <c r="J131" s="60">
        <v>1</v>
      </c>
      <c r="K131" s="60"/>
      <c r="L131" s="60"/>
      <c r="M131" s="60"/>
      <c r="N131" s="60"/>
      <c r="O131" s="60"/>
      <c r="P131" s="61"/>
      <c r="Q131" s="60"/>
      <c r="R131" s="60"/>
    </row>
    <row r="132" spans="1:18" x14ac:dyDescent="0.25">
      <c r="A132" s="55">
        <v>178</v>
      </c>
      <c r="B132" s="75">
        <v>42182</v>
      </c>
      <c r="C132" s="60">
        <v>178</v>
      </c>
      <c r="D132" s="60"/>
      <c r="E132" s="60"/>
      <c r="F132" s="60"/>
      <c r="G132" s="61">
        <v>0.99754215686274461</v>
      </c>
      <c r="H132" s="60"/>
      <c r="I132" s="60"/>
      <c r="J132" s="60">
        <v>1</v>
      </c>
      <c r="K132" s="60"/>
      <c r="L132" s="60"/>
      <c r="M132" s="60"/>
      <c r="N132" s="60"/>
      <c r="O132" s="60"/>
      <c r="P132" s="61"/>
      <c r="Q132" s="60"/>
      <c r="R132" s="60"/>
    </row>
    <row r="133" spans="1:18" x14ac:dyDescent="0.25">
      <c r="A133" s="55">
        <v>179</v>
      </c>
      <c r="B133" s="75">
        <v>42183</v>
      </c>
      <c r="C133" s="60">
        <v>179</v>
      </c>
      <c r="D133" s="60"/>
      <c r="E133" s="60"/>
      <c r="F133" s="60"/>
      <c r="G133" s="61">
        <v>0.99876715686274453</v>
      </c>
      <c r="H133" s="60"/>
      <c r="I133" s="60"/>
      <c r="J133" s="60">
        <v>1</v>
      </c>
      <c r="K133" s="60"/>
      <c r="L133" s="60"/>
      <c r="M133" s="60"/>
      <c r="N133" s="60"/>
      <c r="O133" s="60"/>
      <c r="P133" s="61"/>
      <c r="Q133" s="60"/>
      <c r="R133" s="60"/>
    </row>
    <row r="134" spans="1:18" x14ac:dyDescent="0.25">
      <c r="A134" s="55">
        <v>180</v>
      </c>
      <c r="B134" s="75">
        <v>42184</v>
      </c>
      <c r="C134" s="60">
        <v>180</v>
      </c>
      <c r="D134" s="60"/>
      <c r="E134" s="60"/>
      <c r="F134" s="60"/>
      <c r="G134" s="61">
        <v>1</v>
      </c>
      <c r="H134" s="60"/>
      <c r="I134" s="60"/>
      <c r="J134" s="60">
        <v>1</v>
      </c>
      <c r="K134" s="60"/>
      <c r="L134" s="60"/>
      <c r="M134" s="60"/>
      <c r="N134" s="60"/>
      <c r="O134" s="60"/>
      <c r="P134" s="61"/>
      <c r="Q134" s="60"/>
      <c r="R134" s="60"/>
    </row>
    <row r="135" spans="1:18" ht="15.75" thickBot="1" x14ac:dyDescent="0.3">
      <c r="A135" s="56">
        <v>181</v>
      </c>
      <c r="B135" s="76">
        <v>42185</v>
      </c>
      <c r="C135" s="62">
        <v>181</v>
      </c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</row>
  </sheetData>
  <mergeCells count="1">
    <mergeCell ref="D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8"/>
  <sheetViews>
    <sheetView workbookViewId="0">
      <selection activeCell="K32" sqref="K32"/>
    </sheetView>
  </sheetViews>
  <sheetFormatPr defaultRowHeight="15" x14ac:dyDescent="0.25"/>
  <cols>
    <col min="1" max="1" width="10.42578125" customWidth="1"/>
    <col min="2" max="2" width="11.28515625" customWidth="1"/>
    <col min="3" max="3" width="18.7109375" customWidth="1"/>
    <col min="4" max="4" width="12.7109375" customWidth="1"/>
    <col min="5" max="5" width="12.85546875" customWidth="1"/>
    <col min="6" max="6" width="19.28515625" customWidth="1"/>
  </cols>
  <sheetData>
    <row r="1" spans="1:11" x14ac:dyDescent="0.25">
      <c r="A1" s="132" t="s">
        <v>85</v>
      </c>
      <c r="B1" s="132"/>
      <c r="C1" s="132"/>
      <c r="D1" s="132"/>
      <c r="E1" s="132"/>
      <c r="F1" s="132"/>
    </row>
    <row r="2" spans="1:11" x14ac:dyDescent="0.25">
      <c r="A2" s="132" t="s">
        <v>83</v>
      </c>
      <c r="B2" s="132"/>
      <c r="C2" s="132"/>
      <c r="D2" s="132"/>
      <c r="E2" s="132"/>
      <c r="F2" s="132"/>
    </row>
    <row r="3" spans="1:11" x14ac:dyDescent="0.25">
      <c r="A3" s="132" t="s">
        <v>84</v>
      </c>
      <c r="B3" s="132"/>
      <c r="C3" s="132"/>
      <c r="D3" s="132"/>
      <c r="E3" s="132"/>
      <c r="F3" s="132"/>
    </row>
    <row r="4" spans="1:11" ht="15.75" thickBot="1" x14ac:dyDescent="0.3">
      <c r="A4" s="152">
        <v>2015</v>
      </c>
      <c r="B4" s="152"/>
      <c r="C4" s="152"/>
      <c r="D4" s="152"/>
      <c r="E4" s="152"/>
      <c r="F4" s="152"/>
    </row>
    <row r="5" spans="1:11" ht="15.75" thickBot="1" x14ac:dyDescent="0.3">
      <c r="A5" s="42" t="s">
        <v>34</v>
      </c>
      <c r="B5" s="42" t="s">
        <v>78</v>
      </c>
      <c r="C5" s="42" t="s">
        <v>79</v>
      </c>
      <c r="D5" s="42" t="s">
        <v>80</v>
      </c>
      <c r="E5" s="42" t="s">
        <v>81</v>
      </c>
      <c r="F5" s="42" t="s">
        <v>82</v>
      </c>
      <c r="H5" s="153" t="s">
        <v>140</v>
      </c>
      <c r="I5" s="154"/>
      <c r="J5" s="154"/>
      <c r="K5" s="155"/>
    </row>
    <row r="6" spans="1:11" x14ac:dyDescent="0.25">
      <c r="A6" s="40">
        <v>49</v>
      </c>
      <c r="B6" s="40"/>
      <c r="C6" s="40"/>
      <c r="D6" s="40"/>
      <c r="E6" s="40"/>
      <c r="F6" s="40"/>
    </row>
    <row r="7" spans="1:11" x14ac:dyDescent="0.25">
      <c r="A7" s="40">
        <v>50</v>
      </c>
      <c r="B7" s="40"/>
      <c r="C7" s="40"/>
      <c r="D7" s="40"/>
      <c r="E7" s="40"/>
      <c r="F7" s="40"/>
    </row>
    <row r="8" spans="1:11" x14ac:dyDescent="0.25">
      <c r="A8" s="40">
        <v>51</v>
      </c>
      <c r="B8" s="40"/>
      <c r="C8" s="40"/>
      <c r="D8" s="40"/>
      <c r="E8" s="40"/>
      <c r="F8" s="40"/>
    </row>
    <row r="9" spans="1:11" x14ac:dyDescent="0.25">
      <c r="A9" s="40">
        <v>52</v>
      </c>
      <c r="B9" s="40"/>
      <c r="C9" s="40"/>
      <c r="D9" s="40"/>
      <c r="E9" s="40"/>
      <c r="F9" s="40"/>
    </row>
    <row r="10" spans="1:11" x14ac:dyDescent="0.25">
      <c r="A10" s="40">
        <v>53</v>
      </c>
      <c r="B10" s="40"/>
      <c r="C10" s="40"/>
      <c r="D10" s="40"/>
      <c r="E10" s="40"/>
      <c r="F10" s="40"/>
    </row>
    <row r="11" spans="1:11" x14ac:dyDescent="0.25">
      <c r="A11" s="40">
        <v>54</v>
      </c>
      <c r="B11" s="40"/>
      <c r="C11" s="40"/>
      <c r="D11" s="40"/>
      <c r="E11" s="40"/>
      <c r="F11" s="40"/>
    </row>
    <row r="12" spans="1:11" x14ac:dyDescent="0.25">
      <c r="A12" s="40">
        <v>55</v>
      </c>
      <c r="B12" s="40"/>
      <c r="C12" s="40"/>
      <c r="D12" s="40"/>
      <c r="E12" s="40"/>
      <c r="F12" s="40"/>
    </row>
    <row r="13" spans="1:11" x14ac:dyDescent="0.25">
      <c r="A13" s="40">
        <v>56</v>
      </c>
      <c r="B13" s="43">
        <v>42060</v>
      </c>
      <c r="C13" s="40">
        <v>1</v>
      </c>
      <c r="D13" s="40"/>
      <c r="E13" s="40">
        <v>1</v>
      </c>
      <c r="F13" s="47">
        <f>E13/C$110</f>
        <v>3.2258064516129031E-2</v>
      </c>
    </row>
    <row r="14" spans="1:11" x14ac:dyDescent="0.25">
      <c r="A14" s="40">
        <v>57</v>
      </c>
      <c r="B14" s="43">
        <v>42061</v>
      </c>
      <c r="C14" s="40"/>
      <c r="D14" s="45">
        <f>(C26-C13)/(A26-A13)</f>
        <v>0.15384615384615385</v>
      </c>
      <c r="E14" s="45">
        <f>D14+E13</f>
        <v>1.1538461538461537</v>
      </c>
      <c r="F14" s="47">
        <f>E14/C$110</f>
        <v>3.7220843672456573E-2</v>
      </c>
    </row>
    <row r="15" spans="1:11" x14ac:dyDescent="0.25">
      <c r="A15" s="40">
        <v>58</v>
      </c>
      <c r="B15" s="43">
        <v>42062</v>
      </c>
      <c r="C15" s="40"/>
      <c r="D15" s="45">
        <v>0.15384999999999999</v>
      </c>
      <c r="E15" s="45">
        <f>D15+E14</f>
        <v>1.3076961538461538</v>
      </c>
      <c r="F15" s="47">
        <f t="shared" ref="F15:F78" si="0">E15/C$110</f>
        <v>4.2183746898263028E-2</v>
      </c>
    </row>
    <row r="16" spans="1:11" x14ac:dyDescent="0.25">
      <c r="A16" s="40">
        <v>59</v>
      </c>
      <c r="B16" s="43">
        <v>42063</v>
      </c>
      <c r="C16" s="40"/>
      <c r="D16" s="45">
        <v>0.15384999999999999</v>
      </c>
      <c r="E16" s="45">
        <f>D16+E15</f>
        <v>1.4615461538461538</v>
      </c>
      <c r="F16" s="47">
        <f t="shared" si="0"/>
        <v>4.7146650124069475E-2</v>
      </c>
    </row>
    <row r="17" spans="1:11" x14ac:dyDescent="0.25">
      <c r="A17" s="40">
        <v>60</v>
      </c>
      <c r="B17" s="43">
        <v>42064</v>
      </c>
      <c r="C17" s="40"/>
      <c r="D17" s="45">
        <v>0.15384999999999999</v>
      </c>
      <c r="E17" s="45">
        <f>D17+E16</f>
        <v>1.6153961538461539</v>
      </c>
      <c r="F17" s="47">
        <f t="shared" si="0"/>
        <v>5.210955334987593E-2</v>
      </c>
    </row>
    <row r="18" spans="1:11" x14ac:dyDescent="0.25">
      <c r="A18" s="40">
        <v>61</v>
      </c>
      <c r="B18" s="43">
        <v>42065</v>
      </c>
      <c r="C18" s="40"/>
      <c r="D18" s="45">
        <v>0.15384999999999999</v>
      </c>
      <c r="E18" s="45">
        <f t="shared" ref="E18:E25" si="1">D18+E17</f>
        <v>1.7692461538461539</v>
      </c>
      <c r="F18" s="47">
        <f t="shared" si="0"/>
        <v>5.7072456575682384E-2</v>
      </c>
    </row>
    <row r="19" spans="1:11" x14ac:dyDescent="0.25">
      <c r="A19" s="40">
        <v>62</v>
      </c>
      <c r="B19" s="43">
        <v>42066</v>
      </c>
      <c r="C19" s="40"/>
      <c r="D19" s="45">
        <v>0.15384999999999999</v>
      </c>
      <c r="E19" s="45">
        <f t="shared" si="1"/>
        <v>1.923096153846154</v>
      </c>
      <c r="F19" s="47">
        <f t="shared" si="0"/>
        <v>6.2035359801488839E-2</v>
      </c>
    </row>
    <row r="20" spans="1:11" x14ac:dyDescent="0.25">
      <c r="A20" s="40">
        <v>63</v>
      </c>
      <c r="B20" s="43">
        <v>42067</v>
      </c>
      <c r="C20" s="40"/>
      <c r="D20" s="45">
        <v>0.15384999999999999</v>
      </c>
      <c r="E20" s="45">
        <f t="shared" si="1"/>
        <v>2.076946153846154</v>
      </c>
      <c r="F20" s="47">
        <f t="shared" si="0"/>
        <v>6.6998263027295293E-2</v>
      </c>
    </row>
    <row r="21" spans="1:11" x14ac:dyDescent="0.25">
      <c r="A21" s="40">
        <v>64</v>
      </c>
      <c r="B21" s="43">
        <v>42068</v>
      </c>
      <c r="C21" s="40"/>
      <c r="D21" s="45">
        <v>0.15384999999999999</v>
      </c>
      <c r="E21" s="45">
        <f t="shared" si="1"/>
        <v>2.2307961538461538</v>
      </c>
      <c r="F21" s="47">
        <f t="shared" si="0"/>
        <v>7.1961166253101741E-2</v>
      </c>
    </row>
    <row r="22" spans="1:11" x14ac:dyDescent="0.25">
      <c r="A22" s="40">
        <v>65</v>
      </c>
      <c r="B22" s="43">
        <v>42069</v>
      </c>
      <c r="C22" s="40"/>
      <c r="D22" s="45">
        <v>0.15384999999999999</v>
      </c>
      <c r="E22" s="45">
        <f t="shared" si="1"/>
        <v>2.3846461538461536</v>
      </c>
      <c r="F22" s="47">
        <f t="shared" si="0"/>
        <v>7.6924069478908189E-2</v>
      </c>
    </row>
    <row r="23" spans="1:11" x14ac:dyDescent="0.25">
      <c r="A23" s="40">
        <v>66</v>
      </c>
      <c r="B23" s="43">
        <v>42070</v>
      </c>
      <c r="C23" s="40"/>
      <c r="D23" s="45">
        <v>0.15384999999999999</v>
      </c>
      <c r="E23" s="45">
        <f t="shared" si="1"/>
        <v>2.5384961538461535</v>
      </c>
      <c r="F23" s="47">
        <f t="shared" si="0"/>
        <v>8.1886972704714622E-2</v>
      </c>
    </row>
    <row r="24" spans="1:11" x14ac:dyDescent="0.25">
      <c r="A24" s="40">
        <v>67</v>
      </c>
      <c r="B24" s="43">
        <v>42071</v>
      </c>
      <c r="C24" s="40"/>
      <c r="D24" s="45">
        <v>0.15384999999999999</v>
      </c>
      <c r="E24" s="45">
        <f t="shared" si="1"/>
        <v>2.6923461538461533</v>
      </c>
      <c r="F24" s="47">
        <f t="shared" si="0"/>
        <v>8.684987593052107E-2</v>
      </c>
    </row>
    <row r="25" spans="1:11" x14ac:dyDescent="0.25">
      <c r="A25" s="40">
        <v>68</v>
      </c>
      <c r="B25" s="43">
        <v>42072</v>
      </c>
      <c r="C25" s="40"/>
      <c r="D25" s="45">
        <v>0.15384999999999999</v>
      </c>
      <c r="E25" s="45">
        <f t="shared" si="1"/>
        <v>2.8461961538461531</v>
      </c>
      <c r="F25" s="47">
        <f t="shared" si="0"/>
        <v>9.1812779156327518E-2</v>
      </c>
    </row>
    <row r="26" spans="1:11" x14ac:dyDescent="0.25">
      <c r="A26" s="40">
        <v>69</v>
      </c>
      <c r="B26" s="43">
        <v>42073</v>
      </c>
      <c r="C26" s="40">
        <v>3</v>
      </c>
      <c r="D26" s="40"/>
      <c r="E26" s="46">
        <v>3</v>
      </c>
      <c r="F26" s="47">
        <f t="shared" si="0"/>
        <v>9.6774193548387094E-2</v>
      </c>
    </row>
    <row r="27" spans="1:11" x14ac:dyDescent="0.25">
      <c r="A27" s="40">
        <v>70</v>
      </c>
      <c r="B27" s="43">
        <v>42074</v>
      </c>
      <c r="C27" s="40"/>
      <c r="D27" s="45">
        <f>(C46-C26)/(A46-A26)</f>
        <v>0.05</v>
      </c>
      <c r="E27" s="45">
        <f>D27+E26</f>
        <v>3.05</v>
      </c>
      <c r="F27" s="47">
        <f t="shared" si="0"/>
        <v>9.8387096774193536E-2</v>
      </c>
    </row>
    <row r="28" spans="1:11" x14ac:dyDescent="0.25">
      <c r="A28" s="40">
        <v>71</v>
      </c>
      <c r="B28" s="43">
        <v>42075</v>
      </c>
      <c r="C28" s="40"/>
      <c r="D28" s="45">
        <v>0.05</v>
      </c>
      <c r="E28" s="45">
        <f>D28+E27</f>
        <v>3.0999999999999996</v>
      </c>
      <c r="F28" s="47">
        <f t="shared" si="0"/>
        <v>9.9999999999999992E-2</v>
      </c>
    </row>
    <row r="29" spans="1:11" x14ac:dyDescent="0.25">
      <c r="A29" s="40">
        <v>72</v>
      </c>
      <c r="B29" s="43">
        <v>42076</v>
      </c>
      <c r="C29" s="40"/>
      <c r="D29" s="45">
        <v>0.05</v>
      </c>
      <c r="E29" s="45">
        <f t="shared" ref="E29:E45" si="2">D29+E28</f>
        <v>3.1499999999999995</v>
      </c>
      <c r="F29" s="47">
        <f t="shared" si="0"/>
        <v>0.10161290322580643</v>
      </c>
    </row>
    <row r="30" spans="1:11" x14ac:dyDescent="0.25">
      <c r="A30" s="40">
        <v>73</v>
      </c>
      <c r="B30" s="43">
        <v>42077</v>
      </c>
      <c r="C30" s="40"/>
      <c r="D30" s="45">
        <v>0.05</v>
      </c>
      <c r="E30" s="45">
        <f t="shared" si="2"/>
        <v>3.1999999999999993</v>
      </c>
      <c r="F30" s="47">
        <f t="shared" si="0"/>
        <v>0.10322580645161288</v>
      </c>
    </row>
    <row r="31" spans="1:11" x14ac:dyDescent="0.25">
      <c r="A31" s="68">
        <v>74</v>
      </c>
      <c r="B31" s="95">
        <v>42078</v>
      </c>
      <c r="C31" s="96">
        <v>0</v>
      </c>
      <c r="D31" s="45">
        <v>0.05</v>
      </c>
      <c r="E31" s="45">
        <f t="shared" si="2"/>
        <v>3.2499999999999991</v>
      </c>
      <c r="F31" s="47">
        <f t="shared" si="0"/>
        <v>0.10483870967741933</v>
      </c>
      <c r="H31" s="91">
        <v>0</v>
      </c>
      <c r="J31">
        <v>0</v>
      </c>
      <c r="K31" s="99">
        <f>J31/J$110</f>
        <v>0</v>
      </c>
    </row>
    <row r="32" spans="1:11" x14ac:dyDescent="0.25">
      <c r="A32" s="40">
        <v>75</v>
      </c>
      <c r="B32" s="43">
        <v>42079</v>
      </c>
      <c r="C32" s="40"/>
      <c r="D32" s="45">
        <v>0.05</v>
      </c>
      <c r="E32" s="45">
        <f t="shared" si="2"/>
        <v>3.2999999999999989</v>
      </c>
      <c r="F32" s="47">
        <f t="shared" si="0"/>
        <v>0.10645161290322577</v>
      </c>
      <c r="H32" s="91"/>
      <c r="I32" s="91">
        <f>(H46-H31)/(A46-A31)</f>
        <v>0.26666666666666666</v>
      </c>
      <c r="J32">
        <f>I32+J31</f>
        <v>0.26666666666666666</v>
      </c>
      <c r="K32" s="99">
        <f>J32/J$110</f>
        <v>8.6021505376344086E-3</v>
      </c>
    </row>
    <row r="33" spans="1:11" x14ac:dyDescent="0.25">
      <c r="A33" s="40">
        <v>76</v>
      </c>
      <c r="B33" s="43">
        <v>42080</v>
      </c>
      <c r="C33" s="40"/>
      <c r="D33" s="45">
        <v>0.05</v>
      </c>
      <c r="E33" s="45">
        <f t="shared" si="2"/>
        <v>3.3499999999999988</v>
      </c>
      <c r="F33" s="47">
        <f t="shared" si="0"/>
        <v>0.10806451612903221</v>
      </c>
      <c r="H33" s="91"/>
      <c r="I33" s="91">
        <v>0.26666699999999999</v>
      </c>
      <c r="J33" s="83">
        <f>I33+J32</f>
        <v>0.53333366666666659</v>
      </c>
      <c r="K33" s="99">
        <f t="shared" ref="K33:K96" si="3">J33/J$110</f>
        <v>1.7204311827956988E-2</v>
      </c>
    </row>
    <row r="34" spans="1:11" x14ac:dyDescent="0.25">
      <c r="A34" s="40">
        <v>77</v>
      </c>
      <c r="B34" s="43">
        <v>42081</v>
      </c>
      <c r="C34" s="40"/>
      <c r="D34" s="45">
        <v>0.05</v>
      </c>
      <c r="E34" s="45">
        <f t="shared" si="2"/>
        <v>3.3999999999999986</v>
      </c>
      <c r="F34" s="47">
        <f t="shared" si="0"/>
        <v>0.10967741935483867</v>
      </c>
      <c r="G34" s="83"/>
      <c r="H34" s="91"/>
      <c r="I34" s="91">
        <v>0.26666699999999999</v>
      </c>
      <c r="J34" s="83">
        <f t="shared" ref="J34:J45" si="4">I34+J33</f>
        <v>0.80000066666666658</v>
      </c>
      <c r="K34" s="99">
        <f t="shared" si="3"/>
        <v>2.5806473118279567E-2</v>
      </c>
    </row>
    <row r="35" spans="1:11" x14ac:dyDescent="0.25">
      <c r="A35" s="40">
        <v>78</v>
      </c>
      <c r="B35" s="43">
        <v>42082</v>
      </c>
      <c r="C35" s="40"/>
      <c r="D35" s="45">
        <v>0.05</v>
      </c>
      <c r="E35" s="45">
        <f t="shared" si="2"/>
        <v>3.4499999999999984</v>
      </c>
      <c r="F35" s="47">
        <f t="shared" si="0"/>
        <v>0.11129032258064511</v>
      </c>
      <c r="G35" s="83"/>
      <c r="H35" s="91"/>
      <c r="I35" s="91">
        <v>0.26666699999999999</v>
      </c>
      <c r="J35" s="83">
        <f t="shared" si="4"/>
        <v>1.0666676666666666</v>
      </c>
      <c r="K35" s="99">
        <f t="shared" si="3"/>
        <v>3.4408634408602146E-2</v>
      </c>
    </row>
    <row r="36" spans="1:11" x14ac:dyDescent="0.25">
      <c r="A36" s="40">
        <v>79</v>
      </c>
      <c r="B36" s="43">
        <v>42083</v>
      </c>
      <c r="C36" s="40"/>
      <c r="D36" s="45">
        <v>0.05</v>
      </c>
      <c r="E36" s="45">
        <f t="shared" si="2"/>
        <v>3.4999999999999982</v>
      </c>
      <c r="F36" s="47">
        <f t="shared" si="0"/>
        <v>0.11290322580645155</v>
      </c>
      <c r="G36" s="83"/>
      <c r="H36" s="91"/>
      <c r="I36" s="91">
        <v>0.26666699999999999</v>
      </c>
      <c r="J36" s="83">
        <f t="shared" si="4"/>
        <v>1.3333346666666666</v>
      </c>
      <c r="K36" s="99">
        <f t="shared" si="3"/>
        <v>4.3010795698924728E-2</v>
      </c>
    </row>
    <row r="37" spans="1:11" x14ac:dyDescent="0.25">
      <c r="A37" s="40">
        <v>80</v>
      </c>
      <c r="B37" s="43">
        <v>42084</v>
      </c>
      <c r="C37" s="40"/>
      <c r="D37" s="45">
        <v>0.05</v>
      </c>
      <c r="E37" s="45">
        <f t="shared" si="2"/>
        <v>3.549999999999998</v>
      </c>
      <c r="F37" s="47">
        <f t="shared" si="0"/>
        <v>0.114516129032258</v>
      </c>
      <c r="G37" s="83"/>
      <c r="H37" s="91"/>
      <c r="I37" s="91">
        <v>0.26666699999999999</v>
      </c>
      <c r="J37" s="83">
        <f t="shared" si="4"/>
        <v>1.6000016666666665</v>
      </c>
      <c r="K37" s="99">
        <f t="shared" si="3"/>
        <v>5.1612956989247311E-2</v>
      </c>
    </row>
    <row r="38" spans="1:11" x14ac:dyDescent="0.25">
      <c r="A38" s="40">
        <v>81</v>
      </c>
      <c r="B38" s="43">
        <v>42085</v>
      </c>
      <c r="C38" s="40"/>
      <c r="D38" s="45">
        <v>0.05</v>
      </c>
      <c r="E38" s="45">
        <f t="shared" si="2"/>
        <v>3.5999999999999979</v>
      </c>
      <c r="F38" s="47">
        <f t="shared" si="0"/>
        <v>0.11612903225806445</v>
      </c>
      <c r="G38" s="83"/>
      <c r="H38" s="91"/>
      <c r="I38" s="91">
        <v>0.26666699999999999</v>
      </c>
      <c r="J38" s="83">
        <f t="shared" si="4"/>
        <v>1.8666686666666665</v>
      </c>
      <c r="K38" s="99">
        <f t="shared" si="3"/>
        <v>6.0215118279569886E-2</v>
      </c>
    </row>
    <row r="39" spans="1:11" x14ac:dyDescent="0.25">
      <c r="A39" s="40">
        <v>82</v>
      </c>
      <c r="B39" s="43">
        <v>42086</v>
      </c>
      <c r="C39" s="40"/>
      <c r="D39" s="45">
        <v>0.05</v>
      </c>
      <c r="E39" s="45">
        <f t="shared" si="2"/>
        <v>3.6499999999999977</v>
      </c>
      <c r="F39" s="47">
        <f t="shared" si="0"/>
        <v>0.11774193548387089</v>
      </c>
      <c r="G39" s="83"/>
      <c r="H39" s="91"/>
      <c r="I39" s="91">
        <v>0.26666699999999999</v>
      </c>
      <c r="J39" s="83">
        <f t="shared" si="4"/>
        <v>2.1333356666666665</v>
      </c>
      <c r="K39" s="99">
        <f t="shared" si="3"/>
        <v>6.8817279569892462E-2</v>
      </c>
    </row>
    <row r="40" spans="1:11" x14ac:dyDescent="0.25">
      <c r="A40" s="40">
        <v>83</v>
      </c>
      <c r="B40" s="43">
        <v>42087</v>
      </c>
      <c r="C40" s="40"/>
      <c r="D40" s="45">
        <v>0.05</v>
      </c>
      <c r="E40" s="45">
        <f t="shared" si="2"/>
        <v>3.6999999999999975</v>
      </c>
      <c r="F40" s="47">
        <f t="shared" si="0"/>
        <v>0.11935483870967734</v>
      </c>
      <c r="G40" s="83"/>
      <c r="H40" s="91"/>
      <c r="I40" s="91">
        <v>0.26666699999999999</v>
      </c>
      <c r="J40" s="83">
        <f t="shared" si="4"/>
        <v>2.4000026666666665</v>
      </c>
      <c r="K40" s="99">
        <f t="shared" si="3"/>
        <v>7.7419440860215044E-2</v>
      </c>
    </row>
    <row r="41" spans="1:11" x14ac:dyDescent="0.25">
      <c r="A41" s="40">
        <v>84</v>
      </c>
      <c r="B41" s="43">
        <v>42088</v>
      </c>
      <c r="C41" s="40"/>
      <c r="D41" s="45">
        <v>0.05</v>
      </c>
      <c r="E41" s="45">
        <f t="shared" si="2"/>
        <v>3.7499999999999973</v>
      </c>
      <c r="F41" s="47">
        <f t="shared" si="0"/>
        <v>0.12096774193548379</v>
      </c>
      <c r="G41" s="83"/>
      <c r="H41" s="91"/>
      <c r="I41" s="91">
        <v>0.26666699999999999</v>
      </c>
      <c r="J41" s="83">
        <f t="shared" si="4"/>
        <v>2.6666696666666665</v>
      </c>
      <c r="K41" s="99">
        <f t="shared" si="3"/>
        <v>8.6021602150537627E-2</v>
      </c>
    </row>
    <row r="42" spans="1:11" x14ac:dyDescent="0.25">
      <c r="A42" s="40">
        <v>85</v>
      </c>
      <c r="B42" s="43">
        <v>42089</v>
      </c>
      <c r="C42" s="40"/>
      <c r="D42" s="45">
        <v>0.05</v>
      </c>
      <c r="E42" s="45">
        <f t="shared" si="2"/>
        <v>3.7999999999999972</v>
      </c>
      <c r="F42" s="47">
        <f t="shared" si="0"/>
        <v>0.12258064516129023</v>
      </c>
      <c r="G42" s="83"/>
      <c r="H42" s="91"/>
      <c r="I42" s="91">
        <v>0.26666699999999999</v>
      </c>
      <c r="J42" s="83">
        <f t="shared" si="4"/>
        <v>2.9333366666666665</v>
      </c>
      <c r="K42" s="99">
        <f t="shared" si="3"/>
        <v>9.4623763440860209E-2</v>
      </c>
    </row>
    <row r="43" spans="1:11" x14ac:dyDescent="0.25">
      <c r="A43" s="40">
        <v>86</v>
      </c>
      <c r="B43" s="43">
        <v>42090</v>
      </c>
      <c r="C43" s="40"/>
      <c r="D43" s="45">
        <v>0.05</v>
      </c>
      <c r="E43" s="45">
        <f t="shared" si="2"/>
        <v>3.849999999999997</v>
      </c>
      <c r="F43" s="47">
        <f t="shared" si="0"/>
        <v>0.12419354838709667</v>
      </c>
      <c r="G43" s="83"/>
      <c r="H43" s="91"/>
      <c r="I43" s="91">
        <v>0.26666699999999999</v>
      </c>
      <c r="J43" s="83">
        <f t="shared" si="4"/>
        <v>3.2000036666666665</v>
      </c>
      <c r="K43" s="99">
        <f t="shared" si="3"/>
        <v>0.10322592473118279</v>
      </c>
    </row>
    <row r="44" spans="1:11" x14ac:dyDescent="0.25">
      <c r="A44" s="40">
        <v>87</v>
      </c>
      <c r="B44" s="43">
        <v>42091</v>
      </c>
      <c r="C44" s="40"/>
      <c r="D44" s="45">
        <v>0.05</v>
      </c>
      <c r="E44" s="45">
        <f t="shared" si="2"/>
        <v>3.8999999999999968</v>
      </c>
      <c r="F44" s="47">
        <f t="shared" si="0"/>
        <v>0.12580645161290313</v>
      </c>
      <c r="G44" s="83"/>
      <c r="H44" s="91"/>
      <c r="I44" s="91">
        <v>0.26666699999999999</v>
      </c>
      <c r="J44" s="83">
        <f t="shared" si="4"/>
        <v>3.4666706666666665</v>
      </c>
      <c r="K44" s="99">
        <f t="shared" si="3"/>
        <v>0.11182808602150537</v>
      </c>
    </row>
    <row r="45" spans="1:11" x14ac:dyDescent="0.25">
      <c r="A45" s="40">
        <v>88</v>
      </c>
      <c r="B45" s="43">
        <v>42092</v>
      </c>
      <c r="C45" s="40"/>
      <c r="D45" s="45">
        <v>0.05</v>
      </c>
      <c r="E45" s="45">
        <f t="shared" si="2"/>
        <v>3.9499999999999966</v>
      </c>
      <c r="F45" s="47">
        <f t="shared" si="0"/>
        <v>0.12741935483870956</v>
      </c>
      <c r="G45" s="83"/>
      <c r="H45" s="91"/>
      <c r="I45" s="91">
        <v>0.26666699999999999</v>
      </c>
      <c r="J45" s="83">
        <f t="shared" si="4"/>
        <v>3.7333376666666664</v>
      </c>
      <c r="K45" s="99">
        <f t="shared" si="3"/>
        <v>0.12043024731182796</v>
      </c>
    </row>
    <row r="46" spans="1:11" x14ac:dyDescent="0.25">
      <c r="A46" s="40">
        <v>89</v>
      </c>
      <c r="B46" s="43">
        <v>42093</v>
      </c>
      <c r="C46" s="40">
        <v>4</v>
      </c>
      <c r="D46" s="40"/>
      <c r="E46" s="40">
        <v>4</v>
      </c>
      <c r="F46" s="47">
        <f t="shared" si="0"/>
        <v>0.12903225806451613</v>
      </c>
      <c r="H46" s="91">
        <v>4</v>
      </c>
      <c r="I46" s="91"/>
      <c r="J46">
        <v>4</v>
      </c>
      <c r="K46" s="99">
        <f t="shared" si="3"/>
        <v>0.12903225806451613</v>
      </c>
    </row>
    <row r="47" spans="1:11" x14ac:dyDescent="0.25">
      <c r="A47" s="40">
        <v>90</v>
      </c>
      <c r="B47" s="43">
        <v>42094</v>
      </c>
      <c r="C47" s="40"/>
      <c r="D47" s="45">
        <f>(C68-C46)/(A68-A46)</f>
        <v>0.22727272727272727</v>
      </c>
      <c r="E47" s="45">
        <f>D47+E46</f>
        <v>4.2272727272727275</v>
      </c>
      <c r="F47" s="47">
        <f t="shared" si="0"/>
        <v>0.13636363636363638</v>
      </c>
      <c r="H47" s="91"/>
      <c r="I47" s="89">
        <f>(H68-H46)/(A68-A46)</f>
        <v>0.22727272727272727</v>
      </c>
      <c r="J47" s="98">
        <f>I47+J46</f>
        <v>4.2272727272727275</v>
      </c>
      <c r="K47" s="99">
        <f t="shared" si="3"/>
        <v>0.13636363636363638</v>
      </c>
    </row>
    <row r="48" spans="1:11" x14ac:dyDescent="0.25">
      <c r="A48" s="40">
        <v>91</v>
      </c>
      <c r="B48" s="43">
        <v>42095</v>
      </c>
      <c r="C48" s="40"/>
      <c r="D48" s="45">
        <v>0.23</v>
      </c>
      <c r="E48" s="45">
        <f t="shared" ref="E48:E67" si="5">D48+E47</f>
        <v>4.4572727272727279</v>
      </c>
      <c r="F48" s="47">
        <f t="shared" si="0"/>
        <v>0.14378299120234606</v>
      </c>
      <c r="H48" s="91"/>
      <c r="I48" s="89">
        <v>0.23</v>
      </c>
      <c r="J48" s="98">
        <f t="shared" ref="J48:J67" si="6">I48+J47</f>
        <v>4.4572727272727279</v>
      </c>
      <c r="K48" s="99">
        <f t="shared" si="3"/>
        <v>0.14378299120234606</v>
      </c>
    </row>
    <row r="49" spans="1:11" x14ac:dyDescent="0.25">
      <c r="A49" s="40">
        <v>92</v>
      </c>
      <c r="B49" s="43">
        <v>42096</v>
      </c>
      <c r="C49" s="40"/>
      <c r="D49" s="45">
        <v>0.23</v>
      </c>
      <c r="E49" s="45">
        <f t="shared" si="5"/>
        <v>4.6872727272727284</v>
      </c>
      <c r="F49" s="47">
        <f t="shared" si="0"/>
        <v>0.15120234604105576</v>
      </c>
      <c r="H49" s="91"/>
      <c r="I49" s="89">
        <v>0.23</v>
      </c>
      <c r="J49" s="98">
        <f t="shared" si="6"/>
        <v>4.6872727272727284</v>
      </c>
      <c r="K49" s="99">
        <f t="shared" si="3"/>
        <v>0.15120234604105576</v>
      </c>
    </row>
    <row r="50" spans="1:11" x14ac:dyDescent="0.25">
      <c r="A50" s="40">
        <v>93</v>
      </c>
      <c r="B50" s="43">
        <v>42097</v>
      </c>
      <c r="C50" s="40"/>
      <c r="D50" s="45">
        <v>0.23</v>
      </c>
      <c r="E50" s="45">
        <f t="shared" si="5"/>
        <v>4.9172727272727288</v>
      </c>
      <c r="F50" s="47">
        <f t="shared" si="0"/>
        <v>0.15862170087976543</v>
      </c>
      <c r="H50" s="91"/>
      <c r="I50" s="89">
        <v>0.23</v>
      </c>
      <c r="J50" s="98">
        <f t="shared" si="6"/>
        <v>4.9172727272727288</v>
      </c>
      <c r="K50" s="99">
        <f t="shared" si="3"/>
        <v>0.15862170087976543</v>
      </c>
    </row>
    <row r="51" spans="1:11" x14ac:dyDescent="0.25">
      <c r="A51" s="40">
        <v>94</v>
      </c>
      <c r="B51" s="43">
        <v>42098</v>
      </c>
      <c r="C51" s="40"/>
      <c r="D51" s="45">
        <v>0.23</v>
      </c>
      <c r="E51" s="45">
        <f t="shared" si="5"/>
        <v>5.1472727272727292</v>
      </c>
      <c r="F51" s="47">
        <f t="shared" si="0"/>
        <v>0.16604105571847513</v>
      </c>
      <c r="H51" s="91"/>
      <c r="I51" s="89">
        <v>0.23</v>
      </c>
      <c r="J51" s="98">
        <f t="shared" si="6"/>
        <v>5.1472727272727292</v>
      </c>
      <c r="K51" s="99">
        <f t="shared" si="3"/>
        <v>0.16604105571847513</v>
      </c>
    </row>
    <row r="52" spans="1:11" x14ac:dyDescent="0.25">
      <c r="A52" s="40">
        <v>95</v>
      </c>
      <c r="B52" s="43">
        <v>42099</v>
      </c>
      <c r="C52" s="40"/>
      <c r="D52" s="45">
        <v>0.23</v>
      </c>
      <c r="E52" s="45">
        <f t="shared" si="5"/>
        <v>5.3772727272727296</v>
      </c>
      <c r="F52" s="47">
        <f t="shared" si="0"/>
        <v>0.17346041055718484</v>
      </c>
      <c r="H52" s="91"/>
      <c r="I52" s="89">
        <v>0.23</v>
      </c>
      <c r="J52" s="98">
        <f t="shared" si="6"/>
        <v>5.3772727272727296</v>
      </c>
      <c r="K52" s="99">
        <f t="shared" si="3"/>
        <v>0.17346041055718484</v>
      </c>
    </row>
    <row r="53" spans="1:11" x14ac:dyDescent="0.25">
      <c r="A53" s="40">
        <v>96</v>
      </c>
      <c r="B53" s="43">
        <v>42100</v>
      </c>
      <c r="C53" s="40"/>
      <c r="D53" s="45">
        <v>0.23</v>
      </c>
      <c r="E53" s="45">
        <f t="shared" si="5"/>
        <v>5.6072727272727301</v>
      </c>
      <c r="F53" s="47">
        <f t="shared" si="0"/>
        <v>0.18087976539589451</v>
      </c>
      <c r="H53" s="91"/>
      <c r="I53" s="89">
        <v>0.23</v>
      </c>
      <c r="J53" s="98">
        <f t="shared" si="6"/>
        <v>5.6072727272727301</v>
      </c>
      <c r="K53" s="99">
        <f t="shared" si="3"/>
        <v>0.18087976539589451</v>
      </c>
    </row>
    <row r="54" spans="1:11" x14ac:dyDescent="0.25">
      <c r="A54" s="40">
        <v>97</v>
      </c>
      <c r="B54" s="43">
        <v>42101</v>
      </c>
      <c r="C54" s="40"/>
      <c r="D54" s="45">
        <v>0.23</v>
      </c>
      <c r="E54" s="45">
        <f t="shared" si="5"/>
        <v>5.8372727272727305</v>
      </c>
      <c r="F54" s="47">
        <f t="shared" si="0"/>
        <v>0.18829912023460421</v>
      </c>
      <c r="H54" s="91"/>
      <c r="I54" s="89">
        <v>0.23</v>
      </c>
      <c r="J54" s="98">
        <f t="shared" si="6"/>
        <v>5.8372727272727305</v>
      </c>
      <c r="K54" s="99">
        <f t="shared" si="3"/>
        <v>0.18829912023460421</v>
      </c>
    </row>
    <row r="55" spans="1:11" x14ac:dyDescent="0.25">
      <c r="A55" s="40">
        <v>98</v>
      </c>
      <c r="B55" s="43">
        <v>42102</v>
      </c>
      <c r="C55" s="40"/>
      <c r="D55" s="45">
        <v>0.23</v>
      </c>
      <c r="E55" s="45">
        <f t="shared" si="5"/>
        <v>6.0672727272727309</v>
      </c>
      <c r="F55" s="47">
        <f t="shared" si="0"/>
        <v>0.19571847507331391</v>
      </c>
      <c r="H55" s="91"/>
      <c r="I55" s="89">
        <v>0.23</v>
      </c>
      <c r="J55" s="98">
        <f t="shared" si="6"/>
        <v>6.0672727272727309</v>
      </c>
      <c r="K55" s="99">
        <f t="shared" si="3"/>
        <v>0.19571847507331391</v>
      </c>
    </row>
    <row r="56" spans="1:11" x14ac:dyDescent="0.25">
      <c r="A56" s="40">
        <v>99</v>
      </c>
      <c r="B56" s="43">
        <v>42103</v>
      </c>
      <c r="C56" s="40"/>
      <c r="D56" s="45">
        <v>0.23</v>
      </c>
      <c r="E56" s="45">
        <f t="shared" si="5"/>
        <v>6.2972727272727314</v>
      </c>
      <c r="F56" s="47">
        <f t="shared" si="0"/>
        <v>0.20313782991202359</v>
      </c>
      <c r="H56" s="91"/>
      <c r="I56" s="89">
        <v>0.23</v>
      </c>
      <c r="J56" s="98">
        <f t="shared" si="6"/>
        <v>6.2972727272727314</v>
      </c>
      <c r="K56" s="99">
        <f t="shared" si="3"/>
        <v>0.20313782991202359</v>
      </c>
    </row>
    <row r="57" spans="1:11" x14ac:dyDescent="0.25">
      <c r="A57" s="40">
        <v>100</v>
      </c>
      <c r="B57" s="43">
        <v>42104</v>
      </c>
      <c r="C57" s="40"/>
      <c r="D57" s="45">
        <v>0.23</v>
      </c>
      <c r="E57" s="45">
        <f t="shared" si="5"/>
        <v>6.5272727272727318</v>
      </c>
      <c r="F57" s="47">
        <f t="shared" si="0"/>
        <v>0.21055718475073329</v>
      </c>
      <c r="H57" s="91"/>
      <c r="I57" s="89">
        <v>0.23</v>
      </c>
      <c r="J57" s="98">
        <f t="shared" si="6"/>
        <v>6.5272727272727318</v>
      </c>
      <c r="K57" s="99">
        <f t="shared" si="3"/>
        <v>0.21055718475073329</v>
      </c>
    </row>
    <row r="58" spans="1:11" x14ac:dyDescent="0.25">
      <c r="A58" s="40">
        <v>101</v>
      </c>
      <c r="B58" s="43">
        <v>42105</v>
      </c>
      <c r="C58" s="40"/>
      <c r="D58" s="45">
        <v>0.23</v>
      </c>
      <c r="E58" s="45">
        <f t="shared" si="5"/>
        <v>6.7572727272727322</v>
      </c>
      <c r="F58" s="47">
        <f t="shared" si="0"/>
        <v>0.21797653958944296</v>
      </c>
      <c r="H58" s="91"/>
      <c r="I58" s="89">
        <v>0.23</v>
      </c>
      <c r="J58" s="98">
        <f t="shared" si="6"/>
        <v>6.7572727272727322</v>
      </c>
      <c r="K58" s="99">
        <f t="shared" si="3"/>
        <v>0.21797653958944296</v>
      </c>
    </row>
    <row r="59" spans="1:11" x14ac:dyDescent="0.25">
      <c r="A59" s="40">
        <v>102</v>
      </c>
      <c r="B59" s="43">
        <v>42106</v>
      </c>
      <c r="C59" s="40"/>
      <c r="D59" s="45">
        <v>0.23</v>
      </c>
      <c r="E59" s="45">
        <f t="shared" si="5"/>
        <v>6.9872727272727326</v>
      </c>
      <c r="F59" s="47">
        <f t="shared" si="0"/>
        <v>0.22539589442815267</v>
      </c>
      <c r="H59" s="91"/>
      <c r="I59" s="89">
        <v>0.23</v>
      </c>
      <c r="J59" s="98">
        <f t="shared" si="6"/>
        <v>6.9872727272727326</v>
      </c>
      <c r="K59" s="99">
        <f t="shared" si="3"/>
        <v>0.22539589442815267</v>
      </c>
    </row>
    <row r="60" spans="1:11" x14ac:dyDescent="0.25">
      <c r="A60" s="40">
        <v>103</v>
      </c>
      <c r="B60" s="43">
        <v>42107</v>
      </c>
      <c r="C60" s="40"/>
      <c r="D60" s="45">
        <v>0.23</v>
      </c>
      <c r="E60" s="45">
        <f t="shared" si="5"/>
        <v>7.2172727272727331</v>
      </c>
      <c r="F60" s="47">
        <f t="shared" si="0"/>
        <v>0.23281524926686237</v>
      </c>
      <c r="H60" s="91"/>
      <c r="I60" s="89">
        <v>0.23</v>
      </c>
      <c r="J60" s="98">
        <f t="shared" si="6"/>
        <v>7.2172727272727331</v>
      </c>
      <c r="K60" s="99">
        <f t="shared" si="3"/>
        <v>0.23281524926686237</v>
      </c>
    </row>
    <row r="61" spans="1:11" x14ac:dyDescent="0.25">
      <c r="A61" s="40">
        <v>104</v>
      </c>
      <c r="B61" s="43">
        <v>42108</v>
      </c>
      <c r="C61" s="40"/>
      <c r="D61" s="45">
        <v>0.23</v>
      </c>
      <c r="E61" s="45">
        <f t="shared" si="5"/>
        <v>7.4472727272727335</v>
      </c>
      <c r="F61" s="47">
        <f t="shared" si="0"/>
        <v>0.24023460410557204</v>
      </c>
      <c r="H61" s="91"/>
      <c r="I61" s="89">
        <v>0.23</v>
      </c>
      <c r="J61" s="98">
        <f t="shared" si="6"/>
        <v>7.4472727272727335</v>
      </c>
      <c r="K61" s="99">
        <f t="shared" si="3"/>
        <v>0.24023460410557204</v>
      </c>
    </row>
    <row r="62" spans="1:11" x14ac:dyDescent="0.25">
      <c r="A62" s="40">
        <v>105</v>
      </c>
      <c r="B62" s="43">
        <v>42109</v>
      </c>
      <c r="C62" s="40"/>
      <c r="D62" s="45">
        <v>0.23</v>
      </c>
      <c r="E62" s="45">
        <f t="shared" si="5"/>
        <v>7.6772727272727339</v>
      </c>
      <c r="F62" s="47">
        <f t="shared" si="0"/>
        <v>0.24765395894428174</v>
      </c>
      <c r="H62" s="91"/>
      <c r="I62" s="89">
        <v>0.23</v>
      </c>
      <c r="J62" s="98">
        <f t="shared" si="6"/>
        <v>7.6772727272727339</v>
      </c>
      <c r="K62" s="99">
        <f t="shared" si="3"/>
        <v>0.24765395894428174</v>
      </c>
    </row>
    <row r="63" spans="1:11" x14ac:dyDescent="0.25">
      <c r="A63" s="40">
        <v>106</v>
      </c>
      <c r="B63" s="43">
        <v>42110</v>
      </c>
      <c r="C63" s="40"/>
      <c r="D63" s="45">
        <v>0.23</v>
      </c>
      <c r="E63" s="45">
        <f t="shared" si="5"/>
        <v>7.9072727272727343</v>
      </c>
      <c r="F63" s="47">
        <f t="shared" si="0"/>
        <v>0.25507331378299142</v>
      </c>
      <c r="H63" s="91"/>
      <c r="I63" s="89">
        <v>0.23</v>
      </c>
      <c r="J63" s="98">
        <f t="shared" si="6"/>
        <v>7.9072727272727343</v>
      </c>
      <c r="K63" s="99">
        <f t="shared" si="3"/>
        <v>0.25507331378299142</v>
      </c>
    </row>
    <row r="64" spans="1:11" x14ac:dyDescent="0.25">
      <c r="A64" s="40">
        <v>107</v>
      </c>
      <c r="B64" s="43">
        <v>42111</v>
      </c>
      <c r="C64" s="40"/>
      <c r="D64" s="45">
        <v>0.23</v>
      </c>
      <c r="E64" s="45">
        <f t="shared" si="5"/>
        <v>8.1372727272727339</v>
      </c>
      <c r="F64" s="47">
        <f t="shared" si="0"/>
        <v>0.26249266862170112</v>
      </c>
      <c r="H64" s="91"/>
      <c r="I64" s="89">
        <v>0.23</v>
      </c>
      <c r="J64" s="98">
        <f t="shared" si="6"/>
        <v>8.1372727272727339</v>
      </c>
      <c r="K64" s="99">
        <f t="shared" si="3"/>
        <v>0.26249266862170112</v>
      </c>
    </row>
    <row r="65" spans="1:11" x14ac:dyDescent="0.25">
      <c r="A65" s="40">
        <v>108</v>
      </c>
      <c r="B65" s="43">
        <v>42112</v>
      </c>
      <c r="C65" s="40"/>
      <c r="D65" s="45">
        <v>0.23</v>
      </c>
      <c r="E65" s="45">
        <f t="shared" si="5"/>
        <v>8.3672727272727343</v>
      </c>
      <c r="F65" s="47">
        <f t="shared" si="0"/>
        <v>0.26991202346041077</v>
      </c>
      <c r="H65" s="91"/>
      <c r="I65" s="89">
        <v>0.23</v>
      </c>
      <c r="J65" s="98">
        <f t="shared" si="6"/>
        <v>8.3672727272727343</v>
      </c>
      <c r="K65" s="99">
        <f t="shared" si="3"/>
        <v>0.26991202346041077</v>
      </c>
    </row>
    <row r="66" spans="1:11" x14ac:dyDescent="0.25">
      <c r="A66" s="40">
        <v>109</v>
      </c>
      <c r="B66" s="43">
        <v>42113</v>
      </c>
      <c r="C66" s="40"/>
      <c r="D66" s="45">
        <v>0.23</v>
      </c>
      <c r="E66" s="45">
        <f t="shared" si="5"/>
        <v>8.5972727272727347</v>
      </c>
      <c r="F66" s="47">
        <f t="shared" si="0"/>
        <v>0.27733137829912047</v>
      </c>
      <c r="H66" s="91"/>
      <c r="I66" s="89">
        <v>0.23</v>
      </c>
      <c r="J66" s="98">
        <f t="shared" si="6"/>
        <v>8.5972727272727347</v>
      </c>
      <c r="K66" s="99">
        <f t="shared" si="3"/>
        <v>0.27733137829912047</v>
      </c>
    </row>
    <row r="67" spans="1:11" x14ac:dyDescent="0.25">
      <c r="A67" s="40">
        <v>110</v>
      </c>
      <c r="B67" s="43">
        <v>42114</v>
      </c>
      <c r="C67" s="40"/>
      <c r="D67" s="45">
        <v>0.23</v>
      </c>
      <c r="E67" s="45">
        <f t="shared" si="5"/>
        <v>8.8272727272727352</v>
      </c>
      <c r="F67" s="47">
        <f t="shared" si="0"/>
        <v>0.28475073313783017</v>
      </c>
      <c r="H67" s="91"/>
      <c r="I67" s="89">
        <v>0.23</v>
      </c>
      <c r="J67" s="98">
        <f t="shared" si="6"/>
        <v>8.8272727272727352</v>
      </c>
      <c r="K67" s="99">
        <f t="shared" si="3"/>
        <v>0.28475073313783017</v>
      </c>
    </row>
    <row r="68" spans="1:11" x14ac:dyDescent="0.25">
      <c r="A68" s="40">
        <v>111</v>
      </c>
      <c r="B68" s="43">
        <v>42115</v>
      </c>
      <c r="C68" s="40">
        <v>9</v>
      </c>
      <c r="D68" s="40"/>
      <c r="E68" s="40">
        <v>9</v>
      </c>
      <c r="F68" s="47">
        <f t="shared" si="0"/>
        <v>0.29032258064516131</v>
      </c>
      <c r="H68" s="91">
        <v>9</v>
      </c>
      <c r="I68" s="91"/>
      <c r="J68">
        <v>9</v>
      </c>
      <c r="K68" s="99">
        <f t="shared" si="3"/>
        <v>0.29032258064516131</v>
      </c>
    </row>
    <row r="69" spans="1:11" x14ac:dyDescent="0.25">
      <c r="A69" s="40">
        <v>112</v>
      </c>
      <c r="B69" s="43">
        <v>42116</v>
      </c>
      <c r="C69" s="40"/>
      <c r="D69" s="45">
        <f>(C88-C68)/(A88-A68)</f>
        <v>0.95</v>
      </c>
      <c r="E69" s="45">
        <f>D69+E68</f>
        <v>9.9499999999999993</v>
      </c>
      <c r="F69" s="47">
        <f t="shared" si="0"/>
        <v>0.32096774193548383</v>
      </c>
      <c r="H69" s="91"/>
      <c r="I69" s="91">
        <f>(H88-H68)/(A88-A68)</f>
        <v>0.95</v>
      </c>
      <c r="J69" s="98">
        <f>I69+J68</f>
        <v>9.9499999999999993</v>
      </c>
      <c r="K69" s="99">
        <f t="shared" si="3"/>
        <v>0.32096774193548383</v>
      </c>
    </row>
    <row r="70" spans="1:11" x14ac:dyDescent="0.25">
      <c r="A70" s="40">
        <v>113</v>
      </c>
      <c r="B70" s="43">
        <v>42117</v>
      </c>
      <c r="C70" s="40"/>
      <c r="D70" s="45">
        <v>0.95</v>
      </c>
      <c r="E70" s="45">
        <f t="shared" ref="E70:E87" si="7">D70+E69</f>
        <v>10.899999999999999</v>
      </c>
      <c r="F70" s="47">
        <f t="shared" si="0"/>
        <v>0.35161290322580641</v>
      </c>
      <c r="H70" s="91"/>
      <c r="I70" s="89">
        <v>0.95</v>
      </c>
      <c r="J70" s="98">
        <f t="shared" ref="J70:J87" si="8">I70+J69</f>
        <v>10.899999999999999</v>
      </c>
      <c r="K70" s="99">
        <f t="shared" si="3"/>
        <v>0.35161290322580641</v>
      </c>
    </row>
    <row r="71" spans="1:11" x14ac:dyDescent="0.25">
      <c r="A71" s="40">
        <v>114</v>
      </c>
      <c r="B71" s="43">
        <v>42118</v>
      </c>
      <c r="C71" s="40"/>
      <c r="D71" s="45">
        <v>0.95</v>
      </c>
      <c r="E71" s="45">
        <f t="shared" si="7"/>
        <v>11.849999999999998</v>
      </c>
      <c r="F71" s="47">
        <f t="shared" si="0"/>
        <v>0.38225806451612898</v>
      </c>
      <c r="H71" s="91"/>
      <c r="I71" s="89">
        <v>0.95</v>
      </c>
      <c r="J71" s="98">
        <f t="shared" si="8"/>
        <v>11.849999999999998</v>
      </c>
      <c r="K71" s="99">
        <f t="shared" si="3"/>
        <v>0.38225806451612898</v>
      </c>
    </row>
    <row r="72" spans="1:11" x14ac:dyDescent="0.25">
      <c r="A72" s="40">
        <v>115</v>
      </c>
      <c r="B72" s="43">
        <v>42119</v>
      </c>
      <c r="C72" s="40"/>
      <c r="D72" s="45">
        <v>0.95</v>
      </c>
      <c r="E72" s="45">
        <f t="shared" si="7"/>
        <v>12.799999999999997</v>
      </c>
      <c r="F72" s="47">
        <f t="shared" si="0"/>
        <v>0.4129032258064515</v>
      </c>
      <c r="H72" s="91"/>
      <c r="I72" s="89">
        <v>0.95</v>
      </c>
      <c r="J72" s="98">
        <f t="shared" si="8"/>
        <v>12.799999999999997</v>
      </c>
      <c r="K72" s="99">
        <f t="shared" si="3"/>
        <v>0.4129032258064515</v>
      </c>
    </row>
    <row r="73" spans="1:11" x14ac:dyDescent="0.25">
      <c r="A73" s="40">
        <v>116</v>
      </c>
      <c r="B73" s="43">
        <v>42120</v>
      </c>
      <c r="C73" s="40"/>
      <c r="D73" s="45">
        <v>0.95</v>
      </c>
      <c r="E73" s="45">
        <f t="shared" si="7"/>
        <v>13.749999999999996</v>
      </c>
      <c r="F73" s="47">
        <f t="shared" si="0"/>
        <v>0.44354838709677408</v>
      </c>
      <c r="H73" s="91"/>
      <c r="I73" s="89">
        <v>0.95</v>
      </c>
      <c r="J73" s="98">
        <f t="shared" si="8"/>
        <v>13.749999999999996</v>
      </c>
      <c r="K73" s="99">
        <f t="shared" si="3"/>
        <v>0.44354838709677408</v>
      </c>
    </row>
    <row r="74" spans="1:11" x14ac:dyDescent="0.25">
      <c r="A74" s="40">
        <v>117</v>
      </c>
      <c r="B74" s="43">
        <v>42121</v>
      </c>
      <c r="C74" s="40"/>
      <c r="D74" s="45">
        <v>0.95</v>
      </c>
      <c r="E74" s="45">
        <f t="shared" si="7"/>
        <v>14.699999999999996</v>
      </c>
      <c r="F74" s="47">
        <f t="shared" si="0"/>
        <v>0.47419354838709665</v>
      </c>
      <c r="H74" s="91"/>
      <c r="I74" s="89">
        <v>0.95</v>
      </c>
      <c r="J74" s="98">
        <f t="shared" si="8"/>
        <v>14.699999999999996</v>
      </c>
      <c r="K74" s="99">
        <f t="shared" si="3"/>
        <v>0.47419354838709665</v>
      </c>
    </row>
    <row r="75" spans="1:11" x14ac:dyDescent="0.25">
      <c r="A75" s="40">
        <v>118</v>
      </c>
      <c r="B75" s="43">
        <v>42122</v>
      </c>
      <c r="C75" s="40"/>
      <c r="D75" s="45">
        <v>0.95</v>
      </c>
      <c r="E75" s="45">
        <f t="shared" si="7"/>
        <v>15.649999999999995</v>
      </c>
      <c r="F75" s="47">
        <f t="shared" si="0"/>
        <v>0.50483870967741917</v>
      </c>
      <c r="H75" s="91"/>
      <c r="I75" s="89">
        <v>0.95</v>
      </c>
      <c r="J75" s="98">
        <f t="shared" si="8"/>
        <v>15.649999999999995</v>
      </c>
      <c r="K75" s="99">
        <f t="shared" si="3"/>
        <v>0.50483870967741917</v>
      </c>
    </row>
    <row r="76" spans="1:11" x14ac:dyDescent="0.25">
      <c r="A76" s="40">
        <v>119</v>
      </c>
      <c r="B76" s="43">
        <v>42123</v>
      </c>
      <c r="C76" s="40"/>
      <c r="D76" s="45">
        <v>0.95</v>
      </c>
      <c r="E76" s="45">
        <f t="shared" si="7"/>
        <v>16.599999999999994</v>
      </c>
      <c r="F76" s="47">
        <f t="shared" si="0"/>
        <v>0.53548387096774175</v>
      </c>
      <c r="H76" s="91"/>
      <c r="I76" s="89">
        <v>0.95</v>
      </c>
      <c r="J76" s="98">
        <f t="shared" si="8"/>
        <v>16.599999999999994</v>
      </c>
      <c r="K76" s="99">
        <f t="shared" si="3"/>
        <v>0.53548387096774175</v>
      </c>
    </row>
    <row r="77" spans="1:11" x14ac:dyDescent="0.25">
      <c r="A77" s="40">
        <v>120</v>
      </c>
      <c r="B77" s="43">
        <v>42124</v>
      </c>
      <c r="C77" s="40"/>
      <c r="D77" s="45">
        <v>0.95</v>
      </c>
      <c r="E77" s="45">
        <f t="shared" si="7"/>
        <v>17.549999999999994</v>
      </c>
      <c r="F77" s="47">
        <f t="shared" si="0"/>
        <v>0.56612903225806432</v>
      </c>
      <c r="H77" s="91"/>
      <c r="I77" s="89">
        <v>0.95</v>
      </c>
      <c r="J77" s="98">
        <f t="shared" si="8"/>
        <v>17.549999999999994</v>
      </c>
      <c r="K77" s="99">
        <f t="shared" si="3"/>
        <v>0.56612903225806432</v>
      </c>
    </row>
    <row r="78" spans="1:11" x14ac:dyDescent="0.25">
      <c r="A78" s="40">
        <v>121</v>
      </c>
      <c r="B78" s="43">
        <v>42125</v>
      </c>
      <c r="C78" s="40"/>
      <c r="D78" s="45">
        <v>0.95</v>
      </c>
      <c r="E78" s="45">
        <f t="shared" si="7"/>
        <v>18.499999999999993</v>
      </c>
      <c r="F78" s="47">
        <f t="shared" si="0"/>
        <v>0.5967741935483869</v>
      </c>
      <c r="H78" s="91"/>
      <c r="I78" s="89">
        <v>0.95</v>
      </c>
      <c r="J78" s="98">
        <f t="shared" si="8"/>
        <v>18.499999999999993</v>
      </c>
      <c r="K78" s="99">
        <f t="shared" si="3"/>
        <v>0.5967741935483869</v>
      </c>
    </row>
    <row r="79" spans="1:11" x14ac:dyDescent="0.25">
      <c r="A79" s="40">
        <v>122</v>
      </c>
      <c r="B79" s="43">
        <v>42126</v>
      </c>
      <c r="C79" s="40"/>
      <c r="D79" s="45">
        <v>0.95</v>
      </c>
      <c r="E79" s="45">
        <f t="shared" si="7"/>
        <v>19.449999999999992</v>
      </c>
      <c r="F79" s="47">
        <f t="shared" ref="F79:F109" si="9">E79/C$110</f>
        <v>0.62741935483870948</v>
      </c>
      <c r="H79" s="91"/>
      <c r="I79" s="89">
        <v>0.95</v>
      </c>
      <c r="J79" s="98">
        <f t="shared" si="8"/>
        <v>19.449999999999992</v>
      </c>
      <c r="K79" s="99">
        <f t="shared" si="3"/>
        <v>0.62741935483870948</v>
      </c>
    </row>
    <row r="80" spans="1:11" x14ac:dyDescent="0.25">
      <c r="A80" s="40">
        <v>123</v>
      </c>
      <c r="B80" s="43">
        <v>42127</v>
      </c>
      <c r="C80" s="40"/>
      <c r="D80" s="45">
        <v>0.95</v>
      </c>
      <c r="E80" s="45">
        <f t="shared" si="7"/>
        <v>20.399999999999991</v>
      </c>
      <c r="F80" s="47">
        <f t="shared" si="9"/>
        <v>0.65806451612903194</v>
      </c>
      <c r="H80" s="91"/>
      <c r="I80" s="89">
        <v>0.95</v>
      </c>
      <c r="J80" s="98">
        <f t="shared" si="8"/>
        <v>20.399999999999991</v>
      </c>
      <c r="K80" s="99">
        <f t="shared" si="3"/>
        <v>0.65806451612903194</v>
      </c>
    </row>
    <row r="81" spans="1:11" x14ac:dyDescent="0.25">
      <c r="A81" s="40">
        <v>124</v>
      </c>
      <c r="B81" s="43">
        <v>42128</v>
      </c>
      <c r="C81" s="40"/>
      <c r="D81" s="45">
        <v>0.95</v>
      </c>
      <c r="E81" s="45">
        <f t="shared" si="7"/>
        <v>21.349999999999991</v>
      </c>
      <c r="F81" s="47">
        <f t="shared" si="9"/>
        <v>0.68870967741935452</v>
      </c>
      <c r="H81" s="91"/>
      <c r="I81" s="89">
        <v>0.95</v>
      </c>
      <c r="J81" s="98">
        <f t="shared" si="8"/>
        <v>21.349999999999991</v>
      </c>
      <c r="K81" s="99">
        <f t="shared" si="3"/>
        <v>0.68870967741935452</v>
      </c>
    </row>
    <row r="82" spans="1:11" x14ac:dyDescent="0.25">
      <c r="A82" s="40">
        <v>125</v>
      </c>
      <c r="B82" s="43">
        <v>42129</v>
      </c>
      <c r="C82" s="40"/>
      <c r="D82" s="45">
        <v>0.95</v>
      </c>
      <c r="E82" s="45">
        <f t="shared" si="7"/>
        <v>22.29999999999999</v>
      </c>
      <c r="F82" s="47">
        <f t="shared" si="9"/>
        <v>0.71935483870967709</v>
      </c>
      <c r="H82" s="91"/>
      <c r="I82" s="89">
        <v>0.95</v>
      </c>
      <c r="J82" s="98">
        <f t="shared" si="8"/>
        <v>22.29999999999999</v>
      </c>
      <c r="K82" s="99">
        <f t="shared" si="3"/>
        <v>0.71935483870967709</v>
      </c>
    </row>
    <row r="83" spans="1:11" x14ac:dyDescent="0.25">
      <c r="A83" s="40">
        <v>126</v>
      </c>
      <c r="B83" s="43">
        <v>42130</v>
      </c>
      <c r="C83" s="40"/>
      <c r="D83" s="45">
        <v>0.95</v>
      </c>
      <c r="E83" s="45">
        <f t="shared" si="7"/>
        <v>23.249999999999989</v>
      </c>
      <c r="F83" s="47">
        <f t="shared" si="9"/>
        <v>0.74999999999999967</v>
      </c>
      <c r="H83" s="91"/>
      <c r="I83" s="89">
        <v>0.95</v>
      </c>
      <c r="J83" s="98">
        <f t="shared" si="8"/>
        <v>23.249999999999989</v>
      </c>
      <c r="K83" s="99">
        <f t="shared" si="3"/>
        <v>0.74999999999999967</v>
      </c>
    </row>
    <row r="84" spans="1:11" x14ac:dyDescent="0.25">
      <c r="A84" s="40">
        <v>127</v>
      </c>
      <c r="B84" s="43">
        <v>42131</v>
      </c>
      <c r="C84" s="40"/>
      <c r="D84" s="45">
        <v>0.95</v>
      </c>
      <c r="E84" s="45">
        <f t="shared" si="7"/>
        <v>24.199999999999989</v>
      </c>
      <c r="F84" s="47">
        <f t="shared" si="9"/>
        <v>0.78064516129032224</v>
      </c>
      <c r="H84" s="91"/>
      <c r="I84" s="89">
        <v>0.95</v>
      </c>
      <c r="J84" s="98">
        <f t="shared" si="8"/>
        <v>24.199999999999989</v>
      </c>
      <c r="K84" s="99">
        <f t="shared" si="3"/>
        <v>0.78064516129032224</v>
      </c>
    </row>
    <row r="85" spans="1:11" x14ac:dyDescent="0.25">
      <c r="A85" s="40">
        <v>128</v>
      </c>
      <c r="B85" s="43">
        <v>42132</v>
      </c>
      <c r="C85" s="40"/>
      <c r="D85" s="45">
        <v>0.95</v>
      </c>
      <c r="E85" s="45">
        <f t="shared" si="7"/>
        <v>25.149999999999988</v>
      </c>
      <c r="F85" s="47">
        <f t="shared" si="9"/>
        <v>0.81129032258064482</v>
      </c>
      <c r="H85" s="91"/>
      <c r="I85" s="89">
        <v>0.95</v>
      </c>
      <c r="J85" s="98">
        <f t="shared" si="8"/>
        <v>25.149999999999988</v>
      </c>
      <c r="K85" s="99">
        <f t="shared" si="3"/>
        <v>0.81129032258064482</v>
      </c>
    </row>
    <row r="86" spans="1:11" x14ac:dyDescent="0.25">
      <c r="A86" s="40">
        <v>129</v>
      </c>
      <c r="B86" s="43">
        <v>42133</v>
      </c>
      <c r="C86" s="40"/>
      <c r="D86" s="45">
        <v>0.95</v>
      </c>
      <c r="E86" s="45">
        <f t="shared" si="7"/>
        <v>26.099999999999987</v>
      </c>
      <c r="F86" s="47">
        <f t="shared" si="9"/>
        <v>0.84193548387096728</v>
      </c>
      <c r="H86" s="91"/>
      <c r="I86" s="89">
        <v>0.95</v>
      </c>
      <c r="J86" s="98">
        <f t="shared" si="8"/>
        <v>26.099999999999987</v>
      </c>
      <c r="K86" s="99">
        <f t="shared" si="3"/>
        <v>0.84193548387096728</v>
      </c>
    </row>
    <row r="87" spans="1:11" x14ac:dyDescent="0.25">
      <c r="A87" s="40">
        <v>130</v>
      </c>
      <c r="B87" s="43">
        <v>42134</v>
      </c>
      <c r="C87" s="40"/>
      <c r="D87" s="45">
        <v>0.95</v>
      </c>
      <c r="E87" s="45">
        <f t="shared" si="7"/>
        <v>27.049999999999986</v>
      </c>
      <c r="F87" s="47">
        <f t="shared" si="9"/>
        <v>0.87258064516128986</v>
      </c>
      <c r="H87" s="91"/>
      <c r="I87" s="89">
        <v>0.95</v>
      </c>
      <c r="J87" s="98">
        <f t="shared" si="8"/>
        <v>27.049999999999986</v>
      </c>
      <c r="K87" s="99">
        <f t="shared" si="3"/>
        <v>0.87258064516128986</v>
      </c>
    </row>
    <row r="88" spans="1:11" x14ac:dyDescent="0.25">
      <c r="A88" s="40">
        <v>131</v>
      </c>
      <c r="B88" s="43">
        <v>42135</v>
      </c>
      <c r="C88" s="40">
        <v>28</v>
      </c>
      <c r="D88" s="40"/>
      <c r="E88" s="40">
        <v>28</v>
      </c>
      <c r="F88" s="47">
        <f t="shared" si="9"/>
        <v>0.90322580645161288</v>
      </c>
      <c r="H88" s="91">
        <v>28</v>
      </c>
      <c r="J88">
        <v>28</v>
      </c>
      <c r="K88" s="99">
        <f t="shared" si="3"/>
        <v>0.90322580645161288</v>
      </c>
    </row>
    <row r="89" spans="1:11" x14ac:dyDescent="0.25">
      <c r="A89" s="40">
        <v>132</v>
      </c>
      <c r="B89" s="43">
        <v>42136</v>
      </c>
      <c r="C89" s="40"/>
      <c r="D89" s="45">
        <f>(C110-C88)/(A110-A88)</f>
        <v>0.13636363636363635</v>
      </c>
      <c r="E89" s="45">
        <f>D89+E88</f>
        <v>28.136363636363637</v>
      </c>
      <c r="F89" s="47">
        <f t="shared" si="9"/>
        <v>0.90762463343108502</v>
      </c>
      <c r="H89" s="91"/>
      <c r="I89" s="45">
        <v>0.13636363636363635</v>
      </c>
      <c r="J89" s="97">
        <f>I89+J88</f>
        <v>28.136363636363637</v>
      </c>
      <c r="K89" s="99">
        <f t="shared" si="3"/>
        <v>0.90762463343108502</v>
      </c>
    </row>
    <row r="90" spans="1:11" x14ac:dyDescent="0.25">
      <c r="A90" s="40">
        <v>133</v>
      </c>
      <c r="B90" s="43">
        <v>42137</v>
      </c>
      <c r="C90" s="40"/>
      <c r="D90" s="45">
        <v>0.14000000000000001</v>
      </c>
      <c r="E90" s="45">
        <f t="shared" ref="E90:E109" si="10">D90+E89</f>
        <v>28.276363636363637</v>
      </c>
      <c r="F90" s="47">
        <f t="shared" si="9"/>
        <v>0.91214076246334319</v>
      </c>
      <c r="H90" s="91"/>
      <c r="I90" s="45">
        <v>0.14000000000000001</v>
      </c>
      <c r="J90" s="97">
        <f t="shared" ref="J90:J109" si="11">I90+J89</f>
        <v>28.276363636363637</v>
      </c>
      <c r="K90" s="99">
        <f t="shared" si="3"/>
        <v>0.91214076246334319</v>
      </c>
    </row>
    <row r="91" spans="1:11" x14ac:dyDescent="0.25">
      <c r="A91" s="40">
        <v>134</v>
      </c>
      <c r="B91" s="43">
        <v>42138</v>
      </c>
      <c r="C91" s="40"/>
      <c r="D91" s="45">
        <v>0.14000000000000001</v>
      </c>
      <c r="E91" s="45">
        <f t="shared" si="10"/>
        <v>28.416363636363638</v>
      </c>
      <c r="F91" s="47">
        <f t="shared" si="9"/>
        <v>0.91665689149560126</v>
      </c>
      <c r="H91" s="91"/>
      <c r="I91" s="45">
        <v>0.14000000000000001</v>
      </c>
      <c r="J91" s="97">
        <f t="shared" si="11"/>
        <v>28.416363636363638</v>
      </c>
      <c r="K91" s="99">
        <f t="shared" si="3"/>
        <v>0.91665689149560126</v>
      </c>
    </row>
    <row r="92" spans="1:11" x14ac:dyDescent="0.25">
      <c r="A92" s="40">
        <v>135</v>
      </c>
      <c r="B92" s="43">
        <v>42139</v>
      </c>
      <c r="C92" s="40"/>
      <c r="D92" s="45">
        <v>0.14000000000000001</v>
      </c>
      <c r="E92" s="45">
        <f t="shared" si="10"/>
        <v>28.556363636363638</v>
      </c>
      <c r="F92" s="47">
        <f t="shared" si="9"/>
        <v>0.92117302052785932</v>
      </c>
      <c r="H92" s="91"/>
      <c r="I92" s="45">
        <v>0.14000000000000001</v>
      </c>
      <c r="J92" s="97">
        <f t="shared" si="11"/>
        <v>28.556363636363638</v>
      </c>
      <c r="K92" s="99">
        <f t="shared" si="3"/>
        <v>0.92117302052785932</v>
      </c>
    </row>
    <row r="93" spans="1:11" x14ac:dyDescent="0.25">
      <c r="A93" s="40">
        <v>136</v>
      </c>
      <c r="B93" s="43">
        <v>42140</v>
      </c>
      <c r="C93" s="40"/>
      <c r="D93" s="45">
        <v>0.14000000000000001</v>
      </c>
      <c r="E93" s="45">
        <f t="shared" si="10"/>
        <v>28.696363636363639</v>
      </c>
      <c r="F93" s="47">
        <f t="shared" si="9"/>
        <v>0.92568914956011739</v>
      </c>
      <c r="H93" s="91"/>
      <c r="I93" s="45">
        <v>0.14000000000000001</v>
      </c>
      <c r="J93" s="97">
        <f t="shared" si="11"/>
        <v>28.696363636363639</v>
      </c>
      <c r="K93" s="99">
        <f t="shared" si="3"/>
        <v>0.92568914956011739</v>
      </c>
    </row>
    <row r="94" spans="1:11" x14ac:dyDescent="0.25">
      <c r="A94" s="40">
        <v>137</v>
      </c>
      <c r="B94" s="43">
        <v>42141</v>
      </c>
      <c r="C94" s="40"/>
      <c r="D94" s="45">
        <v>0.14000000000000001</v>
      </c>
      <c r="E94" s="45">
        <f t="shared" si="10"/>
        <v>28.83636363636364</v>
      </c>
      <c r="F94" s="47">
        <f t="shared" si="9"/>
        <v>0.93020527859237545</v>
      </c>
      <c r="H94" s="91"/>
      <c r="I94" s="45">
        <v>0.14000000000000001</v>
      </c>
      <c r="J94" s="97">
        <f t="shared" si="11"/>
        <v>28.83636363636364</v>
      </c>
      <c r="K94" s="99">
        <f t="shared" si="3"/>
        <v>0.93020527859237545</v>
      </c>
    </row>
    <row r="95" spans="1:11" x14ac:dyDescent="0.25">
      <c r="A95" s="40">
        <v>138</v>
      </c>
      <c r="B95" s="43">
        <v>42142</v>
      </c>
      <c r="C95" s="40"/>
      <c r="D95" s="45">
        <v>0.14000000000000001</v>
      </c>
      <c r="E95" s="45">
        <f t="shared" si="10"/>
        <v>28.97636363636364</v>
      </c>
      <c r="F95" s="47">
        <f t="shared" si="9"/>
        <v>0.93472140762463352</v>
      </c>
      <c r="H95" s="91"/>
      <c r="I95" s="45">
        <v>0.14000000000000001</v>
      </c>
      <c r="J95" s="97">
        <f t="shared" si="11"/>
        <v>28.97636363636364</v>
      </c>
      <c r="K95" s="99">
        <f t="shared" si="3"/>
        <v>0.93472140762463352</v>
      </c>
    </row>
    <row r="96" spans="1:11" x14ac:dyDescent="0.25">
      <c r="A96" s="40">
        <v>139</v>
      </c>
      <c r="B96" s="43">
        <v>42143</v>
      </c>
      <c r="C96" s="40"/>
      <c r="D96" s="45">
        <v>0.14000000000000001</v>
      </c>
      <c r="E96" s="45">
        <f t="shared" si="10"/>
        <v>29.116363636363641</v>
      </c>
      <c r="F96" s="47">
        <f t="shared" si="9"/>
        <v>0.93923753665689158</v>
      </c>
      <c r="H96" s="91"/>
      <c r="I96" s="45">
        <v>0.14000000000000001</v>
      </c>
      <c r="J96" s="97">
        <f t="shared" si="11"/>
        <v>29.116363636363641</v>
      </c>
      <c r="K96" s="99">
        <f t="shared" si="3"/>
        <v>0.93923753665689158</v>
      </c>
    </row>
    <row r="97" spans="1:11" x14ac:dyDescent="0.25">
      <c r="A97" s="40">
        <v>140</v>
      </c>
      <c r="B97" s="43">
        <v>42144</v>
      </c>
      <c r="C97" s="40"/>
      <c r="D97" s="45">
        <v>0.14000000000000001</v>
      </c>
      <c r="E97" s="45">
        <f t="shared" si="10"/>
        <v>29.256363636363641</v>
      </c>
      <c r="F97" s="47">
        <f t="shared" si="9"/>
        <v>0.94375366568914976</v>
      </c>
      <c r="H97" s="91"/>
      <c r="I97" s="45">
        <v>0.14000000000000001</v>
      </c>
      <c r="J97" s="97">
        <f t="shared" si="11"/>
        <v>29.256363636363641</v>
      </c>
      <c r="K97" s="99">
        <f t="shared" ref="K97:K110" si="12">J97/J$110</f>
        <v>0.94375366568914976</v>
      </c>
    </row>
    <row r="98" spans="1:11" x14ac:dyDescent="0.25">
      <c r="A98" s="40">
        <v>141</v>
      </c>
      <c r="B98" s="43">
        <v>42145</v>
      </c>
      <c r="C98" s="40"/>
      <c r="D98" s="45">
        <v>0.14000000000000001</v>
      </c>
      <c r="E98" s="45">
        <f t="shared" si="10"/>
        <v>29.396363636363642</v>
      </c>
      <c r="F98" s="47">
        <f t="shared" si="9"/>
        <v>0.94826979472140782</v>
      </c>
      <c r="H98" s="91"/>
      <c r="I98" s="45">
        <v>0.14000000000000001</v>
      </c>
      <c r="J98" s="97">
        <f t="shared" si="11"/>
        <v>29.396363636363642</v>
      </c>
      <c r="K98" s="99">
        <f t="shared" si="12"/>
        <v>0.94826979472140782</v>
      </c>
    </row>
    <row r="99" spans="1:11" x14ac:dyDescent="0.25">
      <c r="A99" s="40">
        <v>142</v>
      </c>
      <c r="B99" s="43">
        <v>42146</v>
      </c>
      <c r="C99" s="40"/>
      <c r="D99" s="45">
        <v>0.14000000000000001</v>
      </c>
      <c r="E99" s="45">
        <f t="shared" si="10"/>
        <v>29.536363636363642</v>
      </c>
      <c r="F99" s="47">
        <f t="shared" si="9"/>
        <v>0.95278592375366589</v>
      </c>
      <c r="H99" s="91"/>
      <c r="I99" s="45">
        <v>0.14000000000000001</v>
      </c>
      <c r="J99" s="97">
        <f t="shared" si="11"/>
        <v>29.536363636363642</v>
      </c>
      <c r="K99" s="99">
        <f t="shared" si="12"/>
        <v>0.95278592375366589</v>
      </c>
    </row>
    <row r="100" spans="1:11" x14ac:dyDescent="0.25">
      <c r="A100" s="40">
        <v>143</v>
      </c>
      <c r="B100" s="43">
        <v>42147</v>
      </c>
      <c r="C100" s="40"/>
      <c r="D100" s="45">
        <v>0.14000000000000001</v>
      </c>
      <c r="E100" s="45">
        <f t="shared" si="10"/>
        <v>29.676363636363643</v>
      </c>
      <c r="F100" s="47">
        <f t="shared" si="9"/>
        <v>0.95730205278592395</v>
      </c>
      <c r="H100" s="91"/>
      <c r="I100" s="45">
        <v>0.14000000000000001</v>
      </c>
      <c r="J100" s="97">
        <f t="shared" si="11"/>
        <v>29.676363636363643</v>
      </c>
      <c r="K100" s="99">
        <f t="shared" si="12"/>
        <v>0.95730205278592395</v>
      </c>
    </row>
    <row r="101" spans="1:11" x14ac:dyDescent="0.25">
      <c r="A101" s="40">
        <v>144</v>
      </c>
      <c r="B101" s="43">
        <v>42148</v>
      </c>
      <c r="C101" s="40"/>
      <c r="D101" s="45">
        <v>0.14000000000000001</v>
      </c>
      <c r="E101" s="45">
        <f t="shared" si="10"/>
        <v>29.816363636363644</v>
      </c>
      <c r="F101" s="47">
        <f t="shared" si="9"/>
        <v>0.96181818181818202</v>
      </c>
      <c r="H101" s="91"/>
      <c r="I101" s="45">
        <v>0.14000000000000001</v>
      </c>
      <c r="J101" s="97">
        <f t="shared" si="11"/>
        <v>29.816363636363644</v>
      </c>
      <c r="K101" s="99">
        <f t="shared" si="12"/>
        <v>0.96181818181818202</v>
      </c>
    </row>
    <row r="102" spans="1:11" x14ac:dyDescent="0.25">
      <c r="A102" s="40">
        <v>145</v>
      </c>
      <c r="B102" s="43">
        <v>42149</v>
      </c>
      <c r="C102" s="40"/>
      <c r="D102" s="45">
        <v>0.14000000000000001</v>
      </c>
      <c r="E102" s="45">
        <f t="shared" si="10"/>
        <v>29.956363636363644</v>
      </c>
      <c r="F102" s="47">
        <f t="shared" si="9"/>
        <v>0.96633431085044008</v>
      </c>
      <c r="H102" s="91"/>
      <c r="I102" s="45">
        <v>0.14000000000000001</v>
      </c>
      <c r="J102" s="97">
        <f t="shared" si="11"/>
        <v>29.956363636363644</v>
      </c>
      <c r="K102" s="99">
        <f t="shared" si="12"/>
        <v>0.96633431085044008</v>
      </c>
    </row>
    <row r="103" spans="1:11" x14ac:dyDescent="0.25">
      <c r="A103" s="40">
        <v>146</v>
      </c>
      <c r="B103" s="43">
        <v>42150</v>
      </c>
      <c r="C103" s="40"/>
      <c r="D103" s="45">
        <v>0.14000000000000001</v>
      </c>
      <c r="E103" s="45">
        <f t="shared" si="10"/>
        <v>30.096363636363645</v>
      </c>
      <c r="F103" s="47">
        <f t="shared" si="9"/>
        <v>0.97085043988269826</v>
      </c>
      <c r="H103" s="91"/>
      <c r="I103" s="45">
        <v>0.14000000000000001</v>
      </c>
      <c r="J103" s="97">
        <f t="shared" si="11"/>
        <v>30.096363636363645</v>
      </c>
      <c r="K103" s="99">
        <f t="shared" si="12"/>
        <v>0.97085043988269826</v>
      </c>
    </row>
    <row r="104" spans="1:11" x14ac:dyDescent="0.25">
      <c r="A104" s="40">
        <v>147</v>
      </c>
      <c r="B104" s="43">
        <v>42151</v>
      </c>
      <c r="C104" s="40"/>
      <c r="D104" s="45">
        <v>0.14000000000000001</v>
      </c>
      <c r="E104" s="45">
        <f t="shared" si="10"/>
        <v>30.236363636363645</v>
      </c>
      <c r="F104" s="47">
        <f t="shared" si="9"/>
        <v>0.97536656891495632</v>
      </c>
      <c r="H104" s="91"/>
      <c r="I104" s="45">
        <v>0.14000000000000001</v>
      </c>
      <c r="J104" s="97">
        <f t="shared" si="11"/>
        <v>30.236363636363645</v>
      </c>
      <c r="K104" s="99">
        <f t="shared" si="12"/>
        <v>0.97536656891495632</v>
      </c>
    </row>
    <row r="105" spans="1:11" x14ac:dyDescent="0.25">
      <c r="A105" s="40">
        <v>148</v>
      </c>
      <c r="B105" s="43">
        <v>42152</v>
      </c>
      <c r="C105" s="40"/>
      <c r="D105" s="45">
        <v>0.14000000000000001</v>
      </c>
      <c r="E105" s="45">
        <f t="shared" si="10"/>
        <v>30.376363636363646</v>
      </c>
      <c r="F105" s="47">
        <f t="shared" si="9"/>
        <v>0.97988269794721439</v>
      </c>
      <c r="H105" s="91"/>
      <c r="I105" s="45">
        <v>0.14000000000000001</v>
      </c>
      <c r="J105" s="97">
        <f t="shared" si="11"/>
        <v>30.376363636363646</v>
      </c>
      <c r="K105" s="99">
        <f t="shared" si="12"/>
        <v>0.97988269794721439</v>
      </c>
    </row>
    <row r="106" spans="1:11" x14ac:dyDescent="0.25">
      <c r="A106" s="40">
        <v>149</v>
      </c>
      <c r="B106" s="43">
        <v>42153</v>
      </c>
      <c r="C106" s="40"/>
      <c r="D106" s="45">
        <v>0.14000000000000001</v>
      </c>
      <c r="E106" s="45">
        <f t="shared" si="10"/>
        <v>30.516363636363646</v>
      </c>
      <c r="F106" s="47">
        <f t="shared" si="9"/>
        <v>0.98439882697947245</v>
      </c>
      <c r="H106" s="91"/>
      <c r="I106" s="45">
        <v>0.14000000000000001</v>
      </c>
      <c r="J106" s="97">
        <f t="shared" si="11"/>
        <v>30.516363636363646</v>
      </c>
      <c r="K106" s="99">
        <f t="shared" si="12"/>
        <v>0.98439882697947245</v>
      </c>
    </row>
    <row r="107" spans="1:11" x14ac:dyDescent="0.25">
      <c r="A107" s="40">
        <v>150</v>
      </c>
      <c r="B107" s="43">
        <v>42154</v>
      </c>
      <c r="C107" s="40"/>
      <c r="D107" s="45">
        <v>0.14000000000000001</v>
      </c>
      <c r="E107" s="45">
        <f t="shared" si="10"/>
        <v>30.656363636363647</v>
      </c>
      <c r="F107" s="47">
        <f t="shared" si="9"/>
        <v>0.98891495601173052</v>
      </c>
      <c r="H107" s="91"/>
      <c r="I107" s="45">
        <v>0.14000000000000001</v>
      </c>
      <c r="J107" s="97">
        <f t="shared" si="11"/>
        <v>30.656363636363647</v>
      </c>
      <c r="K107" s="99">
        <f t="shared" si="12"/>
        <v>0.98891495601173052</v>
      </c>
    </row>
    <row r="108" spans="1:11" x14ac:dyDescent="0.25">
      <c r="A108" s="40">
        <v>151</v>
      </c>
      <c r="B108" s="43">
        <v>42155</v>
      </c>
      <c r="C108" s="40"/>
      <c r="D108" s="45">
        <v>0.14000000000000001</v>
      </c>
      <c r="E108" s="45">
        <f t="shared" si="10"/>
        <v>30.796363636363647</v>
      </c>
      <c r="F108" s="47">
        <f t="shared" si="9"/>
        <v>0.99343108504398858</v>
      </c>
      <c r="H108" s="91"/>
      <c r="I108" s="45">
        <v>0.14000000000000001</v>
      </c>
      <c r="J108" s="97">
        <f t="shared" si="11"/>
        <v>30.796363636363647</v>
      </c>
      <c r="K108" s="99">
        <f t="shared" si="12"/>
        <v>0.99343108504398858</v>
      </c>
    </row>
    <row r="109" spans="1:11" x14ac:dyDescent="0.25">
      <c r="A109" s="40">
        <v>152</v>
      </c>
      <c r="B109" s="43">
        <v>42156</v>
      </c>
      <c r="C109" s="40"/>
      <c r="D109" s="45">
        <v>0.14000000000000001</v>
      </c>
      <c r="E109" s="45">
        <f t="shared" si="10"/>
        <v>30.936363636363648</v>
      </c>
      <c r="F109" s="47">
        <f t="shared" si="9"/>
        <v>0.99794721407624676</v>
      </c>
      <c r="H109" s="91"/>
      <c r="I109" s="45">
        <v>0.14000000000000001</v>
      </c>
      <c r="J109" s="97">
        <f t="shared" si="11"/>
        <v>30.936363636363648</v>
      </c>
      <c r="K109" s="99">
        <f t="shared" si="12"/>
        <v>0.99794721407624676</v>
      </c>
    </row>
    <row r="110" spans="1:11" x14ac:dyDescent="0.25">
      <c r="A110" s="40">
        <v>153</v>
      </c>
      <c r="B110" s="43">
        <v>42157</v>
      </c>
      <c r="C110" s="40">
        <v>31</v>
      </c>
      <c r="D110" s="40"/>
      <c r="E110" s="40">
        <v>31</v>
      </c>
      <c r="F110" s="47">
        <f>E110/C$110</f>
        <v>1</v>
      </c>
      <c r="H110" s="91">
        <v>31</v>
      </c>
      <c r="J110">
        <v>31</v>
      </c>
      <c r="K110" s="99">
        <f t="shared" si="12"/>
        <v>1</v>
      </c>
    </row>
    <row r="111" spans="1:11" x14ac:dyDescent="0.25">
      <c r="A111" s="40">
        <v>154</v>
      </c>
      <c r="B111" s="43">
        <v>42158</v>
      </c>
      <c r="C111" s="40"/>
      <c r="D111" s="40"/>
      <c r="E111" s="40"/>
      <c r="F111" s="47">
        <v>1</v>
      </c>
      <c r="H111" s="91"/>
      <c r="K111" s="99"/>
    </row>
    <row r="112" spans="1:11" x14ac:dyDescent="0.25">
      <c r="A112" s="40">
        <v>155</v>
      </c>
      <c r="B112" s="43">
        <v>42159</v>
      </c>
      <c r="C112" s="40"/>
      <c r="D112" s="40"/>
      <c r="E112" s="40"/>
      <c r="F112" s="47"/>
    </row>
    <row r="113" spans="1:6" x14ac:dyDescent="0.25">
      <c r="A113" s="40">
        <v>156</v>
      </c>
      <c r="B113" s="43">
        <v>42160</v>
      </c>
      <c r="C113" s="40"/>
      <c r="D113" s="40"/>
      <c r="E113" s="40"/>
      <c r="F113" s="47"/>
    </row>
    <row r="114" spans="1:6" x14ac:dyDescent="0.25">
      <c r="A114" s="40">
        <v>157</v>
      </c>
      <c r="B114" s="43">
        <v>42161</v>
      </c>
      <c r="C114" s="40"/>
      <c r="D114" s="40"/>
      <c r="E114" s="40"/>
      <c r="F114" s="47"/>
    </row>
    <row r="115" spans="1:6" x14ac:dyDescent="0.25">
      <c r="A115" s="40">
        <v>158</v>
      </c>
      <c r="B115" s="43">
        <v>42162</v>
      </c>
      <c r="C115" s="40"/>
      <c r="D115" s="40"/>
      <c r="E115" s="40"/>
      <c r="F115" s="47"/>
    </row>
    <row r="116" spans="1:6" x14ac:dyDescent="0.25">
      <c r="A116" s="40">
        <v>159</v>
      </c>
      <c r="B116" s="43">
        <v>42163</v>
      </c>
      <c r="C116" s="40"/>
      <c r="D116" s="40"/>
      <c r="E116" s="40"/>
      <c r="F116" s="47"/>
    </row>
    <row r="117" spans="1:6" x14ac:dyDescent="0.25">
      <c r="A117" s="40">
        <v>160</v>
      </c>
      <c r="B117" s="43">
        <v>42164</v>
      </c>
      <c r="C117" s="40"/>
      <c r="D117" s="40"/>
      <c r="E117" s="40"/>
      <c r="F117" s="47"/>
    </row>
    <row r="118" spans="1:6" x14ac:dyDescent="0.25">
      <c r="A118" s="40">
        <v>161</v>
      </c>
      <c r="B118" s="43">
        <v>42165</v>
      </c>
      <c r="C118" s="40"/>
      <c r="D118" s="40"/>
      <c r="E118" s="40"/>
      <c r="F118" s="47"/>
    </row>
    <row r="119" spans="1:6" x14ac:dyDescent="0.25">
      <c r="A119" s="40">
        <v>162</v>
      </c>
      <c r="B119" s="43">
        <v>42166</v>
      </c>
      <c r="C119" s="40"/>
      <c r="D119" s="40"/>
      <c r="E119" s="40"/>
      <c r="F119" s="47"/>
    </row>
    <row r="120" spans="1:6" x14ac:dyDescent="0.25">
      <c r="A120" s="40">
        <v>163</v>
      </c>
      <c r="B120" s="43">
        <v>42167</v>
      </c>
      <c r="C120" s="40"/>
      <c r="D120" s="40"/>
      <c r="E120" s="40"/>
      <c r="F120" s="40"/>
    </row>
    <row r="121" spans="1:6" x14ac:dyDescent="0.25">
      <c r="A121" s="40">
        <v>164</v>
      </c>
      <c r="B121" s="43">
        <v>42168</v>
      </c>
      <c r="C121" s="40"/>
      <c r="D121" s="40"/>
      <c r="E121" s="40"/>
      <c r="F121" s="40"/>
    </row>
    <row r="122" spans="1:6" x14ac:dyDescent="0.25">
      <c r="A122" s="40">
        <v>165</v>
      </c>
      <c r="B122" s="43">
        <v>42169</v>
      </c>
      <c r="C122" s="40"/>
      <c r="D122" s="40"/>
      <c r="E122" s="40"/>
      <c r="F122" s="40"/>
    </row>
    <row r="123" spans="1:6" x14ac:dyDescent="0.25">
      <c r="A123" s="40">
        <v>166</v>
      </c>
      <c r="B123" s="43">
        <v>42170</v>
      </c>
      <c r="C123" s="40"/>
      <c r="D123" s="40"/>
      <c r="E123" s="40"/>
      <c r="F123" s="40"/>
    </row>
    <row r="124" spans="1:6" x14ac:dyDescent="0.25">
      <c r="A124" s="40">
        <v>167</v>
      </c>
      <c r="B124" s="43">
        <v>42171</v>
      </c>
      <c r="C124" s="40"/>
      <c r="D124" s="40"/>
      <c r="E124" s="40"/>
      <c r="F124" s="40"/>
    </row>
    <row r="125" spans="1:6" x14ac:dyDescent="0.25">
      <c r="A125" s="40">
        <v>168</v>
      </c>
      <c r="B125" s="43">
        <v>42172</v>
      </c>
      <c r="C125" s="40"/>
      <c r="D125" s="40"/>
      <c r="E125" s="40"/>
      <c r="F125" s="40"/>
    </row>
    <row r="126" spans="1:6" x14ac:dyDescent="0.25">
      <c r="A126" s="40">
        <v>169</v>
      </c>
      <c r="B126" s="43">
        <v>42173</v>
      </c>
      <c r="C126" s="40"/>
      <c r="D126" s="40"/>
      <c r="E126" s="40"/>
      <c r="F126" s="40"/>
    </row>
    <row r="127" spans="1:6" x14ac:dyDescent="0.25">
      <c r="A127" s="40">
        <v>170</v>
      </c>
      <c r="B127" s="43">
        <v>42174</v>
      </c>
      <c r="C127" s="40"/>
      <c r="D127" s="40"/>
      <c r="E127" s="40"/>
      <c r="F127" s="40"/>
    </row>
    <row r="128" spans="1:6" x14ac:dyDescent="0.25">
      <c r="A128" s="40">
        <v>171</v>
      </c>
      <c r="B128" s="43">
        <v>42175</v>
      </c>
      <c r="C128" s="40"/>
      <c r="D128" s="40"/>
      <c r="E128" s="40"/>
      <c r="F128" s="40"/>
    </row>
    <row r="129" spans="1:6" x14ac:dyDescent="0.25">
      <c r="A129" s="40">
        <v>172</v>
      </c>
      <c r="B129" s="43">
        <v>42176</v>
      </c>
      <c r="C129" s="40"/>
      <c r="D129" s="40"/>
      <c r="E129" s="40"/>
      <c r="F129" s="40"/>
    </row>
    <row r="130" spans="1:6" x14ac:dyDescent="0.25">
      <c r="A130" s="40">
        <v>173</v>
      </c>
      <c r="B130" s="43">
        <v>42177</v>
      </c>
      <c r="C130" s="40"/>
      <c r="D130" s="40"/>
      <c r="E130" s="40"/>
      <c r="F130" s="40"/>
    </row>
    <row r="131" spans="1:6" x14ac:dyDescent="0.25">
      <c r="A131" s="40">
        <v>174</v>
      </c>
      <c r="B131" s="43">
        <v>42178</v>
      </c>
      <c r="C131" s="40"/>
      <c r="D131" s="40"/>
      <c r="E131" s="40"/>
      <c r="F131" s="40"/>
    </row>
    <row r="132" spans="1:6" x14ac:dyDescent="0.25">
      <c r="A132" s="40">
        <v>175</v>
      </c>
      <c r="B132" s="43">
        <v>42179</v>
      </c>
      <c r="C132" s="40"/>
      <c r="D132" s="40"/>
      <c r="E132" s="40"/>
      <c r="F132" s="40"/>
    </row>
    <row r="133" spans="1:6" x14ac:dyDescent="0.25">
      <c r="A133" s="40">
        <v>176</v>
      </c>
      <c r="B133" s="43">
        <v>42180</v>
      </c>
      <c r="C133" s="40"/>
      <c r="D133" s="40"/>
      <c r="E133" s="40"/>
      <c r="F133" s="40"/>
    </row>
    <row r="134" spans="1:6" x14ac:dyDescent="0.25">
      <c r="A134" s="40">
        <v>177</v>
      </c>
      <c r="B134" s="43">
        <v>42181</v>
      </c>
      <c r="C134" s="40"/>
      <c r="D134" s="40"/>
      <c r="E134" s="40"/>
      <c r="F134" s="40"/>
    </row>
    <row r="135" spans="1:6" x14ac:dyDescent="0.25">
      <c r="A135" s="40">
        <v>178</v>
      </c>
      <c r="B135" s="43">
        <v>42182</v>
      </c>
      <c r="C135" s="40"/>
      <c r="D135" s="40"/>
      <c r="E135" s="40"/>
      <c r="F135" s="40"/>
    </row>
    <row r="136" spans="1:6" x14ac:dyDescent="0.25">
      <c r="A136" s="40">
        <v>179</v>
      </c>
      <c r="B136" s="43">
        <v>42183</v>
      </c>
      <c r="C136" s="40"/>
      <c r="D136" s="40"/>
      <c r="E136" s="40"/>
      <c r="F136" s="40"/>
    </row>
    <row r="137" spans="1:6" x14ac:dyDescent="0.25">
      <c r="A137" s="40">
        <v>180</v>
      </c>
      <c r="B137" s="43">
        <v>42184</v>
      </c>
      <c r="C137" s="40"/>
      <c r="D137" s="40"/>
      <c r="E137" s="40"/>
      <c r="F137" s="40"/>
    </row>
    <row r="138" spans="1:6" x14ac:dyDescent="0.25">
      <c r="A138" s="40">
        <v>181</v>
      </c>
      <c r="B138" s="43">
        <v>42185</v>
      </c>
      <c r="C138" s="40"/>
      <c r="D138" s="40"/>
      <c r="E138" s="40"/>
      <c r="F138" s="40"/>
    </row>
  </sheetData>
  <mergeCells count="5">
    <mergeCell ref="A1:F1"/>
    <mergeCell ref="A2:F2"/>
    <mergeCell ref="A3:F3"/>
    <mergeCell ref="A4:F4"/>
    <mergeCell ref="H5:K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8"/>
  <sheetViews>
    <sheetView topLeftCell="B1" workbookViewId="0">
      <selection activeCell="I32" sqref="I32"/>
    </sheetView>
  </sheetViews>
  <sheetFormatPr defaultRowHeight="15" x14ac:dyDescent="0.25"/>
  <cols>
    <col min="1" max="1" width="12.7109375" customWidth="1"/>
    <col min="2" max="2" width="12.85546875" customWidth="1"/>
    <col min="3" max="3" width="20.140625" customWidth="1"/>
    <col min="4" max="4" width="14.140625" customWidth="1"/>
    <col min="5" max="5" width="15.28515625" customWidth="1"/>
    <col min="6" max="6" width="22.140625" customWidth="1"/>
    <col min="10" max="10" width="16.7109375" bestFit="1" customWidth="1"/>
  </cols>
  <sheetData>
    <row r="1" spans="1:11" x14ac:dyDescent="0.25">
      <c r="A1" s="132" t="s">
        <v>85</v>
      </c>
      <c r="B1" s="132"/>
      <c r="C1" s="132"/>
      <c r="D1" s="132"/>
      <c r="E1" s="132"/>
      <c r="F1" s="132"/>
    </row>
    <row r="2" spans="1:11" x14ac:dyDescent="0.25">
      <c r="A2" s="132" t="s">
        <v>83</v>
      </c>
      <c r="B2" s="132"/>
      <c r="C2" s="132"/>
      <c r="D2" s="132"/>
      <c r="E2" s="132"/>
      <c r="F2" s="132"/>
    </row>
    <row r="3" spans="1:11" x14ac:dyDescent="0.25">
      <c r="A3" s="132" t="s">
        <v>87</v>
      </c>
      <c r="B3" s="132"/>
      <c r="C3" s="132"/>
      <c r="D3" s="132"/>
      <c r="E3" s="132"/>
      <c r="F3" s="132"/>
    </row>
    <row r="4" spans="1:11" ht="15.75" thickBot="1" x14ac:dyDescent="0.3">
      <c r="A4" s="152">
        <v>2015</v>
      </c>
      <c r="B4" s="152"/>
      <c r="C4" s="152"/>
      <c r="D4" s="152"/>
      <c r="E4" s="152"/>
      <c r="F4" s="152"/>
    </row>
    <row r="5" spans="1:11" ht="15.75" thickBot="1" x14ac:dyDescent="0.3">
      <c r="A5" s="42" t="s">
        <v>34</v>
      </c>
      <c r="B5" s="42" t="s">
        <v>78</v>
      </c>
      <c r="C5" s="42" t="s">
        <v>79</v>
      </c>
      <c r="D5" s="42" t="s">
        <v>80</v>
      </c>
      <c r="E5" s="42" t="s">
        <v>86</v>
      </c>
      <c r="F5" s="42" t="s">
        <v>82</v>
      </c>
      <c r="H5" s="153" t="s">
        <v>141</v>
      </c>
      <c r="I5" s="154"/>
      <c r="J5" s="154"/>
      <c r="K5" s="155"/>
    </row>
    <row r="6" spans="1:11" x14ac:dyDescent="0.25">
      <c r="A6" s="40">
        <v>49</v>
      </c>
      <c r="B6" s="43">
        <v>42053</v>
      </c>
      <c r="C6" s="40"/>
      <c r="D6" s="40"/>
      <c r="E6" s="40"/>
      <c r="F6" s="40"/>
      <c r="H6" s="91"/>
    </row>
    <row r="7" spans="1:11" x14ac:dyDescent="0.25">
      <c r="A7" s="40">
        <v>50</v>
      </c>
      <c r="B7" s="43">
        <v>42054</v>
      </c>
      <c r="C7" s="40"/>
      <c r="D7" s="40"/>
      <c r="E7" s="40"/>
      <c r="F7" s="40"/>
      <c r="H7" s="91"/>
    </row>
    <row r="8" spans="1:11" x14ac:dyDescent="0.25">
      <c r="A8" s="40">
        <v>51</v>
      </c>
      <c r="B8" s="43">
        <v>42055</v>
      </c>
      <c r="C8" s="40"/>
      <c r="D8" s="40"/>
      <c r="E8" s="40"/>
      <c r="F8" s="40"/>
      <c r="H8" s="91"/>
    </row>
    <row r="9" spans="1:11" x14ac:dyDescent="0.25">
      <c r="A9" s="40">
        <v>52</v>
      </c>
      <c r="B9" s="43">
        <v>42056</v>
      </c>
      <c r="C9" s="40"/>
      <c r="D9" s="40"/>
      <c r="E9" s="40"/>
      <c r="F9" s="40"/>
      <c r="H9" s="91"/>
    </row>
    <row r="10" spans="1:11" x14ac:dyDescent="0.25">
      <c r="A10" s="40">
        <v>53</v>
      </c>
      <c r="B10" s="43">
        <v>42057</v>
      </c>
      <c r="C10" s="40"/>
      <c r="D10" s="40"/>
      <c r="E10" s="40"/>
      <c r="F10" s="40"/>
      <c r="H10" s="91"/>
    </row>
    <row r="11" spans="1:11" x14ac:dyDescent="0.25">
      <c r="A11" s="40">
        <v>54</v>
      </c>
      <c r="B11" s="43">
        <v>42058</v>
      </c>
      <c r="C11" s="40"/>
      <c r="D11" s="40"/>
      <c r="E11" s="40"/>
      <c r="F11" s="40"/>
      <c r="H11" s="91"/>
    </row>
    <row r="12" spans="1:11" x14ac:dyDescent="0.25">
      <c r="A12" s="40">
        <v>55</v>
      </c>
      <c r="B12" s="43">
        <v>42059</v>
      </c>
      <c r="C12" s="40"/>
      <c r="D12" s="40"/>
      <c r="E12" s="40"/>
      <c r="F12" s="40"/>
      <c r="H12" s="91"/>
    </row>
    <row r="13" spans="1:11" x14ac:dyDescent="0.25">
      <c r="A13" s="40">
        <v>56</v>
      </c>
      <c r="B13" s="43">
        <v>42060</v>
      </c>
      <c r="C13" s="40"/>
      <c r="D13" s="40"/>
      <c r="E13" s="40"/>
      <c r="F13" s="40"/>
      <c r="H13" s="91"/>
    </row>
    <row r="14" spans="1:11" x14ac:dyDescent="0.25">
      <c r="A14" s="40">
        <v>57</v>
      </c>
      <c r="B14" s="43">
        <v>42061</v>
      </c>
      <c r="C14" s="40">
        <v>1</v>
      </c>
      <c r="D14" s="40"/>
      <c r="E14" s="40">
        <v>1</v>
      </c>
      <c r="F14" s="47">
        <f>E14/C$117</f>
        <v>1.020408163265306E-2</v>
      </c>
      <c r="H14" s="91"/>
    </row>
    <row r="15" spans="1:11" x14ac:dyDescent="0.25">
      <c r="A15" s="40">
        <v>58</v>
      </c>
      <c r="B15" s="43">
        <v>42062</v>
      </c>
      <c r="C15" s="40"/>
      <c r="D15" s="45">
        <f>(C26-C14)/(A26-A14)</f>
        <v>0.66666666666666663</v>
      </c>
      <c r="E15" s="45">
        <f>D15+E14</f>
        <v>1.6666666666666665</v>
      </c>
      <c r="F15" s="47">
        <f t="shared" ref="F15:F78" si="0">E15/C$117</f>
        <v>1.7006802721088433E-2</v>
      </c>
      <c r="H15" s="91"/>
    </row>
    <row r="16" spans="1:11" x14ac:dyDescent="0.25">
      <c r="A16" s="40">
        <v>59</v>
      </c>
      <c r="B16" s="43">
        <v>42063</v>
      </c>
      <c r="C16" s="40"/>
      <c r="D16" s="45">
        <v>0.66700000000000004</v>
      </c>
      <c r="E16" s="45">
        <f>D16+E15</f>
        <v>2.3336666666666668</v>
      </c>
      <c r="F16" s="47">
        <f t="shared" si="0"/>
        <v>2.3812925170068028E-2</v>
      </c>
      <c r="H16" s="91"/>
    </row>
    <row r="17" spans="1:11" x14ac:dyDescent="0.25">
      <c r="A17" s="40">
        <v>60</v>
      </c>
      <c r="B17" s="43">
        <v>42064</v>
      </c>
      <c r="C17" s="40"/>
      <c r="D17" s="45">
        <v>0.66700000000000004</v>
      </c>
      <c r="E17" s="45">
        <f t="shared" ref="E17:E25" si="1">D17+E16</f>
        <v>3.0006666666666666</v>
      </c>
      <c r="F17" s="47">
        <f t="shared" si="0"/>
        <v>3.0619047619047619E-2</v>
      </c>
      <c r="H17" s="91"/>
    </row>
    <row r="18" spans="1:11" x14ac:dyDescent="0.25">
      <c r="A18" s="40">
        <v>61</v>
      </c>
      <c r="B18" s="43">
        <v>42065</v>
      </c>
      <c r="C18" s="40"/>
      <c r="D18" s="45">
        <v>0.66700000000000004</v>
      </c>
      <c r="E18" s="45">
        <f t="shared" si="1"/>
        <v>3.6676666666666664</v>
      </c>
      <c r="F18" s="47">
        <f t="shared" si="0"/>
        <v>3.742517006802721E-2</v>
      </c>
      <c r="H18" s="91"/>
    </row>
    <row r="19" spans="1:11" x14ac:dyDescent="0.25">
      <c r="A19" s="40">
        <v>62</v>
      </c>
      <c r="B19" s="43">
        <v>42066</v>
      </c>
      <c r="C19" s="40"/>
      <c r="D19" s="45">
        <v>0.66700000000000004</v>
      </c>
      <c r="E19" s="45">
        <f t="shared" si="1"/>
        <v>4.3346666666666662</v>
      </c>
      <c r="F19" s="47">
        <f t="shared" si="0"/>
        <v>4.4231292517006797E-2</v>
      </c>
      <c r="H19" s="91"/>
    </row>
    <row r="20" spans="1:11" x14ac:dyDescent="0.25">
      <c r="A20" s="40">
        <v>63</v>
      </c>
      <c r="B20" s="43">
        <v>42067</v>
      </c>
      <c r="C20" s="40"/>
      <c r="D20" s="45">
        <v>0.66700000000000004</v>
      </c>
      <c r="E20" s="45">
        <f t="shared" si="1"/>
        <v>5.001666666666666</v>
      </c>
      <c r="F20" s="47">
        <f t="shared" si="0"/>
        <v>5.1037414965986391E-2</v>
      </c>
      <c r="H20" s="91"/>
    </row>
    <row r="21" spans="1:11" x14ac:dyDescent="0.25">
      <c r="A21" s="40">
        <v>64</v>
      </c>
      <c r="B21" s="43">
        <v>42068</v>
      </c>
      <c r="C21" s="40"/>
      <c r="D21" s="45">
        <v>0.66700000000000004</v>
      </c>
      <c r="E21" s="45">
        <f t="shared" si="1"/>
        <v>5.6686666666666659</v>
      </c>
      <c r="F21" s="47">
        <f t="shared" si="0"/>
        <v>5.7843537414965979E-2</v>
      </c>
      <c r="H21" s="91"/>
    </row>
    <row r="22" spans="1:11" x14ac:dyDescent="0.25">
      <c r="A22" s="40">
        <v>65</v>
      </c>
      <c r="B22" s="43">
        <v>42069</v>
      </c>
      <c r="C22" s="40"/>
      <c r="D22" s="45">
        <v>0.66700000000000004</v>
      </c>
      <c r="E22" s="45">
        <f t="shared" si="1"/>
        <v>6.3356666666666657</v>
      </c>
      <c r="F22" s="47">
        <f t="shared" si="0"/>
        <v>6.4649659863945566E-2</v>
      </c>
      <c r="H22" s="91"/>
    </row>
    <row r="23" spans="1:11" x14ac:dyDescent="0.25">
      <c r="A23" s="40">
        <v>66</v>
      </c>
      <c r="B23" s="43">
        <v>42070</v>
      </c>
      <c r="C23" s="40"/>
      <c r="D23" s="45">
        <v>0.66700000000000004</v>
      </c>
      <c r="E23" s="45">
        <f t="shared" si="1"/>
        <v>7.0026666666666655</v>
      </c>
      <c r="F23" s="47">
        <f t="shared" si="0"/>
        <v>7.1455782312925153E-2</v>
      </c>
      <c r="H23" s="91"/>
    </row>
    <row r="24" spans="1:11" x14ac:dyDescent="0.25">
      <c r="A24" s="40">
        <v>67</v>
      </c>
      <c r="B24" s="43">
        <v>42071</v>
      </c>
      <c r="C24" s="40"/>
      <c r="D24" s="45">
        <v>0.66700000000000004</v>
      </c>
      <c r="E24" s="45">
        <f t="shared" si="1"/>
        <v>7.6696666666666653</v>
      </c>
      <c r="F24" s="47">
        <f t="shared" si="0"/>
        <v>7.8261904761904755E-2</v>
      </c>
      <c r="H24" s="91"/>
    </row>
    <row r="25" spans="1:11" x14ac:dyDescent="0.25">
      <c r="A25" s="40">
        <v>68</v>
      </c>
      <c r="B25" s="43">
        <v>42072</v>
      </c>
      <c r="C25" s="40"/>
      <c r="D25" s="45">
        <v>0.66700000000000004</v>
      </c>
      <c r="E25" s="45">
        <f t="shared" si="1"/>
        <v>8.336666666666666</v>
      </c>
      <c r="F25" s="47">
        <f t="shared" si="0"/>
        <v>8.5068027210884342E-2</v>
      </c>
      <c r="H25" s="91"/>
    </row>
    <row r="26" spans="1:11" x14ac:dyDescent="0.25">
      <c r="A26" s="40">
        <v>69</v>
      </c>
      <c r="B26" s="43">
        <v>42073</v>
      </c>
      <c r="C26" s="40">
        <v>9</v>
      </c>
      <c r="D26" s="40"/>
      <c r="E26" s="40">
        <v>9</v>
      </c>
      <c r="F26" s="47">
        <f t="shared" si="0"/>
        <v>9.1836734693877556E-2</v>
      </c>
      <c r="H26" s="91"/>
    </row>
    <row r="27" spans="1:11" x14ac:dyDescent="0.25">
      <c r="A27" s="40">
        <v>70</v>
      </c>
      <c r="B27" s="43">
        <v>42074</v>
      </c>
      <c r="C27" s="40"/>
      <c r="D27" s="45">
        <f>(C50-C26)/(A50-A26)</f>
        <v>0.83333333333333337</v>
      </c>
      <c r="E27" s="45">
        <f>D27+E26</f>
        <v>9.8333333333333339</v>
      </c>
      <c r="F27" s="47">
        <f t="shared" si="0"/>
        <v>0.10034013605442177</v>
      </c>
      <c r="H27" s="91"/>
    </row>
    <row r="28" spans="1:11" x14ac:dyDescent="0.25">
      <c r="A28" s="40">
        <v>71</v>
      </c>
      <c r="B28" s="43">
        <v>42075</v>
      </c>
      <c r="C28" s="40"/>
      <c r="D28" s="40">
        <v>0.83299999999999996</v>
      </c>
      <c r="E28" s="45">
        <f t="shared" ref="E28:E49" si="2">D28+E27</f>
        <v>10.666333333333334</v>
      </c>
      <c r="F28" s="47">
        <f t="shared" si="0"/>
        <v>0.10884013605442178</v>
      </c>
      <c r="H28" s="91"/>
    </row>
    <row r="29" spans="1:11" x14ac:dyDescent="0.25">
      <c r="A29" s="40">
        <v>72</v>
      </c>
      <c r="B29" s="43">
        <v>42076</v>
      </c>
      <c r="C29" s="40"/>
      <c r="D29" s="40">
        <v>0.83299999999999996</v>
      </c>
      <c r="E29" s="45">
        <f t="shared" si="2"/>
        <v>11.499333333333334</v>
      </c>
      <c r="F29" s="47">
        <f t="shared" si="0"/>
        <v>0.11734013605442178</v>
      </c>
      <c r="H29" s="91"/>
    </row>
    <row r="30" spans="1:11" x14ac:dyDescent="0.25">
      <c r="A30" s="40">
        <v>73</v>
      </c>
      <c r="B30" s="43">
        <v>42077</v>
      </c>
      <c r="C30" s="40"/>
      <c r="D30" s="40">
        <v>0.83299999999999996</v>
      </c>
      <c r="E30" s="45">
        <f t="shared" si="2"/>
        <v>12.332333333333334</v>
      </c>
      <c r="F30" s="47">
        <f t="shared" si="0"/>
        <v>0.12584013605442179</v>
      </c>
      <c r="H30" s="91"/>
    </row>
    <row r="31" spans="1:11" x14ac:dyDescent="0.25">
      <c r="A31" s="68">
        <v>74</v>
      </c>
      <c r="B31" s="95">
        <v>42078</v>
      </c>
      <c r="C31" s="40"/>
      <c r="D31" s="40">
        <v>0.83299999999999996</v>
      </c>
      <c r="E31" s="45">
        <f t="shared" si="2"/>
        <v>13.165333333333335</v>
      </c>
      <c r="F31" s="47">
        <f t="shared" si="0"/>
        <v>0.13434013605442177</v>
      </c>
      <c r="H31" s="68">
        <v>0</v>
      </c>
      <c r="J31">
        <v>0</v>
      </c>
      <c r="K31" s="99">
        <f>J31/J$117</f>
        <v>0</v>
      </c>
    </row>
    <row r="32" spans="1:11" x14ac:dyDescent="0.25">
      <c r="A32" s="40">
        <v>75</v>
      </c>
      <c r="B32" s="43">
        <v>42079</v>
      </c>
      <c r="C32" s="40"/>
      <c r="D32" s="40">
        <v>0.83299999999999996</v>
      </c>
      <c r="E32" s="45">
        <f t="shared" si="2"/>
        <v>13.998333333333335</v>
      </c>
      <c r="F32" s="47">
        <f t="shared" si="0"/>
        <v>0.14284013605442178</v>
      </c>
      <c r="H32" s="91"/>
      <c r="I32">
        <f>(H50-H31)/(A50-A31)</f>
        <v>1.5263157894736843</v>
      </c>
      <c r="J32" s="97">
        <f>I32+J31</f>
        <v>1.5263157894736843</v>
      </c>
      <c r="K32" s="99">
        <f t="shared" ref="K32:K95" si="3">J32/J$117</f>
        <v>1.5574650912996778E-2</v>
      </c>
    </row>
    <row r="33" spans="1:11" x14ac:dyDescent="0.25">
      <c r="A33" s="40">
        <v>76</v>
      </c>
      <c r="B33" s="43">
        <v>42080</v>
      </c>
      <c r="C33" s="40"/>
      <c r="D33" s="40">
        <v>0.83299999999999996</v>
      </c>
      <c r="E33" s="45">
        <f t="shared" si="2"/>
        <v>14.831333333333335</v>
      </c>
      <c r="F33" s="47">
        <f t="shared" si="0"/>
        <v>0.15134013605442179</v>
      </c>
      <c r="H33" s="91"/>
      <c r="I33">
        <v>1.526316</v>
      </c>
      <c r="J33" s="97">
        <f t="shared" ref="J33:J49" si="4">I33+J32</f>
        <v>3.0526317894736845</v>
      </c>
      <c r="K33" s="99">
        <f t="shared" si="3"/>
        <v>3.1149303974221269E-2</v>
      </c>
    </row>
    <row r="34" spans="1:11" x14ac:dyDescent="0.25">
      <c r="A34" s="40">
        <v>77</v>
      </c>
      <c r="B34" s="43">
        <v>42081</v>
      </c>
      <c r="C34" s="40"/>
      <c r="D34" s="40">
        <v>0.83299999999999996</v>
      </c>
      <c r="E34" s="45">
        <f t="shared" si="2"/>
        <v>15.664333333333335</v>
      </c>
      <c r="F34" s="47">
        <f t="shared" si="0"/>
        <v>0.15984013605442179</v>
      </c>
      <c r="H34" s="91"/>
      <c r="I34" s="83">
        <v>1.526316</v>
      </c>
      <c r="J34" s="97">
        <f t="shared" si="4"/>
        <v>4.5789477894736841</v>
      </c>
      <c r="K34" s="99">
        <f t="shared" si="3"/>
        <v>4.6723957035445754E-2</v>
      </c>
    </row>
    <row r="35" spans="1:11" x14ac:dyDescent="0.25">
      <c r="A35" s="40">
        <v>78</v>
      </c>
      <c r="B35" s="43">
        <v>42082</v>
      </c>
      <c r="C35" s="40"/>
      <c r="D35" s="40">
        <v>0.83299999999999996</v>
      </c>
      <c r="E35" s="45">
        <f t="shared" si="2"/>
        <v>16.497333333333334</v>
      </c>
      <c r="F35" s="47">
        <f t="shared" si="0"/>
        <v>0.16834013605442177</v>
      </c>
      <c r="H35" s="91"/>
      <c r="I35" s="83">
        <v>1.526316</v>
      </c>
      <c r="J35" s="97">
        <f t="shared" si="4"/>
        <v>6.1052637894736836</v>
      </c>
      <c r="K35" s="99">
        <f t="shared" si="3"/>
        <v>6.2298610096670239E-2</v>
      </c>
    </row>
    <row r="36" spans="1:11" x14ac:dyDescent="0.25">
      <c r="A36" s="40">
        <v>79</v>
      </c>
      <c r="B36" s="43">
        <v>42083</v>
      </c>
      <c r="C36" s="40"/>
      <c r="D36" s="40">
        <v>0.83299999999999996</v>
      </c>
      <c r="E36" s="45">
        <f t="shared" si="2"/>
        <v>17.330333333333332</v>
      </c>
      <c r="F36" s="47">
        <f t="shared" si="0"/>
        <v>0.17684013605442175</v>
      </c>
      <c r="H36" s="91"/>
      <c r="I36" s="83">
        <v>1.526316</v>
      </c>
      <c r="J36" s="97">
        <f t="shared" si="4"/>
        <v>7.6315797894736832</v>
      </c>
      <c r="K36" s="99">
        <f t="shared" si="3"/>
        <v>7.7873263157894723E-2</v>
      </c>
    </row>
    <row r="37" spans="1:11" x14ac:dyDescent="0.25">
      <c r="A37" s="40">
        <v>80</v>
      </c>
      <c r="B37" s="43">
        <v>42084</v>
      </c>
      <c r="C37" s="40"/>
      <c r="D37" s="40">
        <v>0.83299999999999996</v>
      </c>
      <c r="E37" s="45">
        <f t="shared" si="2"/>
        <v>18.16333333333333</v>
      </c>
      <c r="F37" s="47">
        <f t="shared" si="0"/>
        <v>0.18534013605442173</v>
      </c>
      <c r="H37" s="91"/>
      <c r="I37" s="83">
        <v>1.526316</v>
      </c>
      <c r="J37" s="97">
        <f t="shared" si="4"/>
        <v>9.1578957894736828</v>
      </c>
      <c r="K37" s="99">
        <f t="shared" si="3"/>
        <v>9.3447916219119215E-2</v>
      </c>
    </row>
    <row r="38" spans="1:11" x14ac:dyDescent="0.25">
      <c r="A38" s="40">
        <v>81</v>
      </c>
      <c r="B38" s="43">
        <v>42085</v>
      </c>
      <c r="C38" s="40"/>
      <c r="D38" s="40">
        <v>0.83299999999999996</v>
      </c>
      <c r="E38" s="45">
        <f t="shared" si="2"/>
        <v>18.996333333333329</v>
      </c>
      <c r="F38" s="47">
        <f t="shared" si="0"/>
        <v>0.19384013605442171</v>
      </c>
      <c r="H38" s="91"/>
      <c r="I38" s="83">
        <v>1.526316</v>
      </c>
      <c r="J38" s="97">
        <f t="shared" si="4"/>
        <v>10.684211789473682</v>
      </c>
      <c r="K38" s="99">
        <f t="shared" si="3"/>
        <v>0.10902256928034369</v>
      </c>
    </row>
    <row r="39" spans="1:11" x14ac:dyDescent="0.25">
      <c r="A39" s="40">
        <v>82</v>
      </c>
      <c r="B39" s="43">
        <v>42086</v>
      </c>
      <c r="C39" s="40"/>
      <c r="D39" s="40">
        <v>0.83299999999999996</v>
      </c>
      <c r="E39" s="45">
        <f t="shared" si="2"/>
        <v>19.829333333333327</v>
      </c>
      <c r="F39" s="47">
        <f t="shared" si="0"/>
        <v>0.20234013605442169</v>
      </c>
      <c r="H39" s="91"/>
      <c r="I39" s="83">
        <v>1.526316</v>
      </c>
      <c r="J39" s="97">
        <f t="shared" si="4"/>
        <v>12.210527789473682</v>
      </c>
      <c r="K39" s="99">
        <f t="shared" si="3"/>
        <v>0.12459722234156818</v>
      </c>
    </row>
    <row r="40" spans="1:11" x14ac:dyDescent="0.25">
      <c r="A40" s="40">
        <v>83</v>
      </c>
      <c r="B40" s="43">
        <v>42087</v>
      </c>
      <c r="C40" s="40"/>
      <c r="D40" s="40">
        <v>0.83299999999999996</v>
      </c>
      <c r="E40" s="45">
        <f t="shared" si="2"/>
        <v>20.662333333333326</v>
      </c>
      <c r="F40" s="47">
        <f t="shared" si="0"/>
        <v>0.2108401360544217</v>
      </c>
      <c r="H40" s="91"/>
      <c r="I40" s="83">
        <v>1.526316</v>
      </c>
      <c r="J40" s="97">
        <f t="shared" si="4"/>
        <v>13.736843789473681</v>
      </c>
      <c r="K40" s="99">
        <f t="shared" si="3"/>
        <v>0.14017187540279266</v>
      </c>
    </row>
    <row r="41" spans="1:11" x14ac:dyDescent="0.25">
      <c r="A41" s="40">
        <v>84</v>
      </c>
      <c r="B41" s="43">
        <v>42088</v>
      </c>
      <c r="C41" s="40"/>
      <c r="D41" s="40">
        <v>0.83299999999999996</v>
      </c>
      <c r="E41" s="45">
        <f t="shared" si="2"/>
        <v>21.495333333333324</v>
      </c>
      <c r="F41" s="47">
        <f t="shared" si="0"/>
        <v>0.21934013605442168</v>
      </c>
      <c r="H41" s="91"/>
      <c r="I41" s="83">
        <v>1.526316</v>
      </c>
      <c r="J41" s="97">
        <f t="shared" si="4"/>
        <v>15.263159789473681</v>
      </c>
      <c r="K41" s="99">
        <f t="shared" si="3"/>
        <v>0.15574652846401715</v>
      </c>
    </row>
    <row r="42" spans="1:11" x14ac:dyDescent="0.25">
      <c r="A42" s="40">
        <v>85</v>
      </c>
      <c r="B42" s="43">
        <v>42089</v>
      </c>
      <c r="C42" s="40"/>
      <c r="D42" s="40">
        <v>0.83299999999999996</v>
      </c>
      <c r="E42" s="45">
        <f t="shared" si="2"/>
        <v>22.328333333333322</v>
      </c>
      <c r="F42" s="47">
        <f t="shared" si="0"/>
        <v>0.22784013605442166</v>
      </c>
      <c r="H42" s="91"/>
      <c r="I42" s="83">
        <v>1.526316</v>
      </c>
      <c r="J42" s="97">
        <f t="shared" si="4"/>
        <v>16.789475789473681</v>
      </c>
      <c r="K42" s="99">
        <f t="shared" si="3"/>
        <v>0.17132118152524164</v>
      </c>
    </row>
    <row r="43" spans="1:11" x14ac:dyDescent="0.25">
      <c r="A43" s="40">
        <v>86</v>
      </c>
      <c r="B43" s="43">
        <v>42090</v>
      </c>
      <c r="C43" s="40"/>
      <c r="D43" s="40">
        <v>0.83299999999999996</v>
      </c>
      <c r="E43" s="45">
        <f t="shared" si="2"/>
        <v>23.161333333333321</v>
      </c>
      <c r="F43" s="47">
        <f t="shared" si="0"/>
        <v>0.23634013605442164</v>
      </c>
      <c r="H43" s="91"/>
      <c r="I43" s="83">
        <v>1.526316</v>
      </c>
      <c r="J43" s="97">
        <f t="shared" si="4"/>
        <v>18.315791789473682</v>
      </c>
      <c r="K43" s="99">
        <f t="shared" si="3"/>
        <v>0.18689583458646614</v>
      </c>
    </row>
    <row r="44" spans="1:11" x14ac:dyDescent="0.25">
      <c r="A44" s="40">
        <v>87</v>
      </c>
      <c r="B44" s="43">
        <v>42091</v>
      </c>
      <c r="C44" s="40"/>
      <c r="D44" s="40">
        <v>0.83299999999999996</v>
      </c>
      <c r="E44" s="45">
        <f t="shared" si="2"/>
        <v>23.994333333333319</v>
      </c>
      <c r="F44" s="47">
        <f t="shared" si="0"/>
        <v>0.24484013605442162</v>
      </c>
      <c r="H44" s="91"/>
      <c r="I44" s="83">
        <v>1.526316</v>
      </c>
      <c r="J44" s="97">
        <f t="shared" si="4"/>
        <v>19.842107789473683</v>
      </c>
      <c r="K44" s="99">
        <f t="shared" si="3"/>
        <v>0.20247048764769066</v>
      </c>
    </row>
    <row r="45" spans="1:11" x14ac:dyDescent="0.25">
      <c r="A45" s="40">
        <v>88</v>
      </c>
      <c r="B45" s="43">
        <v>42092</v>
      </c>
      <c r="C45" s="40"/>
      <c r="D45" s="40">
        <v>0.83299999999999996</v>
      </c>
      <c r="E45" s="45">
        <f t="shared" si="2"/>
        <v>24.827333333333318</v>
      </c>
      <c r="F45" s="47">
        <f t="shared" si="0"/>
        <v>0.25334013605442163</v>
      </c>
      <c r="H45" s="91"/>
      <c r="I45" s="83">
        <v>1.526316</v>
      </c>
      <c r="J45" s="97">
        <f t="shared" si="4"/>
        <v>21.368423789473685</v>
      </c>
      <c r="K45" s="99">
        <f t="shared" si="3"/>
        <v>0.21804514070891515</v>
      </c>
    </row>
    <row r="46" spans="1:11" x14ac:dyDescent="0.25">
      <c r="A46" s="40">
        <v>89</v>
      </c>
      <c r="B46" s="43">
        <v>42093</v>
      </c>
      <c r="C46" s="40"/>
      <c r="D46" s="40">
        <v>0.83299999999999996</v>
      </c>
      <c r="E46" s="45">
        <f t="shared" si="2"/>
        <v>25.660333333333316</v>
      </c>
      <c r="F46" s="47">
        <f t="shared" si="0"/>
        <v>0.26184013605442158</v>
      </c>
      <c r="H46" s="91"/>
      <c r="I46" s="83">
        <v>1.526316</v>
      </c>
      <c r="J46" s="97">
        <f t="shared" si="4"/>
        <v>22.894739789473686</v>
      </c>
      <c r="K46" s="99">
        <f t="shared" si="3"/>
        <v>0.23361979377013964</v>
      </c>
    </row>
    <row r="47" spans="1:11" x14ac:dyDescent="0.25">
      <c r="A47" s="40">
        <v>90</v>
      </c>
      <c r="B47" s="43">
        <v>42094</v>
      </c>
      <c r="C47" s="40"/>
      <c r="D47" s="40">
        <v>0.83299999999999996</v>
      </c>
      <c r="E47" s="45">
        <f t="shared" si="2"/>
        <v>26.493333333333315</v>
      </c>
      <c r="F47" s="47">
        <f t="shared" si="0"/>
        <v>0.27034013605442159</v>
      </c>
      <c r="H47" s="91"/>
      <c r="I47" s="83">
        <v>1.526316</v>
      </c>
      <c r="J47" s="97">
        <f t="shared" si="4"/>
        <v>24.421055789473687</v>
      </c>
      <c r="K47" s="99">
        <f t="shared" si="3"/>
        <v>0.24919444683136416</v>
      </c>
    </row>
    <row r="48" spans="1:11" x14ac:dyDescent="0.25">
      <c r="A48" s="40">
        <v>91</v>
      </c>
      <c r="B48" s="43">
        <v>42095</v>
      </c>
      <c r="C48" s="40"/>
      <c r="D48" s="40">
        <v>0.83299999999999996</v>
      </c>
      <c r="E48" s="45">
        <f t="shared" si="2"/>
        <v>27.326333333333313</v>
      </c>
      <c r="F48" s="47">
        <f t="shared" si="0"/>
        <v>0.27884013605442154</v>
      </c>
      <c r="H48" s="91"/>
      <c r="I48" s="83">
        <v>1.526316</v>
      </c>
      <c r="J48" s="97">
        <f t="shared" si="4"/>
        <v>25.947371789473689</v>
      </c>
      <c r="K48" s="99">
        <f t="shared" si="3"/>
        <v>0.26476909989258868</v>
      </c>
    </row>
    <row r="49" spans="1:11" x14ac:dyDescent="0.25">
      <c r="A49" s="40">
        <v>92</v>
      </c>
      <c r="B49" s="43">
        <v>42096</v>
      </c>
      <c r="C49" s="40"/>
      <c r="D49" s="40">
        <v>0.83299999999999996</v>
      </c>
      <c r="E49" s="45">
        <f t="shared" si="2"/>
        <v>28.159333333333311</v>
      </c>
      <c r="F49" s="47">
        <f t="shared" si="0"/>
        <v>0.28734013605442155</v>
      </c>
      <c r="H49" s="91"/>
      <c r="I49" s="83">
        <v>1.526316</v>
      </c>
      <c r="J49" s="97">
        <f t="shared" si="4"/>
        <v>27.47368778947369</v>
      </c>
      <c r="K49" s="99">
        <f t="shared" si="3"/>
        <v>0.28034375295381314</v>
      </c>
    </row>
    <row r="50" spans="1:11" x14ac:dyDescent="0.25">
      <c r="A50" s="40">
        <v>93</v>
      </c>
      <c r="B50" s="43">
        <v>42097</v>
      </c>
      <c r="C50" s="40">
        <v>29</v>
      </c>
      <c r="D50" s="40"/>
      <c r="E50" s="40">
        <v>29</v>
      </c>
      <c r="F50" s="47">
        <f t="shared" si="0"/>
        <v>0.29591836734693877</v>
      </c>
      <c r="H50" s="91">
        <v>29</v>
      </c>
      <c r="J50">
        <v>29</v>
      </c>
      <c r="K50" s="99">
        <f t="shared" si="3"/>
        <v>0.29591836734693877</v>
      </c>
    </row>
    <row r="51" spans="1:11" x14ac:dyDescent="0.25">
      <c r="A51" s="40">
        <v>94</v>
      </c>
      <c r="B51" s="43">
        <v>42098</v>
      </c>
      <c r="C51" s="40"/>
      <c r="D51" s="45">
        <f>(C68-C50)/(A68-A50)</f>
        <v>1.2222222222222223</v>
      </c>
      <c r="E51" s="45">
        <f>D51+E50</f>
        <v>30.222222222222221</v>
      </c>
      <c r="F51" s="47">
        <f t="shared" si="0"/>
        <v>0.30839002267573695</v>
      </c>
      <c r="H51" s="91"/>
      <c r="I51" s="97">
        <v>1.2222222222222223</v>
      </c>
      <c r="J51" s="97">
        <f>I51+J50</f>
        <v>30.222222222222221</v>
      </c>
      <c r="K51" s="99">
        <f t="shared" si="3"/>
        <v>0.30839002267573695</v>
      </c>
    </row>
    <row r="52" spans="1:11" x14ac:dyDescent="0.25">
      <c r="A52" s="40">
        <v>95</v>
      </c>
      <c r="B52" s="43">
        <v>42099</v>
      </c>
      <c r="C52" s="40"/>
      <c r="D52" s="40">
        <v>1.222</v>
      </c>
      <c r="E52" s="45">
        <f t="shared" ref="E52:E67" si="5">D52+E51</f>
        <v>31.444222222222223</v>
      </c>
      <c r="F52" s="47">
        <f t="shared" si="0"/>
        <v>0.32085941043083899</v>
      </c>
      <c r="H52" s="91"/>
      <c r="I52" s="83">
        <v>1.222</v>
      </c>
      <c r="J52" s="97">
        <f t="shared" ref="J52:J67" si="6">I52+J51</f>
        <v>31.444222222222223</v>
      </c>
      <c r="K52" s="99">
        <f t="shared" si="3"/>
        <v>0.32085941043083899</v>
      </c>
    </row>
    <row r="53" spans="1:11" x14ac:dyDescent="0.25">
      <c r="A53" s="40">
        <v>96</v>
      </c>
      <c r="B53" s="43">
        <v>42100</v>
      </c>
      <c r="C53" s="40"/>
      <c r="D53" s="40">
        <v>1.222</v>
      </c>
      <c r="E53" s="45">
        <f t="shared" si="5"/>
        <v>32.666222222222224</v>
      </c>
      <c r="F53" s="47">
        <f t="shared" si="0"/>
        <v>0.33332879818594108</v>
      </c>
      <c r="H53" s="91"/>
      <c r="I53" s="83">
        <v>1.222</v>
      </c>
      <c r="J53" s="97">
        <f t="shared" si="6"/>
        <v>32.666222222222224</v>
      </c>
      <c r="K53" s="99">
        <f t="shared" si="3"/>
        <v>0.33332879818594108</v>
      </c>
    </row>
    <row r="54" spans="1:11" x14ac:dyDescent="0.25">
      <c r="A54" s="40">
        <v>97</v>
      </c>
      <c r="B54" s="43">
        <v>42101</v>
      </c>
      <c r="C54" s="40"/>
      <c r="D54" s="40">
        <v>1.222</v>
      </c>
      <c r="E54" s="45">
        <f t="shared" si="5"/>
        <v>33.888222222222225</v>
      </c>
      <c r="F54" s="47">
        <f t="shared" si="0"/>
        <v>0.34579818594104311</v>
      </c>
      <c r="H54" s="91"/>
      <c r="I54" s="83">
        <v>1.222</v>
      </c>
      <c r="J54" s="97">
        <f t="shared" si="6"/>
        <v>33.888222222222225</v>
      </c>
      <c r="K54" s="99">
        <f t="shared" si="3"/>
        <v>0.34579818594104311</v>
      </c>
    </row>
    <row r="55" spans="1:11" x14ac:dyDescent="0.25">
      <c r="A55" s="40">
        <v>98</v>
      </c>
      <c r="B55" s="43">
        <v>42102</v>
      </c>
      <c r="C55" s="40"/>
      <c r="D55" s="40">
        <v>1.222</v>
      </c>
      <c r="E55" s="45">
        <f t="shared" si="5"/>
        <v>35.110222222222227</v>
      </c>
      <c r="F55" s="47">
        <f t="shared" si="0"/>
        <v>0.35826757369614515</v>
      </c>
      <c r="H55" s="91"/>
      <c r="I55" s="83">
        <v>1.222</v>
      </c>
      <c r="J55" s="97">
        <f t="shared" si="6"/>
        <v>35.110222222222227</v>
      </c>
      <c r="K55" s="99">
        <f t="shared" si="3"/>
        <v>0.35826757369614515</v>
      </c>
    </row>
    <row r="56" spans="1:11" x14ac:dyDescent="0.25">
      <c r="A56" s="40">
        <v>99</v>
      </c>
      <c r="B56" s="43">
        <v>42103</v>
      </c>
      <c r="C56" s="40"/>
      <c r="D56" s="40">
        <v>1.222</v>
      </c>
      <c r="E56" s="45">
        <f t="shared" si="5"/>
        <v>36.332222222222228</v>
      </c>
      <c r="F56" s="47">
        <f t="shared" si="0"/>
        <v>0.37073696145124724</v>
      </c>
      <c r="H56" s="91"/>
      <c r="I56" s="83">
        <v>1.222</v>
      </c>
      <c r="J56" s="97">
        <f t="shared" si="6"/>
        <v>36.332222222222228</v>
      </c>
      <c r="K56" s="99">
        <f t="shared" si="3"/>
        <v>0.37073696145124724</v>
      </c>
    </row>
    <row r="57" spans="1:11" x14ac:dyDescent="0.25">
      <c r="A57" s="40">
        <v>100</v>
      </c>
      <c r="B57" s="43">
        <v>42104</v>
      </c>
      <c r="C57" s="40"/>
      <c r="D57" s="40">
        <v>1.222</v>
      </c>
      <c r="E57" s="45">
        <f t="shared" si="5"/>
        <v>37.554222222222229</v>
      </c>
      <c r="F57" s="47">
        <f t="shared" si="0"/>
        <v>0.38320634920634927</v>
      </c>
      <c r="H57" s="91"/>
      <c r="I57" s="83">
        <v>1.222</v>
      </c>
      <c r="J57" s="97">
        <f t="shared" si="6"/>
        <v>37.554222222222229</v>
      </c>
      <c r="K57" s="99">
        <f t="shared" si="3"/>
        <v>0.38320634920634927</v>
      </c>
    </row>
    <row r="58" spans="1:11" x14ac:dyDescent="0.25">
      <c r="A58" s="40">
        <v>101</v>
      </c>
      <c r="B58" s="43">
        <v>42105</v>
      </c>
      <c r="C58" s="40"/>
      <c r="D58" s="40">
        <v>1.222</v>
      </c>
      <c r="E58" s="45">
        <f t="shared" si="5"/>
        <v>38.776222222222231</v>
      </c>
      <c r="F58" s="47">
        <f t="shared" si="0"/>
        <v>0.39567573696145131</v>
      </c>
      <c r="H58" s="91"/>
      <c r="I58" s="83">
        <v>1.222</v>
      </c>
      <c r="J58" s="97">
        <f t="shared" si="6"/>
        <v>38.776222222222231</v>
      </c>
      <c r="K58" s="99">
        <f t="shared" si="3"/>
        <v>0.39567573696145131</v>
      </c>
    </row>
    <row r="59" spans="1:11" x14ac:dyDescent="0.25">
      <c r="A59" s="40">
        <v>102</v>
      </c>
      <c r="B59" s="43">
        <v>42106</v>
      </c>
      <c r="C59" s="40"/>
      <c r="D59" s="40">
        <v>1.222</v>
      </c>
      <c r="E59" s="45">
        <f t="shared" si="5"/>
        <v>39.998222222222232</v>
      </c>
      <c r="F59" s="47">
        <f t="shared" si="0"/>
        <v>0.4081451247165534</v>
      </c>
      <c r="H59" s="91"/>
      <c r="I59" s="83">
        <v>1.222</v>
      </c>
      <c r="J59" s="97">
        <f t="shared" si="6"/>
        <v>39.998222222222232</v>
      </c>
      <c r="K59" s="99">
        <f t="shared" si="3"/>
        <v>0.4081451247165534</v>
      </c>
    </row>
    <row r="60" spans="1:11" x14ac:dyDescent="0.25">
      <c r="A60" s="40">
        <v>103</v>
      </c>
      <c r="B60" s="43">
        <v>42107</v>
      </c>
      <c r="C60" s="40"/>
      <c r="D60" s="40">
        <v>1.222</v>
      </c>
      <c r="E60" s="45">
        <f t="shared" si="5"/>
        <v>41.220222222222233</v>
      </c>
      <c r="F60" s="47">
        <f t="shared" si="0"/>
        <v>0.42061451247165543</v>
      </c>
      <c r="H60" s="91"/>
      <c r="I60" s="83">
        <v>1.222</v>
      </c>
      <c r="J60" s="97">
        <f t="shared" si="6"/>
        <v>41.220222222222233</v>
      </c>
      <c r="K60" s="99">
        <f t="shared" si="3"/>
        <v>0.42061451247165543</v>
      </c>
    </row>
    <row r="61" spans="1:11" x14ac:dyDescent="0.25">
      <c r="A61" s="40">
        <v>104</v>
      </c>
      <c r="B61" s="43">
        <v>42108</v>
      </c>
      <c r="C61" s="40"/>
      <c r="D61" s="40">
        <v>1.222</v>
      </c>
      <c r="E61" s="45">
        <f t="shared" si="5"/>
        <v>42.442222222222235</v>
      </c>
      <c r="F61" s="47">
        <f t="shared" si="0"/>
        <v>0.43308390022675747</v>
      </c>
      <c r="H61" s="91"/>
      <c r="I61" s="83">
        <v>1.222</v>
      </c>
      <c r="J61" s="97">
        <f t="shared" si="6"/>
        <v>42.442222222222235</v>
      </c>
      <c r="K61" s="99">
        <f t="shared" si="3"/>
        <v>0.43308390022675747</v>
      </c>
    </row>
    <row r="62" spans="1:11" x14ac:dyDescent="0.25">
      <c r="A62" s="40">
        <v>105</v>
      </c>
      <c r="B62" s="43">
        <v>42109</v>
      </c>
      <c r="C62" s="40"/>
      <c r="D62" s="40">
        <v>1.222</v>
      </c>
      <c r="E62" s="45">
        <f t="shared" si="5"/>
        <v>43.664222222222236</v>
      </c>
      <c r="F62" s="47">
        <f t="shared" si="0"/>
        <v>0.44555328798185956</v>
      </c>
      <c r="H62" s="91"/>
      <c r="I62" s="83">
        <v>1.222</v>
      </c>
      <c r="J62" s="97">
        <f t="shared" si="6"/>
        <v>43.664222222222236</v>
      </c>
      <c r="K62" s="99">
        <f t="shared" si="3"/>
        <v>0.44555328798185956</v>
      </c>
    </row>
    <row r="63" spans="1:11" x14ac:dyDescent="0.25">
      <c r="A63" s="40">
        <v>106</v>
      </c>
      <c r="B63" s="43">
        <v>42110</v>
      </c>
      <c r="C63" s="40"/>
      <c r="D63" s="40">
        <v>1.222</v>
      </c>
      <c r="E63" s="45">
        <f t="shared" si="5"/>
        <v>44.886222222222237</v>
      </c>
      <c r="F63" s="47">
        <f t="shared" si="0"/>
        <v>0.45802267573696159</v>
      </c>
      <c r="H63" s="91"/>
      <c r="I63" s="83">
        <v>1.222</v>
      </c>
      <c r="J63" s="97">
        <f t="shared" si="6"/>
        <v>44.886222222222237</v>
      </c>
      <c r="K63" s="99">
        <f t="shared" si="3"/>
        <v>0.45802267573696159</v>
      </c>
    </row>
    <row r="64" spans="1:11" x14ac:dyDescent="0.25">
      <c r="A64" s="40">
        <v>107</v>
      </c>
      <c r="B64" s="43">
        <v>42111</v>
      </c>
      <c r="C64" s="40"/>
      <c r="D64" s="40">
        <v>1.222</v>
      </c>
      <c r="E64" s="45">
        <f t="shared" si="5"/>
        <v>46.108222222222238</v>
      </c>
      <c r="F64" s="47">
        <f t="shared" si="0"/>
        <v>0.47049206349206368</v>
      </c>
      <c r="H64" s="91"/>
      <c r="I64" s="83">
        <v>1.222</v>
      </c>
      <c r="J64" s="97">
        <f t="shared" si="6"/>
        <v>46.108222222222238</v>
      </c>
      <c r="K64" s="99">
        <f t="shared" si="3"/>
        <v>0.47049206349206368</v>
      </c>
    </row>
    <row r="65" spans="1:11" x14ac:dyDescent="0.25">
      <c r="A65" s="40">
        <v>108</v>
      </c>
      <c r="B65" s="43">
        <v>42112</v>
      </c>
      <c r="C65" s="40"/>
      <c r="D65" s="40">
        <v>1.222</v>
      </c>
      <c r="E65" s="45">
        <f t="shared" si="5"/>
        <v>47.33022222222224</v>
      </c>
      <c r="F65" s="47">
        <f t="shared" si="0"/>
        <v>0.48296145124716572</v>
      </c>
      <c r="H65" s="91"/>
      <c r="I65" s="83">
        <v>1.222</v>
      </c>
      <c r="J65" s="97">
        <f t="shared" si="6"/>
        <v>47.33022222222224</v>
      </c>
      <c r="K65" s="99">
        <f t="shared" si="3"/>
        <v>0.48296145124716572</v>
      </c>
    </row>
    <row r="66" spans="1:11" x14ac:dyDescent="0.25">
      <c r="A66" s="40">
        <v>109</v>
      </c>
      <c r="B66" s="43">
        <v>42113</v>
      </c>
      <c r="C66" s="40"/>
      <c r="D66" s="40">
        <v>1.222</v>
      </c>
      <c r="E66" s="45">
        <f t="shared" si="5"/>
        <v>48.552222222222241</v>
      </c>
      <c r="F66" s="47">
        <f t="shared" si="0"/>
        <v>0.49543083900226775</v>
      </c>
      <c r="H66" s="91"/>
      <c r="I66" s="83">
        <v>1.222</v>
      </c>
      <c r="J66" s="97">
        <f t="shared" si="6"/>
        <v>48.552222222222241</v>
      </c>
      <c r="K66" s="99">
        <f t="shared" si="3"/>
        <v>0.49543083900226775</v>
      </c>
    </row>
    <row r="67" spans="1:11" x14ac:dyDescent="0.25">
      <c r="A67" s="40">
        <v>110</v>
      </c>
      <c r="B67" s="43">
        <v>42114</v>
      </c>
      <c r="C67" s="40"/>
      <c r="D67" s="40">
        <v>1.222</v>
      </c>
      <c r="E67" s="45">
        <f t="shared" si="5"/>
        <v>49.774222222222242</v>
      </c>
      <c r="F67" s="47">
        <f t="shared" si="0"/>
        <v>0.50790022675736979</v>
      </c>
      <c r="H67" s="91"/>
      <c r="I67" s="83">
        <v>1.222</v>
      </c>
      <c r="J67" s="97">
        <f t="shared" si="6"/>
        <v>49.774222222222242</v>
      </c>
      <c r="K67" s="99">
        <f t="shared" si="3"/>
        <v>0.50790022675736979</v>
      </c>
    </row>
    <row r="68" spans="1:11" x14ac:dyDescent="0.25">
      <c r="A68" s="40">
        <v>111</v>
      </c>
      <c r="B68" s="43">
        <v>42115</v>
      </c>
      <c r="C68" s="40">
        <v>51</v>
      </c>
      <c r="D68" s="40"/>
      <c r="E68" s="40">
        <v>51</v>
      </c>
      <c r="F68" s="47">
        <f t="shared" si="0"/>
        <v>0.52040816326530615</v>
      </c>
      <c r="H68" s="91">
        <v>51</v>
      </c>
      <c r="J68">
        <v>51</v>
      </c>
      <c r="K68" s="99">
        <f t="shared" si="3"/>
        <v>0.52040816326530615</v>
      </c>
    </row>
    <row r="69" spans="1:11" x14ac:dyDescent="0.25">
      <c r="A69" s="40">
        <v>112</v>
      </c>
      <c r="B69" s="43">
        <v>42116</v>
      </c>
      <c r="C69" s="40"/>
      <c r="D69" s="45">
        <f>(C96-C68)/(A96-A68)</f>
        <v>1.2142857142857142</v>
      </c>
      <c r="E69" s="45">
        <f>D69+E68</f>
        <v>52.214285714285715</v>
      </c>
      <c r="F69" s="47">
        <f t="shared" si="0"/>
        <v>0.53279883381924198</v>
      </c>
      <c r="H69" s="91"/>
      <c r="I69" s="97">
        <v>1.2142857142857142</v>
      </c>
      <c r="J69" s="97">
        <f>I69+J68</f>
        <v>52.214285714285715</v>
      </c>
      <c r="K69" s="99">
        <f t="shared" si="3"/>
        <v>0.53279883381924198</v>
      </c>
    </row>
    <row r="70" spans="1:11" x14ac:dyDescent="0.25">
      <c r="A70" s="40">
        <v>113</v>
      </c>
      <c r="B70" s="43">
        <v>42117</v>
      </c>
      <c r="C70" s="40"/>
      <c r="D70" s="40">
        <v>1.214</v>
      </c>
      <c r="E70" s="45">
        <f t="shared" ref="E70:E95" si="7">D70+E69</f>
        <v>53.428285714285714</v>
      </c>
      <c r="F70" s="47">
        <f t="shared" si="0"/>
        <v>0.5451865889212828</v>
      </c>
      <c r="H70" s="91"/>
      <c r="I70" s="83">
        <v>1.214</v>
      </c>
      <c r="J70" s="97">
        <f t="shared" ref="J70:J95" si="8">I70+J69</f>
        <v>53.428285714285714</v>
      </c>
      <c r="K70" s="99">
        <f t="shared" si="3"/>
        <v>0.5451865889212828</v>
      </c>
    </row>
    <row r="71" spans="1:11" x14ac:dyDescent="0.25">
      <c r="A71" s="40">
        <v>114</v>
      </c>
      <c r="B71" s="43">
        <v>42118</v>
      </c>
      <c r="C71" s="40"/>
      <c r="D71" s="40">
        <v>1.214</v>
      </c>
      <c r="E71" s="45">
        <f t="shared" si="7"/>
        <v>54.642285714285713</v>
      </c>
      <c r="F71" s="47">
        <f t="shared" si="0"/>
        <v>0.55757434402332362</v>
      </c>
      <c r="H71" s="91"/>
      <c r="I71" s="83">
        <v>1.214</v>
      </c>
      <c r="J71" s="97">
        <f t="shared" si="8"/>
        <v>54.642285714285713</v>
      </c>
      <c r="K71" s="99">
        <f t="shared" si="3"/>
        <v>0.55757434402332362</v>
      </c>
    </row>
    <row r="72" spans="1:11" x14ac:dyDescent="0.25">
      <c r="A72" s="40">
        <v>115</v>
      </c>
      <c r="B72" s="43">
        <v>42119</v>
      </c>
      <c r="C72" s="40"/>
      <c r="D72" s="40">
        <v>1.214</v>
      </c>
      <c r="E72" s="45">
        <f t="shared" si="7"/>
        <v>55.856285714285711</v>
      </c>
      <c r="F72" s="47">
        <f t="shared" si="0"/>
        <v>0.56996209912536444</v>
      </c>
      <c r="H72" s="91"/>
      <c r="I72" s="83">
        <v>1.214</v>
      </c>
      <c r="J72" s="97">
        <f t="shared" si="8"/>
        <v>55.856285714285711</v>
      </c>
      <c r="K72" s="99">
        <f t="shared" si="3"/>
        <v>0.56996209912536444</v>
      </c>
    </row>
    <row r="73" spans="1:11" x14ac:dyDescent="0.25">
      <c r="A73" s="40">
        <v>116</v>
      </c>
      <c r="B73" s="43">
        <v>42120</v>
      </c>
      <c r="C73" s="40"/>
      <c r="D73" s="40">
        <v>1.214</v>
      </c>
      <c r="E73" s="45">
        <f t="shared" si="7"/>
        <v>57.07028571428571</v>
      </c>
      <c r="F73" s="47">
        <f t="shared" si="0"/>
        <v>0.58234985422740515</v>
      </c>
      <c r="H73" s="91"/>
      <c r="I73" s="83">
        <v>1.214</v>
      </c>
      <c r="J73" s="97">
        <f t="shared" si="8"/>
        <v>57.07028571428571</v>
      </c>
      <c r="K73" s="99">
        <f t="shared" si="3"/>
        <v>0.58234985422740515</v>
      </c>
    </row>
    <row r="74" spans="1:11" x14ac:dyDescent="0.25">
      <c r="A74" s="40">
        <v>117</v>
      </c>
      <c r="B74" s="43">
        <v>42121</v>
      </c>
      <c r="C74" s="40"/>
      <c r="D74" s="40">
        <v>1.214</v>
      </c>
      <c r="E74" s="45">
        <f t="shared" si="7"/>
        <v>58.284285714285708</v>
      </c>
      <c r="F74" s="47">
        <f t="shared" si="0"/>
        <v>0.59473760932944597</v>
      </c>
      <c r="H74" s="91"/>
      <c r="I74" s="83">
        <v>1.214</v>
      </c>
      <c r="J74" s="97">
        <f t="shared" si="8"/>
        <v>58.284285714285708</v>
      </c>
      <c r="K74" s="99">
        <f t="shared" si="3"/>
        <v>0.59473760932944597</v>
      </c>
    </row>
    <row r="75" spans="1:11" x14ac:dyDescent="0.25">
      <c r="A75" s="40">
        <v>118</v>
      </c>
      <c r="B75" s="43">
        <v>42122</v>
      </c>
      <c r="C75" s="40"/>
      <c r="D75" s="40">
        <v>1.214</v>
      </c>
      <c r="E75" s="45">
        <f t="shared" si="7"/>
        <v>59.498285714285707</v>
      </c>
      <c r="F75" s="47">
        <f t="shared" si="0"/>
        <v>0.60712536443148679</v>
      </c>
      <c r="H75" s="91"/>
      <c r="I75" s="83">
        <v>1.214</v>
      </c>
      <c r="J75" s="97">
        <f t="shared" si="8"/>
        <v>59.498285714285707</v>
      </c>
      <c r="K75" s="99">
        <f t="shared" si="3"/>
        <v>0.60712536443148679</v>
      </c>
    </row>
    <row r="76" spans="1:11" x14ac:dyDescent="0.25">
      <c r="A76" s="40">
        <v>119</v>
      </c>
      <c r="B76" s="43">
        <v>42123</v>
      </c>
      <c r="C76" s="40"/>
      <c r="D76" s="40">
        <v>1.214</v>
      </c>
      <c r="E76" s="45">
        <f t="shared" si="7"/>
        <v>60.712285714285706</v>
      </c>
      <c r="F76" s="47">
        <f t="shared" si="0"/>
        <v>0.61951311953352761</v>
      </c>
      <c r="H76" s="91"/>
      <c r="I76" s="83">
        <v>1.214</v>
      </c>
      <c r="J76" s="97">
        <f t="shared" si="8"/>
        <v>60.712285714285706</v>
      </c>
      <c r="K76" s="99">
        <f t="shared" si="3"/>
        <v>0.61951311953352761</v>
      </c>
    </row>
    <row r="77" spans="1:11" x14ac:dyDescent="0.25">
      <c r="A77" s="40">
        <v>120</v>
      </c>
      <c r="B77" s="43">
        <v>42124</v>
      </c>
      <c r="C77" s="40"/>
      <c r="D77" s="40">
        <v>1.214</v>
      </c>
      <c r="E77" s="45">
        <f t="shared" si="7"/>
        <v>61.926285714285704</v>
      </c>
      <c r="F77" s="47">
        <f t="shared" si="0"/>
        <v>0.63190087463556843</v>
      </c>
      <c r="H77" s="91"/>
      <c r="I77" s="83">
        <v>1.214</v>
      </c>
      <c r="J77" s="97">
        <f t="shared" si="8"/>
        <v>61.926285714285704</v>
      </c>
      <c r="K77" s="99">
        <f t="shared" si="3"/>
        <v>0.63190087463556843</v>
      </c>
    </row>
    <row r="78" spans="1:11" x14ac:dyDescent="0.25">
      <c r="A78" s="40">
        <v>121</v>
      </c>
      <c r="B78" s="43">
        <v>42125</v>
      </c>
      <c r="C78" s="40"/>
      <c r="D78" s="40">
        <v>1.214</v>
      </c>
      <c r="E78" s="45">
        <f t="shared" si="7"/>
        <v>63.140285714285703</v>
      </c>
      <c r="F78" s="47">
        <f t="shared" si="0"/>
        <v>0.64428862973760925</v>
      </c>
      <c r="H78" s="91"/>
      <c r="I78" s="83">
        <v>1.214</v>
      </c>
      <c r="J78" s="97">
        <f t="shared" si="8"/>
        <v>63.140285714285703</v>
      </c>
      <c r="K78" s="99">
        <f t="shared" si="3"/>
        <v>0.64428862973760925</v>
      </c>
    </row>
    <row r="79" spans="1:11" x14ac:dyDescent="0.25">
      <c r="A79" s="40">
        <v>122</v>
      </c>
      <c r="B79" s="43">
        <v>42126</v>
      </c>
      <c r="C79" s="40"/>
      <c r="D79" s="40">
        <v>1.214</v>
      </c>
      <c r="E79" s="45">
        <f t="shared" si="7"/>
        <v>64.354285714285709</v>
      </c>
      <c r="F79" s="47">
        <f t="shared" ref="F79:F117" si="9">E79/C$117</f>
        <v>0.65667638483965007</v>
      </c>
      <c r="H79" s="91"/>
      <c r="I79" s="83">
        <v>1.214</v>
      </c>
      <c r="J79" s="97">
        <f t="shared" si="8"/>
        <v>64.354285714285709</v>
      </c>
      <c r="K79" s="99">
        <f t="shared" si="3"/>
        <v>0.65667638483965007</v>
      </c>
    </row>
    <row r="80" spans="1:11" x14ac:dyDescent="0.25">
      <c r="A80" s="40">
        <v>123</v>
      </c>
      <c r="B80" s="43">
        <v>42127</v>
      </c>
      <c r="C80" s="40"/>
      <c r="D80" s="40">
        <v>1.214</v>
      </c>
      <c r="E80" s="45">
        <f t="shared" si="7"/>
        <v>65.568285714285707</v>
      </c>
      <c r="F80" s="47">
        <f t="shared" si="9"/>
        <v>0.66906413994169089</v>
      </c>
      <c r="H80" s="91"/>
      <c r="I80" s="83">
        <v>1.214</v>
      </c>
      <c r="J80" s="97">
        <f t="shared" si="8"/>
        <v>65.568285714285707</v>
      </c>
      <c r="K80" s="99">
        <f t="shared" si="3"/>
        <v>0.66906413994169089</v>
      </c>
    </row>
    <row r="81" spans="1:11" x14ac:dyDescent="0.25">
      <c r="A81" s="40">
        <v>124</v>
      </c>
      <c r="B81" s="43">
        <v>42128</v>
      </c>
      <c r="C81" s="40"/>
      <c r="D81" s="40">
        <v>1.214</v>
      </c>
      <c r="E81" s="45">
        <f t="shared" si="7"/>
        <v>66.782285714285706</v>
      </c>
      <c r="F81" s="47">
        <f t="shared" si="9"/>
        <v>0.68145189504373171</v>
      </c>
      <c r="H81" s="91"/>
      <c r="I81" s="83">
        <v>1.214</v>
      </c>
      <c r="J81" s="97">
        <f t="shared" si="8"/>
        <v>66.782285714285706</v>
      </c>
      <c r="K81" s="99">
        <f t="shared" si="3"/>
        <v>0.68145189504373171</v>
      </c>
    </row>
    <row r="82" spans="1:11" x14ac:dyDescent="0.25">
      <c r="A82" s="40">
        <v>125</v>
      </c>
      <c r="B82" s="43">
        <v>42129</v>
      </c>
      <c r="C82" s="40"/>
      <c r="D82" s="40">
        <v>1.214</v>
      </c>
      <c r="E82" s="45">
        <f t="shared" si="7"/>
        <v>67.996285714285705</v>
      </c>
      <c r="F82" s="47">
        <f t="shared" si="9"/>
        <v>0.69383965014577254</v>
      </c>
      <c r="H82" s="91"/>
      <c r="I82" s="83">
        <v>1.214</v>
      </c>
      <c r="J82" s="97">
        <f t="shared" si="8"/>
        <v>67.996285714285705</v>
      </c>
      <c r="K82" s="99">
        <f t="shared" si="3"/>
        <v>0.69383965014577254</v>
      </c>
    </row>
    <row r="83" spans="1:11" x14ac:dyDescent="0.25">
      <c r="A83" s="40">
        <v>126</v>
      </c>
      <c r="B83" s="43">
        <v>42130</v>
      </c>
      <c r="C83" s="40"/>
      <c r="D83" s="40">
        <v>1.214</v>
      </c>
      <c r="E83" s="45">
        <f t="shared" si="7"/>
        <v>69.210285714285703</v>
      </c>
      <c r="F83" s="47">
        <f t="shared" si="9"/>
        <v>0.70622740524781324</v>
      </c>
      <c r="H83" s="91"/>
      <c r="I83" s="83">
        <v>1.214</v>
      </c>
      <c r="J83" s="97">
        <f t="shared" si="8"/>
        <v>69.210285714285703</v>
      </c>
      <c r="K83" s="99">
        <f t="shared" si="3"/>
        <v>0.70622740524781324</v>
      </c>
    </row>
    <row r="84" spans="1:11" x14ac:dyDescent="0.25">
      <c r="A84" s="40">
        <v>127</v>
      </c>
      <c r="B84" s="43">
        <v>42131</v>
      </c>
      <c r="C84" s="40"/>
      <c r="D84" s="40">
        <v>1.214</v>
      </c>
      <c r="E84" s="45">
        <f t="shared" si="7"/>
        <v>70.424285714285702</v>
      </c>
      <c r="F84" s="47">
        <f t="shared" si="9"/>
        <v>0.71861516034985407</v>
      </c>
      <c r="H84" s="91"/>
      <c r="I84" s="83">
        <v>1.214</v>
      </c>
      <c r="J84" s="97">
        <f t="shared" si="8"/>
        <v>70.424285714285702</v>
      </c>
      <c r="K84" s="99">
        <f t="shared" si="3"/>
        <v>0.71861516034985407</v>
      </c>
    </row>
    <row r="85" spans="1:11" x14ac:dyDescent="0.25">
      <c r="A85" s="40">
        <v>128</v>
      </c>
      <c r="B85" s="43">
        <v>42132</v>
      </c>
      <c r="C85" s="40"/>
      <c r="D85" s="40">
        <v>1.214</v>
      </c>
      <c r="E85" s="45">
        <f t="shared" si="7"/>
        <v>71.638285714285701</v>
      </c>
      <c r="F85" s="47">
        <f t="shared" si="9"/>
        <v>0.73100291545189489</v>
      </c>
      <c r="H85" s="91"/>
      <c r="I85" s="83">
        <v>1.214</v>
      </c>
      <c r="J85" s="97">
        <f t="shared" si="8"/>
        <v>71.638285714285701</v>
      </c>
      <c r="K85" s="99">
        <f t="shared" si="3"/>
        <v>0.73100291545189489</v>
      </c>
    </row>
    <row r="86" spans="1:11" x14ac:dyDescent="0.25">
      <c r="A86" s="40">
        <v>129</v>
      </c>
      <c r="B86" s="43">
        <v>42133</v>
      </c>
      <c r="C86" s="40"/>
      <c r="D86" s="40">
        <v>1.214</v>
      </c>
      <c r="E86" s="45">
        <f t="shared" si="7"/>
        <v>72.852285714285699</v>
      </c>
      <c r="F86" s="47">
        <f t="shared" si="9"/>
        <v>0.74339067055393571</v>
      </c>
      <c r="H86" s="91"/>
      <c r="I86" s="83">
        <v>1.214</v>
      </c>
      <c r="J86" s="97">
        <f t="shared" si="8"/>
        <v>72.852285714285699</v>
      </c>
      <c r="K86" s="99">
        <f t="shared" si="3"/>
        <v>0.74339067055393571</v>
      </c>
    </row>
    <row r="87" spans="1:11" x14ac:dyDescent="0.25">
      <c r="A87" s="40">
        <v>130</v>
      </c>
      <c r="B87" s="43">
        <v>42134</v>
      </c>
      <c r="C87" s="40"/>
      <c r="D87" s="40">
        <v>1.214</v>
      </c>
      <c r="E87" s="45">
        <f t="shared" si="7"/>
        <v>74.066285714285698</v>
      </c>
      <c r="F87" s="47">
        <f t="shared" si="9"/>
        <v>0.75577842565597653</v>
      </c>
      <c r="H87" s="91"/>
      <c r="I87" s="83">
        <v>1.214</v>
      </c>
      <c r="J87" s="97">
        <f t="shared" si="8"/>
        <v>74.066285714285698</v>
      </c>
      <c r="K87" s="99">
        <f t="shared" si="3"/>
        <v>0.75577842565597653</v>
      </c>
    </row>
    <row r="88" spans="1:11" x14ac:dyDescent="0.25">
      <c r="A88" s="40">
        <v>131</v>
      </c>
      <c r="B88" s="43">
        <v>42135</v>
      </c>
      <c r="C88" s="40"/>
      <c r="D88" s="40">
        <v>1.214</v>
      </c>
      <c r="E88" s="45">
        <f t="shared" si="7"/>
        <v>75.280285714285696</v>
      </c>
      <c r="F88" s="47">
        <f t="shared" si="9"/>
        <v>0.76816618075801735</v>
      </c>
      <c r="H88" s="91"/>
      <c r="I88" s="83">
        <v>1.214</v>
      </c>
      <c r="J88" s="97">
        <f t="shared" si="8"/>
        <v>75.280285714285696</v>
      </c>
      <c r="K88" s="99">
        <f t="shared" si="3"/>
        <v>0.76816618075801735</v>
      </c>
    </row>
    <row r="89" spans="1:11" x14ac:dyDescent="0.25">
      <c r="A89" s="40">
        <v>132</v>
      </c>
      <c r="B89" s="43">
        <v>42136</v>
      </c>
      <c r="C89" s="40"/>
      <c r="D89" s="40">
        <v>1.214</v>
      </c>
      <c r="E89" s="45">
        <f t="shared" si="7"/>
        <v>76.494285714285695</v>
      </c>
      <c r="F89" s="47">
        <f t="shared" si="9"/>
        <v>0.78055393586005817</v>
      </c>
      <c r="H89" s="91"/>
      <c r="I89" s="83">
        <v>1.214</v>
      </c>
      <c r="J89" s="97">
        <f t="shared" si="8"/>
        <v>76.494285714285695</v>
      </c>
      <c r="K89" s="99">
        <f t="shared" si="3"/>
        <v>0.78055393586005817</v>
      </c>
    </row>
    <row r="90" spans="1:11" x14ac:dyDescent="0.25">
      <c r="A90" s="40">
        <v>133</v>
      </c>
      <c r="B90" s="43">
        <v>42137</v>
      </c>
      <c r="C90" s="40"/>
      <c r="D90" s="40">
        <v>1.214</v>
      </c>
      <c r="E90" s="45">
        <f t="shared" si="7"/>
        <v>77.708285714285694</v>
      </c>
      <c r="F90" s="47">
        <f t="shared" si="9"/>
        <v>0.79294169096209888</v>
      </c>
      <c r="H90" s="91"/>
      <c r="I90" s="83">
        <v>1.214</v>
      </c>
      <c r="J90" s="97">
        <f t="shared" si="8"/>
        <v>77.708285714285694</v>
      </c>
      <c r="K90" s="99">
        <f t="shared" si="3"/>
        <v>0.79294169096209888</v>
      </c>
    </row>
    <row r="91" spans="1:11" x14ac:dyDescent="0.25">
      <c r="A91" s="40">
        <v>134</v>
      </c>
      <c r="B91" s="43">
        <v>42138</v>
      </c>
      <c r="C91" s="40"/>
      <c r="D91" s="40">
        <v>1.214</v>
      </c>
      <c r="E91" s="45">
        <f t="shared" si="7"/>
        <v>78.922285714285692</v>
      </c>
      <c r="F91" s="47">
        <f t="shared" si="9"/>
        <v>0.8053294460641397</v>
      </c>
      <c r="H91" s="91"/>
      <c r="I91" s="83">
        <v>1.214</v>
      </c>
      <c r="J91" s="97">
        <f t="shared" si="8"/>
        <v>78.922285714285692</v>
      </c>
      <c r="K91" s="99">
        <f t="shared" si="3"/>
        <v>0.8053294460641397</v>
      </c>
    </row>
    <row r="92" spans="1:11" x14ac:dyDescent="0.25">
      <c r="A92" s="40">
        <v>135</v>
      </c>
      <c r="B92" s="43">
        <v>42139</v>
      </c>
      <c r="C92" s="40"/>
      <c r="D92" s="40">
        <v>1.214</v>
      </c>
      <c r="E92" s="45">
        <f t="shared" si="7"/>
        <v>80.136285714285691</v>
      </c>
      <c r="F92" s="47">
        <f t="shared" si="9"/>
        <v>0.81771720116618052</v>
      </c>
      <c r="H92" s="91"/>
      <c r="I92" s="83">
        <v>1.214</v>
      </c>
      <c r="J92" s="97">
        <f t="shared" si="8"/>
        <v>80.136285714285691</v>
      </c>
      <c r="K92" s="99">
        <f t="shared" si="3"/>
        <v>0.81771720116618052</v>
      </c>
    </row>
    <row r="93" spans="1:11" x14ac:dyDescent="0.25">
      <c r="A93" s="40">
        <v>136</v>
      </c>
      <c r="B93" s="43">
        <v>42140</v>
      </c>
      <c r="C93" s="40"/>
      <c r="D93" s="40">
        <v>1.214</v>
      </c>
      <c r="E93" s="45">
        <f t="shared" si="7"/>
        <v>81.35028571428569</v>
      </c>
      <c r="F93" s="47">
        <f t="shared" si="9"/>
        <v>0.83010495626822134</v>
      </c>
      <c r="H93" s="91"/>
      <c r="I93" s="83">
        <v>1.214</v>
      </c>
      <c r="J93" s="97">
        <f t="shared" si="8"/>
        <v>81.35028571428569</v>
      </c>
      <c r="K93" s="99">
        <f t="shared" si="3"/>
        <v>0.83010495626822134</v>
      </c>
    </row>
    <row r="94" spans="1:11" x14ac:dyDescent="0.25">
      <c r="A94" s="40">
        <v>137</v>
      </c>
      <c r="B94" s="43">
        <v>42141</v>
      </c>
      <c r="C94" s="40"/>
      <c r="D94" s="40">
        <v>1.214</v>
      </c>
      <c r="E94" s="45">
        <f t="shared" si="7"/>
        <v>82.564285714285688</v>
      </c>
      <c r="F94" s="47">
        <f t="shared" si="9"/>
        <v>0.84249271137026216</v>
      </c>
      <c r="H94" s="91"/>
      <c r="I94" s="83">
        <v>1.214</v>
      </c>
      <c r="J94" s="97">
        <f t="shared" si="8"/>
        <v>82.564285714285688</v>
      </c>
      <c r="K94" s="99">
        <f t="shared" si="3"/>
        <v>0.84249271137026216</v>
      </c>
    </row>
    <row r="95" spans="1:11" x14ac:dyDescent="0.25">
      <c r="A95" s="40">
        <v>138</v>
      </c>
      <c r="B95" s="43">
        <v>42142</v>
      </c>
      <c r="C95" s="40"/>
      <c r="D95" s="40">
        <v>1.214</v>
      </c>
      <c r="E95" s="45">
        <f t="shared" si="7"/>
        <v>83.778285714285687</v>
      </c>
      <c r="F95" s="47">
        <f t="shared" si="9"/>
        <v>0.85488046647230298</v>
      </c>
      <c r="H95" s="91"/>
      <c r="I95" s="83">
        <v>1.214</v>
      </c>
      <c r="J95" s="97">
        <f t="shared" si="8"/>
        <v>83.778285714285687</v>
      </c>
      <c r="K95" s="99">
        <f t="shared" si="3"/>
        <v>0.85488046647230298</v>
      </c>
    </row>
    <row r="96" spans="1:11" x14ac:dyDescent="0.25">
      <c r="A96" s="40">
        <v>139</v>
      </c>
      <c r="B96" s="43">
        <v>42143</v>
      </c>
      <c r="C96" s="40">
        <v>85</v>
      </c>
      <c r="D96" s="40"/>
      <c r="E96" s="40">
        <v>85</v>
      </c>
      <c r="F96" s="47">
        <f t="shared" si="9"/>
        <v>0.86734693877551017</v>
      </c>
      <c r="H96" s="91">
        <v>85</v>
      </c>
      <c r="J96">
        <v>85</v>
      </c>
      <c r="K96" s="99">
        <f t="shared" ref="K96:K117" si="10">J96/J$117</f>
        <v>0.86734693877551017</v>
      </c>
    </row>
    <row r="97" spans="1:11" x14ac:dyDescent="0.25">
      <c r="A97" s="40">
        <v>140</v>
      </c>
      <c r="B97" s="43">
        <v>42144</v>
      </c>
      <c r="C97" s="40"/>
      <c r="D97" s="45">
        <f>(C117-C96)/(A117-A96)</f>
        <v>0.61904761904761907</v>
      </c>
      <c r="E97" s="45">
        <f>D97+E96</f>
        <v>85.61904761904762</v>
      </c>
      <c r="F97" s="47">
        <f t="shared" si="9"/>
        <v>0.87366375121477169</v>
      </c>
      <c r="H97" s="91"/>
      <c r="I97" s="97">
        <v>0.61904761904761907</v>
      </c>
      <c r="J97" s="97">
        <f>I97+J96</f>
        <v>85.61904761904762</v>
      </c>
      <c r="K97" s="99">
        <f t="shared" si="10"/>
        <v>0.87366375121477169</v>
      </c>
    </row>
    <row r="98" spans="1:11" x14ac:dyDescent="0.25">
      <c r="A98" s="40">
        <v>141</v>
      </c>
      <c r="B98" s="43">
        <v>42145</v>
      </c>
      <c r="C98" s="40"/>
      <c r="D98" s="40">
        <v>0.61899999999999999</v>
      </c>
      <c r="E98" s="45">
        <f t="shared" ref="E98:E116" si="11">D98+E97</f>
        <v>86.23804761904762</v>
      </c>
      <c r="F98" s="47">
        <f t="shared" si="9"/>
        <v>0.87998007774538389</v>
      </c>
      <c r="H98" s="91"/>
      <c r="I98" s="83">
        <v>0.61899999999999999</v>
      </c>
      <c r="J98" s="97">
        <f t="shared" ref="J98:J116" si="12">I98+J97</f>
        <v>86.23804761904762</v>
      </c>
      <c r="K98" s="99">
        <f t="shared" si="10"/>
        <v>0.87998007774538389</v>
      </c>
    </row>
    <row r="99" spans="1:11" x14ac:dyDescent="0.25">
      <c r="A99" s="40">
        <v>142</v>
      </c>
      <c r="B99" s="43">
        <v>42146</v>
      </c>
      <c r="C99" s="40"/>
      <c r="D99" s="40">
        <v>0.61899999999999999</v>
      </c>
      <c r="E99" s="45">
        <f t="shared" si="11"/>
        <v>86.85704761904762</v>
      </c>
      <c r="F99" s="47">
        <f t="shared" si="9"/>
        <v>0.8862964042759961</v>
      </c>
      <c r="H99" s="91"/>
      <c r="I99" s="83">
        <v>0.61899999999999999</v>
      </c>
      <c r="J99" s="97">
        <f t="shared" si="12"/>
        <v>86.85704761904762</v>
      </c>
      <c r="K99" s="99">
        <f t="shared" si="10"/>
        <v>0.8862964042759961</v>
      </c>
    </row>
    <row r="100" spans="1:11" x14ac:dyDescent="0.25">
      <c r="A100" s="40">
        <v>143</v>
      </c>
      <c r="B100" s="43">
        <v>42147</v>
      </c>
      <c r="C100" s="40"/>
      <c r="D100" s="40">
        <v>0.61899999999999999</v>
      </c>
      <c r="E100" s="45">
        <f t="shared" si="11"/>
        <v>87.47604761904762</v>
      </c>
      <c r="F100" s="47">
        <f t="shared" si="9"/>
        <v>0.89261273080660841</v>
      </c>
      <c r="H100" s="91"/>
      <c r="I100" s="83">
        <v>0.61899999999999999</v>
      </c>
      <c r="J100" s="97">
        <f t="shared" si="12"/>
        <v>87.47604761904762</v>
      </c>
      <c r="K100" s="99">
        <f t="shared" si="10"/>
        <v>0.89261273080660841</v>
      </c>
    </row>
    <row r="101" spans="1:11" x14ac:dyDescent="0.25">
      <c r="A101" s="40">
        <v>144</v>
      </c>
      <c r="B101" s="43">
        <v>42148</v>
      </c>
      <c r="C101" s="40"/>
      <c r="D101" s="40">
        <v>0.61899999999999999</v>
      </c>
      <c r="E101" s="45">
        <f t="shared" si="11"/>
        <v>88.095047619047619</v>
      </c>
      <c r="F101" s="47">
        <f t="shared" si="9"/>
        <v>0.89892905733722062</v>
      </c>
      <c r="H101" s="91"/>
      <c r="I101" s="83">
        <v>0.61899999999999999</v>
      </c>
      <c r="J101" s="97">
        <f t="shared" si="12"/>
        <v>88.095047619047619</v>
      </c>
      <c r="K101" s="99">
        <f t="shared" si="10"/>
        <v>0.89892905733722062</v>
      </c>
    </row>
    <row r="102" spans="1:11" x14ac:dyDescent="0.25">
      <c r="A102" s="40">
        <v>145</v>
      </c>
      <c r="B102" s="43">
        <v>42149</v>
      </c>
      <c r="C102" s="40"/>
      <c r="D102" s="40">
        <v>0.61899999999999999</v>
      </c>
      <c r="E102" s="45">
        <f t="shared" si="11"/>
        <v>88.714047619047619</v>
      </c>
      <c r="F102" s="47">
        <f t="shared" si="9"/>
        <v>0.90524538386783282</v>
      </c>
      <c r="H102" s="91"/>
      <c r="I102" s="83">
        <v>0.61899999999999999</v>
      </c>
      <c r="J102" s="97">
        <f t="shared" si="12"/>
        <v>88.714047619047619</v>
      </c>
      <c r="K102" s="99">
        <f t="shared" si="10"/>
        <v>0.90524538386783282</v>
      </c>
    </row>
    <row r="103" spans="1:11" x14ac:dyDescent="0.25">
      <c r="A103" s="40">
        <v>146</v>
      </c>
      <c r="B103" s="43">
        <v>42150</v>
      </c>
      <c r="C103" s="40"/>
      <c r="D103" s="40">
        <v>0.61899999999999999</v>
      </c>
      <c r="E103" s="45">
        <f t="shared" si="11"/>
        <v>89.333047619047619</v>
      </c>
      <c r="F103" s="47">
        <f t="shared" si="9"/>
        <v>0.91156171039844514</v>
      </c>
      <c r="H103" s="91"/>
      <c r="I103" s="83">
        <v>0.61899999999999999</v>
      </c>
      <c r="J103" s="97">
        <f t="shared" si="12"/>
        <v>89.333047619047619</v>
      </c>
      <c r="K103" s="99">
        <f t="shared" si="10"/>
        <v>0.91156171039844514</v>
      </c>
    </row>
    <row r="104" spans="1:11" x14ac:dyDescent="0.25">
      <c r="A104" s="40">
        <v>147</v>
      </c>
      <c r="B104" s="43">
        <v>42151</v>
      </c>
      <c r="C104" s="40"/>
      <c r="D104" s="40">
        <v>0.61899999999999999</v>
      </c>
      <c r="E104" s="45">
        <f t="shared" si="11"/>
        <v>89.952047619047619</v>
      </c>
      <c r="F104" s="47">
        <f t="shared" si="9"/>
        <v>0.91787803692905734</v>
      </c>
      <c r="H104" s="91"/>
      <c r="I104" s="83">
        <v>0.61899999999999999</v>
      </c>
      <c r="J104" s="97">
        <f t="shared" si="12"/>
        <v>89.952047619047619</v>
      </c>
      <c r="K104" s="99">
        <f t="shared" si="10"/>
        <v>0.91787803692905734</v>
      </c>
    </row>
    <row r="105" spans="1:11" x14ac:dyDescent="0.25">
      <c r="A105" s="40">
        <v>148</v>
      </c>
      <c r="B105" s="43">
        <v>42152</v>
      </c>
      <c r="C105" s="40"/>
      <c r="D105" s="40">
        <v>0.61899999999999999</v>
      </c>
      <c r="E105" s="45">
        <f t="shared" si="11"/>
        <v>90.571047619047619</v>
      </c>
      <c r="F105" s="47">
        <f t="shared" si="9"/>
        <v>0.92419436345966954</v>
      </c>
      <c r="H105" s="91"/>
      <c r="I105" s="83">
        <v>0.61899999999999999</v>
      </c>
      <c r="J105" s="97">
        <f t="shared" si="12"/>
        <v>90.571047619047619</v>
      </c>
      <c r="K105" s="99">
        <f t="shared" si="10"/>
        <v>0.92419436345966954</v>
      </c>
    </row>
    <row r="106" spans="1:11" x14ac:dyDescent="0.25">
      <c r="A106" s="40">
        <v>149</v>
      </c>
      <c r="B106" s="43">
        <v>42153</v>
      </c>
      <c r="C106" s="40"/>
      <c r="D106" s="40">
        <v>0.61899999999999999</v>
      </c>
      <c r="E106" s="45">
        <f t="shared" si="11"/>
        <v>91.190047619047618</v>
      </c>
      <c r="F106" s="47">
        <f t="shared" si="9"/>
        <v>0.93051068999028186</v>
      </c>
      <c r="H106" s="91"/>
      <c r="I106" s="83">
        <v>0.61899999999999999</v>
      </c>
      <c r="J106" s="97">
        <f t="shared" si="12"/>
        <v>91.190047619047618</v>
      </c>
      <c r="K106" s="99">
        <f t="shared" si="10"/>
        <v>0.93051068999028186</v>
      </c>
    </row>
    <row r="107" spans="1:11" x14ac:dyDescent="0.25">
      <c r="A107" s="40">
        <v>150</v>
      </c>
      <c r="B107" s="43">
        <v>42154</v>
      </c>
      <c r="C107" s="40"/>
      <c r="D107" s="40">
        <v>0.61899999999999999</v>
      </c>
      <c r="E107" s="45">
        <f t="shared" si="11"/>
        <v>91.809047619047618</v>
      </c>
      <c r="F107" s="47">
        <f t="shared" si="9"/>
        <v>0.93682701652089406</v>
      </c>
      <c r="H107" s="91"/>
      <c r="I107" s="83">
        <v>0.61899999999999999</v>
      </c>
      <c r="J107" s="97">
        <f t="shared" si="12"/>
        <v>91.809047619047618</v>
      </c>
      <c r="K107" s="99">
        <f t="shared" si="10"/>
        <v>0.93682701652089406</v>
      </c>
    </row>
    <row r="108" spans="1:11" x14ac:dyDescent="0.25">
      <c r="A108" s="40">
        <v>151</v>
      </c>
      <c r="B108" s="43">
        <v>42155</v>
      </c>
      <c r="C108" s="40"/>
      <c r="D108" s="40">
        <v>0.61899999999999999</v>
      </c>
      <c r="E108" s="45">
        <f t="shared" si="11"/>
        <v>92.428047619047618</v>
      </c>
      <c r="F108" s="47">
        <f t="shared" si="9"/>
        <v>0.94314334305150627</v>
      </c>
      <c r="H108" s="91"/>
      <c r="I108" s="83">
        <v>0.61899999999999999</v>
      </c>
      <c r="J108" s="97">
        <f t="shared" si="12"/>
        <v>92.428047619047618</v>
      </c>
      <c r="K108" s="99">
        <f t="shared" si="10"/>
        <v>0.94314334305150627</v>
      </c>
    </row>
    <row r="109" spans="1:11" x14ac:dyDescent="0.25">
      <c r="A109" s="40">
        <v>152</v>
      </c>
      <c r="B109" s="43">
        <v>42156</v>
      </c>
      <c r="C109" s="40"/>
      <c r="D109" s="40">
        <v>0.61899999999999999</v>
      </c>
      <c r="E109" s="45">
        <f t="shared" si="11"/>
        <v>93.047047619047618</v>
      </c>
      <c r="F109" s="47">
        <f t="shared" si="9"/>
        <v>0.94945966958211858</v>
      </c>
      <c r="H109" s="91"/>
      <c r="I109" s="83">
        <v>0.61899999999999999</v>
      </c>
      <c r="J109" s="97">
        <f t="shared" si="12"/>
        <v>93.047047619047618</v>
      </c>
      <c r="K109" s="99">
        <f t="shared" si="10"/>
        <v>0.94945966958211858</v>
      </c>
    </row>
    <row r="110" spans="1:11" x14ac:dyDescent="0.25">
      <c r="A110" s="40">
        <v>153</v>
      </c>
      <c r="B110" s="43">
        <v>42157</v>
      </c>
      <c r="C110" s="40"/>
      <c r="D110" s="40">
        <v>0.61899999999999999</v>
      </c>
      <c r="E110" s="45">
        <f t="shared" si="11"/>
        <v>93.666047619047617</v>
      </c>
      <c r="F110" s="47">
        <f t="shared" si="9"/>
        <v>0.95577599611273079</v>
      </c>
      <c r="H110" s="91"/>
      <c r="I110" s="83">
        <v>0.61899999999999999</v>
      </c>
      <c r="J110" s="97">
        <f t="shared" si="12"/>
        <v>93.666047619047617</v>
      </c>
      <c r="K110" s="99">
        <f t="shared" si="10"/>
        <v>0.95577599611273079</v>
      </c>
    </row>
    <row r="111" spans="1:11" x14ac:dyDescent="0.25">
      <c r="A111" s="40">
        <v>154</v>
      </c>
      <c r="B111" s="43">
        <v>42158</v>
      </c>
      <c r="C111" s="40"/>
      <c r="D111" s="40">
        <v>0.61899999999999999</v>
      </c>
      <c r="E111" s="45">
        <f t="shared" si="11"/>
        <v>94.285047619047617</v>
      </c>
      <c r="F111" s="47">
        <f t="shared" si="9"/>
        <v>0.96209232264334299</v>
      </c>
      <c r="H111" s="91"/>
      <c r="I111" s="83">
        <v>0.61899999999999999</v>
      </c>
      <c r="J111" s="97">
        <f t="shared" si="12"/>
        <v>94.285047619047617</v>
      </c>
      <c r="K111" s="99">
        <f t="shared" si="10"/>
        <v>0.96209232264334299</v>
      </c>
    </row>
    <row r="112" spans="1:11" x14ac:dyDescent="0.25">
      <c r="A112" s="40">
        <v>155</v>
      </c>
      <c r="B112" s="43">
        <v>42159</v>
      </c>
      <c r="C112" s="40"/>
      <c r="D112" s="40">
        <v>0.61899999999999999</v>
      </c>
      <c r="E112" s="45">
        <f t="shared" si="11"/>
        <v>94.904047619047617</v>
      </c>
      <c r="F112" s="47">
        <f t="shared" si="9"/>
        <v>0.9684086491739553</v>
      </c>
      <c r="H112" s="91"/>
      <c r="I112" s="83">
        <v>0.61899999999999999</v>
      </c>
      <c r="J112" s="97">
        <f t="shared" si="12"/>
        <v>94.904047619047617</v>
      </c>
      <c r="K112" s="99">
        <f t="shared" si="10"/>
        <v>0.9684086491739553</v>
      </c>
    </row>
    <row r="113" spans="1:11" x14ac:dyDescent="0.25">
      <c r="A113" s="40">
        <v>156</v>
      </c>
      <c r="B113" s="43">
        <v>42160</v>
      </c>
      <c r="C113" s="40"/>
      <c r="D113" s="40">
        <v>0.61899999999999999</v>
      </c>
      <c r="E113" s="45">
        <f t="shared" si="11"/>
        <v>95.523047619047617</v>
      </c>
      <c r="F113" s="47">
        <f t="shared" si="9"/>
        <v>0.97472497570456751</v>
      </c>
      <c r="H113" s="91"/>
      <c r="I113" s="83">
        <v>0.61899999999999999</v>
      </c>
      <c r="J113" s="97">
        <f t="shared" si="12"/>
        <v>95.523047619047617</v>
      </c>
      <c r="K113" s="99">
        <f t="shared" si="10"/>
        <v>0.97472497570456751</v>
      </c>
    </row>
    <row r="114" spans="1:11" x14ac:dyDescent="0.25">
      <c r="A114" s="40">
        <v>157</v>
      </c>
      <c r="B114" s="43">
        <v>42161</v>
      </c>
      <c r="C114" s="40"/>
      <c r="D114" s="40">
        <v>0.61899999999999999</v>
      </c>
      <c r="E114" s="45">
        <f t="shared" si="11"/>
        <v>96.142047619047617</v>
      </c>
      <c r="F114" s="47">
        <f t="shared" si="9"/>
        <v>0.98104130223517971</v>
      </c>
      <c r="H114" s="91"/>
      <c r="I114" s="83">
        <v>0.61899999999999999</v>
      </c>
      <c r="J114" s="97">
        <f t="shared" si="12"/>
        <v>96.142047619047617</v>
      </c>
      <c r="K114" s="99">
        <f t="shared" si="10"/>
        <v>0.98104130223517971</v>
      </c>
    </row>
    <row r="115" spans="1:11" x14ac:dyDescent="0.25">
      <c r="A115" s="40">
        <v>158</v>
      </c>
      <c r="B115" s="43">
        <v>42162</v>
      </c>
      <c r="C115" s="40"/>
      <c r="D115" s="40">
        <v>0.61899999999999999</v>
      </c>
      <c r="E115" s="45">
        <f t="shared" si="11"/>
        <v>96.761047619047616</v>
      </c>
      <c r="F115" s="47">
        <f t="shared" si="9"/>
        <v>0.98735762876579203</v>
      </c>
      <c r="H115" s="91"/>
      <c r="I115" s="83">
        <v>0.61899999999999999</v>
      </c>
      <c r="J115" s="97">
        <f t="shared" si="12"/>
        <v>96.761047619047616</v>
      </c>
      <c r="K115" s="99">
        <f t="shared" si="10"/>
        <v>0.98735762876579203</v>
      </c>
    </row>
    <row r="116" spans="1:11" x14ac:dyDescent="0.25">
      <c r="A116" s="40">
        <v>159</v>
      </c>
      <c r="B116" s="43">
        <v>42163</v>
      </c>
      <c r="C116" s="40"/>
      <c r="D116" s="40">
        <v>0.61899999999999999</v>
      </c>
      <c r="E116" s="45">
        <f t="shared" si="11"/>
        <v>97.380047619047616</v>
      </c>
      <c r="F116" s="47">
        <f t="shared" si="9"/>
        <v>0.99367395529640423</v>
      </c>
      <c r="H116" s="91"/>
      <c r="I116" s="83">
        <v>0.61899999999999999</v>
      </c>
      <c r="J116" s="97">
        <f t="shared" si="12"/>
        <v>97.380047619047616</v>
      </c>
      <c r="K116" s="99">
        <f t="shared" si="10"/>
        <v>0.99367395529640423</v>
      </c>
    </row>
    <row r="117" spans="1:11" x14ac:dyDescent="0.25">
      <c r="A117" s="40">
        <v>160</v>
      </c>
      <c r="B117" s="43">
        <v>42164</v>
      </c>
      <c r="C117" s="40">
        <v>98</v>
      </c>
      <c r="D117" s="40"/>
      <c r="E117" s="40">
        <v>98</v>
      </c>
      <c r="F117" s="47">
        <f t="shared" si="9"/>
        <v>1</v>
      </c>
      <c r="H117" s="91">
        <v>98</v>
      </c>
      <c r="J117">
        <v>98</v>
      </c>
      <c r="K117" s="99">
        <f t="shared" si="10"/>
        <v>1</v>
      </c>
    </row>
    <row r="118" spans="1:11" x14ac:dyDescent="0.25">
      <c r="A118" s="40">
        <v>161</v>
      </c>
      <c r="B118" s="43">
        <v>42165</v>
      </c>
      <c r="C118" s="40"/>
      <c r="D118" s="40"/>
      <c r="E118" s="40"/>
      <c r="F118" s="40"/>
      <c r="H118" s="91"/>
    </row>
    <row r="119" spans="1:11" x14ac:dyDescent="0.25">
      <c r="A119" s="40">
        <v>162</v>
      </c>
      <c r="B119" s="43">
        <v>42166</v>
      </c>
      <c r="C119" s="40"/>
      <c r="D119" s="40"/>
      <c r="E119" s="40"/>
      <c r="F119" s="40"/>
      <c r="H119" s="91"/>
    </row>
    <row r="120" spans="1:11" x14ac:dyDescent="0.25">
      <c r="A120" s="40">
        <v>163</v>
      </c>
      <c r="B120" s="43">
        <v>42167</v>
      </c>
      <c r="C120" s="40"/>
      <c r="D120" s="40"/>
      <c r="E120" s="40"/>
      <c r="F120" s="40"/>
      <c r="H120" s="91"/>
    </row>
    <row r="121" spans="1:11" x14ac:dyDescent="0.25">
      <c r="A121" s="40">
        <v>164</v>
      </c>
      <c r="B121" s="43">
        <v>42168</v>
      </c>
      <c r="C121" s="40"/>
      <c r="D121" s="40"/>
      <c r="E121" s="40"/>
      <c r="F121" s="40"/>
      <c r="H121" s="91"/>
    </row>
    <row r="122" spans="1:11" x14ac:dyDescent="0.25">
      <c r="A122" s="40">
        <v>165</v>
      </c>
      <c r="B122" s="43">
        <v>42169</v>
      </c>
      <c r="C122" s="40"/>
      <c r="D122" s="40"/>
      <c r="E122" s="40"/>
      <c r="F122" s="40"/>
      <c r="H122" s="91"/>
    </row>
    <row r="123" spans="1:11" x14ac:dyDescent="0.25">
      <c r="A123" s="40">
        <v>166</v>
      </c>
      <c r="B123" s="43">
        <v>42170</v>
      </c>
      <c r="C123" s="40"/>
      <c r="D123" s="40"/>
      <c r="E123" s="40"/>
      <c r="F123" s="40"/>
      <c r="H123" s="91"/>
    </row>
    <row r="124" spans="1:11" x14ac:dyDescent="0.25">
      <c r="A124" s="40">
        <v>167</v>
      </c>
      <c r="B124" s="43">
        <v>42171</v>
      </c>
      <c r="C124" s="40"/>
      <c r="D124" s="40"/>
      <c r="E124" s="40"/>
      <c r="F124" s="40"/>
      <c r="H124" s="91"/>
    </row>
    <row r="125" spans="1:11" x14ac:dyDescent="0.25">
      <c r="A125" s="40">
        <v>168</v>
      </c>
      <c r="B125" s="43">
        <v>42172</v>
      </c>
      <c r="C125" s="40"/>
      <c r="D125" s="40"/>
      <c r="E125" s="40"/>
      <c r="F125" s="40"/>
      <c r="H125" s="91"/>
    </row>
    <row r="126" spans="1:11" x14ac:dyDescent="0.25">
      <c r="A126" s="40">
        <v>169</v>
      </c>
      <c r="B126" s="43">
        <v>42173</v>
      </c>
      <c r="C126" s="40"/>
      <c r="D126" s="40"/>
      <c r="E126" s="40"/>
      <c r="F126" s="40"/>
      <c r="H126" s="91"/>
    </row>
    <row r="127" spans="1:11" x14ac:dyDescent="0.25">
      <c r="A127" s="40">
        <v>170</v>
      </c>
      <c r="B127" s="43">
        <v>42174</v>
      </c>
      <c r="C127" s="40"/>
      <c r="D127" s="40"/>
      <c r="E127" s="40"/>
      <c r="F127" s="40"/>
      <c r="H127" s="91"/>
    </row>
    <row r="128" spans="1:11" x14ac:dyDescent="0.25">
      <c r="A128" s="40">
        <v>171</v>
      </c>
      <c r="B128" s="43">
        <v>42175</v>
      </c>
      <c r="C128" s="40"/>
      <c r="D128" s="40"/>
      <c r="E128" s="40"/>
      <c r="F128" s="40"/>
      <c r="H128" s="91"/>
    </row>
    <row r="129" spans="1:8" x14ac:dyDescent="0.25">
      <c r="A129" s="40">
        <v>172</v>
      </c>
      <c r="B129" s="43">
        <v>42176</v>
      </c>
      <c r="C129" s="40"/>
      <c r="D129" s="40"/>
      <c r="E129" s="40"/>
      <c r="F129" s="40"/>
      <c r="H129" s="91"/>
    </row>
    <row r="130" spans="1:8" x14ac:dyDescent="0.25">
      <c r="A130" s="40">
        <v>173</v>
      </c>
      <c r="B130" s="43">
        <v>42177</v>
      </c>
      <c r="C130" s="40"/>
      <c r="D130" s="40"/>
      <c r="E130" s="40"/>
      <c r="F130" s="40"/>
      <c r="H130" s="91"/>
    </row>
    <row r="131" spans="1:8" x14ac:dyDescent="0.25">
      <c r="A131" s="40">
        <v>174</v>
      </c>
      <c r="B131" s="43">
        <v>42178</v>
      </c>
      <c r="C131" s="40"/>
      <c r="D131" s="40"/>
      <c r="E131" s="40"/>
      <c r="F131" s="40"/>
      <c r="H131" s="91"/>
    </row>
    <row r="132" spans="1:8" x14ac:dyDescent="0.25">
      <c r="A132" s="40">
        <v>175</v>
      </c>
      <c r="B132" s="43">
        <v>42179</v>
      </c>
      <c r="C132" s="40"/>
      <c r="D132" s="40"/>
      <c r="E132" s="40"/>
      <c r="F132" s="40"/>
      <c r="H132" s="91"/>
    </row>
    <row r="133" spans="1:8" x14ac:dyDescent="0.25">
      <c r="A133" s="40">
        <v>176</v>
      </c>
      <c r="B133" s="43">
        <v>42180</v>
      </c>
      <c r="C133" s="40"/>
      <c r="D133" s="40"/>
      <c r="E133" s="40"/>
      <c r="F133" s="40"/>
      <c r="H133" s="91"/>
    </row>
    <row r="134" spans="1:8" x14ac:dyDescent="0.25">
      <c r="A134" s="40">
        <v>177</v>
      </c>
      <c r="B134" s="43">
        <v>42181</v>
      </c>
      <c r="C134" s="40"/>
      <c r="D134" s="40"/>
      <c r="E134" s="40"/>
      <c r="F134" s="40"/>
      <c r="H134" s="91"/>
    </row>
    <row r="135" spans="1:8" x14ac:dyDescent="0.25">
      <c r="A135" s="40">
        <v>178</v>
      </c>
      <c r="B135" s="43">
        <v>42182</v>
      </c>
      <c r="C135" s="40"/>
      <c r="D135" s="40"/>
      <c r="E135" s="40"/>
      <c r="F135" s="40"/>
      <c r="H135" s="91"/>
    </row>
    <row r="136" spans="1:8" x14ac:dyDescent="0.25">
      <c r="A136" s="40">
        <v>179</v>
      </c>
      <c r="B136" s="43">
        <v>42183</v>
      </c>
      <c r="C136" s="40"/>
      <c r="D136" s="40"/>
      <c r="E136" s="40"/>
      <c r="F136" s="40"/>
      <c r="H136" s="91"/>
    </row>
    <row r="137" spans="1:8" x14ac:dyDescent="0.25">
      <c r="A137" s="40">
        <v>180</v>
      </c>
      <c r="B137" s="43">
        <v>42184</v>
      </c>
      <c r="C137" s="40"/>
      <c r="D137" s="40"/>
      <c r="E137" s="40"/>
      <c r="F137" s="40"/>
      <c r="H137" s="91"/>
    </row>
    <row r="138" spans="1:8" x14ac:dyDescent="0.25">
      <c r="A138" s="40">
        <v>181</v>
      </c>
      <c r="B138" s="43">
        <v>42185</v>
      </c>
      <c r="C138" s="40"/>
      <c r="D138" s="40"/>
      <c r="E138" s="40"/>
      <c r="F138" s="40"/>
      <c r="H138" s="91"/>
    </row>
  </sheetData>
  <mergeCells count="5">
    <mergeCell ref="A4:F4"/>
    <mergeCell ref="A1:F1"/>
    <mergeCell ref="A2:F2"/>
    <mergeCell ref="A3:F3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8"/>
  <sheetViews>
    <sheetView workbookViewId="0">
      <selection activeCell="F14" sqref="F14:F131"/>
    </sheetView>
  </sheetViews>
  <sheetFormatPr defaultRowHeight="15" x14ac:dyDescent="0.25"/>
  <cols>
    <col min="1" max="1" width="14.28515625" customWidth="1"/>
    <col min="2" max="2" width="13" customWidth="1"/>
    <col min="3" max="3" width="19.140625" customWidth="1"/>
    <col min="4" max="4" width="12.140625" customWidth="1"/>
    <col min="5" max="5" width="12.42578125" customWidth="1"/>
    <col min="6" max="6" width="19.7109375" customWidth="1"/>
  </cols>
  <sheetData>
    <row r="1" spans="1:6" x14ac:dyDescent="0.25">
      <c r="A1" s="132" t="s">
        <v>85</v>
      </c>
      <c r="B1" s="132"/>
      <c r="C1" s="132"/>
      <c r="D1" s="132"/>
      <c r="E1" s="132"/>
      <c r="F1" s="132"/>
    </row>
    <row r="2" spans="1:6" x14ac:dyDescent="0.25">
      <c r="A2" s="132" t="s">
        <v>83</v>
      </c>
      <c r="B2" s="132"/>
      <c r="C2" s="132"/>
      <c r="D2" s="132"/>
      <c r="E2" s="132"/>
      <c r="F2" s="132"/>
    </row>
    <row r="3" spans="1:6" x14ac:dyDescent="0.25">
      <c r="A3" s="132" t="s">
        <v>88</v>
      </c>
      <c r="B3" s="132"/>
      <c r="C3" s="132"/>
      <c r="D3" s="132"/>
      <c r="E3" s="132"/>
      <c r="F3" s="132"/>
    </row>
    <row r="4" spans="1:6" ht="15.75" thickBot="1" x14ac:dyDescent="0.3">
      <c r="A4" s="39"/>
      <c r="B4" s="39"/>
      <c r="C4" s="39">
        <v>2015</v>
      </c>
      <c r="D4" s="39"/>
      <c r="E4" s="39"/>
      <c r="F4" s="39"/>
    </row>
    <row r="5" spans="1:6" ht="15.75" thickBot="1" x14ac:dyDescent="0.3">
      <c r="A5" s="42" t="s">
        <v>34</v>
      </c>
      <c r="B5" s="42" t="s">
        <v>78</v>
      </c>
      <c r="C5" s="42" t="s">
        <v>79</v>
      </c>
      <c r="D5" s="42" t="s">
        <v>80</v>
      </c>
      <c r="E5" s="42" t="s">
        <v>86</v>
      </c>
      <c r="F5" s="42" t="s">
        <v>82</v>
      </c>
    </row>
    <row r="6" spans="1:6" x14ac:dyDescent="0.25">
      <c r="A6" s="40">
        <v>49</v>
      </c>
      <c r="B6" s="43">
        <v>42053</v>
      </c>
      <c r="C6" s="40"/>
      <c r="D6" s="40"/>
      <c r="E6" s="40"/>
      <c r="F6" s="40"/>
    </row>
    <row r="7" spans="1:6" x14ac:dyDescent="0.25">
      <c r="A7" s="40">
        <v>50</v>
      </c>
      <c r="B7" s="43">
        <v>42054</v>
      </c>
      <c r="C7" s="40"/>
      <c r="D7" s="40"/>
      <c r="E7" s="40"/>
      <c r="F7" s="40"/>
    </row>
    <row r="8" spans="1:6" x14ac:dyDescent="0.25">
      <c r="A8" s="40">
        <v>51</v>
      </c>
      <c r="B8" s="43">
        <v>42055</v>
      </c>
      <c r="C8" s="40"/>
      <c r="D8" s="40"/>
      <c r="E8" s="40"/>
      <c r="F8" s="40"/>
    </row>
    <row r="9" spans="1:6" x14ac:dyDescent="0.25">
      <c r="A9" s="40">
        <v>52</v>
      </c>
      <c r="B9" s="43">
        <v>42056</v>
      </c>
      <c r="C9" s="40"/>
      <c r="D9" s="40"/>
      <c r="E9" s="40"/>
      <c r="F9" s="40"/>
    </row>
    <row r="10" spans="1:6" x14ac:dyDescent="0.25">
      <c r="A10" s="40">
        <v>53</v>
      </c>
      <c r="B10" s="43">
        <v>42057</v>
      </c>
      <c r="C10" s="40"/>
      <c r="D10" s="40"/>
      <c r="E10" s="40"/>
      <c r="F10" s="40"/>
    </row>
    <row r="11" spans="1:6" x14ac:dyDescent="0.25">
      <c r="A11" s="40">
        <v>54</v>
      </c>
      <c r="B11" s="43">
        <v>42058</v>
      </c>
      <c r="C11" s="40"/>
      <c r="D11" s="40"/>
      <c r="E11" s="40"/>
      <c r="F11" s="40"/>
    </row>
    <row r="12" spans="1:6" x14ac:dyDescent="0.25">
      <c r="A12" s="40">
        <v>55</v>
      </c>
      <c r="B12" s="43">
        <v>42059</v>
      </c>
      <c r="C12" s="40"/>
      <c r="D12" s="40"/>
      <c r="E12" s="40"/>
      <c r="F12" s="40"/>
    </row>
    <row r="13" spans="1:6" x14ac:dyDescent="0.25">
      <c r="A13" s="40">
        <v>56</v>
      </c>
      <c r="B13" s="43">
        <v>42060</v>
      </c>
      <c r="C13" s="40"/>
      <c r="D13" s="40"/>
      <c r="E13" s="40"/>
      <c r="F13" s="40"/>
    </row>
    <row r="14" spans="1:6" x14ac:dyDescent="0.25">
      <c r="A14" s="40">
        <v>57</v>
      </c>
      <c r="B14" s="43">
        <v>42061</v>
      </c>
      <c r="C14" s="40">
        <v>0</v>
      </c>
      <c r="D14" s="40"/>
      <c r="E14" s="40">
        <v>0</v>
      </c>
      <c r="F14" s="47">
        <f>E14/C$131</f>
        <v>0</v>
      </c>
    </row>
    <row r="15" spans="1:6" x14ac:dyDescent="0.25">
      <c r="A15" s="40">
        <v>58</v>
      </c>
      <c r="B15" s="43">
        <v>42062</v>
      </c>
      <c r="C15" s="40"/>
      <c r="D15" s="40">
        <f>(C20-C14)/(A20-A14)</f>
        <v>0.5</v>
      </c>
      <c r="E15" s="40">
        <f>D15+E14</f>
        <v>0.5</v>
      </c>
      <c r="F15" s="47">
        <f t="shared" ref="F15:F19" si="0">E15/C$131</f>
        <v>8.3333333333333332E-3</v>
      </c>
    </row>
    <row r="16" spans="1:6" x14ac:dyDescent="0.25">
      <c r="A16" s="40">
        <v>59</v>
      </c>
      <c r="B16" s="43">
        <v>42063</v>
      </c>
      <c r="C16" s="40"/>
      <c r="D16" s="40">
        <v>0.5</v>
      </c>
      <c r="E16" s="52">
        <f t="shared" ref="E16:E19" si="1">D16+E15</f>
        <v>1</v>
      </c>
      <c r="F16" s="47">
        <f t="shared" si="0"/>
        <v>1.6666666666666666E-2</v>
      </c>
    </row>
    <row r="17" spans="1:6" x14ac:dyDescent="0.25">
      <c r="A17" s="40">
        <v>60</v>
      </c>
      <c r="B17" s="43">
        <v>42064</v>
      </c>
      <c r="C17" s="40"/>
      <c r="D17" s="52">
        <v>0.5</v>
      </c>
      <c r="E17" s="52">
        <f t="shared" si="1"/>
        <v>1.5</v>
      </c>
      <c r="F17" s="47">
        <f t="shared" si="0"/>
        <v>2.5000000000000001E-2</v>
      </c>
    </row>
    <row r="18" spans="1:6" x14ac:dyDescent="0.25">
      <c r="A18" s="40">
        <v>61</v>
      </c>
      <c r="B18" s="43">
        <v>42065</v>
      </c>
      <c r="C18" s="40"/>
      <c r="D18" s="52">
        <v>0.5</v>
      </c>
      <c r="E18" s="52">
        <f t="shared" si="1"/>
        <v>2</v>
      </c>
      <c r="F18" s="47">
        <f t="shared" si="0"/>
        <v>3.3333333333333333E-2</v>
      </c>
    </row>
    <row r="19" spans="1:6" x14ac:dyDescent="0.25">
      <c r="A19" s="40">
        <v>62</v>
      </c>
      <c r="B19" s="43">
        <v>42066</v>
      </c>
      <c r="C19" s="40"/>
      <c r="D19" s="52">
        <v>0.5</v>
      </c>
      <c r="E19" s="52">
        <f t="shared" si="1"/>
        <v>2.5</v>
      </c>
      <c r="F19" s="47">
        <f t="shared" si="0"/>
        <v>4.1666666666666664E-2</v>
      </c>
    </row>
    <row r="20" spans="1:6" x14ac:dyDescent="0.25">
      <c r="A20" s="40">
        <v>63</v>
      </c>
      <c r="B20" s="43">
        <v>42067</v>
      </c>
      <c r="C20" s="40">
        <v>3</v>
      </c>
      <c r="D20" s="40"/>
      <c r="E20" s="40">
        <v>3</v>
      </c>
      <c r="F20" s="47">
        <f>E20/C$131</f>
        <v>0.05</v>
      </c>
    </row>
    <row r="21" spans="1:6" x14ac:dyDescent="0.25">
      <c r="A21" s="40">
        <v>64</v>
      </c>
      <c r="B21" s="43">
        <v>42068</v>
      </c>
      <c r="C21" s="40"/>
      <c r="D21" s="45">
        <f>(C47-C20)/(A47-A20)</f>
        <v>0.44444444444444442</v>
      </c>
      <c r="E21" s="45">
        <f>D21+E20</f>
        <v>3.4444444444444446</v>
      </c>
      <c r="F21" s="47">
        <f t="shared" ref="F21:F84" si="2">E21/C$131</f>
        <v>5.7407407407407414E-2</v>
      </c>
    </row>
    <row r="22" spans="1:6" x14ac:dyDescent="0.25">
      <c r="A22" s="40">
        <v>65</v>
      </c>
      <c r="B22" s="43">
        <v>42069</v>
      </c>
      <c r="C22" s="40"/>
      <c r="D22" s="45">
        <v>0.44400000000000001</v>
      </c>
      <c r="E22" s="45">
        <f t="shared" ref="E22:E46" si="3">D22+E21</f>
        <v>3.8884444444444446</v>
      </c>
      <c r="F22" s="47">
        <f t="shared" si="2"/>
        <v>6.4807407407407411E-2</v>
      </c>
    </row>
    <row r="23" spans="1:6" x14ac:dyDescent="0.25">
      <c r="A23" s="40">
        <v>66</v>
      </c>
      <c r="B23" s="43">
        <v>42070</v>
      </c>
      <c r="C23" s="40"/>
      <c r="D23" s="45">
        <v>0.44400000000000001</v>
      </c>
      <c r="E23" s="45">
        <f t="shared" si="3"/>
        <v>4.3324444444444445</v>
      </c>
      <c r="F23" s="47">
        <f t="shared" si="2"/>
        <v>7.2207407407407415E-2</v>
      </c>
    </row>
    <row r="24" spans="1:6" x14ac:dyDescent="0.25">
      <c r="A24" s="40">
        <v>67</v>
      </c>
      <c r="B24" s="43">
        <v>42071</v>
      </c>
      <c r="C24" s="40"/>
      <c r="D24" s="45">
        <v>0.44400000000000001</v>
      </c>
      <c r="E24" s="45">
        <f t="shared" si="3"/>
        <v>4.7764444444444445</v>
      </c>
      <c r="F24" s="47">
        <f t="shared" si="2"/>
        <v>7.9607407407407405E-2</v>
      </c>
    </row>
    <row r="25" spans="1:6" x14ac:dyDescent="0.25">
      <c r="A25" s="40">
        <v>68</v>
      </c>
      <c r="B25" s="43">
        <v>42072</v>
      </c>
      <c r="C25" s="40"/>
      <c r="D25" s="45">
        <v>0.44400000000000001</v>
      </c>
      <c r="E25" s="45">
        <f t="shared" si="3"/>
        <v>5.2204444444444444</v>
      </c>
      <c r="F25" s="47">
        <f t="shared" si="2"/>
        <v>8.7007407407407408E-2</v>
      </c>
    </row>
    <row r="26" spans="1:6" x14ac:dyDescent="0.25">
      <c r="A26" s="40">
        <v>69</v>
      </c>
      <c r="B26" s="43">
        <v>42073</v>
      </c>
      <c r="C26" s="40"/>
      <c r="D26" s="45">
        <v>0.44400000000000001</v>
      </c>
      <c r="E26" s="45">
        <f t="shared" si="3"/>
        <v>5.6644444444444444</v>
      </c>
      <c r="F26" s="47">
        <f t="shared" si="2"/>
        <v>9.4407407407407412E-2</v>
      </c>
    </row>
    <row r="27" spans="1:6" x14ac:dyDescent="0.25">
      <c r="A27" s="40">
        <v>70</v>
      </c>
      <c r="B27" s="43">
        <v>42074</v>
      </c>
      <c r="C27" s="40"/>
      <c r="D27" s="45">
        <v>0.44400000000000001</v>
      </c>
      <c r="E27" s="45">
        <f t="shared" si="3"/>
        <v>6.1084444444444443</v>
      </c>
      <c r="F27" s="47">
        <f t="shared" si="2"/>
        <v>0.1018074074074074</v>
      </c>
    </row>
    <row r="28" spans="1:6" x14ac:dyDescent="0.25">
      <c r="A28" s="40">
        <v>71</v>
      </c>
      <c r="B28" s="43">
        <v>42075</v>
      </c>
      <c r="C28" s="40"/>
      <c r="D28" s="45">
        <v>0.44400000000000001</v>
      </c>
      <c r="E28" s="45">
        <f t="shared" si="3"/>
        <v>6.5524444444444443</v>
      </c>
      <c r="F28" s="47">
        <f t="shared" si="2"/>
        <v>0.10920740740740741</v>
      </c>
    </row>
    <row r="29" spans="1:6" x14ac:dyDescent="0.25">
      <c r="A29" s="40">
        <v>72</v>
      </c>
      <c r="B29" s="43">
        <v>42076</v>
      </c>
      <c r="C29" s="40"/>
      <c r="D29" s="45">
        <v>0.44400000000000001</v>
      </c>
      <c r="E29" s="45">
        <f t="shared" si="3"/>
        <v>6.9964444444444442</v>
      </c>
      <c r="F29" s="47">
        <f t="shared" si="2"/>
        <v>0.11660740740740741</v>
      </c>
    </row>
    <row r="30" spans="1:6" x14ac:dyDescent="0.25">
      <c r="A30" s="40">
        <v>73</v>
      </c>
      <c r="B30" s="43">
        <v>42077</v>
      </c>
      <c r="C30" s="40"/>
      <c r="D30" s="45">
        <v>0.44400000000000001</v>
      </c>
      <c r="E30" s="45">
        <f t="shared" si="3"/>
        <v>7.4404444444444442</v>
      </c>
      <c r="F30" s="47">
        <f t="shared" si="2"/>
        <v>0.1240074074074074</v>
      </c>
    </row>
    <row r="31" spans="1:6" x14ac:dyDescent="0.25">
      <c r="A31" s="40">
        <v>74</v>
      </c>
      <c r="B31" s="43">
        <v>42078</v>
      </c>
      <c r="C31" s="40"/>
      <c r="D31" s="45">
        <v>0.44400000000000001</v>
      </c>
      <c r="E31" s="45">
        <f t="shared" si="3"/>
        <v>7.8844444444444441</v>
      </c>
      <c r="F31" s="47">
        <f t="shared" si="2"/>
        <v>0.13140740740740739</v>
      </c>
    </row>
    <row r="32" spans="1:6" x14ac:dyDescent="0.25">
      <c r="A32" s="40">
        <v>75</v>
      </c>
      <c r="B32" s="43">
        <v>42079</v>
      </c>
      <c r="C32" s="40"/>
      <c r="D32" s="45">
        <v>0.44400000000000001</v>
      </c>
      <c r="E32" s="45">
        <f t="shared" si="3"/>
        <v>8.328444444444445</v>
      </c>
      <c r="F32" s="47">
        <f t="shared" si="2"/>
        <v>0.13880740740740741</v>
      </c>
    </row>
    <row r="33" spans="1:6" x14ac:dyDescent="0.25">
      <c r="A33" s="40">
        <v>76</v>
      </c>
      <c r="B33" s="43">
        <v>42080</v>
      </c>
      <c r="C33" s="40"/>
      <c r="D33" s="45">
        <v>0.44400000000000001</v>
      </c>
      <c r="E33" s="45">
        <f t="shared" si="3"/>
        <v>8.7724444444444458</v>
      </c>
      <c r="F33" s="47">
        <f t="shared" si="2"/>
        <v>0.14620740740740742</v>
      </c>
    </row>
    <row r="34" spans="1:6" x14ac:dyDescent="0.25">
      <c r="A34" s="40">
        <v>77</v>
      </c>
      <c r="B34" s="43">
        <v>42081</v>
      </c>
      <c r="C34" s="40"/>
      <c r="D34" s="45">
        <v>0.44400000000000001</v>
      </c>
      <c r="E34" s="45">
        <f t="shared" si="3"/>
        <v>9.2164444444444467</v>
      </c>
      <c r="F34" s="47">
        <f t="shared" si="2"/>
        <v>0.15360740740740744</v>
      </c>
    </row>
    <row r="35" spans="1:6" x14ac:dyDescent="0.25">
      <c r="A35" s="40">
        <v>78</v>
      </c>
      <c r="B35" s="43">
        <v>42082</v>
      </c>
      <c r="C35" s="40"/>
      <c r="D35" s="45">
        <v>0.44400000000000001</v>
      </c>
      <c r="E35" s="45">
        <f t="shared" si="3"/>
        <v>9.6604444444444475</v>
      </c>
      <c r="F35" s="47">
        <f t="shared" si="2"/>
        <v>0.16100740740740746</v>
      </c>
    </row>
    <row r="36" spans="1:6" x14ac:dyDescent="0.25">
      <c r="A36" s="40">
        <v>79</v>
      </c>
      <c r="B36" s="43">
        <v>42083</v>
      </c>
      <c r="C36" s="40"/>
      <c r="D36" s="45">
        <v>0.44400000000000001</v>
      </c>
      <c r="E36" s="45">
        <f t="shared" si="3"/>
        <v>10.104444444444448</v>
      </c>
      <c r="F36" s="47">
        <f t="shared" si="2"/>
        <v>0.16840740740740748</v>
      </c>
    </row>
    <row r="37" spans="1:6" x14ac:dyDescent="0.25">
      <c r="A37" s="40">
        <v>80</v>
      </c>
      <c r="B37" s="43">
        <v>42084</v>
      </c>
      <c r="C37" s="40"/>
      <c r="D37" s="45">
        <v>0.44400000000000001</v>
      </c>
      <c r="E37" s="45">
        <f t="shared" si="3"/>
        <v>10.548444444444449</v>
      </c>
      <c r="F37" s="47">
        <f t="shared" si="2"/>
        <v>0.1758074074074075</v>
      </c>
    </row>
    <row r="38" spans="1:6" x14ac:dyDescent="0.25">
      <c r="A38" s="40">
        <v>81</v>
      </c>
      <c r="B38" s="43">
        <v>42085</v>
      </c>
      <c r="C38" s="40"/>
      <c r="D38" s="45">
        <v>0.44400000000000001</v>
      </c>
      <c r="E38" s="45">
        <f t="shared" si="3"/>
        <v>10.99244444444445</v>
      </c>
      <c r="F38" s="47">
        <f t="shared" si="2"/>
        <v>0.18320740740740751</v>
      </c>
    </row>
    <row r="39" spans="1:6" x14ac:dyDescent="0.25">
      <c r="A39" s="40">
        <v>82</v>
      </c>
      <c r="B39" s="43">
        <v>42086</v>
      </c>
      <c r="C39" s="40"/>
      <c r="D39" s="45">
        <v>0.44400000000000001</v>
      </c>
      <c r="E39" s="45">
        <f t="shared" si="3"/>
        <v>11.436444444444451</v>
      </c>
      <c r="F39" s="47">
        <f t="shared" si="2"/>
        <v>0.1906074074074075</v>
      </c>
    </row>
    <row r="40" spans="1:6" x14ac:dyDescent="0.25">
      <c r="A40" s="40">
        <v>83</v>
      </c>
      <c r="B40" s="43">
        <v>42087</v>
      </c>
      <c r="C40" s="40"/>
      <c r="D40" s="45">
        <v>0.44400000000000001</v>
      </c>
      <c r="E40" s="45">
        <f t="shared" si="3"/>
        <v>11.880444444444452</v>
      </c>
      <c r="F40" s="47">
        <f t="shared" si="2"/>
        <v>0.19800740740740752</v>
      </c>
    </row>
    <row r="41" spans="1:6" x14ac:dyDescent="0.25">
      <c r="A41" s="40">
        <v>84</v>
      </c>
      <c r="B41" s="43">
        <v>42088</v>
      </c>
      <c r="C41" s="40"/>
      <c r="D41" s="45">
        <v>0.44400000000000001</v>
      </c>
      <c r="E41" s="45">
        <f t="shared" si="3"/>
        <v>12.324444444444453</v>
      </c>
      <c r="F41" s="47">
        <f t="shared" si="2"/>
        <v>0.20540740740740754</v>
      </c>
    </row>
    <row r="42" spans="1:6" x14ac:dyDescent="0.25">
      <c r="A42" s="40">
        <v>85</v>
      </c>
      <c r="B42" s="43">
        <v>42089</v>
      </c>
      <c r="C42" s="40"/>
      <c r="D42" s="45">
        <v>0.44400000000000001</v>
      </c>
      <c r="E42" s="45">
        <f t="shared" si="3"/>
        <v>12.768444444444453</v>
      </c>
      <c r="F42" s="47">
        <f t="shared" si="2"/>
        <v>0.21280740740740756</v>
      </c>
    </row>
    <row r="43" spans="1:6" x14ac:dyDescent="0.25">
      <c r="A43" s="40">
        <v>86</v>
      </c>
      <c r="B43" s="43">
        <v>42090</v>
      </c>
      <c r="C43" s="40"/>
      <c r="D43" s="45">
        <v>0.44400000000000001</v>
      </c>
      <c r="E43" s="45">
        <f t="shared" si="3"/>
        <v>13.212444444444454</v>
      </c>
      <c r="F43" s="47">
        <f t="shared" si="2"/>
        <v>0.22020740740740757</v>
      </c>
    </row>
    <row r="44" spans="1:6" x14ac:dyDescent="0.25">
      <c r="A44" s="40">
        <v>87</v>
      </c>
      <c r="B44" s="43">
        <v>42091</v>
      </c>
      <c r="C44" s="40"/>
      <c r="D44" s="45">
        <v>0.44400000000000001</v>
      </c>
      <c r="E44" s="45">
        <f t="shared" si="3"/>
        <v>13.656444444444455</v>
      </c>
      <c r="F44" s="47">
        <f t="shared" si="2"/>
        <v>0.22760740740740759</v>
      </c>
    </row>
    <row r="45" spans="1:6" x14ac:dyDescent="0.25">
      <c r="A45" s="40">
        <v>88</v>
      </c>
      <c r="B45" s="43">
        <v>42092</v>
      </c>
      <c r="C45" s="40"/>
      <c r="D45" s="45">
        <v>0.44400000000000001</v>
      </c>
      <c r="E45" s="45">
        <f t="shared" si="3"/>
        <v>14.100444444444456</v>
      </c>
      <c r="F45" s="47">
        <f t="shared" si="2"/>
        <v>0.23500740740740761</v>
      </c>
    </row>
    <row r="46" spans="1:6" x14ac:dyDescent="0.25">
      <c r="A46" s="40">
        <v>89</v>
      </c>
      <c r="B46" s="43">
        <v>42093</v>
      </c>
      <c r="C46" s="40"/>
      <c r="D46" s="45">
        <v>0.44400000000000001</v>
      </c>
      <c r="E46" s="45">
        <f t="shared" si="3"/>
        <v>14.544444444444457</v>
      </c>
      <c r="F46" s="47">
        <f t="shared" si="2"/>
        <v>0.2424074074074076</v>
      </c>
    </row>
    <row r="47" spans="1:6" x14ac:dyDescent="0.25">
      <c r="A47" s="40">
        <v>90</v>
      </c>
      <c r="B47" s="43">
        <v>42094</v>
      </c>
      <c r="C47" s="40">
        <v>15</v>
      </c>
      <c r="D47" s="40"/>
      <c r="E47" s="46">
        <v>15</v>
      </c>
      <c r="F47" s="47">
        <f t="shared" si="2"/>
        <v>0.25</v>
      </c>
    </row>
    <row r="48" spans="1:6" x14ac:dyDescent="0.25">
      <c r="A48" s="40">
        <v>91</v>
      </c>
      <c r="B48" s="43">
        <v>42095</v>
      </c>
      <c r="C48" s="40"/>
      <c r="D48" s="40">
        <f>(C71-C47)/(A71-A47)</f>
        <v>0.875</v>
      </c>
      <c r="E48" s="45">
        <f>D48+E47</f>
        <v>15.875</v>
      </c>
      <c r="F48" s="47">
        <f t="shared" si="2"/>
        <v>0.26458333333333334</v>
      </c>
    </row>
    <row r="49" spans="1:6" x14ac:dyDescent="0.25">
      <c r="A49" s="40">
        <v>92</v>
      </c>
      <c r="B49" s="43">
        <v>42096</v>
      </c>
      <c r="C49" s="40"/>
      <c r="D49" s="40">
        <v>0.875</v>
      </c>
      <c r="E49" s="45">
        <f t="shared" ref="E49:E70" si="4">D49+E48</f>
        <v>16.75</v>
      </c>
      <c r="F49" s="47">
        <f t="shared" si="2"/>
        <v>0.27916666666666667</v>
      </c>
    </row>
    <row r="50" spans="1:6" x14ac:dyDescent="0.25">
      <c r="A50" s="40">
        <v>93</v>
      </c>
      <c r="B50" s="43">
        <v>42097</v>
      </c>
      <c r="C50" s="40"/>
      <c r="D50" s="40">
        <v>0.875</v>
      </c>
      <c r="E50" s="45">
        <f t="shared" si="4"/>
        <v>17.625</v>
      </c>
      <c r="F50" s="47">
        <f t="shared" si="2"/>
        <v>0.29375000000000001</v>
      </c>
    </row>
    <row r="51" spans="1:6" x14ac:dyDescent="0.25">
      <c r="A51" s="40">
        <v>94</v>
      </c>
      <c r="B51" s="43">
        <v>42098</v>
      </c>
      <c r="C51" s="40"/>
      <c r="D51" s="40">
        <v>0.875</v>
      </c>
      <c r="E51" s="45">
        <f t="shared" si="4"/>
        <v>18.5</v>
      </c>
      <c r="F51" s="47">
        <f t="shared" si="2"/>
        <v>0.30833333333333335</v>
      </c>
    </row>
    <row r="52" spans="1:6" x14ac:dyDescent="0.25">
      <c r="A52" s="40">
        <v>95</v>
      </c>
      <c r="B52" s="43">
        <v>42099</v>
      </c>
      <c r="C52" s="40"/>
      <c r="D52" s="40">
        <v>0.875</v>
      </c>
      <c r="E52" s="45">
        <f t="shared" si="4"/>
        <v>19.375</v>
      </c>
      <c r="F52" s="47">
        <f t="shared" si="2"/>
        <v>0.32291666666666669</v>
      </c>
    </row>
    <row r="53" spans="1:6" x14ac:dyDescent="0.25">
      <c r="A53" s="40">
        <v>96</v>
      </c>
      <c r="B53" s="43">
        <v>42100</v>
      </c>
      <c r="C53" s="40"/>
      <c r="D53" s="40">
        <v>0.875</v>
      </c>
      <c r="E53" s="45">
        <f t="shared" si="4"/>
        <v>20.25</v>
      </c>
      <c r="F53" s="47">
        <f t="shared" si="2"/>
        <v>0.33750000000000002</v>
      </c>
    </row>
    <row r="54" spans="1:6" x14ac:dyDescent="0.25">
      <c r="A54" s="40">
        <v>97</v>
      </c>
      <c r="B54" s="43">
        <v>42101</v>
      </c>
      <c r="C54" s="40"/>
      <c r="D54" s="40">
        <v>0.875</v>
      </c>
      <c r="E54" s="45">
        <f t="shared" si="4"/>
        <v>21.125</v>
      </c>
      <c r="F54" s="47">
        <f t="shared" si="2"/>
        <v>0.35208333333333336</v>
      </c>
    </row>
    <row r="55" spans="1:6" x14ac:dyDescent="0.25">
      <c r="A55" s="40">
        <v>98</v>
      </c>
      <c r="B55" s="43">
        <v>42102</v>
      </c>
      <c r="C55" s="40"/>
      <c r="D55" s="40">
        <v>0.875</v>
      </c>
      <c r="E55" s="45">
        <f t="shared" si="4"/>
        <v>22</v>
      </c>
      <c r="F55" s="47">
        <f t="shared" si="2"/>
        <v>0.36666666666666664</v>
      </c>
    </row>
    <row r="56" spans="1:6" x14ac:dyDescent="0.25">
      <c r="A56" s="40">
        <v>99</v>
      </c>
      <c r="B56" s="43">
        <v>42103</v>
      </c>
      <c r="C56" s="40"/>
      <c r="D56" s="40">
        <v>0.875</v>
      </c>
      <c r="E56" s="45">
        <f t="shared" si="4"/>
        <v>22.875</v>
      </c>
      <c r="F56" s="47">
        <f t="shared" si="2"/>
        <v>0.38124999999999998</v>
      </c>
    </row>
    <row r="57" spans="1:6" x14ac:dyDescent="0.25">
      <c r="A57" s="40">
        <v>100</v>
      </c>
      <c r="B57" s="43">
        <v>42104</v>
      </c>
      <c r="C57" s="40"/>
      <c r="D57" s="40">
        <v>0.875</v>
      </c>
      <c r="E57" s="45">
        <f t="shared" si="4"/>
        <v>23.75</v>
      </c>
      <c r="F57" s="47">
        <f t="shared" si="2"/>
        <v>0.39583333333333331</v>
      </c>
    </row>
    <row r="58" spans="1:6" x14ac:dyDescent="0.25">
      <c r="A58" s="40">
        <v>101</v>
      </c>
      <c r="B58" s="43">
        <v>42105</v>
      </c>
      <c r="C58" s="40"/>
      <c r="D58" s="40">
        <v>0.875</v>
      </c>
      <c r="E58" s="45">
        <f t="shared" si="4"/>
        <v>24.625</v>
      </c>
      <c r="F58" s="47">
        <f t="shared" si="2"/>
        <v>0.41041666666666665</v>
      </c>
    </row>
    <row r="59" spans="1:6" x14ac:dyDescent="0.25">
      <c r="A59" s="40">
        <v>102</v>
      </c>
      <c r="B59" s="43">
        <v>42106</v>
      </c>
      <c r="C59" s="40"/>
      <c r="D59" s="40">
        <v>0.875</v>
      </c>
      <c r="E59" s="45">
        <f t="shared" si="4"/>
        <v>25.5</v>
      </c>
      <c r="F59" s="47">
        <f t="shared" si="2"/>
        <v>0.42499999999999999</v>
      </c>
    </row>
    <row r="60" spans="1:6" x14ac:dyDescent="0.25">
      <c r="A60" s="40">
        <v>103</v>
      </c>
      <c r="B60" s="43">
        <v>42107</v>
      </c>
      <c r="C60" s="40"/>
      <c r="D60" s="40">
        <v>0.875</v>
      </c>
      <c r="E60" s="45">
        <f t="shared" si="4"/>
        <v>26.375</v>
      </c>
      <c r="F60" s="47">
        <f t="shared" si="2"/>
        <v>0.43958333333333333</v>
      </c>
    </row>
    <row r="61" spans="1:6" x14ac:dyDescent="0.25">
      <c r="A61" s="40">
        <v>104</v>
      </c>
      <c r="B61" s="43">
        <v>42108</v>
      </c>
      <c r="C61" s="40"/>
      <c r="D61" s="40">
        <v>0.875</v>
      </c>
      <c r="E61" s="45">
        <f t="shared" si="4"/>
        <v>27.25</v>
      </c>
      <c r="F61" s="47">
        <f t="shared" si="2"/>
        <v>0.45416666666666666</v>
      </c>
    </row>
    <row r="62" spans="1:6" x14ac:dyDescent="0.25">
      <c r="A62" s="40">
        <v>105</v>
      </c>
      <c r="B62" s="43">
        <v>42109</v>
      </c>
      <c r="C62" s="40"/>
      <c r="D62" s="40">
        <v>0.875</v>
      </c>
      <c r="E62" s="45">
        <f t="shared" si="4"/>
        <v>28.125</v>
      </c>
      <c r="F62" s="47">
        <f t="shared" si="2"/>
        <v>0.46875</v>
      </c>
    </row>
    <row r="63" spans="1:6" x14ac:dyDescent="0.25">
      <c r="A63" s="40">
        <v>106</v>
      </c>
      <c r="B63" s="43">
        <v>42110</v>
      </c>
      <c r="C63" s="40"/>
      <c r="D63" s="40">
        <v>0.875</v>
      </c>
      <c r="E63" s="45">
        <f t="shared" si="4"/>
        <v>29</v>
      </c>
      <c r="F63" s="47">
        <f t="shared" si="2"/>
        <v>0.48333333333333334</v>
      </c>
    </row>
    <row r="64" spans="1:6" x14ac:dyDescent="0.25">
      <c r="A64" s="40">
        <v>107</v>
      </c>
      <c r="B64" s="43">
        <v>42111</v>
      </c>
      <c r="C64" s="40"/>
      <c r="D64" s="40">
        <v>0.875</v>
      </c>
      <c r="E64" s="45">
        <f t="shared" si="4"/>
        <v>29.875</v>
      </c>
      <c r="F64" s="47">
        <f t="shared" si="2"/>
        <v>0.49791666666666667</v>
      </c>
    </row>
    <row r="65" spans="1:6" x14ac:dyDescent="0.25">
      <c r="A65" s="40">
        <v>108</v>
      </c>
      <c r="B65" s="43">
        <v>42112</v>
      </c>
      <c r="C65" s="40"/>
      <c r="D65" s="40">
        <v>0.875</v>
      </c>
      <c r="E65" s="45">
        <f t="shared" si="4"/>
        <v>30.75</v>
      </c>
      <c r="F65" s="47">
        <f t="shared" si="2"/>
        <v>0.51249999999999996</v>
      </c>
    </row>
    <row r="66" spans="1:6" x14ac:dyDescent="0.25">
      <c r="A66" s="40">
        <v>109</v>
      </c>
      <c r="B66" s="43">
        <v>42113</v>
      </c>
      <c r="C66" s="40"/>
      <c r="D66" s="40">
        <v>0.875</v>
      </c>
      <c r="E66" s="45">
        <f t="shared" si="4"/>
        <v>31.625</v>
      </c>
      <c r="F66" s="47">
        <f t="shared" si="2"/>
        <v>0.52708333333333335</v>
      </c>
    </row>
    <row r="67" spans="1:6" x14ac:dyDescent="0.25">
      <c r="A67" s="40">
        <v>110</v>
      </c>
      <c r="B67" s="43">
        <v>42114</v>
      </c>
      <c r="C67" s="40"/>
      <c r="D67" s="40">
        <v>0.875</v>
      </c>
      <c r="E67" s="45">
        <f t="shared" si="4"/>
        <v>32.5</v>
      </c>
      <c r="F67" s="47">
        <f t="shared" si="2"/>
        <v>0.54166666666666663</v>
      </c>
    </row>
    <row r="68" spans="1:6" x14ac:dyDescent="0.25">
      <c r="A68" s="40">
        <v>111</v>
      </c>
      <c r="B68" s="43">
        <v>42115</v>
      </c>
      <c r="C68" s="40"/>
      <c r="D68" s="40">
        <v>0.875</v>
      </c>
      <c r="E68" s="45">
        <f t="shared" si="4"/>
        <v>33.375</v>
      </c>
      <c r="F68" s="47">
        <f t="shared" si="2"/>
        <v>0.55625000000000002</v>
      </c>
    </row>
    <row r="69" spans="1:6" x14ac:dyDescent="0.25">
      <c r="A69" s="40">
        <v>112</v>
      </c>
      <c r="B69" s="43">
        <v>42116</v>
      </c>
      <c r="C69" s="40"/>
      <c r="D69" s="40">
        <v>0.875</v>
      </c>
      <c r="E69" s="45">
        <f t="shared" si="4"/>
        <v>34.25</v>
      </c>
      <c r="F69" s="47">
        <f t="shared" si="2"/>
        <v>0.5708333333333333</v>
      </c>
    </row>
    <row r="70" spans="1:6" x14ac:dyDescent="0.25">
      <c r="A70" s="40">
        <v>113</v>
      </c>
      <c r="B70" s="43">
        <v>42117</v>
      </c>
      <c r="C70" s="40"/>
      <c r="D70" s="40">
        <v>0.875</v>
      </c>
      <c r="E70" s="45">
        <f t="shared" si="4"/>
        <v>35.125</v>
      </c>
      <c r="F70" s="47">
        <f t="shared" si="2"/>
        <v>0.5854166666666667</v>
      </c>
    </row>
    <row r="71" spans="1:6" x14ac:dyDescent="0.25">
      <c r="A71" s="40">
        <v>114</v>
      </c>
      <c r="B71" s="43">
        <v>42118</v>
      </c>
      <c r="C71" s="40">
        <v>36</v>
      </c>
      <c r="D71" s="40"/>
      <c r="E71" s="40">
        <v>36</v>
      </c>
      <c r="F71" s="47">
        <f t="shared" si="2"/>
        <v>0.6</v>
      </c>
    </row>
    <row r="72" spans="1:6" x14ac:dyDescent="0.25">
      <c r="A72" s="40">
        <v>115</v>
      </c>
      <c r="B72" s="43">
        <v>42119</v>
      </c>
      <c r="C72" s="40"/>
      <c r="D72" s="45">
        <f>(C97-C71)/(A97-A71)</f>
        <v>0.57692307692307687</v>
      </c>
      <c r="E72" s="45">
        <f>D72+E71</f>
        <v>36.57692307692308</v>
      </c>
      <c r="F72" s="47">
        <f t="shared" si="2"/>
        <v>0.60961538461538467</v>
      </c>
    </row>
    <row r="73" spans="1:6" x14ac:dyDescent="0.25">
      <c r="A73" s="40">
        <v>116</v>
      </c>
      <c r="B73" s="43">
        <v>42120</v>
      </c>
      <c r="C73" s="40"/>
      <c r="D73" s="40">
        <v>0.57699999999999996</v>
      </c>
      <c r="E73" s="45">
        <f t="shared" ref="E73:E96" si="5">D73+E72</f>
        <v>37.153923076923078</v>
      </c>
      <c r="F73" s="47">
        <f t="shared" si="2"/>
        <v>0.61923205128205128</v>
      </c>
    </row>
    <row r="74" spans="1:6" x14ac:dyDescent="0.25">
      <c r="A74" s="40">
        <v>117</v>
      </c>
      <c r="B74" s="43">
        <v>42121</v>
      </c>
      <c r="C74" s="40"/>
      <c r="D74" s="40">
        <v>0.57699999999999996</v>
      </c>
      <c r="E74" s="45">
        <f t="shared" si="5"/>
        <v>37.730923076923077</v>
      </c>
      <c r="F74" s="47">
        <f t="shared" si="2"/>
        <v>0.62884871794871799</v>
      </c>
    </row>
    <row r="75" spans="1:6" x14ac:dyDescent="0.25">
      <c r="A75" s="40">
        <v>118</v>
      </c>
      <c r="B75" s="43">
        <v>42122</v>
      </c>
      <c r="C75" s="40"/>
      <c r="D75" s="40">
        <v>0.57699999999999996</v>
      </c>
      <c r="E75" s="45">
        <f t="shared" si="5"/>
        <v>38.307923076923075</v>
      </c>
      <c r="F75" s="47">
        <f t="shared" si="2"/>
        <v>0.6384653846153846</v>
      </c>
    </row>
    <row r="76" spans="1:6" x14ac:dyDescent="0.25">
      <c r="A76" s="40">
        <v>119</v>
      </c>
      <c r="B76" s="43">
        <v>42123</v>
      </c>
      <c r="C76" s="40"/>
      <c r="D76" s="40">
        <v>0.57699999999999996</v>
      </c>
      <c r="E76" s="45">
        <f t="shared" si="5"/>
        <v>38.884923076923073</v>
      </c>
      <c r="F76" s="47">
        <f t="shared" si="2"/>
        <v>0.64808205128205121</v>
      </c>
    </row>
    <row r="77" spans="1:6" x14ac:dyDescent="0.25">
      <c r="A77" s="40">
        <v>120</v>
      </c>
      <c r="B77" s="43">
        <v>42124</v>
      </c>
      <c r="C77" s="40"/>
      <c r="D77" s="40">
        <v>0.57699999999999996</v>
      </c>
      <c r="E77" s="45">
        <f t="shared" si="5"/>
        <v>39.461923076923071</v>
      </c>
      <c r="F77" s="47">
        <f t="shared" si="2"/>
        <v>0.65769871794871781</v>
      </c>
    </row>
    <row r="78" spans="1:6" x14ac:dyDescent="0.25">
      <c r="A78" s="40">
        <v>121</v>
      </c>
      <c r="B78" s="43">
        <v>42125</v>
      </c>
      <c r="C78" s="40"/>
      <c r="D78" s="40">
        <v>0.57699999999999996</v>
      </c>
      <c r="E78" s="45">
        <f t="shared" si="5"/>
        <v>40.038923076923069</v>
      </c>
      <c r="F78" s="47">
        <f t="shared" si="2"/>
        <v>0.66731538461538453</v>
      </c>
    </row>
    <row r="79" spans="1:6" x14ac:dyDescent="0.25">
      <c r="A79" s="40">
        <v>122</v>
      </c>
      <c r="B79" s="43">
        <v>42126</v>
      </c>
      <c r="C79" s="40"/>
      <c r="D79" s="40">
        <v>0.57699999999999996</v>
      </c>
      <c r="E79" s="45">
        <f t="shared" si="5"/>
        <v>40.615923076923067</v>
      </c>
      <c r="F79" s="47">
        <f t="shared" si="2"/>
        <v>0.67693205128205114</v>
      </c>
    </row>
    <row r="80" spans="1:6" x14ac:dyDescent="0.25">
      <c r="A80" s="40">
        <v>123</v>
      </c>
      <c r="B80" s="43">
        <v>42127</v>
      </c>
      <c r="C80" s="40"/>
      <c r="D80" s="40">
        <v>0.57699999999999996</v>
      </c>
      <c r="E80" s="45">
        <f t="shared" si="5"/>
        <v>41.192923076923066</v>
      </c>
      <c r="F80" s="47">
        <f t="shared" si="2"/>
        <v>0.68654871794871775</v>
      </c>
    </row>
    <row r="81" spans="1:6" x14ac:dyDescent="0.25">
      <c r="A81" s="40">
        <v>124</v>
      </c>
      <c r="B81" s="43">
        <v>42128</v>
      </c>
      <c r="C81" s="40"/>
      <c r="D81" s="40">
        <v>0.57699999999999996</v>
      </c>
      <c r="E81" s="45">
        <f t="shared" si="5"/>
        <v>41.769923076923064</v>
      </c>
      <c r="F81" s="47">
        <f t="shared" si="2"/>
        <v>0.69616538461538435</v>
      </c>
    </row>
    <row r="82" spans="1:6" x14ac:dyDescent="0.25">
      <c r="A82" s="40">
        <v>125</v>
      </c>
      <c r="B82" s="43">
        <v>42129</v>
      </c>
      <c r="C82" s="40"/>
      <c r="D82" s="40">
        <v>0.57699999999999996</v>
      </c>
      <c r="E82" s="45">
        <f t="shared" si="5"/>
        <v>42.346923076923062</v>
      </c>
      <c r="F82" s="47">
        <f t="shared" si="2"/>
        <v>0.70578205128205107</v>
      </c>
    </row>
    <row r="83" spans="1:6" x14ac:dyDescent="0.25">
      <c r="A83" s="40">
        <v>126</v>
      </c>
      <c r="B83" s="43">
        <v>42130</v>
      </c>
      <c r="C83" s="40"/>
      <c r="D83" s="40">
        <v>0.57699999999999996</v>
      </c>
      <c r="E83" s="45">
        <f t="shared" si="5"/>
        <v>42.92392307692306</v>
      </c>
      <c r="F83" s="47">
        <f t="shared" si="2"/>
        <v>0.71539871794871768</v>
      </c>
    </row>
    <row r="84" spans="1:6" x14ac:dyDescent="0.25">
      <c r="A84" s="40">
        <v>127</v>
      </c>
      <c r="B84" s="43">
        <v>42131</v>
      </c>
      <c r="C84" s="40"/>
      <c r="D84" s="40">
        <v>0.57699999999999996</v>
      </c>
      <c r="E84" s="45">
        <f t="shared" si="5"/>
        <v>43.500923076923058</v>
      </c>
      <c r="F84" s="47">
        <f t="shared" si="2"/>
        <v>0.72501538461538428</v>
      </c>
    </row>
    <row r="85" spans="1:6" x14ac:dyDescent="0.25">
      <c r="A85" s="40">
        <v>128</v>
      </c>
      <c r="B85" s="43">
        <v>42132</v>
      </c>
      <c r="C85" s="40"/>
      <c r="D85" s="40">
        <v>0.57699999999999996</v>
      </c>
      <c r="E85" s="45">
        <f t="shared" si="5"/>
        <v>44.077923076923057</v>
      </c>
      <c r="F85" s="47">
        <f t="shared" ref="F85:F131" si="6">E85/C$131</f>
        <v>0.73463205128205089</v>
      </c>
    </row>
    <row r="86" spans="1:6" x14ac:dyDescent="0.25">
      <c r="A86" s="40">
        <v>129</v>
      </c>
      <c r="B86" s="43">
        <v>42133</v>
      </c>
      <c r="C86" s="40"/>
      <c r="D86" s="40">
        <v>0.57699999999999996</v>
      </c>
      <c r="E86" s="45">
        <f t="shared" si="5"/>
        <v>44.654923076923055</v>
      </c>
      <c r="F86" s="47">
        <f t="shared" si="6"/>
        <v>0.74424871794871761</v>
      </c>
    </row>
    <row r="87" spans="1:6" x14ac:dyDescent="0.25">
      <c r="A87" s="40">
        <v>130</v>
      </c>
      <c r="B87" s="43">
        <v>42134</v>
      </c>
      <c r="C87" s="40"/>
      <c r="D87" s="40">
        <v>0.57699999999999996</v>
      </c>
      <c r="E87" s="45">
        <f t="shared" si="5"/>
        <v>45.231923076923053</v>
      </c>
      <c r="F87" s="47">
        <f t="shared" si="6"/>
        <v>0.75386538461538422</v>
      </c>
    </row>
    <row r="88" spans="1:6" x14ac:dyDescent="0.25">
      <c r="A88" s="40">
        <v>131</v>
      </c>
      <c r="B88" s="43">
        <v>42135</v>
      </c>
      <c r="C88" s="40"/>
      <c r="D88" s="40">
        <v>0.57699999999999996</v>
      </c>
      <c r="E88" s="45">
        <f t="shared" si="5"/>
        <v>45.808923076923051</v>
      </c>
      <c r="F88" s="47">
        <f t="shared" si="6"/>
        <v>0.76348205128205082</v>
      </c>
    </row>
    <row r="89" spans="1:6" x14ac:dyDescent="0.25">
      <c r="A89" s="40">
        <v>132</v>
      </c>
      <c r="B89" s="43">
        <v>42136</v>
      </c>
      <c r="C89" s="40"/>
      <c r="D89" s="40">
        <v>0.57699999999999996</v>
      </c>
      <c r="E89" s="45">
        <f t="shared" si="5"/>
        <v>46.385923076923049</v>
      </c>
      <c r="F89" s="47">
        <f t="shared" si="6"/>
        <v>0.77309871794871754</v>
      </c>
    </row>
    <row r="90" spans="1:6" x14ac:dyDescent="0.25">
      <c r="A90" s="40">
        <v>133</v>
      </c>
      <c r="B90" s="43">
        <v>42137</v>
      </c>
      <c r="C90" s="40"/>
      <c r="D90" s="40">
        <v>0.57699999999999996</v>
      </c>
      <c r="E90" s="45">
        <f t="shared" si="5"/>
        <v>46.962923076923047</v>
      </c>
      <c r="F90" s="47">
        <f t="shared" si="6"/>
        <v>0.78271538461538415</v>
      </c>
    </row>
    <row r="91" spans="1:6" x14ac:dyDescent="0.25">
      <c r="A91" s="40">
        <v>134</v>
      </c>
      <c r="B91" s="43">
        <v>42138</v>
      </c>
      <c r="C91" s="40"/>
      <c r="D91" s="40">
        <v>0.57699999999999996</v>
      </c>
      <c r="E91" s="45">
        <f t="shared" si="5"/>
        <v>47.539923076923046</v>
      </c>
      <c r="F91" s="47">
        <f t="shared" si="6"/>
        <v>0.79233205128205075</v>
      </c>
    </row>
    <row r="92" spans="1:6" x14ac:dyDescent="0.25">
      <c r="A92" s="40">
        <v>135</v>
      </c>
      <c r="B92" s="43">
        <v>42139</v>
      </c>
      <c r="C92" s="40"/>
      <c r="D92" s="40">
        <v>0.57699999999999996</v>
      </c>
      <c r="E92" s="45">
        <f t="shared" si="5"/>
        <v>48.116923076923044</v>
      </c>
      <c r="F92" s="47">
        <f t="shared" si="6"/>
        <v>0.80194871794871736</v>
      </c>
    </row>
    <row r="93" spans="1:6" x14ac:dyDescent="0.25">
      <c r="A93" s="40">
        <v>136</v>
      </c>
      <c r="B93" s="43">
        <v>42140</v>
      </c>
      <c r="C93" s="40"/>
      <c r="D93" s="40">
        <v>0.57699999999999996</v>
      </c>
      <c r="E93" s="45">
        <f t="shared" si="5"/>
        <v>48.693923076923042</v>
      </c>
      <c r="F93" s="47">
        <f t="shared" si="6"/>
        <v>0.81156538461538408</v>
      </c>
    </row>
    <row r="94" spans="1:6" x14ac:dyDescent="0.25">
      <c r="A94" s="40">
        <v>137</v>
      </c>
      <c r="B94" s="43">
        <v>42141</v>
      </c>
      <c r="C94" s="40"/>
      <c r="D94" s="40">
        <v>0.57699999999999996</v>
      </c>
      <c r="E94" s="45">
        <f t="shared" si="5"/>
        <v>49.27092307692304</v>
      </c>
      <c r="F94" s="47">
        <f t="shared" si="6"/>
        <v>0.82118205128205068</v>
      </c>
    </row>
    <row r="95" spans="1:6" x14ac:dyDescent="0.25">
      <c r="A95" s="40">
        <v>138</v>
      </c>
      <c r="B95" s="43">
        <v>42142</v>
      </c>
      <c r="C95" s="40"/>
      <c r="D95" s="40">
        <v>0.57699999999999996</v>
      </c>
      <c r="E95" s="45">
        <f t="shared" si="5"/>
        <v>49.847923076923038</v>
      </c>
      <c r="F95" s="47">
        <f t="shared" si="6"/>
        <v>0.83079871794871729</v>
      </c>
    </row>
    <row r="96" spans="1:6" x14ac:dyDescent="0.25">
      <c r="A96" s="40">
        <v>139</v>
      </c>
      <c r="B96" s="43">
        <v>42143</v>
      </c>
      <c r="C96" s="40"/>
      <c r="D96" s="40">
        <v>0.57699999999999996</v>
      </c>
      <c r="E96" s="45">
        <f t="shared" si="5"/>
        <v>50.424923076923037</v>
      </c>
      <c r="F96" s="47">
        <f t="shared" si="6"/>
        <v>0.8404153846153839</v>
      </c>
    </row>
    <row r="97" spans="1:6" x14ac:dyDescent="0.25">
      <c r="A97" s="40">
        <v>140</v>
      </c>
      <c r="B97" s="43">
        <v>42144</v>
      </c>
      <c r="C97" s="40">
        <v>51</v>
      </c>
      <c r="D97" s="40"/>
      <c r="E97" s="46">
        <v>51</v>
      </c>
      <c r="F97" s="47">
        <f t="shared" si="6"/>
        <v>0.85</v>
      </c>
    </row>
    <row r="98" spans="1:6" x14ac:dyDescent="0.25">
      <c r="A98" s="40">
        <v>141</v>
      </c>
      <c r="B98" s="43">
        <v>42145</v>
      </c>
      <c r="C98" s="40"/>
      <c r="D98" s="45">
        <f>(C118-C97)/(A118-A97)</f>
        <v>0.42857142857142855</v>
      </c>
      <c r="E98" s="45">
        <f>D98+E97</f>
        <v>51.428571428571431</v>
      </c>
      <c r="F98" s="47">
        <f t="shared" si="6"/>
        <v>0.85714285714285721</v>
      </c>
    </row>
    <row r="99" spans="1:6" x14ac:dyDescent="0.25">
      <c r="A99" s="40">
        <v>142</v>
      </c>
      <c r="B99" s="43">
        <v>42146</v>
      </c>
      <c r="C99" s="40"/>
      <c r="D99" s="40">
        <v>0.42899999999999999</v>
      </c>
      <c r="E99" s="45">
        <f t="shared" ref="E99:E117" si="7">D99+E98</f>
        <v>51.857571428571433</v>
      </c>
      <c r="F99" s="47">
        <f t="shared" si="6"/>
        <v>0.8642928571428572</v>
      </c>
    </row>
    <row r="100" spans="1:6" x14ac:dyDescent="0.25">
      <c r="A100" s="40">
        <v>143</v>
      </c>
      <c r="B100" s="43">
        <v>42147</v>
      </c>
      <c r="C100" s="40"/>
      <c r="D100" s="40">
        <v>0.42899999999999999</v>
      </c>
      <c r="E100" s="45">
        <f t="shared" si="7"/>
        <v>52.286571428571435</v>
      </c>
      <c r="F100" s="47">
        <f t="shared" si="6"/>
        <v>0.8714428571428573</v>
      </c>
    </row>
    <row r="101" spans="1:6" x14ac:dyDescent="0.25">
      <c r="A101" s="40">
        <v>144</v>
      </c>
      <c r="B101" s="43">
        <v>42148</v>
      </c>
      <c r="C101" s="40"/>
      <c r="D101" s="40">
        <v>0.42899999999999999</v>
      </c>
      <c r="E101" s="45">
        <f t="shared" si="7"/>
        <v>52.715571428571437</v>
      </c>
      <c r="F101" s="47">
        <f t="shared" si="6"/>
        <v>0.87859285714285729</v>
      </c>
    </row>
    <row r="102" spans="1:6" x14ac:dyDescent="0.25">
      <c r="A102" s="40">
        <v>145</v>
      </c>
      <c r="B102" s="43">
        <v>42149</v>
      </c>
      <c r="C102" s="40"/>
      <c r="D102" s="40">
        <v>0.42899999999999999</v>
      </c>
      <c r="E102" s="45">
        <f t="shared" si="7"/>
        <v>53.144571428571439</v>
      </c>
      <c r="F102" s="47">
        <f t="shared" si="6"/>
        <v>0.88574285714285728</v>
      </c>
    </row>
    <row r="103" spans="1:6" x14ac:dyDescent="0.25">
      <c r="A103" s="40">
        <v>146</v>
      </c>
      <c r="B103" s="43">
        <v>42150</v>
      </c>
      <c r="C103" s="40"/>
      <c r="D103" s="40">
        <v>0.42899999999999999</v>
      </c>
      <c r="E103" s="45">
        <f t="shared" si="7"/>
        <v>53.573571428571441</v>
      </c>
      <c r="F103" s="47">
        <f t="shared" si="6"/>
        <v>0.89289285714285738</v>
      </c>
    </row>
    <row r="104" spans="1:6" x14ac:dyDescent="0.25">
      <c r="A104" s="40">
        <v>147</v>
      </c>
      <c r="B104" s="43">
        <v>42151</v>
      </c>
      <c r="C104" s="40"/>
      <c r="D104" s="40">
        <v>0.42899999999999999</v>
      </c>
      <c r="E104" s="45">
        <f t="shared" si="7"/>
        <v>54.002571428571443</v>
      </c>
      <c r="F104" s="47">
        <f t="shared" si="6"/>
        <v>0.90004285714285737</v>
      </c>
    </row>
    <row r="105" spans="1:6" x14ac:dyDescent="0.25">
      <c r="A105" s="40">
        <v>148</v>
      </c>
      <c r="B105" s="43">
        <v>42152</v>
      </c>
      <c r="C105" s="40"/>
      <c r="D105" s="40">
        <v>0.42899999999999999</v>
      </c>
      <c r="E105" s="45">
        <f t="shared" si="7"/>
        <v>54.431571428571445</v>
      </c>
      <c r="F105" s="47">
        <f t="shared" si="6"/>
        <v>0.90719285714285747</v>
      </c>
    </row>
    <row r="106" spans="1:6" x14ac:dyDescent="0.25">
      <c r="A106" s="40">
        <v>149</v>
      </c>
      <c r="B106" s="43">
        <v>42153</v>
      </c>
      <c r="C106" s="40"/>
      <c r="D106" s="40">
        <v>0.42899999999999999</v>
      </c>
      <c r="E106" s="45">
        <f t="shared" si="7"/>
        <v>54.860571428571447</v>
      </c>
      <c r="F106" s="47">
        <f t="shared" si="6"/>
        <v>0.91434285714285746</v>
      </c>
    </row>
    <row r="107" spans="1:6" x14ac:dyDescent="0.25">
      <c r="A107" s="40">
        <v>150</v>
      </c>
      <c r="B107" s="43">
        <v>42154</v>
      </c>
      <c r="C107" s="40"/>
      <c r="D107" s="40">
        <v>0.42899999999999999</v>
      </c>
      <c r="E107" s="45">
        <f t="shared" si="7"/>
        <v>55.289571428571449</v>
      </c>
      <c r="F107" s="47">
        <f t="shared" si="6"/>
        <v>0.92149285714285745</v>
      </c>
    </row>
    <row r="108" spans="1:6" x14ac:dyDescent="0.25">
      <c r="A108" s="40">
        <v>151</v>
      </c>
      <c r="B108" s="43">
        <v>42155</v>
      </c>
      <c r="C108" s="40"/>
      <c r="D108" s="40">
        <v>0.42899999999999999</v>
      </c>
      <c r="E108" s="45">
        <f t="shared" si="7"/>
        <v>55.718571428571451</v>
      </c>
      <c r="F108" s="47">
        <f t="shared" si="6"/>
        <v>0.92864285714285755</v>
      </c>
    </row>
    <row r="109" spans="1:6" x14ac:dyDescent="0.25">
      <c r="A109" s="40">
        <v>152</v>
      </c>
      <c r="B109" s="43">
        <v>42156</v>
      </c>
      <c r="C109" s="40"/>
      <c r="D109" s="40">
        <v>0.42899999999999999</v>
      </c>
      <c r="E109" s="45">
        <f t="shared" si="7"/>
        <v>56.147571428571453</v>
      </c>
      <c r="F109" s="47">
        <f t="shared" si="6"/>
        <v>0.93579285714285754</v>
      </c>
    </row>
    <row r="110" spans="1:6" x14ac:dyDescent="0.25">
      <c r="A110" s="40">
        <v>153</v>
      </c>
      <c r="B110" s="43">
        <v>42157</v>
      </c>
      <c r="C110" s="40"/>
      <c r="D110" s="40">
        <v>0.42899999999999999</v>
      </c>
      <c r="E110" s="45">
        <f t="shared" si="7"/>
        <v>56.576571428571455</v>
      </c>
      <c r="F110" s="47">
        <f t="shared" si="6"/>
        <v>0.94294285714285764</v>
      </c>
    </row>
    <row r="111" spans="1:6" x14ac:dyDescent="0.25">
      <c r="A111" s="40">
        <v>154</v>
      </c>
      <c r="B111" s="43">
        <v>42158</v>
      </c>
      <c r="C111" s="40"/>
      <c r="D111" s="40">
        <v>0.42899999999999999</v>
      </c>
      <c r="E111" s="45">
        <f t="shared" si="7"/>
        <v>57.005571428571457</v>
      </c>
      <c r="F111" s="47">
        <f t="shared" si="6"/>
        <v>0.95009285714285763</v>
      </c>
    </row>
    <row r="112" spans="1:6" x14ac:dyDescent="0.25">
      <c r="A112" s="40">
        <v>155</v>
      </c>
      <c r="B112" s="43">
        <v>42159</v>
      </c>
      <c r="C112" s="40"/>
      <c r="D112" s="40">
        <v>0.42899999999999999</v>
      </c>
      <c r="E112" s="45">
        <f t="shared" si="7"/>
        <v>57.434571428571459</v>
      </c>
      <c r="F112" s="47">
        <f t="shared" si="6"/>
        <v>0.95724285714285762</v>
      </c>
    </row>
    <row r="113" spans="1:6" x14ac:dyDescent="0.25">
      <c r="A113" s="40">
        <v>156</v>
      </c>
      <c r="B113" s="43">
        <v>42160</v>
      </c>
      <c r="C113" s="40"/>
      <c r="D113" s="40">
        <v>0.42899999999999999</v>
      </c>
      <c r="E113" s="45">
        <f t="shared" si="7"/>
        <v>57.863571428571461</v>
      </c>
      <c r="F113" s="47">
        <f t="shared" si="6"/>
        <v>0.96439285714285772</v>
      </c>
    </row>
    <row r="114" spans="1:6" x14ac:dyDescent="0.25">
      <c r="A114" s="40">
        <v>157</v>
      </c>
      <c r="B114" s="43">
        <v>42161</v>
      </c>
      <c r="C114" s="40"/>
      <c r="D114" s="40">
        <v>0.42899999999999999</v>
      </c>
      <c r="E114" s="45">
        <f t="shared" si="7"/>
        <v>58.292571428571463</v>
      </c>
      <c r="F114" s="47">
        <f t="shared" si="6"/>
        <v>0.97154285714285771</v>
      </c>
    </row>
    <row r="115" spans="1:6" x14ac:dyDescent="0.25">
      <c r="A115" s="40">
        <v>158</v>
      </c>
      <c r="B115" s="43">
        <v>42162</v>
      </c>
      <c r="C115" s="40"/>
      <c r="D115" s="40">
        <v>0.42899999999999999</v>
      </c>
      <c r="E115" s="45">
        <f t="shared" si="7"/>
        <v>58.721571428571465</v>
      </c>
      <c r="F115" s="47">
        <f t="shared" si="6"/>
        <v>0.97869285714285781</v>
      </c>
    </row>
    <row r="116" spans="1:6" x14ac:dyDescent="0.25">
      <c r="A116" s="40">
        <v>159</v>
      </c>
      <c r="B116" s="43">
        <v>42163</v>
      </c>
      <c r="C116" s="40"/>
      <c r="D116" s="40">
        <v>0.42899999999999999</v>
      </c>
      <c r="E116" s="45">
        <f t="shared" si="7"/>
        <v>59.150571428571467</v>
      </c>
      <c r="F116" s="47">
        <f t="shared" si="6"/>
        <v>0.9858428571428578</v>
      </c>
    </row>
    <row r="117" spans="1:6" x14ac:dyDescent="0.25">
      <c r="A117" s="40">
        <v>160</v>
      </c>
      <c r="B117" s="43">
        <v>42164</v>
      </c>
      <c r="C117" s="40"/>
      <c r="D117" s="40">
        <v>0.42899999999999999</v>
      </c>
      <c r="E117" s="45">
        <f t="shared" si="7"/>
        <v>59.579571428571469</v>
      </c>
      <c r="F117" s="47">
        <f t="shared" si="6"/>
        <v>0.99299285714285779</v>
      </c>
    </row>
    <row r="118" spans="1:6" x14ac:dyDescent="0.25">
      <c r="A118" s="40">
        <v>161</v>
      </c>
      <c r="B118" s="43">
        <v>42165</v>
      </c>
      <c r="C118" s="40">
        <v>60</v>
      </c>
      <c r="D118" s="40"/>
      <c r="E118" s="46">
        <v>60</v>
      </c>
      <c r="F118" s="47">
        <f t="shared" si="6"/>
        <v>1</v>
      </c>
    </row>
    <row r="119" spans="1:6" x14ac:dyDescent="0.25">
      <c r="A119" s="40">
        <v>162</v>
      </c>
      <c r="B119" s="43">
        <v>42166</v>
      </c>
      <c r="C119" s="40"/>
      <c r="D119" s="40">
        <f>(C131-C118)/(A131-A118)</f>
        <v>0</v>
      </c>
      <c r="E119" s="45">
        <f>D119+E118</f>
        <v>60</v>
      </c>
      <c r="F119" s="47">
        <f t="shared" si="6"/>
        <v>1</v>
      </c>
    </row>
    <row r="120" spans="1:6" x14ac:dyDescent="0.25">
      <c r="A120" s="40">
        <v>163</v>
      </c>
      <c r="B120" s="43">
        <v>42167</v>
      </c>
      <c r="C120" s="40"/>
      <c r="D120" s="40">
        <v>0</v>
      </c>
      <c r="E120" s="45">
        <f t="shared" ref="E120:E130" si="8">D120+E119</f>
        <v>60</v>
      </c>
      <c r="F120" s="47">
        <f t="shared" si="6"/>
        <v>1</v>
      </c>
    </row>
    <row r="121" spans="1:6" x14ac:dyDescent="0.25">
      <c r="A121" s="40">
        <v>164</v>
      </c>
      <c r="B121" s="43">
        <v>42168</v>
      </c>
      <c r="C121" s="40"/>
      <c r="D121" s="40">
        <v>0</v>
      </c>
      <c r="E121" s="45">
        <f t="shared" si="8"/>
        <v>60</v>
      </c>
      <c r="F121" s="47">
        <f t="shared" si="6"/>
        <v>1</v>
      </c>
    </row>
    <row r="122" spans="1:6" x14ac:dyDescent="0.25">
      <c r="A122" s="40">
        <v>165</v>
      </c>
      <c r="B122" s="43">
        <v>42169</v>
      </c>
      <c r="C122" s="40"/>
      <c r="D122" s="40">
        <v>0</v>
      </c>
      <c r="E122" s="45">
        <f t="shared" si="8"/>
        <v>60</v>
      </c>
      <c r="F122" s="47">
        <f t="shared" si="6"/>
        <v>1</v>
      </c>
    </row>
    <row r="123" spans="1:6" x14ac:dyDescent="0.25">
      <c r="A123" s="40">
        <v>166</v>
      </c>
      <c r="B123" s="43">
        <v>42170</v>
      </c>
      <c r="C123" s="40"/>
      <c r="D123" s="40">
        <v>0</v>
      </c>
      <c r="E123" s="45">
        <f t="shared" si="8"/>
        <v>60</v>
      </c>
      <c r="F123" s="47">
        <f t="shared" si="6"/>
        <v>1</v>
      </c>
    </row>
    <row r="124" spans="1:6" x14ac:dyDescent="0.25">
      <c r="A124" s="40">
        <v>167</v>
      </c>
      <c r="B124" s="43">
        <v>42171</v>
      </c>
      <c r="C124" s="40"/>
      <c r="D124" s="40">
        <v>0</v>
      </c>
      <c r="E124" s="45">
        <f t="shared" si="8"/>
        <v>60</v>
      </c>
      <c r="F124" s="47">
        <f t="shared" si="6"/>
        <v>1</v>
      </c>
    </row>
    <row r="125" spans="1:6" x14ac:dyDescent="0.25">
      <c r="A125" s="40">
        <v>168</v>
      </c>
      <c r="B125" s="43">
        <v>42172</v>
      </c>
      <c r="C125" s="40"/>
      <c r="D125" s="40">
        <v>0</v>
      </c>
      <c r="E125" s="45">
        <f t="shared" si="8"/>
        <v>60</v>
      </c>
      <c r="F125" s="47">
        <f t="shared" si="6"/>
        <v>1</v>
      </c>
    </row>
    <row r="126" spans="1:6" x14ac:dyDescent="0.25">
      <c r="A126" s="40">
        <v>169</v>
      </c>
      <c r="B126" s="43">
        <v>42173</v>
      </c>
      <c r="C126" s="40"/>
      <c r="D126" s="40">
        <v>0</v>
      </c>
      <c r="E126" s="45">
        <f t="shared" si="8"/>
        <v>60</v>
      </c>
      <c r="F126" s="47">
        <f t="shared" si="6"/>
        <v>1</v>
      </c>
    </row>
    <row r="127" spans="1:6" x14ac:dyDescent="0.25">
      <c r="A127" s="40">
        <v>170</v>
      </c>
      <c r="B127" s="43">
        <v>42174</v>
      </c>
      <c r="C127" s="40"/>
      <c r="D127" s="40">
        <v>0</v>
      </c>
      <c r="E127" s="45">
        <f t="shared" si="8"/>
        <v>60</v>
      </c>
      <c r="F127" s="47">
        <f t="shared" si="6"/>
        <v>1</v>
      </c>
    </row>
    <row r="128" spans="1:6" x14ac:dyDescent="0.25">
      <c r="A128" s="40">
        <v>171</v>
      </c>
      <c r="B128" s="43">
        <v>42175</v>
      </c>
      <c r="C128" s="40"/>
      <c r="D128" s="40">
        <v>0</v>
      </c>
      <c r="E128" s="45">
        <f t="shared" si="8"/>
        <v>60</v>
      </c>
      <c r="F128" s="47">
        <f t="shared" si="6"/>
        <v>1</v>
      </c>
    </row>
    <row r="129" spans="1:6" x14ac:dyDescent="0.25">
      <c r="A129" s="40">
        <v>172</v>
      </c>
      <c r="B129" s="43">
        <v>42176</v>
      </c>
      <c r="C129" s="40"/>
      <c r="D129" s="40">
        <v>0</v>
      </c>
      <c r="E129" s="45">
        <f t="shared" si="8"/>
        <v>60</v>
      </c>
      <c r="F129" s="47">
        <f t="shared" si="6"/>
        <v>1</v>
      </c>
    </row>
    <row r="130" spans="1:6" x14ac:dyDescent="0.25">
      <c r="A130" s="40">
        <v>173</v>
      </c>
      <c r="B130" s="43">
        <v>42177</v>
      </c>
      <c r="C130" s="40"/>
      <c r="D130" s="40">
        <v>0</v>
      </c>
      <c r="E130" s="45">
        <f t="shared" si="8"/>
        <v>60</v>
      </c>
      <c r="F130" s="47">
        <f t="shared" si="6"/>
        <v>1</v>
      </c>
    </row>
    <row r="131" spans="1:6" x14ac:dyDescent="0.25">
      <c r="A131" s="40">
        <v>174</v>
      </c>
      <c r="B131" s="43">
        <v>42178</v>
      </c>
      <c r="C131" s="40">
        <v>60</v>
      </c>
      <c r="D131" s="44"/>
      <c r="E131" s="46">
        <v>60</v>
      </c>
      <c r="F131" s="47">
        <f t="shared" si="6"/>
        <v>1</v>
      </c>
    </row>
    <row r="132" spans="1:6" x14ac:dyDescent="0.25">
      <c r="A132" s="40">
        <v>175</v>
      </c>
      <c r="B132" s="43">
        <v>42179</v>
      </c>
      <c r="C132" s="40"/>
      <c r="D132" s="44"/>
      <c r="E132" s="45"/>
      <c r="F132" s="47"/>
    </row>
    <row r="133" spans="1:6" x14ac:dyDescent="0.25">
      <c r="A133" s="40">
        <v>176</v>
      </c>
      <c r="B133" s="43">
        <v>42180</v>
      </c>
      <c r="C133" s="40"/>
      <c r="D133" s="44"/>
      <c r="E133" s="45"/>
      <c r="F133" s="47"/>
    </row>
    <row r="134" spans="1:6" x14ac:dyDescent="0.25">
      <c r="A134" s="40">
        <v>177</v>
      </c>
      <c r="B134" s="43">
        <v>42181</v>
      </c>
      <c r="C134" s="40"/>
      <c r="D134" s="44"/>
      <c r="E134" s="45"/>
      <c r="F134" s="47"/>
    </row>
    <row r="135" spans="1:6" x14ac:dyDescent="0.25">
      <c r="A135" s="40">
        <v>178</v>
      </c>
      <c r="B135" s="43">
        <v>42182</v>
      </c>
      <c r="C135" s="40"/>
      <c r="D135" s="44"/>
      <c r="E135" s="45"/>
      <c r="F135" s="47"/>
    </row>
    <row r="136" spans="1:6" x14ac:dyDescent="0.25">
      <c r="A136" s="40">
        <v>179</v>
      </c>
      <c r="B136" s="43">
        <v>42183</v>
      </c>
      <c r="C136" s="40"/>
      <c r="D136" s="44"/>
      <c r="E136" s="45"/>
      <c r="F136" s="47"/>
    </row>
    <row r="137" spans="1:6" x14ac:dyDescent="0.25">
      <c r="A137" s="40">
        <v>180</v>
      </c>
      <c r="B137" s="43">
        <v>42184</v>
      </c>
      <c r="C137" s="40"/>
      <c r="D137" s="40"/>
      <c r="E137" s="40"/>
      <c r="F137" s="47"/>
    </row>
    <row r="138" spans="1:6" x14ac:dyDescent="0.25">
      <c r="A138" s="40">
        <v>181</v>
      </c>
      <c r="B138" s="43">
        <v>42185</v>
      </c>
      <c r="C138" s="40"/>
      <c r="D138" s="40"/>
      <c r="E138" s="40"/>
      <c r="F138" s="40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9"/>
  <sheetViews>
    <sheetView topLeftCell="A115" workbookViewId="0">
      <selection activeCell="B21" sqref="B6:B138"/>
    </sheetView>
  </sheetViews>
  <sheetFormatPr defaultRowHeight="15" x14ac:dyDescent="0.25"/>
  <cols>
    <col min="1" max="1" width="13.7109375" customWidth="1"/>
    <col min="2" max="2" width="14.5703125" customWidth="1"/>
    <col min="3" max="3" width="18.42578125" customWidth="1"/>
    <col min="4" max="4" width="15.28515625" customWidth="1"/>
    <col min="5" max="5" width="13" customWidth="1"/>
    <col min="6" max="6" width="20.5703125" customWidth="1"/>
  </cols>
  <sheetData>
    <row r="1" spans="1:6" x14ac:dyDescent="0.25">
      <c r="A1" s="132" t="s">
        <v>85</v>
      </c>
      <c r="B1" s="132"/>
      <c r="C1" s="132"/>
      <c r="D1" s="132"/>
      <c r="E1" s="132"/>
      <c r="F1" s="132"/>
    </row>
    <row r="2" spans="1:6" x14ac:dyDescent="0.25">
      <c r="A2" s="132" t="s">
        <v>83</v>
      </c>
      <c r="B2" s="132"/>
      <c r="C2" s="132"/>
      <c r="D2" s="132"/>
      <c r="E2" s="132"/>
      <c r="F2" s="132"/>
    </row>
    <row r="3" spans="1:6" x14ac:dyDescent="0.25">
      <c r="A3" s="132" t="s">
        <v>89</v>
      </c>
      <c r="B3" s="132"/>
      <c r="C3" s="132"/>
      <c r="D3" s="132"/>
      <c r="E3" s="132"/>
      <c r="F3" s="132"/>
    </row>
    <row r="4" spans="1:6" ht="15.75" thickBot="1" x14ac:dyDescent="0.3">
      <c r="A4" s="152">
        <v>2015</v>
      </c>
      <c r="B4" s="152"/>
      <c r="C4" s="152"/>
      <c r="D4" s="152"/>
      <c r="E4" s="152"/>
      <c r="F4" s="152"/>
    </row>
    <row r="5" spans="1:6" ht="15.75" thickBot="1" x14ac:dyDescent="0.3">
      <c r="A5" s="42" t="s">
        <v>34</v>
      </c>
      <c r="B5" s="42" t="s">
        <v>78</v>
      </c>
      <c r="C5" s="42" t="s">
        <v>79</v>
      </c>
      <c r="D5" s="42" t="s">
        <v>80</v>
      </c>
      <c r="E5" s="42" t="s">
        <v>86</v>
      </c>
      <c r="F5" s="42" t="s">
        <v>82</v>
      </c>
    </row>
    <row r="6" spans="1:6" x14ac:dyDescent="0.25">
      <c r="A6" s="40">
        <v>49</v>
      </c>
      <c r="B6" s="43">
        <v>42053</v>
      </c>
      <c r="C6" s="40"/>
      <c r="D6" s="40"/>
      <c r="E6" s="40"/>
      <c r="F6" s="40"/>
    </row>
    <row r="7" spans="1:6" x14ac:dyDescent="0.25">
      <c r="A7" s="40">
        <v>50</v>
      </c>
      <c r="B7" s="43">
        <v>42054</v>
      </c>
      <c r="C7" s="40"/>
      <c r="D7" s="40"/>
      <c r="E7" s="40"/>
      <c r="F7" s="40"/>
    </row>
    <row r="8" spans="1:6" x14ac:dyDescent="0.25">
      <c r="A8" s="40">
        <v>51</v>
      </c>
      <c r="B8" s="43">
        <v>42055</v>
      </c>
      <c r="C8" s="40"/>
      <c r="D8" s="40"/>
      <c r="E8" s="40"/>
      <c r="F8" s="40"/>
    </row>
    <row r="9" spans="1:6" x14ac:dyDescent="0.25">
      <c r="A9" s="40">
        <v>52</v>
      </c>
      <c r="B9" s="43">
        <v>42056</v>
      </c>
      <c r="C9" s="40"/>
      <c r="D9" s="40"/>
      <c r="E9" s="40"/>
      <c r="F9" s="40"/>
    </row>
    <row r="10" spans="1:6" x14ac:dyDescent="0.25">
      <c r="A10" s="40">
        <v>53</v>
      </c>
      <c r="B10" s="43">
        <v>42057</v>
      </c>
      <c r="C10" s="40"/>
      <c r="D10" s="40"/>
      <c r="E10" s="40"/>
      <c r="F10" s="40"/>
    </row>
    <row r="11" spans="1:6" x14ac:dyDescent="0.25">
      <c r="A11" s="40">
        <v>54</v>
      </c>
      <c r="B11" s="43">
        <v>42058</v>
      </c>
      <c r="C11" s="40"/>
      <c r="D11" s="40"/>
      <c r="E11" s="40"/>
      <c r="F11" s="40"/>
    </row>
    <row r="12" spans="1:6" x14ac:dyDescent="0.25">
      <c r="A12" s="40">
        <v>55</v>
      </c>
      <c r="B12" s="43">
        <v>42059</v>
      </c>
      <c r="C12" s="40"/>
      <c r="D12" s="40"/>
      <c r="E12" s="40"/>
      <c r="F12" s="40"/>
    </row>
    <row r="13" spans="1:6" x14ac:dyDescent="0.25">
      <c r="A13" s="40">
        <v>56</v>
      </c>
      <c r="B13" s="43">
        <v>42060</v>
      </c>
      <c r="C13" s="40"/>
      <c r="D13" s="40"/>
      <c r="E13" s="40"/>
      <c r="F13" s="40"/>
    </row>
    <row r="14" spans="1:6" x14ac:dyDescent="0.25">
      <c r="A14" s="40">
        <v>57</v>
      </c>
      <c r="B14" s="43">
        <v>42061</v>
      </c>
      <c r="C14" s="40">
        <v>0</v>
      </c>
      <c r="D14" s="40"/>
      <c r="E14" s="40">
        <v>0</v>
      </c>
      <c r="F14" s="47">
        <f>E14/C$137</f>
        <v>0</v>
      </c>
    </row>
    <row r="15" spans="1:6" x14ac:dyDescent="0.25">
      <c r="A15" s="40">
        <v>58</v>
      </c>
      <c r="B15" s="43">
        <v>42062</v>
      </c>
      <c r="C15" s="40"/>
      <c r="D15" s="45">
        <f>(C21-C14)/(A21-A14)</f>
        <v>0.14285714285714285</v>
      </c>
      <c r="E15" s="45">
        <f>D15+E14</f>
        <v>0.14285714285714285</v>
      </c>
      <c r="F15" s="47">
        <f t="shared" ref="F15:F20" si="0">E15/C$137</f>
        <v>2.976190476190476E-3</v>
      </c>
    </row>
    <row r="16" spans="1:6" x14ac:dyDescent="0.25">
      <c r="A16" s="40">
        <v>59</v>
      </c>
      <c r="B16" s="43">
        <v>42063</v>
      </c>
      <c r="C16" s="40"/>
      <c r="D16" s="40">
        <v>0.14299999999999999</v>
      </c>
      <c r="E16" s="45">
        <f t="shared" ref="E16:E20" si="1">D16+E15</f>
        <v>0.28585714285714281</v>
      </c>
      <c r="F16" s="47">
        <f t="shared" si="0"/>
        <v>5.9553571428571416E-3</v>
      </c>
    </row>
    <row r="17" spans="1:6" x14ac:dyDescent="0.25">
      <c r="A17" s="40">
        <v>60</v>
      </c>
      <c r="B17" s="43">
        <v>42064</v>
      </c>
      <c r="C17" s="40"/>
      <c r="D17" s="52">
        <v>0.14299999999999999</v>
      </c>
      <c r="E17" s="45">
        <f t="shared" si="1"/>
        <v>0.42885714285714283</v>
      </c>
      <c r="F17" s="47">
        <f t="shared" si="0"/>
        <v>8.9345238095238089E-3</v>
      </c>
    </row>
    <row r="18" spans="1:6" x14ac:dyDescent="0.25">
      <c r="A18" s="40">
        <v>61</v>
      </c>
      <c r="B18" s="43">
        <v>42065</v>
      </c>
      <c r="C18" s="40"/>
      <c r="D18" s="52">
        <v>0.14299999999999999</v>
      </c>
      <c r="E18" s="45">
        <f t="shared" si="1"/>
        <v>0.57185714285714284</v>
      </c>
      <c r="F18" s="47">
        <f t="shared" si="0"/>
        <v>1.1913690476190475E-2</v>
      </c>
    </row>
    <row r="19" spans="1:6" x14ac:dyDescent="0.25">
      <c r="A19" s="40">
        <v>62</v>
      </c>
      <c r="B19" s="43">
        <v>42066</v>
      </c>
      <c r="C19" s="40"/>
      <c r="D19" s="52">
        <v>0.14299999999999999</v>
      </c>
      <c r="E19" s="45">
        <f t="shared" si="1"/>
        <v>0.71485714285714286</v>
      </c>
      <c r="F19" s="47">
        <f t="shared" si="0"/>
        <v>1.4892857142857143E-2</v>
      </c>
    </row>
    <row r="20" spans="1:6" x14ac:dyDescent="0.25">
      <c r="A20" s="40">
        <v>63</v>
      </c>
      <c r="B20" s="43">
        <v>42067</v>
      </c>
      <c r="C20" s="40"/>
      <c r="D20" s="52">
        <v>0.14299999999999999</v>
      </c>
      <c r="E20" s="45">
        <f t="shared" si="1"/>
        <v>0.85785714285714287</v>
      </c>
      <c r="F20" s="47">
        <f t="shared" si="0"/>
        <v>1.787202380952381E-2</v>
      </c>
    </row>
    <row r="21" spans="1:6" x14ac:dyDescent="0.25">
      <c r="A21" s="40">
        <v>64</v>
      </c>
      <c r="B21" s="43">
        <v>42068</v>
      </c>
      <c r="C21" s="40">
        <v>1</v>
      </c>
      <c r="D21" s="52">
        <v>0.14299999999999999</v>
      </c>
      <c r="E21" s="46">
        <v>1</v>
      </c>
      <c r="F21" s="47">
        <f>E21/C$137</f>
        <v>2.0833333333333332E-2</v>
      </c>
    </row>
    <row r="22" spans="1:6" x14ac:dyDescent="0.25">
      <c r="A22" s="40">
        <v>65</v>
      </c>
      <c r="B22" s="43">
        <v>42069</v>
      </c>
      <c r="C22" s="40"/>
      <c r="D22" s="45">
        <f>(C54-C21)/(A54-A21)</f>
        <v>0.30303030303030304</v>
      </c>
      <c r="E22" s="45">
        <f>D22+E21</f>
        <v>1.303030303030303</v>
      </c>
      <c r="F22" s="47">
        <f t="shared" ref="F22:F85" si="2">E22/C$137</f>
        <v>2.7146464646464644E-2</v>
      </c>
    </row>
    <row r="23" spans="1:6" x14ac:dyDescent="0.25">
      <c r="A23" s="40">
        <v>66</v>
      </c>
      <c r="B23" s="43">
        <v>42070</v>
      </c>
      <c r="C23" s="40"/>
      <c r="D23" s="40">
        <v>0.30299999999999999</v>
      </c>
      <c r="E23" s="45">
        <f t="shared" ref="E23:E53" si="3">D23+E22</f>
        <v>1.6060303030303029</v>
      </c>
      <c r="F23" s="47">
        <f t="shared" si="2"/>
        <v>3.3458964646464646E-2</v>
      </c>
    </row>
    <row r="24" spans="1:6" x14ac:dyDescent="0.25">
      <c r="A24" s="40">
        <v>67</v>
      </c>
      <c r="B24" s="43">
        <v>42071</v>
      </c>
      <c r="C24" s="40"/>
      <c r="D24" s="40">
        <v>0.30299999999999999</v>
      </c>
      <c r="E24" s="45">
        <f t="shared" si="3"/>
        <v>1.9090303030303029</v>
      </c>
      <c r="F24" s="47">
        <f t="shared" si="2"/>
        <v>3.9771464646464645E-2</v>
      </c>
    </row>
    <row r="25" spans="1:6" x14ac:dyDescent="0.25">
      <c r="A25" s="40">
        <v>68</v>
      </c>
      <c r="B25" s="43">
        <v>42072</v>
      </c>
      <c r="C25" s="40"/>
      <c r="D25" s="40">
        <v>0.30299999999999999</v>
      </c>
      <c r="E25" s="45">
        <f t="shared" si="3"/>
        <v>2.212030303030303</v>
      </c>
      <c r="F25" s="47">
        <f t="shared" si="2"/>
        <v>4.6083964646464644E-2</v>
      </c>
    </row>
    <row r="26" spans="1:6" x14ac:dyDescent="0.25">
      <c r="A26" s="40">
        <v>69</v>
      </c>
      <c r="B26" s="43">
        <v>42073</v>
      </c>
      <c r="C26" s="40"/>
      <c r="D26" s="40">
        <v>0.30299999999999999</v>
      </c>
      <c r="E26" s="45">
        <f t="shared" si="3"/>
        <v>2.5150303030303029</v>
      </c>
      <c r="F26" s="47">
        <f t="shared" si="2"/>
        <v>5.2396464646464642E-2</v>
      </c>
    </row>
    <row r="27" spans="1:6" x14ac:dyDescent="0.25">
      <c r="A27" s="40">
        <v>70</v>
      </c>
      <c r="B27" s="43">
        <v>42074</v>
      </c>
      <c r="C27" s="40"/>
      <c r="D27" s="40">
        <v>0.30299999999999999</v>
      </c>
      <c r="E27" s="45">
        <f t="shared" si="3"/>
        <v>2.8180303030303029</v>
      </c>
      <c r="F27" s="47">
        <f t="shared" si="2"/>
        <v>5.8708964646464641E-2</v>
      </c>
    </row>
    <row r="28" spans="1:6" x14ac:dyDescent="0.25">
      <c r="A28" s="40">
        <v>71</v>
      </c>
      <c r="B28" s="43">
        <v>42075</v>
      </c>
      <c r="C28" s="40"/>
      <c r="D28" s="40">
        <v>0.30299999999999999</v>
      </c>
      <c r="E28" s="45">
        <f t="shared" si="3"/>
        <v>3.1210303030303028</v>
      </c>
      <c r="F28" s="47">
        <f t="shared" si="2"/>
        <v>6.5021464646464647E-2</v>
      </c>
    </row>
    <row r="29" spans="1:6" x14ac:dyDescent="0.25">
      <c r="A29" s="40">
        <v>72</v>
      </c>
      <c r="B29" s="43">
        <v>42076</v>
      </c>
      <c r="C29" s="40"/>
      <c r="D29" s="40">
        <v>0.30299999999999999</v>
      </c>
      <c r="E29" s="45">
        <f t="shared" si="3"/>
        <v>3.4240303030303028</v>
      </c>
      <c r="F29" s="47">
        <f t="shared" si="2"/>
        <v>7.1333964646464645E-2</v>
      </c>
    </row>
    <row r="30" spans="1:6" x14ac:dyDescent="0.25">
      <c r="A30" s="40">
        <v>73</v>
      </c>
      <c r="B30" s="43">
        <v>42077</v>
      </c>
      <c r="C30" s="40"/>
      <c r="D30" s="40">
        <v>0.30299999999999999</v>
      </c>
      <c r="E30" s="45">
        <f t="shared" si="3"/>
        <v>3.7270303030303027</v>
      </c>
      <c r="F30" s="47">
        <f t="shared" si="2"/>
        <v>7.7646464646464644E-2</v>
      </c>
    </row>
    <row r="31" spans="1:6" x14ac:dyDescent="0.25">
      <c r="A31" s="40">
        <v>74</v>
      </c>
      <c r="B31" s="43">
        <v>42078</v>
      </c>
      <c r="C31" s="40"/>
      <c r="D31" s="40">
        <v>0.30299999999999999</v>
      </c>
      <c r="E31" s="45">
        <f t="shared" si="3"/>
        <v>4.0300303030303031</v>
      </c>
      <c r="F31" s="47">
        <f t="shared" si="2"/>
        <v>8.3958964646464643E-2</v>
      </c>
    </row>
    <row r="32" spans="1:6" x14ac:dyDescent="0.25">
      <c r="A32" s="40">
        <v>75</v>
      </c>
      <c r="B32" s="43">
        <v>42079</v>
      </c>
      <c r="C32" s="40"/>
      <c r="D32" s="40">
        <v>0.30299999999999999</v>
      </c>
      <c r="E32" s="45">
        <f t="shared" si="3"/>
        <v>4.333030303030303</v>
      </c>
      <c r="F32" s="47">
        <f t="shared" si="2"/>
        <v>9.0271464646464641E-2</v>
      </c>
    </row>
    <row r="33" spans="1:6" x14ac:dyDescent="0.25">
      <c r="A33" s="40">
        <v>76</v>
      </c>
      <c r="B33" s="43">
        <v>42080</v>
      </c>
      <c r="C33" s="40"/>
      <c r="D33" s="40">
        <v>0.30299999999999999</v>
      </c>
      <c r="E33" s="45">
        <f t="shared" si="3"/>
        <v>4.6360303030303029</v>
      </c>
      <c r="F33" s="47">
        <f t="shared" si="2"/>
        <v>9.658396464646464E-2</v>
      </c>
    </row>
    <row r="34" spans="1:6" x14ac:dyDescent="0.25">
      <c r="A34" s="40">
        <v>77</v>
      </c>
      <c r="B34" s="43">
        <v>42081</v>
      </c>
      <c r="C34" s="40"/>
      <c r="D34" s="40">
        <v>0.30299999999999999</v>
      </c>
      <c r="E34" s="45">
        <f t="shared" si="3"/>
        <v>4.9390303030303029</v>
      </c>
      <c r="F34" s="47">
        <f t="shared" si="2"/>
        <v>0.10289646464646464</v>
      </c>
    </row>
    <row r="35" spans="1:6" x14ac:dyDescent="0.25">
      <c r="A35" s="40">
        <v>78</v>
      </c>
      <c r="B35" s="43">
        <v>42082</v>
      </c>
      <c r="C35" s="40"/>
      <c r="D35" s="40">
        <v>0.30299999999999999</v>
      </c>
      <c r="E35" s="45">
        <f t="shared" si="3"/>
        <v>5.2420303030303028</v>
      </c>
      <c r="F35" s="47">
        <f t="shared" si="2"/>
        <v>0.10920896464646464</v>
      </c>
    </row>
    <row r="36" spans="1:6" x14ac:dyDescent="0.25">
      <c r="A36" s="40">
        <v>79</v>
      </c>
      <c r="B36" s="43">
        <v>42083</v>
      </c>
      <c r="C36" s="40"/>
      <c r="D36" s="40">
        <v>0.30299999999999999</v>
      </c>
      <c r="E36" s="45">
        <f t="shared" si="3"/>
        <v>5.5450303030303028</v>
      </c>
      <c r="F36" s="47">
        <f t="shared" si="2"/>
        <v>0.11552146464646464</v>
      </c>
    </row>
    <row r="37" spans="1:6" x14ac:dyDescent="0.25">
      <c r="A37" s="40">
        <v>80</v>
      </c>
      <c r="B37" s="43">
        <v>42084</v>
      </c>
      <c r="C37" s="40"/>
      <c r="D37" s="40">
        <v>0.30299999999999999</v>
      </c>
      <c r="E37" s="45">
        <f t="shared" si="3"/>
        <v>5.8480303030303027</v>
      </c>
      <c r="F37" s="47">
        <f t="shared" si="2"/>
        <v>0.12183396464646463</v>
      </c>
    </row>
    <row r="38" spans="1:6" x14ac:dyDescent="0.25">
      <c r="A38" s="40">
        <v>81</v>
      </c>
      <c r="B38" s="43">
        <v>42085</v>
      </c>
      <c r="C38" s="40"/>
      <c r="D38" s="40">
        <v>0.30299999999999999</v>
      </c>
      <c r="E38" s="45">
        <f t="shared" si="3"/>
        <v>6.1510303030303026</v>
      </c>
      <c r="F38" s="47">
        <f t="shared" si="2"/>
        <v>0.12814646464646465</v>
      </c>
    </row>
    <row r="39" spans="1:6" x14ac:dyDescent="0.25">
      <c r="A39" s="40">
        <v>82</v>
      </c>
      <c r="B39" s="43">
        <v>42086</v>
      </c>
      <c r="C39" s="40"/>
      <c r="D39" s="40">
        <v>0.30299999999999999</v>
      </c>
      <c r="E39" s="45">
        <f t="shared" si="3"/>
        <v>6.4540303030303026</v>
      </c>
      <c r="F39" s="47">
        <f t="shared" si="2"/>
        <v>0.13445896464646465</v>
      </c>
    </row>
    <row r="40" spans="1:6" x14ac:dyDescent="0.25">
      <c r="A40" s="40">
        <v>83</v>
      </c>
      <c r="B40" s="43">
        <v>42087</v>
      </c>
      <c r="C40" s="40"/>
      <c r="D40" s="40">
        <v>0.30299999999999999</v>
      </c>
      <c r="E40" s="45">
        <f t="shared" si="3"/>
        <v>6.7570303030303025</v>
      </c>
      <c r="F40" s="47">
        <f t="shared" si="2"/>
        <v>0.14077146464646464</v>
      </c>
    </row>
    <row r="41" spans="1:6" x14ac:dyDescent="0.25">
      <c r="A41" s="40">
        <v>84</v>
      </c>
      <c r="B41" s="43">
        <v>42088</v>
      </c>
      <c r="C41" s="40"/>
      <c r="D41" s="40">
        <v>0.30299999999999999</v>
      </c>
      <c r="E41" s="45">
        <f t="shared" si="3"/>
        <v>7.0600303030303024</v>
      </c>
      <c r="F41" s="47">
        <f t="shared" si="2"/>
        <v>0.14708396464646464</v>
      </c>
    </row>
    <row r="42" spans="1:6" x14ac:dyDescent="0.25">
      <c r="A42" s="40">
        <v>85</v>
      </c>
      <c r="B42" s="43">
        <v>42089</v>
      </c>
      <c r="C42" s="40"/>
      <c r="D42" s="40">
        <v>0.30299999999999999</v>
      </c>
      <c r="E42" s="45">
        <f t="shared" si="3"/>
        <v>7.3630303030303024</v>
      </c>
      <c r="F42" s="47">
        <f t="shared" si="2"/>
        <v>0.15339646464646464</v>
      </c>
    </row>
    <row r="43" spans="1:6" x14ac:dyDescent="0.25">
      <c r="A43" s="40">
        <v>86</v>
      </c>
      <c r="B43" s="43">
        <v>42090</v>
      </c>
      <c r="C43" s="40"/>
      <c r="D43" s="40">
        <v>0.30299999999999999</v>
      </c>
      <c r="E43" s="45">
        <f t="shared" si="3"/>
        <v>7.6660303030303023</v>
      </c>
      <c r="F43" s="47">
        <f t="shared" si="2"/>
        <v>0.15970896464646464</v>
      </c>
    </row>
    <row r="44" spans="1:6" x14ac:dyDescent="0.25">
      <c r="A44" s="40">
        <v>87</v>
      </c>
      <c r="B44" s="43">
        <v>42091</v>
      </c>
      <c r="C44" s="40"/>
      <c r="D44" s="40">
        <v>0.30299999999999999</v>
      </c>
      <c r="E44" s="45">
        <f t="shared" si="3"/>
        <v>7.9690303030303022</v>
      </c>
      <c r="F44" s="47">
        <f t="shared" si="2"/>
        <v>0.16602146464646464</v>
      </c>
    </row>
    <row r="45" spans="1:6" x14ac:dyDescent="0.25">
      <c r="A45" s="40">
        <v>88</v>
      </c>
      <c r="B45" s="43">
        <v>42092</v>
      </c>
      <c r="C45" s="40"/>
      <c r="D45" s="40">
        <v>0.30299999999999999</v>
      </c>
      <c r="E45" s="45">
        <f t="shared" si="3"/>
        <v>8.2720303030303022</v>
      </c>
      <c r="F45" s="47">
        <f t="shared" si="2"/>
        <v>0.17233396464646464</v>
      </c>
    </row>
    <row r="46" spans="1:6" x14ac:dyDescent="0.25">
      <c r="A46" s="40">
        <v>89</v>
      </c>
      <c r="B46" s="43">
        <v>42093</v>
      </c>
      <c r="C46" s="40"/>
      <c r="D46" s="40">
        <v>0.30299999999999999</v>
      </c>
      <c r="E46" s="45">
        <f t="shared" si="3"/>
        <v>8.575030303030303</v>
      </c>
      <c r="F46" s="47">
        <f t="shared" si="2"/>
        <v>0.17864646464646464</v>
      </c>
    </row>
    <row r="47" spans="1:6" x14ac:dyDescent="0.25">
      <c r="A47" s="40">
        <v>90</v>
      </c>
      <c r="B47" s="43">
        <v>42094</v>
      </c>
      <c r="C47" s="40"/>
      <c r="D47" s="40">
        <v>0.30299999999999999</v>
      </c>
      <c r="E47" s="45">
        <f t="shared" si="3"/>
        <v>8.8780303030303038</v>
      </c>
      <c r="F47" s="47">
        <f t="shared" si="2"/>
        <v>0.18495896464646466</v>
      </c>
    </row>
    <row r="48" spans="1:6" x14ac:dyDescent="0.25">
      <c r="A48" s="40">
        <v>91</v>
      </c>
      <c r="B48" s="43">
        <v>42095</v>
      </c>
      <c r="C48" s="40"/>
      <c r="D48" s="40">
        <v>0.30299999999999999</v>
      </c>
      <c r="E48" s="45">
        <f t="shared" si="3"/>
        <v>9.1810303030303047</v>
      </c>
      <c r="F48" s="47">
        <f t="shared" si="2"/>
        <v>0.19127146464646469</v>
      </c>
    </row>
    <row r="49" spans="1:6" x14ac:dyDescent="0.25">
      <c r="A49" s="40">
        <v>92</v>
      </c>
      <c r="B49" s="43">
        <v>42096</v>
      </c>
      <c r="C49" s="40"/>
      <c r="D49" s="40">
        <v>0.30299999999999999</v>
      </c>
      <c r="E49" s="45">
        <f t="shared" si="3"/>
        <v>9.4840303030303055</v>
      </c>
      <c r="F49" s="47">
        <f t="shared" si="2"/>
        <v>0.19758396464646469</v>
      </c>
    </row>
    <row r="50" spans="1:6" x14ac:dyDescent="0.25">
      <c r="A50" s="40">
        <v>93</v>
      </c>
      <c r="B50" s="43">
        <v>42097</v>
      </c>
      <c r="C50" s="40"/>
      <c r="D50" s="40">
        <v>0.30299999999999999</v>
      </c>
      <c r="E50" s="45">
        <f t="shared" si="3"/>
        <v>9.7870303030303063</v>
      </c>
      <c r="F50" s="47">
        <f t="shared" si="2"/>
        <v>0.20389646464646471</v>
      </c>
    </row>
    <row r="51" spans="1:6" x14ac:dyDescent="0.25">
      <c r="A51" s="40">
        <v>94</v>
      </c>
      <c r="B51" s="43">
        <v>42098</v>
      </c>
      <c r="C51" s="40"/>
      <c r="D51" s="40">
        <v>0.30299999999999999</v>
      </c>
      <c r="E51" s="45">
        <f t="shared" si="3"/>
        <v>10.090030303030307</v>
      </c>
      <c r="F51" s="47">
        <f t="shared" si="2"/>
        <v>0.21020896464646474</v>
      </c>
    </row>
    <row r="52" spans="1:6" x14ac:dyDescent="0.25">
      <c r="A52" s="40">
        <v>95</v>
      </c>
      <c r="B52" s="43">
        <v>42099</v>
      </c>
      <c r="C52" s="40"/>
      <c r="D52" s="40">
        <v>0.30299999999999999</v>
      </c>
      <c r="E52" s="45">
        <f t="shared" si="3"/>
        <v>10.393030303030308</v>
      </c>
      <c r="F52" s="47">
        <f t="shared" si="2"/>
        <v>0.21652146464646474</v>
      </c>
    </row>
    <row r="53" spans="1:6" x14ac:dyDescent="0.25">
      <c r="A53" s="40">
        <v>96</v>
      </c>
      <c r="B53" s="43">
        <v>42100</v>
      </c>
      <c r="C53" s="40"/>
      <c r="D53" s="40">
        <v>0.30299999999999999</v>
      </c>
      <c r="E53" s="45">
        <f t="shared" si="3"/>
        <v>10.696030303030309</v>
      </c>
      <c r="F53" s="47">
        <f t="shared" si="2"/>
        <v>0.22283396464646477</v>
      </c>
    </row>
    <row r="54" spans="1:6" x14ac:dyDescent="0.25">
      <c r="A54" s="40">
        <v>97</v>
      </c>
      <c r="B54" s="43">
        <v>42101</v>
      </c>
      <c r="C54" s="40">
        <v>11</v>
      </c>
      <c r="D54" s="40"/>
      <c r="E54" s="40">
        <v>11</v>
      </c>
      <c r="F54" s="47">
        <f t="shared" si="2"/>
        <v>0.22916666666666666</v>
      </c>
    </row>
    <row r="55" spans="1:6" x14ac:dyDescent="0.25">
      <c r="A55" s="40">
        <v>98</v>
      </c>
      <c r="B55" s="43">
        <v>42102</v>
      </c>
      <c r="C55" s="40"/>
      <c r="D55" s="45">
        <f>(C70-C54)/(A70-A54)</f>
        <v>0.625</v>
      </c>
      <c r="E55" s="45">
        <f>D55+E54</f>
        <v>11.625</v>
      </c>
      <c r="F55" s="47">
        <f t="shared" si="2"/>
        <v>0.2421875</v>
      </c>
    </row>
    <row r="56" spans="1:6" x14ac:dyDescent="0.25">
      <c r="A56" s="40">
        <v>99</v>
      </c>
      <c r="B56" s="43">
        <v>42103</v>
      </c>
      <c r="C56" s="40"/>
      <c r="D56" s="40">
        <v>0.625</v>
      </c>
      <c r="E56" s="45">
        <f t="shared" ref="E56:E69" si="4">D56+E55</f>
        <v>12.25</v>
      </c>
      <c r="F56" s="47">
        <f t="shared" si="2"/>
        <v>0.25520833333333331</v>
      </c>
    </row>
    <row r="57" spans="1:6" x14ac:dyDescent="0.25">
      <c r="A57" s="40">
        <v>100</v>
      </c>
      <c r="B57" s="43">
        <v>42104</v>
      </c>
      <c r="C57" s="40"/>
      <c r="D57" s="40">
        <v>0.625</v>
      </c>
      <c r="E57" s="45">
        <f t="shared" si="4"/>
        <v>12.875</v>
      </c>
      <c r="F57" s="47">
        <f t="shared" si="2"/>
        <v>0.26822916666666669</v>
      </c>
    </row>
    <row r="58" spans="1:6" x14ac:dyDescent="0.25">
      <c r="A58" s="40">
        <v>101</v>
      </c>
      <c r="B58" s="43">
        <v>42105</v>
      </c>
      <c r="C58" s="40"/>
      <c r="D58" s="40">
        <v>0.625</v>
      </c>
      <c r="E58" s="45">
        <f t="shared" si="4"/>
        <v>13.5</v>
      </c>
      <c r="F58" s="47">
        <f t="shared" si="2"/>
        <v>0.28125</v>
      </c>
    </row>
    <row r="59" spans="1:6" x14ac:dyDescent="0.25">
      <c r="A59" s="40">
        <v>102</v>
      </c>
      <c r="B59" s="43">
        <v>42106</v>
      </c>
      <c r="C59" s="40"/>
      <c r="D59" s="40">
        <v>0.625</v>
      </c>
      <c r="E59" s="45">
        <f t="shared" si="4"/>
        <v>14.125</v>
      </c>
      <c r="F59" s="47">
        <f t="shared" si="2"/>
        <v>0.29427083333333331</v>
      </c>
    </row>
    <row r="60" spans="1:6" x14ac:dyDescent="0.25">
      <c r="A60" s="40">
        <v>103</v>
      </c>
      <c r="B60" s="43">
        <v>42107</v>
      </c>
      <c r="C60" s="40"/>
      <c r="D60" s="40">
        <v>0.625</v>
      </c>
      <c r="E60" s="45">
        <f t="shared" si="4"/>
        <v>14.75</v>
      </c>
      <c r="F60" s="47">
        <f t="shared" si="2"/>
        <v>0.30729166666666669</v>
      </c>
    </row>
    <row r="61" spans="1:6" x14ac:dyDescent="0.25">
      <c r="A61" s="40">
        <v>104</v>
      </c>
      <c r="B61" s="43">
        <v>42108</v>
      </c>
      <c r="C61" s="40"/>
      <c r="D61" s="40">
        <v>0.625</v>
      </c>
      <c r="E61" s="45">
        <f t="shared" si="4"/>
        <v>15.375</v>
      </c>
      <c r="F61" s="47">
        <f t="shared" si="2"/>
        <v>0.3203125</v>
      </c>
    </row>
    <row r="62" spans="1:6" x14ac:dyDescent="0.25">
      <c r="A62" s="40">
        <v>105</v>
      </c>
      <c r="B62" s="43">
        <v>42109</v>
      </c>
      <c r="C62" s="40"/>
      <c r="D62" s="40">
        <v>0.625</v>
      </c>
      <c r="E62" s="45">
        <f t="shared" si="4"/>
        <v>16</v>
      </c>
      <c r="F62" s="47">
        <f t="shared" si="2"/>
        <v>0.33333333333333331</v>
      </c>
    </row>
    <row r="63" spans="1:6" x14ac:dyDescent="0.25">
      <c r="A63" s="40">
        <v>106</v>
      </c>
      <c r="B63" s="43">
        <v>42110</v>
      </c>
      <c r="C63" s="40"/>
      <c r="D63" s="40">
        <v>0.625</v>
      </c>
      <c r="E63" s="45">
        <f t="shared" si="4"/>
        <v>16.625</v>
      </c>
      <c r="F63" s="47">
        <f t="shared" si="2"/>
        <v>0.34635416666666669</v>
      </c>
    </row>
    <row r="64" spans="1:6" x14ac:dyDescent="0.25">
      <c r="A64" s="40">
        <v>107</v>
      </c>
      <c r="B64" s="43">
        <v>42111</v>
      </c>
      <c r="C64" s="40"/>
      <c r="D64" s="40">
        <v>0.625</v>
      </c>
      <c r="E64" s="45">
        <f t="shared" si="4"/>
        <v>17.25</v>
      </c>
      <c r="F64" s="47">
        <f t="shared" si="2"/>
        <v>0.359375</v>
      </c>
    </row>
    <row r="65" spans="1:6" x14ac:dyDescent="0.25">
      <c r="A65" s="40">
        <v>108</v>
      </c>
      <c r="B65" s="43">
        <v>42112</v>
      </c>
      <c r="C65" s="40"/>
      <c r="D65" s="40">
        <v>0.625</v>
      </c>
      <c r="E65" s="45">
        <f t="shared" si="4"/>
        <v>17.875</v>
      </c>
      <c r="F65" s="47">
        <f t="shared" si="2"/>
        <v>0.37239583333333331</v>
      </c>
    </row>
    <row r="66" spans="1:6" x14ac:dyDescent="0.25">
      <c r="A66" s="40">
        <v>109</v>
      </c>
      <c r="B66" s="43">
        <v>42113</v>
      </c>
      <c r="C66" s="40"/>
      <c r="D66" s="40">
        <v>0.625</v>
      </c>
      <c r="E66" s="45">
        <f t="shared" si="4"/>
        <v>18.5</v>
      </c>
      <c r="F66" s="47">
        <f t="shared" si="2"/>
        <v>0.38541666666666669</v>
      </c>
    </row>
    <row r="67" spans="1:6" x14ac:dyDescent="0.25">
      <c r="A67" s="40">
        <v>110</v>
      </c>
      <c r="B67" s="43">
        <v>42114</v>
      </c>
      <c r="C67" s="40"/>
      <c r="D67" s="40">
        <v>0.625</v>
      </c>
      <c r="E67" s="45">
        <f t="shared" si="4"/>
        <v>19.125</v>
      </c>
      <c r="F67" s="47">
        <f t="shared" si="2"/>
        <v>0.3984375</v>
      </c>
    </row>
    <row r="68" spans="1:6" x14ac:dyDescent="0.25">
      <c r="A68" s="40">
        <v>111</v>
      </c>
      <c r="B68" s="43">
        <v>42115</v>
      </c>
      <c r="C68" s="40"/>
      <c r="D68" s="40">
        <v>0.625</v>
      </c>
      <c r="E68" s="45">
        <f t="shared" si="4"/>
        <v>19.75</v>
      </c>
      <c r="F68" s="47">
        <f t="shared" si="2"/>
        <v>0.41145833333333331</v>
      </c>
    </row>
    <row r="69" spans="1:6" x14ac:dyDescent="0.25">
      <c r="A69" s="40">
        <v>112</v>
      </c>
      <c r="B69" s="43">
        <v>42116</v>
      </c>
      <c r="C69" s="40"/>
      <c r="D69" s="40">
        <v>0.625</v>
      </c>
      <c r="E69" s="45">
        <f t="shared" si="4"/>
        <v>20.375</v>
      </c>
      <c r="F69" s="47">
        <f t="shared" si="2"/>
        <v>0.42447916666666669</v>
      </c>
    </row>
    <row r="70" spans="1:6" x14ac:dyDescent="0.25">
      <c r="A70" s="40">
        <v>113</v>
      </c>
      <c r="B70" s="43">
        <v>42117</v>
      </c>
      <c r="C70" s="40">
        <v>21</v>
      </c>
      <c r="D70" s="40"/>
      <c r="E70" s="46">
        <v>21</v>
      </c>
      <c r="F70" s="47">
        <f t="shared" si="2"/>
        <v>0.4375</v>
      </c>
    </row>
    <row r="71" spans="1:6" x14ac:dyDescent="0.25">
      <c r="A71" s="40">
        <v>114</v>
      </c>
      <c r="B71" s="43">
        <v>42118</v>
      </c>
      <c r="C71" s="40"/>
      <c r="D71" s="45">
        <f>(C90-C70)/(A90-A71)</f>
        <v>0.94736842105263153</v>
      </c>
      <c r="E71" s="45">
        <f>D71+E70</f>
        <v>21.94736842105263</v>
      </c>
      <c r="F71" s="47">
        <f t="shared" si="2"/>
        <v>0.45723684210526311</v>
      </c>
    </row>
    <row r="72" spans="1:6" x14ac:dyDescent="0.25">
      <c r="A72" s="40">
        <v>115</v>
      </c>
      <c r="B72" s="43">
        <v>42119</v>
      </c>
      <c r="C72" s="40"/>
      <c r="D72" s="45">
        <v>0.94699999999999995</v>
      </c>
      <c r="E72" s="45">
        <f t="shared" ref="E72:E89" si="5">D72+E71</f>
        <v>22.894368421052629</v>
      </c>
      <c r="F72" s="47">
        <f t="shared" si="2"/>
        <v>0.47696600877192979</v>
      </c>
    </row>
    <row r="73" spans="1:6" x14ac:dyDescent="0.25">
      <c r="A73" s="40">
        <v>116</v>
      </c>
      <c r="B73" s="43">
        <v>42120</v>
      </c>
      <c r="C73" s="40"/>
      <c r="D73" s="45">
        <v>0.94699999999999995</v>
      </c>
      <c r="E73" s="45">
        <f t="shared" si="5"/>
        <v>23.841368421052628</v>
      </c>
      <c r="F73" s="47">
        <f t="shared" si="2"/>
        <v>0.49669517543859643</v>
      </c>
    </row>
    <row r="74" spans="1:6" x14ac:dyDescent="0.25">
      <c r="A74" s="40">
        <v>117</v>
      </c>
      <c r="B74" s="43">
        <v>42121</v>
      </c>
      <c r="C74" s="40"/>
      <c r="D74" s="45">
        <v>0.94699999999999995</v>
      </c>
      <c r="E74" s="45">
        <f t="shared" si="5"/>
        <v>24.788368421052628</v>
      </c>
      <c r="F74" s="47">
        <f t="shared" si="2"/>
        <v>0.51642434210526311</v>
      </c>
    </row>
    <row r="75" spans="1:6" x14ac:dyDescent="0.25">
      <c r="A75" s="40">
        <v>118</v>
      </c>
      <c r="B75" s="43">
        <v>42122</v>
      </c>
      <c r="C75" s="40"/>
      <c r="D75" s="45">
        <v>0.94699999999999995</v>
      </c>
      <c r="E75" s="45">
        <f t="shared" si="5"/>
        <v>25.735368421052627</v>
      </c>
      <c r="F75" s="47">
        <f t="shared" si="2"/>
        <v>0.53615350877192969</v>
      </c>
    </row>
    <row r="76" spans="1:6" x14ac:dyDescent="0.25">
      <c r="A76" s="40">
        <v>119</v>
      </c>
      <c r="B76" s="43">
        <v>42123</v>
      </c>
      <c r="C76" s="40"/>
      <c r="D76" s="45">
        <v>0.94699999999999995</v>
      </c>
      <c r="E76" s="45">
        <f t="shared" si="5"/>
        <v>26.682368421052626</v>
      </c>
      <c r="F76" s="47">
        <f t="shared" si="2"/>
        <v>0.55588267543859637</v>
      </c>
    </row>
    <row r="77" spans="1:6" x14ac:dyDescent="0.25">
      <c r="A77" s="40">
        <v>120</v>
      </c>
      <c r="B77" s="43">
        <v>42124</v>
      </c>
      <c r="C77" s="40"/>
      <c r="D77" s="45">
        <v>0.94699999999999995</v>
      </c>
      <c r="E77" s="45">
        <f t="shared" si="5"/>
        <v>27.629368421052625</v>
      </c>
      <c r="F77" s="47">
        <f t="shared" si="2"/>
        <v>0.57561184210526306</v>
      </c>
    </row>
    <row r="78" spans="1:6" x14ac:dyDescent="0.25">
      <c r="A78" s="40">
        <v>121</v>
      </c>
      <c r="B78" s="43">
        <v>42125</v>
      </c>
      <c r="C78" s="40"/>
      <c r="D78" s="45">
        <v>0.94699999999999995</v>
      </c>
      <c r="E78" s="45">
        <f t="shared" si="5"/>
        <v>28.576368421052624</v>
      </c>
      <c r="F78" s="47">
        <f t="shared" si="2"/>
        <v>0.59534100877192964</v>
      </c>
    </row>
    <row r="79" spans="1:6" x14ac:dyDescent="0.25">
      <c r="A79" s="40">
        <v>122</v>
      </c>
      <c r="B79" s="43">
        <v>42126</v>
      </c>
      <c r="C79" s="40"/>
      <c r="D79" s="45">
        <v>0.94699999999999995</v>
      </c>
      <c r="E79" s="45">
        <f t="shared" si="5"/>
        <v>29.523368421052623</v>
      </c>
      <c r="F79" s="47">
        <f t="shared" si="2"/>
        <v>0.61507017543859632</v>
      </c>
    </row>
    <row r="80" spans="1:6" x14ac:dyDescent="0.25">
      <c r="A80" s="40">
        <v>123</v>
      </c>
      <c r="B80" s="43">
        <v>42127</v>
      </c>
      <c r="C80" s="40"/>
      <c r="D80" s="45">
        <v>0.94699999999999995</v>
      </c>
      <c r="E80" s="45">
        <f t="shared" si="5"/>
        <v>30.470368421052623</v>
      </c>
      <c r="F80" s="47">
        <f t="shared" si="2"/>
        <v>0.63479934210526301</v>
      </c>
    </row>
    <row r="81" spans="1:6" x14ac:dyDescent="0.25">
      <c r="A81" s="40">
        <v>124</v>
      </c>
      <c r="B81" s="43">
        <v>42128</v>
      </c>
      <c r="C81" s="40"/>
      <c r="D81" s="45">
        <v>0.94699999999999995</v>
      </c>
      <c r="E81" s="45">
        <f t="shared" si="5"/>
        <v>31.417368421052622</v>
      </c>
      <c r="F81" s="47">
        <f t="shared" si="2"/>
        <v>0.65452850877192958</v>
      </c>
    </row>
    <row r="82" spans="1:6" x14ac:dyDescent="0.25">
      <c r="A82" s="40">
        <v>125</v>
      </c>
      <c r="B82" s="43">
        <v>42129</v>
      </c>
      <c r="C82" s="40"/>
      <c r="D82" s="45">
        <v>0.94699999999999995</v>
      </c>
      <c r="E82" s="45">
        <f t="shared" si="5"/>
        <v>32.364368421052625</v>
      </c>
      <c r="F82" s="47">
        <f t="shared" si="2"/>
        <v>0.67425767543859638</v>
      </c>
    </row>
    <row r="83" spans="1:6" x14ac:dyDescent="0.25">
      <c r="A83" s="40">
        <v>126</v>
      </c>
      <c r="B83" s="43">
        <v>42130</v>
      </c>
      <c r="C83" s="40"/>
      <c r="D83" s="45">
        <v>0.94699999999999995</v>
      </c>
      <c r="E83" s="45">
        <f t="shared" si="5"/>
        <v>33.311368421052627</v>
      </c>
      <c r="F83" s="47">
        <f t="shared" si="2"/>
        <v>0.69398684210526307</v>
      </c>
    </row>
    <row r="84" spans="1:6" x14ac:dyDescent="0.25">
      <c r="A84" s="40">
        <v>127</v>
      </c>
      <c r="B84" s="43">
        <v>42131</v>
      </c>
      <c r="C84" s="40"/>
      <c r="D84" s="45">
        <v>0.94699999999999995</v>
      </c>
      <c r="E84" s="45">
        <f t="shared" si="5"/>
        <v>34.25836842105263</v>
      </c>
      <c r="F84" s="47">
        <f t="shared" si="2"/>
        <v>0.71371600877192976</v>
      </c>
    </row>
    <row r="85" spans="1:6" x14ac:dyDescent="0.25">
      <c r="A85" s="40">
        <v>128</v>
      </c>
      <c r="B85" s="43">
        <v>42132</v>
      </c>
      <c r="C85" s="40"/>
      <c r="D85" s="45">
        <v>0.94699999999999995</v>
      </c>
      <c r="E85" s="45">
        <f t="shared" si="5"/>
        <v>35.205368421052633</v>
      </c>
      <c r="F85" s="47">
        <f t="shared" si="2"/>
        <v>0.73344517543859655</v>
      </c>
    </row>
    <row r="86" spans="1:6" x14ac:dyDescent="0.25">
      <c r="A86" s="40">
        <v>129</v>
      </c>
      <c r="B86" s="43">
        <v>42133</v>
      </c>
      <c r="C86" s="40"/>
      <c r="D86" s="45">
        <v>0.94699999999999995</v>
      </c>
      <c r="E86" s="45">
        <f t="shared" si="5"/>
        <v>36.152368421052635</v>
      </c>
      <c r="F86" s="47">
        <f t="shared" ref="F86:F137" si="6">E86/C$137</f>
        <v>0.75317434210526324</v>
      </c>
    </row>
    <row r="87" spans="1:6" x14ac:dyDescent="0.25">
      <c r="A87" s="40">
        <v>130</v>
      </c>
      <c r="B87" s="43">
        <v>42134</v>
      </c>
      <c r="C87" s="40"/>
      <c r="D87" s="45">
        <v>0.94699999999999995</v>
      </c>
      <c r="E87" s="45">
        <f t="shared" si="5"/>
        <v>37.099368421052638</v>
      </c>
      <c r="F87" s="47">
        <f t="shared" si="6"/>
        <v>0.77290350877192993</v>
      </c>
    </row>
    <row r="88" spans="1:6" x14ac:dyDescent="0.25">
      <c r="A88" s="40">
        <v>131</v>
      </c>
      <c r="B88" s="43">
        <v>42135</v>
      </c>
      <c r="C88" s="40"/>
      <c r="D88" s="45">
        <v>0.94699999999999995</v>
      </c>
      <c r="E88" s="45">
        <f t="shared" si="5"/>
        <v>38.046368421052641</v>
      </c>
      <c r="F88" s="47">
        <f t="shared" si="6"/>
        <v>0.79263267543859672</v>
      </c>
    </row>
    <row r="89" spans="1:6" x14ac:dyDescent="0.25">
      <c r="A89" s="40">
        <v>132</v>
      </c>
      <c r="B89" s="43">
        <v>42136</v>
      </c>
      <c r="C89" s="40"/>
      <c r="D89" s="45">
        <v>0.94699999999999995</v>
      </c>
      <c r="E89" s="45">
        <f t="shared" si="5"/>
        <v>38.993368421052644</v>
      </c>
      <c r="F89" s="47">
        <f t="shared" si="6"/>
        <v>0.81236184210526341</v>
      </c>
    </row>
    <row r="90" spans="1:6" x14ac:dyDescent="0.25">
      <c r="A90" s="40">
        <v>133</v>
      </c>
      <c r="B90" s="43">
        <v>42137</v>
      </c>
      <c r="C90" s="40">
        <v>39</v>
      </c>
      <c r="D90" s="40"/>
      <c r="E90" s="40">
        <v>39</v>
      </c>
      <c r="F90" s="47">
        <f t="shared" si="6"/>
        <v>0.8125</v>
      </c>
    </row>
    <row r="91" spans="1:6" x14ac:dyDescent="0.25">
      <c r="A91" s="40">
        <v>134</v>
      </c>
      <c r="B91" s="43">
        <v>42138</v>
      </c>
      <c r="C91" s="40"/>
      <c r="D91" s="45">
        <f>(C120-C90)/(A120-A91)</f>
        <v>0.27586206896551724</v>
      </c>
      <c r="E91" s="45">
        <f>D91+E90</f>
        <v>39.275862068965516</v>
      </c>
      <c r="F91" s="47">
        <f t="shared" si="6"/>
        <v>0.81824712643678155</v>
      </c>
    </row>
    <row r="92" spans="1:6" x14ac:dyDescent="0.25">
      <c r="A92" s="40">
        <v>135</v>
      </c>
      <c r="B92" s="43">
        <v>42139</v>
      </c>
      <c r="C92" s="40"/>
      <c r="D92" s="40">
        <v>0.27600000000000002</v>
      </c>
      <c r="E92" s="45">
        <f t="shared" ref="E92:E119" si="7">D92+E91</f>
        <v>39.551862068965519</v>
      </c>
      <c r="F92" s="47">
        <f t="shared" si="6"/>
        <v>0.82399712643678169</v>
      </c>
    </row>
    <row r="93" spans="1:6" x14ac:dyDescent="0.25">
      <c r="A93" s="40">
        <v>136</v>
      </c>
      <c r="B93" s="43">
        <v>42140</v>
      </c>
      <c r="C93" s="40"/>
      <c r="D93" s="40">
        <v>0.27600000000000002</v>
      </c>
      <c r="E93" s="45">
        <f t="shared" si="7"/>
        <v>39.827862068965523</v>
      </c>
      <c r="F93" s="47">
        <f t="shared" si="6"/>
        <v>0.82974712643678172</v>
      </c>
    </row>
    <row r="94" spans="1:6" x14ac:dyDescent="0.25">
      <c r="A94" s="40">
        <v>137</v>
      </c>
      <c r="B94" s="43">
        <v>42141</v>
      </c>
      <c r="C94" s="40"/>
      <c r="D94" s="40">
        <v>0.27600000000000002</v>
      </c>
      <c r="E94" s="45">
        <f t="shared" si="7"/>
        <v>40.103862068965526</v>
      </c>
      <c r="F94" s="47">
        <f t="shared" si="6"/>
        <v>0.83549712643678176</v>
      </c>
    </row>
    <row r="95" spans="1:6" x14ac:dyDescent="0.25">
      <c r="A95" s="40">
        <v>138</v>
      </c>
      <c r="B95" s="43">
        <v>42142</v>
      </c>
      <c r="C95" s="40"/>
      <c r="D95" s="40">
        <v>0.27600000000000002</v>
      </c>
      <c r="E95" s="45">
        <f t="shared" si="7"/>
        <v>40.379862068965529</v>
      </c>
      <c r="F95" s="47">
        <f t="shared" si="6"/>
        <v>0.8412471264367819</v>
      </c>
    </row>
    <row r="96" spans="1:6" x14ac:dyDescent="0.25">
      <c r="A96" s="40">
        <v>139</v>
      </c>
      <c r="B96" s="43">
        <v>42143</v>
      </c>
      <c r="C96" s="40"/>
      <c r="D96" s="40">
        <v>0.27600000000000002</v>
      </c>
      <c r="E96" s="45">
        <f t="shared" si="7"/>
        <v>40.655862068965533</v>
      </c>
      <c r="F96" s="47">
        <f t="shared" si="6"/>
        <v>0.84699712643678193</v>
      </c>
    </row>
    <row r="97" spans="1:6" x14ac:dyDescent="0.25">
      <c r="A97" s="40">
        <v>140</v>
      </c>
      <c r="B97" s="43">
        <v>42144</v>
      </c>
      <c r="C97" s="40"/>
      <c r="D97" s="40">
        <v>0.27600000000000002</v>
      </c>
      <c r="E97" s="45">
        <f t="shared" si="7"/>
        <v>40.931862068965536</v>
      </c>
      <c r="F97" s="47">
        <f t="shared" si="6"/>
        <v>0.85274712643678197</v>
      </c>
    </row>
    <row r="98" spans="1:6" x14ac:dyDescent="0.25">
      <c r="A98" s="40">
        <v>141</v>
      </c>
      <c r="B98" s="43">
        <v>42145</v>
      </c>
      <c r="C98" s="40"/>
      <c r="D98" s="40">
        <v>0.27600000000000002</v>
      </c>
      <c r="E98" s="45">
        <f t="shared" si="7"/>
        <v>41.207862068965539</v>
      </c>
      <c r="F98" s="47">
        <f t="shared" si="6"/>
        <v>0.85849712643678211</v>
      </c>
    </row>
    <row r="99" spans="1:6" x14ac:dyDescent="0.25">
      <c r="A99" s="40">
        <v>142</v>
      </c>
      <c r="B99" s="43">
        <v>42146</v>
      </c>
      <c r="C99" s="40"/>
      <c r="D99" s="40">
        <v>0.27600000000000002</v>
      </c>
      <c r="E99" s="45">
        <f t="shared" si="7"/>
        <v>41.483862068965543</v>
      </c>
      <c r="F99" s="47">
        <f t="shared" si="6"/>
        <v>0.86424712643678214</v>
      </c>
    </row>
    <row r="100" spans="1:6" x14ac:dyDescent="0.25">
      <c r="A100" s="40">
        <v>143</v>
      </c>
      <c r="B100" s="43">
        <v>42147</v>
      </c>
      <c r="C100" s="40"/>
      <c r="D100" s="40">
        <v>0.27600000000000002</v>
      </c>
      <c r="E100" s="45">
        <f t="shared" si="7"/>
        <v>41.759862068965546</v>
      </c>
      <c r="F100" s="47">
        <f t="shared" si="6"/>
        <v>0.86999712643678218</v>
      </c>
    </row>
    <row r="101" spans="1:6" x14ac:dyDescent="0.25">
      <c r="A101" s="40">
        <v>144</v>
      </c>
      <c r="B101" s="43">
        <v>42148</v>
      </c>
      <c r="C101" s="40"/>
      <c r="D101" s="40">
        <v>0.27600000000000002</v>
      </c>
      <c r="E101" s="45">
        <f t="shared" si="7"/>
        <v>42.03586206896555</v>
      </c>
      <c r="F101" s="47">
        <f t="shared" si="6"/>
        <v>0.87574712643678232</v>
      </c>
    </row>
    <row r="102" spans="1:6" x14ac:dyDescent="0.25">
      <c r="A102" s="40">
        <v>145</v>
      </c>
      <c r="B102" s="43">
        <v>42149</v>
      </c>
      <c r="C102" s="40"/>
      <c r="D102" s="40">
        <v>0.27600000000000002</v>
      </c>
      <c r="E102" s="45">
        <f t="shared" si="7"/>
        <v>42.311862068965553</v>
      </c>
      <c r="F102" s="47">
        <f t="shared" si="6"/>
        <v>0.88149712643678235</v>
      </c>
    </row>
    <row r="103" spans="1:6" x14ac:dyDescent="0.25">
      <c r="A103" s="40">
        <v>146</v>
      </c>
      <c r="B103" s="43">
        <v>42150</v>
      </c>
      <c r="C103" s="40"/>
      <c r="D103" s="40">
        <v>0.27600000000000002</v>
      </c>
      <c r="E103" s="45">
        <f t="shared" si="7"/>
        <v>42.587862068965556</v>
      </c>
      <c r="F103" s="47">
        <f t="shared" si="6"/>
        <v>0.88724712643678239</v>
      </c>
    </row>
    <row r="104" spans="1:6" x14ac:dyDescent="0.25">
      <c r="A104" s="40">
        <v>147</v>
      </c>
      <c r="B104" s="43">
        <v>42151</v>
      </c>
      <c r="C104" s="40"/>
      <c r="D104" s="40">
        <v>0.27600000000000002</v>
      </c>
      <c r="E104" s="45">
        <f t="shared" si="7"/>
        <v>42.86386206896556</v>
      </c>
      <c r="F104" s="47">
        <f t="shared" si="6"/>
        <v>0.89299712643678253</v>
      </c>
    </row>
    <row r="105" spans="1:6" x14ac:dyDescent="0.25">
      <c r="A105" s="40">
        <v>148</v>
      </c>
      <c r="B105" s="43">
        <v>42152</v>
      </c>
      <c r="C105" s="40"/>
      <c r="D105" s="40">
        <v>0.27600000000000002</v>
      </c>
      <c r="E105" s="45">
        <f t="shared" si="7"/>
        <v>43.139862068965563</v>
      </c>
      <c r="F105" s="47">
        <f t="shared" si="6"/>
        <v>0.89874712643678256</v>
      </c>
    </row>
    <row r="106" spans="1:6" x14ac:dyDescent="0.25">
      <c r="A106" s="40">
        <v>149</v>
      </c>
      <c r="B106" s="43">
        <v>42153</v>
      </c>
      <c r="C106" s="40"/>
      <c r="D106" s="40">
        <v>0.27600000000000002</v>
      </c>
      <c r="E106" s="45">
        <f t="shared" si="7"/>
        <v>43.415862068965566</v>
      </c>
      <c r="F106" s="47">
        <f t="shared" si="6"/>
        <v>0.90449712643678259</v>
      </c>
    </row>
    <row r="107" spans="1:6" x14ac:dyDescent="0.25">
      <c r="A107" s="40">
        <v>150</v>
      </c>
      <c r="B107" s="43">
        <v>42154</v>
      </c>
      <c r="C107" s="40"/>
      <c r="D107" s="40">
        <v>0.27600000000000002</v>
      </c>
      <c r="E107" s="45">
        <f t="shared" si="7"/>
        <v>43.69186206896557</v>
      </c>
      <c r="F107" s="47">
        <f t="shared" si="6"/>
        <v>0.91024712643678274</v>
      </c>
    </row>
    <row r="108" spans="1:6" x14ac:dyDescent="0.25">
      <c r="A108" s="40">
        <v>151</v>
      </c>
      <c r="B108" s="43">
        <v>42155</v>
      </c>
      <c r="C108" s="40"/>
      <c r="D108" s="40">
        <v>0.27600000000000002</v>
      </c>
      <c r="E108" s="45">
        <f t="shared" si="7"/>
        <v>43.967862068965573</v>
      </c>
      <c r="F108" s="47">
        <f t="shared" si="6"/>
        <v>0.91599712643678277</v>
      </c>
    </row>
    <row r="109" spans="1:6" x14ac:dyDescent="0.25">
      <c r="A109" s="40">
        <v>152</v>
      </c>
      <c r="B109" s="43">
        <v>42156</v>
      </c>
      <c r="C109" s="40"/>
      <c r="D109" s="40">
        <v>0.27600000000000002</v>
      </c>
      <c r="E109" s="45">
        <f t="shared" si="7"/>
        <v>44.243862068965576</v>
      </c>
      <c r="F109" s="47">
        <f t="shared" si="6"/>
        <v>0.9217471264367828</v>
      </c>
    </row>
    <row r="110" spans="1:6" x14ac:dyDescent="0.25">
      <c r="A110" s="40">
        <v>153</v>
      </c>
      <c r="B110" s="43">
        <v>42157</v>
      </c>
      <c r="C110" s="40"/>
      <c r="D110" s="40">
        <v>0.27600000000000002</v>
      </c>
      <c r="E110" s="45">
        <f t="shared" si="7"/>
        <v>44.51986206896558</v>
      </c>
      <c r="F110" s="47">
        <f t="shared" si="6"/>
        <v>0.92749712643678295</v>
      </c>
    </row>
    <row r="111" spans="1:6" x14ac:dyDescent="0.25">
      <c r="A111" s="40">
        <v>154</v>
      </c>
      <c r="B111" s="43">
        <v>42158</v>
      </c>
      <c r="C111" s="40"/>
      <c r="D111" s="40">
        <v>0.27600000000000002</v>
      </c>
      <c r="E111" s="45">
        <f t="shared" si="7"/>
        <v>44.795862068965583</v>
      </c>
      <c r="F111" s="47">
        <f t="shared" si="6"/>
        <v>0.93324712643678298</v>
      </c>
    </row>
    <row r="112" spans="1:6" x14ac:dyDescent="0.25">
      <c r="A112" s="40">
        <v>155</v>
      </c>
      <c r="B112" s="43">
        <v>42159</v>
      </c>
      <c r="C112" s="40"/>
      <c r="D112" s="40">
        <v>0.27600000000000002</v>
      </c>
      <c r="E112" s="45">
        <f t="shared" si="7"/>
        <v>45.071862068965586</v>
      </c>
      <c r="F112" s="47">
        <f t="shared" si="6"/>
        <v>0.93899712643678301</v>
      </c>
    </row>
    <row r="113" spans="1:6" x14ac:dyDescent="0.25">
      <c r="A113" s="40">
        <v>156</v>
      </c>
      <c r="B113" s="43">
        <v>42160</v>
      </c>
      <c r="C113" s="40"/>
      <c r="D113" s="40">
        <v>0.27600000000000002</v>
      </c>
      <c r="E113" s="45">
        <f t="shared" si="7"/>
        <v>45.34786206896559</v>
      </c>
      <c r="F113" s="47">
        <f t="shared" si="6"/>
        <v>0.94474712643678316</v>
      </c>
    </row>
    <row r="114" spans="1:6" x14ac:dyDescent="0.25">
      <c r="A114" s="40">
        <v>157</v>
      </c>
      <c r="B114" s="43">
        <v>42161</v>
      </c>
      <c r="C114" s="40"/>
      <c r="D114" s="40">
        <v>0.27600000000000002</v>
      </c>
      <c r="E114" s="45">
        <f t="shared" si="7"/>
        <v>45.623862068965593</v>
      </c>
      <c r="F114" s="47">
        <f t="shared" si="6"/>
        <v>0.95049712643678319</v>
      </c>
    </row>
    <row r="115" spans="1:6" x14ac:dyDescent="0.25">
      <c r="A115" s="40">
        <v>158</v>
      </c>
      <c r="B115" s="43">
        <v>42162</v>
      </c>
      <c r="C115" s="40"/>
      <c r="D115" s="40">
        <v>0.27600000000000002</v>
      </c>
      <c r="E115" s="45">
        <f t="shared" si="7"/>
        <v>45.899862068965597</v>
      </c>
      <c r="F115" s="47">
        <f t="shared" si="6"/>
        <v>0.95624712643678322</v>
      </c>
    </row>
    <row r="116" spans="1:6" x14ac:dyDescent="0.25">
      <c r="A116" s="40">
        <v>159</v>
      </c>
      <c r="B116" s="43">
        <v>42163</v>
      </c>
      <c r="C116" s="40"/>
      <c r="D116" s="40">
        <v>0.27600000000000002</v>
      </c>
      <c r="E116" s="45">
        <f t="shared" si="7"/>
        <v>46.1758620689656</v>
      </c>
      <c r="F116" s="47">
        <f t="shared" si="6"/>
        <v>0.96199712643678337</v>
      </c>
    </row>
    <row r="117" spans="1:6" x14ac:dyDescent="0.25">
      <c r="A117" s="40">
        <v>160</v>
      </c>
      <c r="B117" s="43">
        <v>42164</v>
      </c>
      <c r="C117" s="40"/>
      <c r="D117" s="40">
        <v>0.27600000000000002</v>
      </c>
      <c r="E117" s="45">
        <f t="shared" si="7"/>
        <v>46.451862068965603</v>
      </c>
      <c r="F117" s="47">
        <f t="shared" si="6"/>
        <v>0.9677471264367834</v>
      </c>
    </row>
    <row r="118" spans="1:6" x14ac:dyDescent="0.25">
      <c r="A118" s="40">
        <v>161</v>
      </c>
      <c r="B118" s="43">
        <v>42165</v>
      </c>
      <c r="C118" s="40"/>
      <c r="D118" s="40">
        <v>0.27600000000000002</v>
      </c>
      <c r="E118" s="45">
        <f t="shared" si="7"/>
        <v>46.727862068965607</v>
      </c>
      <c r="F118" s="47">
        <f t="shared" si="6"/>
        <v>0.97349712643678343</v>
      </c>
    </row>
    <row r="119" spans="1:6" x14ac:dyDescent="0.25">
      <c r="A119" s="40">
        <v>162</v>
      </c>
      <c r="B119" s="43">
        <v>42166</v>
      </c>
      <c r="C119" s="40"/>
      <c r="D119" s="40">
        <v>0.27600000000000002</v>
      </c>
      <c r="E119" s="45">
        <f t="shared" si="7"/>
        <v>47.00386206896561</v>
      </c>
      <c r="F119" s="47">
        <f t="shared" si="6"/>
        <v>0.97924712643678358</v>
      </c>
    </row>
    <row r="120" spans="1:6" x14ac:dyDescent="0.25">
      <c r="A120" s="40">
        <v>163</v>
      </c>
      <c r="B120" s="43">
        <v>42167</v>
      </c>
      <c r="C120" s="40">
        <v>47</v>
      </c>
      <c r="D120" s="40"/>
      <c r="E120" s="40">
        <v>47</v>
      </c>
      <c r="F120" s="47">
        <f t="shared" si="6"/>
        <v>0.97916666666666663</v>
      </c>
    </row>
    <row r="121" spans="1:6" x14ac:dyDescent="0.25">
      <c r="A121" s="40">
        <v>164</v>
      </c>
      <c r="B121" s="43">
        <v>42168</v>
      </c>
      <c r="C121" s="40"/>
      <c r="D121" s="45">
        <f>(C137-C120)/(A137-A120)</f>
        <v>5.8823529411764705E-2</v>
      </c>
      <c r="E121" s="45">
        <f>D121+E120</f>
        <v>47.058823529411768</v>
      </c>
      <c r="F121" s="47">
        <f t="shared" si="6"/>
        <v>0.98039215686274517</v>
      </c>
    </row>
    <row r="122" spans="1:6" x14ac:dyDescent="0.25">
      <c r="A122" s="40">
        <v>165</v>
      </c>
      <c r="B122" s="43">
        <v>42169</v>
      </c>
      <c r="C122" s="40"/>
      <c r="D122" s="45">
        <v>5.8799999999999998E-2</v>
      </c>
      <c r="E122" s="45">
        <f t="shared" ref="E122:E136" si="8">D122+E121</f>
        <v>47.117623529411766</v>
      </c>
      <c r="F122" s="47">
        <f t="shared" si="6"/>
        <v>0.98161715686274509</v>
      </c>
    </row>
    <row r="123" spans="1:6" x14ac:dyDescent="0.25">
      <c r="A123" s="40">
        <v>166</v>
      </c>
      <c r="B123" s="43">
        <v>42170</v>
      </c>
      <c r="C123" s="40"/>
      <c r="D123" s="45">
        <v>5.8799999999999998E-2</v>
      </c>
      <c r="E123" s="45">
        <f t="shared" si="8"/>
        <v>47.176423529411764</v>
      </c>
      <c r="F123" s="47">
        <f t="shared" si="6"/>
        <v>0.98284215686274512</v>
      </c>
    </row>
    <row r="124" spans="1:6" x14ac:dyDescent="0.25">
      <c r="A124" s="40">
        <v>167</v>
      </c>
      <c r="B124" s="43">
        <v>42171</v>
      </c>
      <c r="C124" s="40"/>
      <c r="D124" s="45">
        <v>5.8799999999999998E-2</v>
      </c>
      <c r="E124" s="45">
        <f t="shared" si="8"/>
        <v>47.235223529411762</v>
      </c>
      <c r="F124" s="47">
        <f t="shared" si="6"/>
        <v>0.98406715686274504</v>
      </c>
    </row>
    <row r="125" spans="1:6" x14ac:dyDescent="0.25">
      <c r="A125" s="40">
        <v>168</v>
      </c>
      <c r="B125" s="43">
        <v>42172</v>
      </c>
      <c r="C125" s="40"/>
      <c r="D125" s="45">
        <v>5.8799999999999998E-2</v>
      </c>
      <c r="E125" s="45">
        <f t="shared" si="8"/>
        <v>47.29402352941176</v>
      </c>
      <c r="F125" s="47">
        <f t="shared" si="6"/>
        <v>0.98529215686274496</v>
      </c>
    </row>
    <row r="126" spans="1:6" x14ac:dyDescent="0.25">
      <c r="A126" s="40">
        <v>169</v>
      </c>
      <c r="B126" s="43">
        <v>42173</v>
      </c>
      <c r="C126" s="40"/>
      <c r="D126" s="45">
        <v>5.8799999999999998E-2</v>
      </c>
      <c r="E126" s="45">
        <f t="shared" si="8"/>
        <v>47.352823529411758</v>
      </c>
      <c r="F126" s="47">
        <f t="shared" si="6"/>
        <v>0.98651715686274499</v>
      </c>
    </row>
    <row r="127" spans="1:6" x14ac:dyDescent="0.25">
      <c r="A127" s="40">
        <v>170</v>
      </c>
      <c r="B127" s="43">
        <v>42174</v>
      </c>
      <c r="C127" s="40"/>
      <c r="D127" s="45">
        <v>5.8799999999999998E-2</v>
      </c>
      <c r="E127" s="45">
        <f t="shared" si="8"/>
        <v>47.411623529411756</v>
      </c>
      <c r="F127" s="47">
        <f t="shared" si="6"/>
        <v>0.98774215686274491</v>
      </c>
    </row>
    <row r="128" spans="1:6" x14ac:dyDescent="0.25">
      <c r="A128" s="40">
        <v>171</v>
      </c>
      <c r="B128" s="43">
        <v>42175</v>
      </c>
      <c r="C128" s="40"/>
      <c r="D128" s="45">
        <v>5.8799999999999998E-2</v>
      </c>
      <c r="E128" s="45">
        <f t="shared" si="8"/>
        <v>47.470423529411754</v>
      </c>
      <c r="F128" s="47">
        <f t="shared" si="6"/>
        <v>0.98896715686274483</v>
      </c>
    </row>
    <row r="129" spans="1:6" x14ac:dyDescent="0.25">
      <c r="A129" s="40">
        <v>172</v>
      </c>
      <c r="B129" s="43">
        <v>42176</v>
      </c>
      <c r="C129" s="40"/>
      <c r="D129" s="45">
        <v>5.8799999999999998E-2</v>
      </c>
      <c r="E129" s="45">
        <f t="shared" si="8"/>
        <v>47.529223529411752</v>
      </c>
      <c r="F129" s="47">
        <f t="shared" si="6"/>
        <v>0.99019215686274487</v>
      </c>
    </row>
    <row r="130" spans="1:6" x14ac:dyDescent="0.25">
      <c r="A130" s="40">
        <v>173</v>
      </c>
      <c r="B130" s="43">
        <v>42177</v>
      </c>
      <c r="C130" s="40"/>
      <c r="D130" s="45">
        <v>5.8799999999999998E-2</v>
      </c>
      <c r="E130" s="45">
        <f t="shared" si="8"/>
        <v>47.58802352941175</v>
      </c>
      <c r="F130" s="47">
        <f t="shared" si="6"/>
        <v>0.99141715686274479</v>
      </c>
    </row>
    <row r="131" spans="1:6" x14ac:dyDescent="0.25">
      <c r="A131" s="40">
        <v>174</v>
      </c>
      <c r="B131" s="43">
        <v>42178</v>
      </c>
      <c r="C131" s="40"/>
      <c r="D131" s="45">
        <v>5.8799999999999998E-2</v>
      </c>
      <c r="E131" s="45">
        <f t="shared" si="8"/>
        <v>47.646823529411748</v>
      </c>
      <c r="F131" s="47">
        <f t="shared" si="6"/>
        <v>0.99264215686274471</v>
      </c>
    </row>
    <row r="132" spans="1:6" x14ac:dyDescent="0.25">
      <c r="A132" s="40">
        <v>175</v>
      </c>
      <c r="B132" s="43">
        <v>42179</v>
      </c>
      <c r="C132" s="40"/>
      <c r="D132" s="45">
        <v>5.8799999999999998E-2</v>
      </c>
      <c r="E132" s="45">
        <f t="shared" si="8"/>
        <v>47.705623529411746</v>
      </c>
      <c r="F132" s="47">
        <f t="shared" si="6"/>
        <v>0.99386715686274474</v>
      </c>
    </row>
    <row r="133" spans="1:6" x14ac:dyDescent="0.25">
      <c r="A133" s="40">
        <v>176</v>
      </c>
      <c r="B133" s="43">
        <v>42180</v>
      </c>
      <c r="C133" s="40"/>
      <c r="D133" s="45">
        <v>5.8799999999999998E-2</v>
      </c>
      <c r="E133" s="45">
        <f t="shared" si="8"/>
        <v>47.764423529411744</v>
      </c>
      <c r="F133" s="47">
        <f t="shared" si="6"/>
        <v>0.99509215686274466</v>
      </c>
    </row>
    <row r="134" spans="1:6" x14ac:dyDescent="0.25">
      <c r="A134" s="40">
        <v>177</v>
      </c>
      <c r="B134" s="43">
        <v>42181</v>
      </c>
      <c r="C134" s="40"/>
      <c r="D134" s="45">
        <v>5.8799999999999998E-2</v>
      </c>
      <c r="E134" s="45">
        <f t="shared" si="8"/>
        <v>47.823223529411742</v>
      </c>
      <c r="F134" s="47">
        <f t="shared" si="6"/>
        <v>0.99631715686274458</v>
      </c>
    </row>
    <row r="135" spans="1:6" x14ac:dyDescent="0.25">
      <c r="A135" s="40">
        <v>178</v>
      </c>
      <c r="B135" s="43">
        <v>42182</v>
      </c>
      <c r="C135" s="40"/>
      <c r="D135" s="45">
        <v>5.8799999999999998E-2</v>
      </c>
      <c r="E135" s="45">
        <f t="shared" si="8"/>
        <v>47.88202352941174</v>
      </c>
      <c r="F135" s="47">
        <f t="shared" si="6"/>
        <v>0.99754215686274461</v>
      </c>
    </row>
    <row r="136" spans="1:6" x14ac:dyDescent="0.25">
      <c r="A136" s="40">
        <v>179</v>
      </c>
      <c r="B136" s="43">
        <v>42183</v>
      </c>
      <c r="C136" s="40"/>
      <c r="D136" s="45">
        <v>5.8799999999999998E-2</v>
      </c>
      <c r="E136" s="45">
        <f t="shared" si="8"/>
        <v>47.940823529411738</v>
      </c>
      <c r="F136" s="47">
        <f t="shared" si="6"/>
        <v>0.99876715686274453</v>
      </c>
    </row>
    <row r="137" spans="1:6" x14ac:dyDescent="0.25">
      <c r="A137" s="40">
        <v>180</v>
      </c>
      <c r="B137" s="43">
        <v>42184</v>
      </c>
      <c r="C137" s="40">
        <v>48</v>
      </c>
      <c r="D137" s="40"/>
      <c r="E137" s="40">
        <v>48</v>
      </c>
      <c r="F137" s="47">
        <f t="shared" si="6"/>
        <v>1</v>
      </c>
    </row>
    <row r="138" spans="1:6" x14ac:dyDescent="0.25">
      <c r="A138" s="40">
        <v>181</v>
      </c>
      <c r="B138" s="43">
        <v>42185</v>
      </c>
      <c r="F138" s="49"/>
    </row>
    <row r="139" spans="1:6" x14ac:dyDescent="0.25">
      <c r="F139" s="50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8"/>
  <sheetViews>
    <sheetView topLeftCell="A126" workbookViewId="0">
      <selection activeCell="F144" sqref="F144"/>
    </sheetView>
  </sheetViews>
  <sheetFormatPr defaultRowHeight="15" x14ac:dyDescent="0.25"/>
  <cols>
    <col min="1" max="1" width="9.5703125" customWidth="1"/>
    <col min="2" max="2" width="11.28515625" customWidth="1"/>
    <col min="3" max="3" width="19.5703125" customWidth="1"/>
    <col min="4" max="4" width="14.140625" customWidth="1"/>
    <col min="5" max="5" width="13.85546875" customWidth="1"/>
    <col min="6" max="6" width="20.140625" customWidth="1"/>
  </cols>
  <sheetData>
    <row r="1" spans="1:6" x14ac:dyDescent="0.25">
      <c r="A1" s="132" t="s">
        <v>85</v>
      </c>
      <c r="B1" s="132"/>
      <c r="C1" s="132"/>
      <c r="D1" s="132"/>
      <c r="E1" s="132"/>
      <c r="F1" s="132"/>
    </row>
    <row r="2" spans="1:6" x14ac:dyDescent="0.25">
      <c r="A2" s="132" t="s">
        <v>83</v>
      </c>
      <c r="B2" s="132"/>
      <c r="C2" s="132"/>
      <c r="D2" s="132"/>
      <c r="E2" s="132"/>
      <c r="F2" s="132"/>
    </row>
    <row r="3" spans="1:6" x14ac:dyDescent="0.25">
      <c r="A3" s="132" t="s">
        <v>90</v>
      </c>
      <c r="B3" s="132"/>
      <c r="C3" s="132"/>
      <c r="D3" s="132"/>
      <c r="E3" s="132"/>
      <c r="F3" s="132"/>
    </row>
    <row r="4" spans="1:6" ht="15.75" thickBot="1" x14ac:dyDescent="0.3">
      <c r="A4" s="152">
        <v>2015</v>
      </c>
      <c r="B4" s="152"/>
      <c r="C4" s="152"/>
      <c r="D4" s="152"/>
      <c r="E4" s="152"/>
      <c r="F4" s="152"/>
    </row>
    <row r="5" spans="1:6" ht="15.75" thickBot="1" x14ac:dyDescent="0.3">
      <c r="A5" s="42" t="s">
        <v>34</v>
      </c>
      <c r="B5" s="42" t="s">
        <v>78</v>
      </c>
      <c r="C5" s="42" t="s">
        <v>79</v>
      </c>
      <c r="D5" s="42" t="s">
        <v>80</v>
      </c>
      <c r="E5" s="42" t="s">
        <v>86</v>
      </c>
      <c r="F5" s="42" t="s">
        <v>82</v>
      </c>
    </row>
    <row r="6" spans="1:6" x14ac:dyDescent="0.25">
      <c r="A6" s="40">
        <v>49</v>
      </c>
      <c r="B6" s="43">
        <v>42053</v>
      </c>
      <c r="C6" s="40"/>
      <c r="D6" s="40"/>
      <c r="E6" s="40"/>
      <c r="F6" s="40"/>
    </row>
    <row r="7" spans="1:6" x14ac:dyDescent="0.25">
      <c r="A7" s="40">
        <v>50</v>
      </c>
      <c r="B7" s="43">
        <v>42054</v>
      </c>
      <c r="C7" s="40"/>
      <c r="D7" s="40"/>
      <c r="E7" s="40"/>
      <c r="F7" s="40"/>
    </row>
    <row r="8" spans="1:6" x14ac:dyDescent="0.25">
      <c r="A8" s="40">
        <v>51</v>
      </c>
      <c r="B8" s="43">
        <v>42055</v>
      </c>
      <c r="C8" s="40"/>
      <c r="D8" s="40"/>
      <c r="E8" s="40"/>
      <c r="F8" s="40"/>
    </row>
    <row r="9" spans="1:6" x14ac:dyDescent="0.25">
      <c r="A9" s="40">
        <v>52</v>
      </c>
      <c r="B9" s="43">
        <v>42056</v>
      </c>
      <c r="C9" s="40"/>
      <c r="D9" s="40"/>
      <c r="E9" s="40"/>
      <c r="F9" s="40"/>
    </row>
    <row r="10" spans="1:6" x14ac:dyDescent="0.25">
      <c r="A10" s="40">
        <v>53</v>
      </c>
      <c r="B10" s="43">
        <v>42057</v>
      </c>
      <c r="C10" s="40"/>
      <c r="D10" s="40"/>
      <c r="E10" s="40"/>
      <c r="F10" s="40"/>
    </row>
    <row r="11" spans="1:6" x14ac:dyDescent="0.25">
      <c r="A11" s="40">
        <v>54</v>
      </c>
      <c r="B11" s="43">
        <v>42058</v>
      </c>
      <c r="C11" s="40"/>
      <c r="D11" s="40"/>
      <c r="E11" s="40"/>
      <c r="F11" s="40"/>
    </row>
    <row r="12" spans="1:6" x14ac:dyDescent="0.25">
      <c r="A12" s="40">
        <v>55</v>
      </c>
      <c r="B12" s="43">
        <v>42059</v>
      </c>
      <c r="C12" s="40"/>
      <c r="D12" s="40"/>
      <c r="E12" s="40"/>
      <c r="F12" s="40"/>
    </row>
    <row r="13" spans="1:6" x14ac:dyDescent="0.25">
      <c r="A13" s="40">
        <v>56</v>
      </c>
      <c r="B13" s="43">
        <v>42060</v>
      </c>
      <c r="C13" s="40"/>
      <c r="D13" s="40"/>
      <c r="E13" s="40"/>
      <c r="F13" s="40"/>
    </row>
    <row r="14" spans="1:6" x14ac:dyDescent="0.25">
      <c r="A14" s="40">
        <v>57</v>
      </c>
      <c r="B14" s="43">
        <v>42061</v>
      </c>
      <c r="C14" s="40">
        <v>0</v>
      </c>
      <c r="D14" s="40"/>
      <c r="E14" s="40">
        <v>0</v>
      </c>
      <c r="F14" s="47">
        <f>E14/C$126</f>
        <v>0</v>
      </c>
    </row>
    <row r="15" spans="1:6" x14ac:dyDescent="0.25">
      <c r="A15" s="40">
        <v>58</v>
      </c>
      <c r="B15" s="43">
        <v>42062</v>
      </c>
      <c r="C15" s="40"/>
      <c r="D15" s="45">
        <f>(C57-C14)/(A57-A14)</f>
        <v>0.16279069767441862</v>
      </c>
      <c r="E15" s="45">
        <f>D15+E14</f>
        <v>0.16279069767441862</v>
      </c>
      <c r="F15" s="47">
        <f t="shared" ref="F15:F56" si="0">E15/C$126</f>
        <v>5.8139534883720938E-3</v>
      </c>
    </row>
    <row r="16" spans="1:6" x14ac:dyDescent="0.25">
      <c r="A16" s="40">
        <v>59</v>
      </c>
      <c r="B16" s="43">
        <v>42063</v>
      </c>
      <c r="C16" s="40"/>
      <c r="D16" s="40">
        <v>0.16300000000000001</v>
      </c>
      <c r="E16" s="45">
        <f t="shared" ref="E16:E56" si="1">D16+E15</f>
        <v>0.32579069767441859</v>
      </c>
      <c r="F16" s="47">
        <f t="shared" si="0"/>
        <v>1.1635382059800664E-2</v>
      </c>
    </row>
    <row r="17" spans="1:6" x14ac:dyDescent="0.25">
      <c r="A17" s="40">
        <v>60</v>
      </c>
      <c r="B17" s="43">
        <v>42064</v>
      </c>
      <c r="C17" s="40"/>
      <c r="D17" s="52">
        <v>0.16300000000000001</v>
      </c>
      <c r="E17" s="45">
        <f t="shared" si="1"/>
        <v>0.48879069767441863</v>
      </c>
      <c r="F17" s="47">
        <f t="shared" si="0"/>
        <v>1.7456810631229235E-2</v>
      </c>
    </row>
    <row r="18" spans="1:6" x14ac:dyDescent="0.25">
      <c r="A18" s="40">
        <v>61</v>
      </c>
      <c r="B18" s="43">
        <v>42065</v>
      </c>
      <c r="C18" s="40"/>
      <c r="D18" s="52">
        <v>0.16300000000000001</v>
      </c>
      <c r="E18" s="45">
        <f t="shared" si="1"/>
        <v>0.65179069767441866</v>
      </c>
      <c r="F18" s="47">
        <f t="shared" si="0"/>
        <v>2.327823920265781E-2</v>
      </c>
    </row>
    <row r="19" spans="1:6" x14ac:dyDescent="0.25">
      <c r="A19" s="40">
        <v>62</v>
      </c>
      <c r="B19" s="43">
        <v>42066</v>
      </c>
      <c r="C19" s="40"/>
      <c r="D19" s="52">
        <v>0.16300000000000001</v>
      </c>
      <c r="E19" s="45">
        <f t="shared" si="1"/>
        <v>0.8147906976744187</v>
      </c>
      <c r="F19" s="47">
        <f t="shared" si="0"/>
        <v>2.9099667774086381E-2</v>
      </c>
    </row>
    <row r="20" spans="1:6" x14ac:dyDescent="0.25">
      <c r="A20" s="40">
        <v>63</v>
      </c>
      <c r="B20" s="43">
        <v>42067</v>
      </c>
      <c r="C20" s="40"/>
      <c r="D20" s="52">
        <v>0.16300000000000001</v>
      </c>
      <c r="E20" s="45">
        <f t="shared" si="1"/>
        <v>0.97779069767441873</v>
      </c>
      <c r="F20" s="47">
        <f t="shared" si="0"/>
        <v>3.4921096345514956E-2</v>
      </c>
    </row>
    <row r="21" spans="1:6" x14ac:dyDescent="0.25">
      <c r="A21" s="40">
        <v>64</v>
      </c>
      <c r="B21" s="43">
        <v>42068</v>
      </c>
      <c r="C21" s="40"/>
      <c r="D21" s="52">
        <v>0.16300000000000001</v>
      </c>
      <c r="E21" s="45">
        <f t="shared" si="1"/>
        <v>1.1407906976744187</v>
      </c>
      <c r="F21" s="47">
        <f t="shared" si="0"/>
        <v>4.0742524916943523E-2</v>
      </c>
    </row>
    <row r="22" spans="1:6" x14ac:dyDescent="0.25">
      <c r="A22" s="40">
        <v>65</v>
      </c>
      <c r="B22" s="43">
        <v>42069</v>
      </c>
      <c r="C22" s="40"/>
      <c r="D22" s="52">
        <v>0.16300000000000001</v>
      </c>
      <c r="E22" s="45">
        <f t="shared" si="1"/>
        <v>1.3037906976744187</v>
      </c>
      <c r="F22" s="47">
        <f t="shared" si="0"/>
        <v>4.6563953488372098E-2</v>
      </c>
    </row>
    <row r="23" spans="1:6" x14ac:dyDescent="0.25">
      <c r="A23" s="40">
        <v>66</v>
      </c>
      <c r="B23" s="43">
        <v>42070</v>
      </c>
      <c r="C23" s="40"/>
      <c r="D23" s="52">
        <v>0.16300000000000001</v>
      </c>
      <c r="E23" s="45">
        <f t="shared" si="1"/>
        <v>1.4667906976744187</v>
      </c>
      <c r="F23" s="47">
        <f t="shared" si="0"/>
        <v>5.2385382059800666E-2</v>
      </c>
    </row>
    <row r="24" spans="1:6" x14ac:dyDescent="0.25">
      <c r="A24" s="40">
        <v>67</v>
      </c>
      <c r="B24" s="43">
        <v>42071</v>
      </c>
      <c r="C24" s="40"/>
      <c r="D24" s="52">
        <v>0.16300000000000001</v>
      </c>
      <c r="E24" s="45">
        <f t="shared" si="1"/>
        <v>1.6297906976744188</v>
      </c>
      <c r="F24" s="47">
        <f t="shared" si="0"/>
        <v>5.820681063122924E-2</v>
      </c>
    </row>
    <row r="25" spans="1:6" x14ac:dyDescent="0.25">
      <c r="A25" s="40">
        <v>68</v>
      </c>
      <c r="B25" s="43">
        <v>42072</v>
      </c>
      <c r="C25" s="40"/>
      <c r="D25" s="52">
        <v>0.16300000000000001</v>
      </c>
      <c r="E25" s="45">
        <f t="shared" si="1"/>
        <v>1.7927906976744188</v>
      </c>
      <c r="F25" s="47">
        <f t="shared" si="0"/>
        <v>6.4028239202657808E-2</v>
      </c>
    </row>
    <row r="26" spans="1:6" x14ac:dyDescent="0.25">
      <c r="A26" s="40">
        <v>69</v>
      </c>
      <c r="B26" s="43">
        <v>42073</v>
      </c>
      <c r="C26" s="40"/>
      <c r="D26" s="52">
        <v>0.16300000000000001</v>
      </c>
      <c r="E26" s="45">
        <f t="shared" si="1"/>
        <v>1.9557906976744188</v>
      </c>
      <c r="F26" s="47">
        <f t="shared" si="0"/>
        <v>6.9849667774086382E-2</v>
      </c>
    </row>
    <row r="27" spans="1:6" x14ac:dyDescent="0.25">
      <c r="A27" s="40">
        <v>70</v>
      </c>
      <c r="B27" s="43">
        <v>42074</v>
      </c>
      <c r="C27" s="40"/>
      <c r="D27" s="52">
        <v>0.16300000000000001</v>
      </c>
      <c r="E27" s="45">
        <f t="shared" si="1"/>
        <v>2.1187906976744189</v>
      </c>
      <c r="F27" s="47">
        <f t="shared" si="0"/>
        <v>7.5671096345514957E-2</v>
      </c>
    </row>
    <row r="28" spans="1:6" x14ac:dyDescent="0.25">
      <c r="A28" s="40">
        <v>71</v>
      </c>
      <c r="B28" s="43">
        <v>42075</v>
      </c>
      <c r="C28" s="40"/>
      <c r="D28" s="52">
        <v>0.16300000000000001</v>
      </c>
      <c r="E28" s="45">
        <f t="shared" si="1"/>
        <v>2.2817906976744187</v>
      </c>
      <c r="F28" s="47">
        <f t="shared" si="0"/>
        <v>8.1492524916943518E-2</v>
      </c>
    </row>
    <row r="29" spans="1:6" x14ac:dyDescent="0.25">
      <c r="A29" s="40">
        <v>72</v>
      </c>
      <c r="B29" s="43">
        <v>42076</v>
      </c>
      <c r="C29" s="40"/>
      <c r="D29" s="52">
        <v>0.16300000000000001</v>
      </c>
      <c r="E29" s="45">
        <f t="shared" si="1"/>
        <v>2.4447906976744185</v>
      </c>
      <c r="F29" s="47">
        <f t="shared" si="0"/>
        <v>8.7313953488372092E-2</v>
      </c>
    </row>
    <row r="30" spans="1:6" x14ac:dyDescent="0.25">
      <c r="A30" s="40">
        <v>73</v>
      </c>
      <c r="B30" s="43">
        <v>42077</v>
      </c>
      <c r="C30" s="40"/>
      <c r="D30" s="52">
        <v>0.16300000000000001</v>
      </c>
      <c r="E30" s="45">
        <f t="shared" si="1"/>
        <v>2.6077906976744183</v>
      </c>
      <c r="F30" s="47">
        <f t="shared" si="0"/>
        <v>9.3135382059800653E-2</v>
      </c>
    </row>
    <row r="31" spans="1:6" x14ac:dyDescent="0.25">
      <c r="A31" s="40">
        <v>74</v>
      </c>
      <c r="B31" s="43">
        <v>42078</v>
      </c>
      <c r="C31" s="40"/>
      <c r="D31" s="52">
        <v>0.16300000000000001</v>
      </c>
      <c r="E31" s="45">
        <f t="shared" si="1"/>
        <v>2.7707906976744181</v>
      </c>
      <c r="F31" s="47">
        <f t="shared" si="0"/>
        <v>9.8956810631229214E-2</v>
      </c>
    </row>
    <row r="32" spans="1:6" x14ac:dyDescent="0.25">
      <c r="A32" s="40">
        <v>75</v>
      </c>
      <c r="B32" s="43">
        <v>42079</v>
      </c>
      <c r="C32" s="40"/>
      <c r="D32" s="52">
        <v>0.16300000000000001</v>
      </c>
      <c r="E32" s="45">
        <f t="shared" si="1"/>
        <v>2.9337906976744179</v>
      </c>
      <c r="F32" s="47">
        <f t="shared" si="0"/>
        <v>0.10477823920265779</v>
      </c>
    </row>
    <row r="33" spans="1:6" x14ac:dyDescent="0.25">
      <c r="A33" s="40">
        <v>76</v>
      </c>
      <c r="B33" s="43">
        <v>42080</v>
      </c>
      <c r="C33" s="40"/>
      <c r="D33" s="52">
        <v>0.16300000000000001</v>
      </c>
      <c r="E33" s="45">
        <f t="shared" si="1"/>
        <v>3.0967906976744177</v>
      </c>
      <c r="F33" s="47">
        <f t="shared" si="0"/>
        <v>0.11059966777408635</v>
      </c>
    </row>
    <row r="34" spans="1:6" x14ac:dyDescent="0.25">
      <c r="A34" s="40">
        <v>77</v>
      </c>
      <c r="B34" s="43">
        <v>42081</v>
      </c>
      <c r="C34" s="40"/>
      <c r="D34" s="52">
        <v>0.16300000000000001</v>
      </c>
      <c r="E34" s="45">
        <f t="shared" si="1"/>
        <v>3.2597906976744175</v>
      </c>
      <c r="F34" s="47">
        <f t="shared" si="0"/>
        <v>0.11642109634551491</v>
      </c>
    </row>
    <row r="35" spans="1:6" x14ac:dyDescent="0.25">
      <c r="A35" s="40">
        <v>78</v>
      </c>
      <c r="B35" s="43">
        <v>42082</v>
      </c>
      <c r="C35" s="40"/>
      <c r="D35" s="52">
        <v>0.16300000000000001</v>
      </c>
      <c r="E35" s="45">
        <f t="shared" si="1"/>
        <v>3.4227906976744173</v>
      </c>
      <c r="F35" s="47">
        <f t="shared" si="0"/>
        <v>0.12224252491694347</v>
      </c>
    </row>
    <row r="36" spans="1:6" x14ac:dyDescent="0.25">
      <c r="A36" s="40">
        <v>79</v>
      </c>
      <c r="B36" s="43">
        <v>42083</v>
      </c>
      <c r="C36" s="40"/>
      <c r="D36" s="52">
        <v>0.16300000000000001</v>
      </c>
      <c r="E36" s="45">
        <f t="shared" si="1"/>
        <v>3.5857906976744172</v>
      </c>
      <c r="F36" s="47">
        <f t="shared" si="0"/>
        <v>0.12806395348837205</v>
      </c>
    </row>
    <row r="37" spans="1:6" x14ac:dyDescent="0.25">
      <c r="A37" s="40">
        <v>80</v>
      </c>
      <c r="B37" s="43">
        <v>42084</v>
      </c>
      <c r="C37" s="40"/>
      <c r="D37" s="52">
        <v>0.16300000000000001</v>
      </c>
      <c r="E37" s="45">
        <f t="shared" si="1"/>
        <v>3.748790697674417</v>
      </c>
      <c r="F37" s="47">
        <f t="shared" si="0"/>
        <v>0.13388538205980061</v>
      </c>
    </row>
    <row r="38" spans="1:6" x14ac:dyDescent="0.25">
      <c r="A38" s="40">
        <v>81</v>
      </c>
      <c r="B38" s="43">
        <v>42085</v>
      </c>
      <c r="C38" s="40"/>
      <c r="D38" s="52">
        <v>0.16300000000000001</v>
      </c>
      <c r="E38" s="45">
        <f t="shared" si="1"/>
        <v>3.9117906976744168</v>
      </c>
      <c r="F38" s="47">
        <f t="shared" si="0"/>
        <v>0.13970681063122917</v>
      </c>
    </row>
    <row r="39" spans="1:6" x14ac:dyDescent="0.25">
      <c r="A39" s="40">
        <v>82</v>
      </c>
      <c r="B39" s="43">
        <v>42086</v>
      </c>
      <c r="C39" s="40"/>
      <c r="D39" s="52">
        <v>0.16300000000000001</v>
      </c>
      <c r="E39" s="45">
        <f t="shared" si="1"/>
        <v>4.074790697674417</v>
      </c>
      <c r="F39" s="47">
        <f t="shared" si="0"/>
        <v>0.14552823920265776</v>
      </c>
    </row>
    <row r="40" spans="1:6" x14ac:dyDescent="0.25">
      <c r="A40" s="40">
        <v>83</v>
      </c>
      <c r="B40" s="43">
        <v>42087</v>
      </c>
      <c r="C40" s="40"/>
      <c r="D40" s="52">
        <v>0.16300000000000001</v>
      </c>
      <c r="E40" s="45">
        <f t="shared" si="1"/>
        <v>4.2377906976744173</v>
      </c>
      <c r="F40" s="47">
        <f t="shared" si="0"/>
        <v>0.15134966777408634</v>
      </c>
    </row>
    <row r="41" spans="1:6" x14ac:dyDescent="0.25">
      <c r="A41" s="40">
        <v>84</v>
      </c>
      <c r="B41" s="43">
        <v>42088</v>
      </c>
      <c r="C41" s="40"/>
      <c r="D41" s="52">
        <v>0.16300000000000001</v>
      </c>
      <c r="E41" s="45">
        <f t="shared" si="1"/>
        <v>4.4007906976744176</v>
      </c>
      <c r="F41" s="47">
        <f t="shared" si="0"/>
        <v>0.1571710963455149</v>
      </c>
    </row>
    <row r="42" spans="1:6" x14ac:dyDescent="0.25">
      <c r="A42" s="40">
        <v>85</v>
      </c>
      <c r="B42" s="43">
        <v>42089</v>
      </c>
      <c r="C42" s="40"/>
      <c r="D42" s="52">
        <v>0.16300000000000001</v>
      </c>
      <c r="E42" s="45">
        <f t="shared" si="1"/>
        <v>4.5637906976744178</v>
      </c>
      <c r="F42" s="47">
        <f t="shared" si="0"/>
        <v>0.16299252491694349</v>
      </c>
    </row>
    <row r="43" spans="1:6" x14ac:dyDescent="0.25">
      <c r="A43" s="40">
        <v>86</v>
      </c>
      <c r="B43" s="43">
        <v>42090</v>
      </c>
      <c r="C43" s="40"/>
      <c r="D43" s="52">
        <v>0.16300000000000001</v>
      </c>
      <c r="E43" s="45">
        <f t="shared" si="1"/>
        <v>4.7267906976744181</v>
      </c>
      <c r="F43" s="47">
        <f t="shared" si="0"/>
        <v>0.16881395348837208</v>
      </c>
    </row>
    <row r="44" spans="1:6" x14ac:dyDescent="0.25">
      <c r="A44" s="40">
        <v>87</v>
      </c>
      <c r="B44" s="43">
        <v>42091</v>
      </c>
      <c r="C44" s="40"/>
      <c r="D44" s="52">
        <v>0.16300000000000001</v>
      </c>
      <c r="E44" s="45">
        <f t="shared" si="1"/>
        <v>4.8897906976744183</v>
      </c>
      <c r="F44" s="47">
        <f t="shared" si="0"/>
        <v>0.17463538205980064</v>
      </c>
    </row>
    <row r="45" spans="1:6" x14ac:dyDescent="0.25">
      <c r="A45" s="40">
        <v>88</v>
      </c>
      <c r="B45" s="43">
        <v>42092</v>
      </c>
      <c r="C45" s="40"/>
      <c r="D45" s="52">
        <v>0.16300000000000001</v>
      </c>
      <c r="E45" s="45">
        <f t="shared" si="1"/>
        <v>5.0527906976744186</v>
      </c>
      <c r="F45" s="47">
        <f t="shared" si="0"/>
        <v>0.18045681063122923</v>
      </c>
    </row>
    <row r="46" spans="1:6" x14ac:dyDescent="0.25">
      <c r="A46" s="40">
        <v>89</v>
      </c>
      <c r="B46" s="43">
        <v>42093</v>
      </c>
      <c r="C46" s="40"/>
      <c r="D46" s="52">
        <v>0.16300000000000001</v>
      </c>
      <c r="E46" s="45">
        <f t="shared" si="1"/>
        <v>5.2157906976744188</v>
      </c>
      <c r="F46" s="47">
        <f t="shared" si="0"/>
        <v>0.18627823920265782</v>
      </c>
    </row>
    <row r="47" spans="1:6" x14ac:dyDescent="0.25">
      <c r="A47" s="40">
        <v>90</v>
      </c>
      <c r="B47" s="43">
        <v>42094</v>
      </c>
      <c r="C47" s="40"/>
      <c r="D47" s="52">
        <v>0.16300000000000001</v>
      </c>
      <c r="E47" s="45">
        <f t="shared" si="1"/>
        <v>5.3787906976744191</v>
      </c>
      <c r="F47" s="47">
        <f t="shared" si="0"/>
        <v>0.19209966777408641</v>
      </c>
    </row>
    <row r="48" spans="1:6" x14ac:dyDescent="0.25">
      <c r="A48" s="40">
        <v>91</v>
      </c>
      <c r="B48" s="43">
        <v>42095</v>
      </c>
      <c r="C48" s="40"/>
      <c r="D48" s="52">
        <v>0.16300000000000001</v>
      </c>
      <c r="E48" s="45">
        <f t="shared" si="1"/>
        <v>5.5417906976744193</v>
      </c>
      <c r="F48" s="47">
        <f t="shared" si="0"/>
        <v>0.19792109634551497</v>
      </c>
    </row>
    <row r="49" spans="1:6" x14ac:dyDescent="0.25">
      <c r="A49" s="40">
        <v>92</v>
      </c>
      <c r="B49" s="43">
        <v>42096</v>
      </c>
      <c r="C49" s="40"/>
      <c r="D49" s="52">
        <v>0.16300000000000001</v>
      </c>
      <c r="E49" s="45">
        <f t="shared" si="1"/>
        <v>5.7047906976744196</v>
      </c>
      <c r="F49" s="47">
        <f t="shared" si="0"/>
        <v>0.20374252491694356</v>
      </c>
    </row>
    <row r="50" spans="1:6" x14ac:dyDescent="0.25">
      <c r="A50" s="40">
        <v>93</v>
      </c>
      <c r="B50" s="43">
        <v>42097</v>
      </c>
      <c r="C50" s="40"/>
      <c r="D50" s="52">
        <v>0.16300000000000001</v>
      </c>
      <c r="E50" s="45">
        <f t="shared" si="1"/>
        <v>5.8677906976744199</v>
      </c>
      <c r="F50" s="47">
        <f t="shared" si="0"/>
        <v>0.20956395348837215</v>
      </c>
    </row>
    <row r="51" spans="1:6" x14ac:dyDescent="0.25">
      <c r="A51" s="40">
        <v>94</v>
      </c>
      <c r="B51" s="43">
        <v>42098</v>
      </c>
      <c r="C51" s="40"/>
      <c r="D51" s="52">
        <v>0.16300000000000001</v>
      </c>
      <c r="E51" s="45">
        <f t="shared" si="1"/>
        <v>6.0307906976744201</v>
      </c>
      <c r="F51" s="47">
        <f t="shared" si="0"/>
        <v>0.21538538205980071</v>
      </c>
    </row>
    <row r="52" spans="1:6" x14ac:dyDescent="0.25">
      <c r="A52" s="40">
        <v>95</v>
      </c>
      <c r="B52" s="43">
        <v>42099</v>
      </c>
      <c r="C52" s="40"/>
      <c r="D52" s="52">
        <v>0.16300000000000001</v>
      </c>
      <c r="E52" s="45">
        <f t="shared" si="1"/>
        <v>6.1937906976744204</v>
      </c>
      <c r="F52" s="47">
        <f t="shared" si="0"/>
        <v>0.22120681063122929</v>
      </c>
    </row>
    <row r="53" spans="1:6" x14ac:dyDescent="0.25">
      <c r="A53" s="40">
        <v>96</v>
      </c>
      <c r="B53" s="43">
        <v>42100</v>
      </c>
      <c r="C53" s="40"/>
      <c r="D53" s="52">
        <v>0.16300000000000001</v>
      </c>
      <c r="E53" s="45">
        <f t="shared" si="1"/>
        <v>6.3567906976744206</v>
      </c>
      <c r="F53" s="47">
        <f t="shared" si="0"/>
        <v>0.22702823920265788</v>
      </c>
    </row>
    <row r="54" spans="1:6" x14ac:dyDescent="0.25">
      <c r="A54" s="40">
        <v>97</v>
      </c>
      <c r="B54" s="43">
        <v>42101</v>
      </c>
      <c r="C54" s="40"/>
      <c r="D54" s="52">
        <v>0.16300000000000001</v>
      </c>
      <c r="E54" s="45">
        <f t="shared" si="1"/>
        <v>6.5197906976744209</v>
      </c>
      <c r="F54" s="47">
        <f t="shared" si="0"/>
        <v>0.23284966777408647</v>
      </c>
    </row>
    <row r="55" spans="1:6" x14ac:dyDescent="0.25">
      <c r="A55" s="40">
        <v>98</v>
      </c>
      <c r="B55" s="43">
        <v>42102</v>
      </c>
      <c r="C55" s="40"/>
      <c r="D55" s="52">
        <v>0.16300000000000001</v>
      </c>
      <c r="E55" s="45">
        <f t="shared" si="1"/>
        <v>6.6827906976744211</v>
      </c>
      <c r="F55" s="47">
        <f t="shared" si="0"/>
        <v>0.23867109634551503</v>
      </c>
    </row>
    <row r="56" spans="1:6" x14ac:dyDescent="0.25">
      <c r="A56" s="40">
        <v>99</v>
      </c>
      <c r="B56" s="43">
        <v>42103</v>
      </c>
      <c r="C56" s="40"/>
      <c r="D56" s="52">
        <v>0.16300000000000001</v>
      </c>
      <c r="E56" s="45">
        <f t="shared" si="1"/>
        <v>6.8457906976744214</v>
      </c>
      <c r="F56" s="47">
        <f t="shared" si="0"/>
        <v>0.24449252491694362</v>
      </c>
    </row>
    <row r="57" spans="1:6" x14ac:dyDescent="0.25">
      <c r="A57" s="40">
        <v>100</v>
      </c>
      <c r="B57" s="43">
        <v>42104</v>
      </c>
      <c r="C57" s="40">
        <v>7</v>
      </c>
      <c r="D57" s="40"/>
      <c r="E57" s="40">
        <v>7</v>
      </c>
      <c r="F57" s="47">
        <f>E57/C$126</f>
        <v>0.25</v>
      </c>
    </row>
    <row r="58" spans="1:6" x14ac:dyDescent="0.25">
      <c r="A58" s="40">
        <v>101</v>
      </c>
      <c r="B58" s="43">
        <v>42105</v>
      </c>
      <c r="C58" s="40"/>
      <c r="D58" s="45">
        <f>(C78-C57)/(A78-A57)</f>
        <v>0.8571428571428571</v>
      </c>
      <c r="E58" s="45">
        <f>D58+E57</f>
        <v>7.8571428571428568</v>
      </c>
      <c r="F58" s="47">
        <f t="shared" ref="F58:F121" si="2">E58/C$126</f>
        <v>0.28061224489795916</v>
      </c>
    </row>
    <row r="59" spans="1:6" x14ac:dyDescent="0.25">
      <c r="A59" s="40">
        <v>102</v>
      </c>
      <c r="B59" s="43">
        <v>42106</v>
      </c>
      <c r="C59" s="40"/>
      <c r="D59" s="40">
        <v>0.85699999999999998</v>
      </c>
      <c r="E59" s="45">
        <f t="shared" ref="E59:E77" si="3">D59+E58</f>
        <v>8.714142857142857</v>
      </c>
      <c r="F59" s="47">
        <f t="shared" si="2"/>
        <v>0.31121938775510205</v>
      </c>
    </row>
    <row r="60" spans="1:6" x14ac:dyDescent="0.25">
      <c r="A60" s="40">
        <v>103</v>
      </c>
      <c r="B60" s="43">
        <v>42107</v>
      </c>
      <c r="C60" s="40"/>
      <c r="D60" s="41">
        <v>0.85699999999999998</v>
      </c>
      <c r="E60" s="45">
        <f t="shared" si="3"/>
        <v>9.5711428571428563</v>
      </c>
      <c r="F60" s="47">
        <f t="shared" si="2"/>
        <v>0.34182653061224488</v>
      </c>
    </row>
    <row r="61" spans="1:6" x14ac:dyDescent="0.25">
      <c r="A61" s="40">
        <v>104</v>
      </c>
      <c r="B61" s="43">
        <v>42108</v>
      </c>
      <c r="C61" s="40"/>
      <c r="D61" s="41">
        <v>0.85699999999999998</v>
      </c>
      <c r="E61" s="45">
        <f t="shared" si="3"/>
        <v>10.428142857142856</v>
      </c>
      <c r="F61" s="47">
        <f t="shared" si="2"/>
        <v>0.37243367346938772</v>
      </c>
    </row>
    <row r="62" spans="1:6" x14ac:dyDescent="0.25">
      <c r="A62" s="40">
        <v>105</v>
      </c>
      <c r="B62" s="43">
        <v>42109</v>
      </c>
      <c r="C62" s="40"/>
      <c r="D62" s="41">
        <v>0.85699999999999998</v>
      </c>
      <c r="E62" s="45">
        <f t="shared" si="3"/>
        <v>11.285142857142855</v>
      </c>
      <c r="F62" s="47">
        <f t="shared" si="2"/>
        <v>0.40304081632653055</v>
      </c>
    </row>
    <row r="63" spans="1:6" x14ac:dyDescent="0.25">
      <c r="A63" s="40">
        <v>106</v>
      </c>
      <c r="B63" s="43">
        <v>42110</v>
      </c>
      <c r="C63" s="40"/>
      <c r="D63" s="41">
        <v>0.85699999999999998</v>
      </c>
      <c r="E63" s="45">
        <f t="shared" si="3"/>
        <v>12.142142857142854</v>
      </c>
      <c r="F63" s="47">
        <f t="shared" si="2"/>
        <v>0.43364795918367338</v>
      </c>
    </row>
    <row r="64" spans="1:6" x14ac:dyDescent="0.25">
      <c r="A64" s="40">
        <v>107</v>
      </c>
      <c r="B64" s="43">
        <v>42111</v>
      </c>
      <c r="C64" s="40"/>
      <c r="D64" s="41">
        <v>0.85699999999999998</v>
      </c>
      <c r="E64" s="45">
        <f t="shared" si="3"/>
        <v>12.999142857142854</v>
      </c>
      <c r="F64" s="47">
        <f t="shared" si="2"/>
        <v>0.46425510204081621</v>
      </c>
    </row>
    <row r="65" spans="1:6" x14ac:dyDescent="0.25">
      <c r="A65" s="40">
        <v>108</v>
      </c>
      <c r="B65" s="43">
        <v>42112</v>
      </c>
      <c r="C65" s="40"/>
      <c r="D65" s="41">
        <v>0.85699999999999998</v>
      </c>
      <c r="E65" s="45">
        <f t="shared" si="3"/>
        <v>13.856142857142853</v>
      </c>
      <c r="F65" s="47">
        <f t="shared" si="2"/>
        <v>0.49486224489795905</v>
      </c>
    </row>
    <row r="66" spans="1:6" x14ac:dyDescent="0.25">
      <c r="A66" s="40">
        <v>109</v>
      </c>
      <c r="B66" s="43">
        <v>42113</v>
      </c>
      <c r="C66" s="40"/>
      <c r="D66" s="41">
        <v>0.85699999999999998</v>
      </c>
      <c r="E66" s="45">
        <f t="shared" si="3"/>
        <v>14.713142857142852</v>
      </c>
      <c r="F66" s="47">
        <f t="shared" si="2"/>
        <v>0.52546938775510188</v>
      </c>
    </row>
    <row r="67" spans="1:6" x14ac:dyDescent="0.25">
      <c r="A67" s="40">
        <v>110</v>
      </c>
      <c r="B67" s="43">
        <v>42114</v>
      </c>
      <c r="C67" s="40"/>
      <c r="D67" s="41">
        <v>0.85699999999999998</v>
      </c>
      <c r="E67" s="45">
        <f t="shared" si="3"/>
        <v>15.570142857142852</v>
      </c>
      <c r="F67" s="47">
        <f t="shared" si="2"/>
        <v>0.55607653061224471</v>
      </c>
    </row>
    <row r="68" spans="1:6" x14ac:dyDescent="0.25">
      <c r="A68" s="40">
        <v>111</v>
      </c>
      <c r="B68" s="43">
        <v>42115</v>
      </c>
      <c r="C68" s="40"/>
      <c r="D68" s="41">
        <v>0.85699999999999998</v>
      </c>
      <c r="E68" s="45">
        <f t="shared" si="3"/>
        <v>16.427142857142851</v>
      </c>
      <c r="F68" s="47">
        <f t="shared" si="2"/>
        <v>0.58668367346938755</v>
      </c>
    </row>
    <row r="69" spans="1:6" x14ac:dyDescent="0.25">
      <c r="A69" s="40">
        <v>112</v>
      </c>
      <c r="B69" s="43">
        <v>42116</v>
      </c>
      <c r="C69" s="40"/>
      <c r="D69" s="41">
        <v>0.85699999999999998</v>
      </c>
      <c r="E69" s="45">
        <f t="shared" si="3"/>
        <v>17.28414285714285</v>
      </c>
      <c r="F69" s="47">
        <f t="shared" si="2"/>
        <v>0.61729081632653038</v>
      </c>
    </row>
    <row r="70" spans="1:6" x14ac:dyDescent="0.25">
      <c r="A70" s="40">
        <v>113</v>
      </c>
      <c r="B70" s="43">
        <v>42117</v>
      </c>
      <c r="C70" s="40"/>
      <c r="D70" s="41">
        <v>0.85699999999999998</v>
      </c>
      <c r="E70" s="45">
        <f t="shared" si="3"/>
        <v>18.141142857142849</v>
      </c>
      <c r="F70" s="47">
        <f t="shared" si="2"/>
        <v>0.64789795918367321</v>
      </c>
    </row>
    <row r="71" spans="1:6" x14ac:dyDescent="0.25">
      <c r="A71" s="40">
        <v>114</v>
      </c>
      <c r="B71" s="43">
        <v>42118</v>
      </c>
      <c r="C71" s="40"/>
      <c r="D71" s="41">
        <v>0.85699999999999998</v>
      </c>
      <c r="E71" s="45">
        <f t="shared" si="3"/>
        <v>18.998142857142849</v>
      </c>
      <c r="F71" s="47">
        <f t="shared" si="2"/>
        <v>0.67850510204081604</v>
      </c>
    </row>
    <row r="72" spans="1:6" x14ac:dyDescent="0.25">
      <c r="A72" s="40">
        <v>115</v>
      </c>
      <c r="B72" s="43">
        <v>42119</v>
      </c>
      <c r="C72" s="40"/>
      <c r="D72" s="41">
        <v>0.85699999999999998</v>
      </c>
      <c r="E72" s="45">
        <f t="shared" si="3"/>
        <v>19.855142857142848</v>
      </c>
      <c r="F72" s="47">
        <f t="shared" si="2"/>
        <v>0.70911224489795888</v>
      </c>
    </row>
    <row r="73" spans="1:6" x14ac:dyDescent="0.25">
      <c r="A73" s="40">
        <v>116</v>
      </c>
      <c r="B73" s="43">
        <v>42120</v>
      </c>
      <c r="C73" s="40"/>
      <c r="D73" s="41">
        <v>0.85699999999999998</v>
      </c>
      <c r="E73" s="45">
        <f t="shared" si="3"/>
        <v>20.712142857142847</v>
      </c>
      <c r="F73" s="47">
        <f t="shared" si="2"/>
        <v>0.73971938775510171</v>
      </c>
    </row>
    <row r="74" spans="1:6" x14ac:dyDescent="0.25">
      <c r="A74" s="40">
        <v>117</v>
      </c>
      <c r="B74" s="43">
        <v>42121</v>
      </c>
      <c r="C74" s="40"/>
      <c r="D74" s="41">
        <v>0.85699999999999998</v>
      </c>
      <c r="E74" s="45">
        <f t="shared" si="3"/>
        <v>21.569142857142847</v>
      </c>
      <c r="F74" s="47">
        <f t="shared" si="2"/>
        <v>0.77032653061224454</v>
      </c>
    </row>
    <row r="75" spans="1:6" x14ac:dyDescent="0.25">
      <c r="A75" s="40">
        <v>118</v>
      </c>
      <c r="B75" s="43">
        <v>42122</v>
      </c>
      <c r="C75" s="40"/>
      <c r="D75" s="41">
        <v>0.85699999999999998</v>
      </c>
      <c r="E75" s="45">
        <f t="shared" si="3"/>
        <v>22.426142857142846</v>
      </c>
      <c r="F75" s="47">
        <f t="shared" si="2"/>
        <v>0.80093367346938737</v>
      </c>
    </row>
    <row r="76" spans="1:6" x14ac:dyDescent="0.25">
      <c r="A76" s="40">
        <v>119</v>
      </c>
      <c r="B76" s="43">
        <v>42123</v>
      </c>
      <c r="C76" s="40"/>
      <c r="D76" s="41">
        <v>0.85699999999999998</v>
      </c>
      <c r="E76" s="45">
        <f t="shared" si="3"/>
        <v>23.283142857142845</v>
      </c>
      <c r="F76" s="47">
        <f t="shared" si="2"/>
        <v>0.83154081632653021</v>
      </c>
    </row>
    <row r="77" spans="1:6" x14ac:dyDescent="0.25">
      <c r="A77" s="40">
        <v>120</v>
      </c>
      <c r="B77" s="43">
        <v>42124</v>
      </c>
      <c r="C77" s="40"/>
      <c r="D77" s="41">
        <v>0.85699999999999998</v>
      </c>
      <c r="E77" s="45">
        <f t="shared" si="3"/>
        <v>24.140142857142845</v>
      </c>
      <c r="F77" s="47">
        <f t="shared" si="2"/>
        <v>0.86214795918367304</v>
      </c>
    </row>
    <row r="78" spans="1:6" x14ac:dyDescent="0.25">
      <c r="A78" s="40">
        <v>121</v>
      </c>
      <c r="B78" s="43">
        <v>42125</v>
      </c>
      <c r="C78" s="40">
        <v>25</v>
      </c>
      <c r="D78" s="40"/>
      <c r="E78" s="40">
        <v>25</v>
      </c>
      <c r="F78" s="47">
        <f t="shared" si="2"/>
        <v>0.8928571428571429</v>
      </c>
    </row>
    <row r="79" spans="1:6" x14ac:dyDescent="0.25">
      <c r="A79" s="40">
        <v>122</v>
      </c>
      <c r="B79" s="43">
        <v>42126</v>
      </c>
      <c r="C79" s="40"/>
      <c r="D79" s="45">
        <f>(C112-C78)/(A112-A78)</f>
        <v>8.8235294117647065E-2</v>
      </c>
      <c r="E79" s="45">
        <f>D79+E78</f>
        <v>25.088235294117649</v>
      </c>
      <c r="F79" s="47">
        <f t="shared" si="2"/>
        <v>0.89600840336134457</v>
      </c>
    </row>
    <row r="80" spans="1:6" x14ac:dyDescent="0.25">
      <c r="A80" s="40">
        <v>123</v>
      </c>
      <c r="B80" s="43">
        <v>42127</v>
      </c>
      <c r="C80" s="40"/>
      <c r="D80" s="40">
        <v>8.7999999999999995E-2</v>
      </c>
      <c r="E80" s="45">
        <f t="shared" ref="E80:E111" si="4">D80+E79</f>
        <v>25.176235294117649</v>
      </c>
      <c r="F80" s="47">
        <f t="shared" si="2"/>
        <v>0.8991512605042018</v>
      </c>
    </row>
    <row r="81" spans="1:6" x14ac:dyDescent="0.25">
      <c r="A81" s="40">
        <v>124</v>
      </c>
      <c r="B81" s="43">
        <v>42128</v>
      </c>
      <c r="C81" s="40"/>
      <c r="D81" s="41">
        <v>8.7999999999999995E-2</v>
      </c>
      <c r="E81" s="45">
        <f t="shared" si="4"/>
        <v>25.26423529411765</v>
      </c>
      <c r="F81" s="47">
        <f t="shared" si="2"/>
        <v>0.90229411764705891</v>
      </c>
    </row>
    <row r="82" spans="1:6" x14ac:dyDescent="0.25">
      <c r="A82" s="40">
        <v>125</v>
      </c>
      <c r="B82" s="43">
        <v>42129</v>
      </c>
      <c r="C82" s="40"/>
      <c r="D82" s="41">
        <v>8.7999999999999995E-2</v>
      </c>
      <c r="E82" s="45">
        <f t="shared" si="4"/>
        <v>25.352235294117651</v>
      </c>
      <c r="F82" s="47">
        <f t="shared" si="2"/>
        <v>0.90543697478991614</v>
      </c>
    </row>
    <row r="83" spans="1:6" x14ac:dyDescent="0.25">
      <c r="A83" s="40">
        <v>126</v>
      </c>
      <c r="B83" s="43">
        <v>42130</v>
      </c>
      <c r="C83" s="40"/>
      <c r="D83" s="41">
        <v>8.7999999999999995E-2</v>
      </c>
      <c r="E83" s="45">
        <f t="shared" si="4"/>
        <v>25.440235294117652</v>
      </c>
      <c r="F83" s="47">
        <f t="shared" si="2"/>
        <v>0.90857983193277325</v>
      </c>
    </row>
    <row r="84" spans="1:6" x14ac:dyDescent="0.25">
      <c r="A84" s="40">
        <v>127</v>
      </c>
      <c r="B84" s="43">
        <v>42131</v>
      </c>
      <c r="C84" s="40"/>
      <c r="D84" s="41">
        <v>8.7999999999999995E-2</v>
      </c>
      <c r="E84" s="45">
        <f t="shared" si="4"/>
        <v>25.528235294117653</v>
      </c>
      <c r="F84" s="47">
        <f t="shared" si="2"/>
        <v>0.91172268907563048</v>
      </c>
    </row>
    <row r="85" spans="1:6" x14ac:dyDescent="0.25">
      <c r="A85" s="40">
        <v>128</v>
      </c>
      <c r="B85" s="43">
        <v>42132</v>
      </c>
      <c r="C85" s="40"/>
      <c r="D85" s="41">
        <v>8.7999999999999995E-2</v>
      </c>
      <c r="E85" s="45">
        <f t="shared" si="4"/>
        <v>25.616235294117654</v>
      </c>
      <c r="F85" s="47">
        <f t="shared" si="2"/>
        <v>0.9148655462184877</v>
      </c>
    </row>
    <row r="86" spans="1:6" x14ac:dyDescent="0.25">
      <c r="A86" s="40">
        <v>129</v>
      </c>
      <c r="B86" s="43">
        <v>42133</v>
      </c>
      <c r="C86" s="40"/>
      <c r="D86" s="41">
        <v>8.7999999999999995E-2</v>
      </c>
      <c r="E86" s="45">
        <f t="shared" si="4"/>
        <v>25.704235294117655</v>
      </c>
      <c r="F86" s="47">
        <f t="shared" si="2"/>
        <v>0.91800840336134482</v>
      </c>
    </row>
    <row r="87" spans="1:6" x14ac:dyDescent="0.25">
      <c r="A87" s="40">
        <v>130</v>
      </c>
      <c r="B87" s="43">
        <v>42134</v>
      </c>
      <c r="C87" s="40"/>
      <c r="D87" s="41">
        <v>8.7999999999999995E-2</v>
      </c>
      <c r="E87" s="45">
        <f t="shared" si="4"/>
        <v>25.792235294117656</v>
      </c>
      <c r="F87" s="47">
        <f t="shared" si="2"/>
        <v>0.92115126050420204</v>
      </c>
    </row>
    <row r="88" spans="1:6" x14ac:dyDescent="0.25">
      <c r="A88" s="40">
        <v>131</v>
      </c>
      <c r="B88" s="43">
        <v>42135</v>
      </c>
      <c r="C88" s="40"/>
      <c r="D88" s="41">
        <v>8.7999999999999995E-2</v>
      </c>
      <c r="E88" s="45">
        <f t="shared" si="4"/>
        <v>25.880235294117657</v>
      </c>
      <c r="F88" s="47">
        <f t="shared" si="2"/>
        <v>0.92429411764705915</v>
      </c>
    </row>
    <row r="89" spans="1:6" x14ac:dyDescent="0.25">
      <c r="A89" s="40">
        <v>132</v>
      </c>
      <c r="B89" s="43">
        <v>42136</v>
      </c>
      <c r="C89" s="40"/>
      <c r="D89" s="41">
        <v>8.7999999999999995E-2</v>
      </c>
      <c r="E89" s="45">
        <f t="shared" si="4"/>
        <v>25.968235294117658</v>
      </c>
      <c r="F89" s="47">
        <f t="shared" si="2"/>
        <v>0.92743697478991638</v>
      </c>
    </row>
    <row r="90" spans="1:6" x14ac:dyDescent="0.25">
      <c r="A90" s="40">
        <v>133</v>
      </c>
      <c r="B90" s="43">
        <v>42137</v>
      </c>
      <c r="C90" s="40"/>
      <c r="D90" s="41">
        <v>8.7999999999999995E-2</v>
      </c>
      <c r="E90" s="45">
        <f t="shared" si="4"/>
        <v>26.056235294117659</v>
      </c>
      <c r="F90" s="47">
        <f t="shared" si="2"/>
        <v>0.93057983193277349</v>
      </c>
    </row>
    <row r="91" spans="1:6" x14ac:dyDescent="0.25">
      <c r="A91" s="40">
        <v>134</v>
      </c>
      <c r="B91" s="43">
        <v>42138</v>
      </c>
      <c r="C91" s="40"/>
      <c r="D91" s="41">
        <v>8.7999999999999995E-2</v>
      </c>
      <c r="E91" s="45">
        <f t="shared" si="4"/>
        <v>26.14423529411766</v>
      </c>
      <c r="F91" s="47">
        <f t="shared" si="2"/>
        <v>0.93372268907563072</v>
      </c>
    </row>
    <row r="92" spans="1:6" x14ac:dyDescent="0.25">
      <c r="A92" s="40">
        <v>135</v>
      </c>
      <c r="B92" s="43">
        <v>42139</v>
      </c>
      <c r="C92" s="40"/>
      <c r="D92" s="41">
        <v>8.7999999999999995E-2</v>
      </c>
      <c r="E92" s="45">
        <f t="shared" si="4"/>
        <v>26.232235294117661</v>
      </c>
      <c r="F92" s="47">
        <f t="shared" si="2"/>
        <v>0.93686554621848794</v>
      </c>
    </row>
    <row r="93" spans="1:6" x14ac:dyDescent="0.25">
      <c r="A93" s="40">
        <v>136</v>
      </c>
      <c r="B93" s="43">
        <v>42140</v>
      </c>
      <c r="C93" s="40"/>
      <c r="D93" s="41">
        <v>8.7999999999999995E-2</v>
      </c>
      <c r="E93" s="45">
        <f t="shared" si="4"/>
        <v>26.320235294117662</v>
      </c>
      <c r="F93" s="47">
        <f t="shared" si="2"/>
        <v>0.94000840336134506</v>
      </c>
    </row>
    <row r="94" spans="1:6" x14ac:dyDescent="0.25">
      <c r="A94" s="40">
        <v>137</v>
      </c>
      <c r="B94" s="43">
        <v>42141</v>
      </c>
      <c r="C94" s="40"/>
      <c r="D94" s="41">
        <v>8.7999999999999995E-2</v>
      </c>
      <c r="E94" s="45">
        <f t="shared" si="4"/>
        <v>26.408235294117663</v>
      </c>
      <c r="F94" s="47">
        <f t="shared" si="2"/>
        <v>0.94315126050420228</v>
      </c>
    </row>
    <row r="95" spans="1:6" x14ac:dyDescent="0.25">
      <c r="A95" s="40">
        <v>138</v>
      </c>
      <c r="B95" s="43">
        <v>42142</v>
      </c>
      <c r="C95" s="40"/>
      <c r="D95" s="41">
        <v>8.7999999999999995E-2</v>
      </c>
      <c r="E95" s="45">
        <f t="shared" si="4"/>
        <v>26.496235294117664</v>
      </c>
      <c r="F95" s="47">
        <f t="shared" si="2"/>
        <v>0.9462941176470594</v>
      </c>
    </row>
    <row r="96" spans="1:6" x14ac:dyDescent="0.25">
      <c r="A96" s="40">
        <v>139</v>
      </c>
      <c r="B96" s="43">
        <v>42143</v>
      </c>
      <c r="C96" s="40"/>
      <c r="D96" s="41">
        <v>8.7999999999999995E-2</v>
      </c>
      <c r="E96" s="45">
        <f t="shared" si="4"/>
        <v>26.584235294117665</v>
      </c>
      <c r="F96" s="47">
        <f t="shared" si="2"/>
        <v>0.94943697478991662</v>
      </c>
    </row>
    <row r="97" spans="1:6" x14ac:dyDescent="0.25">
      <c r="A97" s="40">
        <v>140</v>
      </c>
      <c r="B97" s="43">
        <v>42144</v>
      </c>
      <c r="C97" s="40"/>
      <c r="D97" s="41">
        <v>8.7999999999999995E-2</v>
      </c>
      <c r="E97" s="45">
        <f t="shared" si="4"/>
        <v>26.672235294117666</v>
      </c>
      <c r="F97" s="47">
        <f t="shared" si="2"/>
        <v>0.95257983193277374</v>
      </c>
    </row>
    <row r="98" spans="1:6" x14ac:dyDescent="0.25">
      <c r="A98" s="40">
        <v>141</v>
      </c>
      <c r="B98" s="43">
        <v>42145</v>
      </c>
      <c r="C98" s="40"/>
      <c r="D98" s="41">
        <v>8.7999999999999995E-2</v>
      </c>
      <c r="E98" s="45">
        <f t="shared" si="4"/>
        <v>26.760235294117667</v>
      </c>
      <c r="F98" s="47">
        <f t="shared" si="2"/>
        <v>0.95572268907563096</v>
      </c>
    </row>
    <row r="99" spans="1:6" x14ac:dyDescent="0.25">
      <c r="A99" s="40">
        <v>142</v>
      </c>
      <c r="B99" s="43">
        <v>42146</v>
      </c>
      <c r="C99" s="40"/>
      <c r="D99" s="41">
        <v>8.7999999999999995E-2</v>
      </c>
      <c r="E99" s="45">
        <f t="shared" si="4"/>
        <v>26.848235294117668</v>
      </c>
      <c r="F99" s="47">
        <f t="shared" si="2"/>
        <v>0.95886554621848819</v>
      </c>
    </row>
    <row r="100" spans="1:6" x14ac:dyDescent="0.25">
      <c r="A100" s="40">
        <v>143</v>
      </c>
      <c r="B100" s="43">
        <v>42147</v>
      </c>
      <c r="C100" s="40"/>
      <c r="D100" s="41">
        <v>8.7999999999999995E-2</v>
      </c>
      <c r="E100" s="45">
        <f t="shared" si="4"/>
        <v>26.936235294117669</v>
      </c>
      <c r="F100" s="47">
        <f t="shared" si="2"/>
        <v>0.9620084033613453</v>
      </c>
    </row>
    <row r="101" spans="1:6" x14ac:dyDescent="0.25">
      <c r="A101" s="40">
        <v>144</v>
      </c>
      <c r="B101" s="43">
        <v>42148</v>
      </c>
      <c r="C101" s="40"/>
      <c r="D101" s="41">
        <v>8.7999999999999995E-2</v>
      </c>
      <c r="E101" s="45">
        <f t="shared" si="4"/>
        <v>27.02423529411767</v>
      </c>
      <c r="F101" s="47">
        <f t="shared" si="2"/>
        <v>0.96515126050420252</v>
      </c>
    </row>
    <row r="102" spans="1:6" x14ac:dyDescent="0.25">
      <c r="A102" s="40">
        <v>145</v>
      </c>
      <c r="B102" s="43">
        <v>42149</v>
      </c>
      <c r="C102" s="40"/>
      <c r="D102" s="41">
        <v>8.7999999999999995E-2</v>
      </c>
      <c r="E102" s="45">
        <f t="shared" si="4"/>
        <v>27.112235294117671</v>
      </c>
      <c r="F102" s="47">
        <f t="shared" si="2"/>
        <v>0.96829411764705964</v>
      </c>
    </row>
    <row r="103" spans="1:6" x14ac:dyDescent="0.25">
      <c r="A103" s="40">
        <v>146</v>
      </c>
      <c r="B103" s="43">
        <v>42150</v>
      </c>
      <c r="C103" s="40"/>
      <c r="D103" s="41">
        <v>8.7999999999999995E-2</v>
      </c>
      <c r="E103" s="45">
        <f t="shared" si="4"/>
        <v>27.200235294117672</v>
      </c>
      <c r="F103" s="47">
        <f t="shared" si="2"/>
        <v>0.97143697478991686</v>
      </c>
    </row>
    <row r="104" spans="1:6" x14ac:dyDescent="0.25">
      <c r="A104" s="40">
        <v>147</v>
      </c>
      <c r="B104" s="43">
        <v>42151</v>
      </c>
      <c r="C104" s="40"/>
      <c r="D104" s="41">
        <v>8.7999999999999995E-2</v>
      </c>
      <c r="E104" s="45">
        <f t="shared" si="4"/>
        <v>27.288235294117673</v>
      </c>
      <c r="F104" s="47">
        <f t="shared" si="2"/>
        <v>0.97457983193277398</v>
      </c>
    </row>
    <row r="105" spans="1:6" x14ac:dyDescent="0.25">
      <c r="A105" s="40">
        <v>148</v>
      </c>
      <c r="B105" s="43">
        <v>42152</v>
      </c>
      <c r="C105" s="40"/>
      <c r="D105" s="41">
        <v>8.7999999999999995E-2</v>
      </c>
      <c r="E105" s="45">
        <f t="shared" si="4"/>
        <v>27.376235294117674</v>
      </c>
      <c r="F105" s="47">
        <f t="shared" si="2"/>
        <v>0.9777226890756312</v>
      </c>
    </row>
    <row r="106" spans="1:6" x14ac:dyDescent="0.25">
      <c r="A106" s="40">
        <v>149</v>
      </c>
      <c r="B106" s="43">
        <v>42153</v>
      </c>
      <c r="C106" s="40"/>
      <c r="D106" s="41">
        <v>8.7999999999999995E-2</v>
      </c>
      <c r="E106" s="45">
        <f t="shared" si="4"/>
        <v>27.464235294117675</v>
      </c>
      <c r="F106" s="47">
        <f t="shared" si="2"/>
        <v>0.98086554621848843</v>
      </c>
    </row>
    <row r="107" spans="1:6" x14ac:dyDescent="0.25">
      <c r="A107" s="40">
        <v>150</v>
      </c>
      <c r="B107" s="43">
        <v>42154</v>
      </c>
      <c r="C107" s="40"/>
      <c r="D107" s="41">
        <v>8.7999999999999995E-2</v>
      </c>
      <c r="E107" s="45">
        <f t="shared" si="4"/>
        <v>27.552235294117676</v>
      </c>
      <c r="F107" s="47">
        <f t="shared" si="2"/>
        <v>0.98400840336134554</v>
      </c>
    </row>
    <row r="108" spans="1:6" x14ac:dyDescent="0.25">
      <c r="A108" s="40">
        <v>151</v>
      </c>
      <c r="B108" s="43">
        <v>42155</v>
      </c>
      <c r="C108" s="40"/>
      <c r="D108" s="41">
        <v>8.7999999999999995E-2</v>
      </c>
      <c r="E108" s="45">
        <f t="shared" si="4"/>
        <v>27.640235294117677</v>
      </c>
      <c r="F108" s="47">
        <f t="shared" si="2"/>
        <v>0.98715126050420277</v>
      </c>
    </row>
    <row r="109" spans="1:6" x14ac:dyDescent="0.25">
      <c r="A109" s="40">
        <v>152</v>
      </c>
      <c r="B109" s="43">
        <v>42156</v>
      </c>
      <c r="C109" s="40"/>
      <c r="D109" s="41">
        <v>8.7999999999999995E-2</v>
      </c>
      <c r="E109" s="45">
        <f t="shared" si="4"/>
        <v>27.728235294117678</v>
      </c>
      <c r="F109" s="47">
        <f t="shared" si="2"/>
        <v>0.99029411764705988</v>
      </c>
    </row>
    <row r="110" spans="1:6" x14ac:dyDescent="0.25">
      <c r="A110" s="40">
        <v>153</v>
      </c>
      <c r="B110" s="43">
        <v>42157</v>
      </c>
      <c r="C110" s="40"/>
      <c r="D110" s="41">
        <v>8.7999999999999995E-2</v>
      </c>
      <c r="E110" s="45">
        <f t="shared" si="4"/>
        <v>27.816235294117678</v>
      </c>
      <c r="F110" s="47">
        <f t="shared" si="2"/>
        <v>0.9934369747899171</v>
      </c>
    </row>
    <row r="111" spans="1:6" x14ac:dyDescent="0.25">
      <c r="A111" s="40">
        <v>154</v>
      </c>
      <c r="B111" s="43">
        <v>42158</v>
      </c>
      <c r="C111" s="40"/>
      <c r="D111" s="41">
        <v>8.7999999999999995E-2</v>
      </c>
      <c r="E111" s="45">
        <f t="shared" si="4"/>
        <v>27.904235294117679</v>
      </c>
      <c r="F111" s="47">
        <f t="shared" si="2"/>
        <v>0.99657983193277422</v>
      </c>
    </row>
    <row r="112" spans="1:6" x14ac:dyDescent="0.25">
      <c r="A112" s="40">
        <v>155</v>
      </c>
      <c r="B112" s="43">
        <v>42159</v>
      </c>
      <c r="C112" s="40">
        <v>28</v>
      </c>
      <c r="D112" s="40"/>
      <c r="E112" s="40">
        <v>28</v>
      </c>
      <c r="F112" s="47">
        <f t="shared" si="2"/>
        <v>1</v>
      </c>
    </row>
    <row r="113" spans="1:6" x14ac:dyDescent="0.25">
      <c r="A113" s="40">
        <v>156</v>
      </c>
      <c r="B113" s="43">
        <v>42160</v>
      </c>
      <c r="C113" s="40"/>
      <c r="D113" s="40">
        <f>(C126-C112)/(A126-A112)</f>
        <v>0</v>
      </c>
      <c r="E113" s="40">
        <f>D113+E112</f>
        <v>28</v>
      </c>
      <c r="F113" s="47">
        <f t="shared" si="2"/>
        <v>1</v>
      </c>
    </row>
    <row r="114" spans="1:6" x14ac:dyDescent="0.25">
      <c r="A114" s="40">
        <v>157</v>
      </c>
      <c r="B114" s="43">
        <v>42161</v>
      </c>
      <c r="C114" s="40"/>
      <c r="D114" s="41">
        <f t="shared" ref="D114:D125" si="5">(C127-C113)/(A127-A113)</f>
        <v>0</v>
      </c>
      <c r="E114" s="41">
        <f t="shared" ref="E114:E125" si="6">D114+E113</f>
        <v>28</v>
      </c>
      <c r="F114" s="47">
        <f t="shared" si="2"/>
        <v>1</v>
      </c>
    </row>
    <row r="115" spans="1:6" x14ac:dyDescent="0.25">
      <c r="A115" s="40">
        <v>158</v>
      </c>
      <c r="B115" s="43">
        <v>42162</v>
      </c>
      <c r="C115" s="40"/>
      <c r="D115" s="41">
        <f t="shared" si="5"/>
        <v>0</v>
      </c>
      <c r="E115" s="41">
        <f t="shared" si="6"/>
        <v>28</v>
      </c>
      <c r="F115" s="47">
        <f t="shared" si="2"/>
        <v>1</v>
      </c>
    </row>
    <row r="116" spans="1:6" x14ac:dyDescent="0.25">
      <c r="A116" s="40">
        <v>159</v>
      </c>
      <c r="B116" s="43">
        <v>42163</v>
      </c>
      <c r="C116" s="40"/>
      <c r="D116" s="41">
        <f t="shared" si="5"/>
        <v>0</v>
      </c>
      <c r="E116" s="41">
        <f t="shared" si="6"/>
        <v>28</v>
      </c>
      <c r="F116" s="47">
        <f t="shared" si="2"/>
        <v>1</v>
      </c>
    </row>
    <row r="117" spans="1:6" x14ac:dyDescent="0.25">
      <c r="A117" s="40">
        <v>160</v>
      </c>
      <c r="B117" s="43">
        <v>42164</v>
      </c>
      <c r="C117" s="40"/>
      <c r="D117" s="41">
        <f t="shared" si="5"/>
        <v>0</v>
      </c>
      <c r="E117" s="41">
        <f t="shared" si="6"/>
        <v>28</v>
      </c>
      <c r="F117" s="47">
        <f t="shared" si="2"/>
        <v>1</v>
      </c>
    </row>
    <row r="118" spans="1:6" x14ac:dyDescent="0.25">
      <c r="A118" s="40">
        <v>161</v>
      </c>
      <c r="B118" s="43">
        <v>42165</v>
      </c>
      <c r="C118" s="40"/>
      <c r="D118" s="41">
        <f t="shared" si="5"/>
        <v>0</v>
      </c>
      <c r="E118" s="41">
        <f t="shared" si="6"/>
        <v>28</v>
      </c>
      <c r="F118" s="47">
        <f t="shared" si="2"/>
        <v>1</v>
      </c>
    </row>
    <row r="119" spans="1:6" x14ac:dyDescent="0.25">
      <c r="A119" s="40">
        <v>162</v>
      </c>
      <c r="B119" s="43">
        <v>42166</v>
      </c>
      <c r="C119" s="40"/>
      <c r="D119" s="41">
        <f t="shared" si="5"/>
        <v>0</v>
      </c>
      <c r="E119" s="41">
        <f t="shared" si="6"/>
        <v>28</v>
      </c>
      <c r="F119" s="47">
        <f t="shared" si="2"/>
        <v>1</v>
      </c>
    </row>
    <row r="120" spans="1:6" x14ac:dyDescent="0.25">
      <c r="A120" s="40">
        <v>163</v>
      </c>
      <c r="B120" s="43">
        <v>42167</v>
      </c>
      <c r="C120" s="40"/>
      <c r="D120" s="41">
        <f t="shared" si="5"/>
        <v>0</v>
      </c>
      <c r="E120" s="41">
        <f t="shared" si="6"/>
        <v>28</v>
      </c>
      <c r="F120" s="47">
        <f t="shared" si="2"/>
        <v>1</v>
      </c>
    </row>
    <row r="121" spans="1:6" x14ac:dyDescent="0.25">
      <c r="A121" s="40">
        <v>164</v>
      </c>
      <c r="B121" s="43">
        <v>42168</v>
      </c>
      <c r="C121" s="40"/>
      <c r="D121" s="41">
        <f t="shared" si="5"/>
        <v>0</v>
      </c>
      <c r="E121" s="41">
        <f t="shared" si="6"/>
        <v>28</v>
      </c>
      <c r="F121" s="47">
        <f t="shared" si="2"/>
        <v>1</v>
      </c>
    </row>
    <row r="122" spans="1:6" x14ac:dyDescent="0.25">
      <c r="A122" s="40">
        <v>165</v>
      </c>
      <c r="B122" s="43">
        <v>42169</v>
      </c>
      <c r="C122" s="40"/>
      <c r="D122" s="41">
        <f t="shared" si="5"/>
        <v>0</v>
      </c>
      <c r="E122" s="41">
        <f t="shared" si="6"/>
        <v>28</v>
      </c>
      <c r="F122" s="47">
        <f t="shared" ref="F122:F126" si="7">E122/C$126</f>
        <v>1</v>
      </c>
    </row>
    <row r="123" spans="1:6" x14ac:dyDescent="0.25">
      <c r="A123" s="40">
        <v>166</v>
      </c>
      <c r="B123" s="43">
        <v>42170</v>
      </c>
      <c r="C123" s="40"/>
      <c r="D123" s="41">
        <f t="shared" si="5"/>
        <v>0</v>
      </c>
      <c r="E123" s="41">
        <f t="shared" si="6"/>
        <v>28</v>
      </c>
      <c r="F123" s="47">
        <f t="shared" si="7"/>
        <v>1</v>
      </c>
    </row>
    <row r="124" spans="1:6" x14ac:dyDescent="0.25">
      <c r="A124" s="40">
        <v>167</v>
      </c>
      <c r="B124" s="43">
        <v>42171</v>
      </c>
      <c r="C124" s="40"/>
      <c r="D124" s="41">
        <f t="shared" si="5"/>
        <v>0</v>
      </c>
      <c r="E124" s="41">
        <f t="shared" si="6"/>
        <v>28</v>
      </c>
      <c r="F124" s="47">
        <f t="shared" si="7"/>
        <v>1</v>
      </c>
    </row>
    <row r="125" spans="1:6" x14ac:dyDescent="0.25">
      <c r="A125" s="40">
        <v>168</v>
      </c>
      <c r="B125" s="43">
        <v>42172</v>
      </c>
      <c r="C125" s="40"/>
      <c r="D125" s="41">
        <f t="shared" si="5"/>
        <v>0</v>
      </c>
      <c r="E125" s="41">
        <f t="shared" si="6"/>
        <v>28</v>
      </c>
      <c r="F125" s="47">
        <f t="shared" si="7"/>
        <v>1</v>
      </c>
    </row>
    <row r="126" spans="1:6" x14ac:dyDescent="0.25">
      <c r="A126" s="40">
        <v>169</v>
      </c>
      <c r="B126" s="43">
        <v>42173</v>
      </c>
      <c r="C126" s="40">
        <v>28</v>
      </c>
      <c r="D126" s="40"/>
      <c r="E126" s="40">
        <v>28</v>
      </c>
      <c r="F126" s="47">
        <f t="shared" si="7"/>
        <v>1</v>
      </c>
    </row>
    <row r="127" spans="1:6" x14ac:dyDescent="0.25">
      <c r="A127" s="40">
        <v>170</v>
      </c>
      <c r="B127" s="43">
        <v>42174</v>
      </c>
      <c r="C127" s="40"/>
      <c r="D127" s="40"/>
      <c r="E127" s="40"/>
      <c r="F127" s="40"/>
    </row>
    <row r="128" spans="1:6" x14ac:dyDescent="0.25">
      <c r="A128" s="40">
        <v>171</v>
      </c>
      <c r="B128" s="43">
        <v>42175</v>
      </c>
      <c r="C128" s="40"/>
      <c r="D128" s="40"/>
      <c r="E128" s="40"/>
      <c r="F128" s="40"/>
    </row>
    <row r="129" spans="1:6" x14ac:dyDescent="0.25">
      <c r="A129" s="40">
        <v>172</v>
      </c>
      <c r="B129" s="43">
        <v>42176</v>
      </c>
      <c r="C129" s="40"/>
      <c r="D129" s="40"/>
      <c r="E129" s="40"/>
      <c r="F129" s="40"/>
    </row>
    <row r="130" spans="1:6" x14ac:dyDescent="0.25">
      <c r="A130" s="40">
        <v>173</v>
      </c>
      <c r="B130" s="43">
        <v>42177</v>
      </c>
      <c r="C130" s="40"/>
      <c r="D130" s="40"/>
      <c r="E130" s="40"/>
      <c r="F130" s="40"/>
    </row>
    <row r="131" spans="1:6" x14ac:dyDescent="0.25">
      <c r="A131" s="40">
        <v>174</v>
      </c>
      <c r="B131" s="43">
        <v>42178</v>
      </c>
      <c r="C131" s="40"/>
      <c r="D131" s="40"/>
      <c r="E131" s="40"/>
      <c r="F131" s="40"/>
    </row>
    <row r="132" spans="1:6" x14ac:dyDescent="0.25">
      <c r="A132" s="40">
        <v>175</v>
      </c>
      <c r="B132" s="43">
        <v>42179</v>
      </c>
      <c r="C132" s="40"/>
      <c r="D132" s="40"/>
      <c r="E132" s="40"/>
      <c r="F132" s="40"/>
    </row>
    <row r="133" spans="1:6" x14ac:dyDescent="0.25">
      <c r="A133" s="40">
        <v>176</v>
      </c>
      <c r="B133" s="43">
        <v>42180</v>
      </c>
      <c r="C133" s="40"/>
      <c r="D133" s="40"/>
      <c r="E133" s="40"/>
      <c r="F133" s="40"/>
    </row>
    <row r="134" spans="1:6" x14ac:dyDescent="0.25">
      <c r="A134" s="40">
        <v>177</v>
      </c>
      <c r="B134" s="43">
        <v>42181</v>
      </c>
      <c r="C134" s="40"/>
      <c r="D134" s="40"/>
      <c r="E134" s="40"/>
      <c r="F134" s="40"/>
    </row>
    <row r="135" spans="1:6" x14ac:dyDescent="0.25">
      <c r="A135" s="40">
        <v>178</v>
      </c>
      <c r="B135" s="43">
        <v>42182</v>
      </c>
      <c r="C135" s="40"/>
      <c r="D135" s="40"/>
      <c r="E135" s="40"/>
      <c r="F135" s="40"/>
    </row>
    <row r="136" spans="1:6" x14ac:dyDescent="0.25">
      <c r="A136" s="40">
        <v>179</v>
      </c>
      <c r="B136" s="43">
        <v>42183</v>
      </c>
      <c r="C136" s="40"/>
      <c r="D136" s="40"/>
      <c r="E136" s="40"/>
      <c r="F136" s="40"/>
    </row>
    <row r="137" spans="1:6" x14ac:dyDescent="0.25">
      <c r="A137" s="40">
        <v>180</v>
      </c>
      <c r="B137" s="43">
        <v>42184</v>
      </c>
      <c r="C137" s="40"/>
      <c r="D137" s="40"/>
      <c r="E137" s="40"/>
      <c r="F137" s="40"/>
    </row>
    <row r="138" spans="1:6" x14ac:dyDescent="0.25">
      <c r="A138" s="40">
        <v>181</v>
      </c>
      <c r="B138" s="43">
        <v>42185</v>
      </c>
      <c r="C138" s="40"/>
      <c r="D138" s="40"/>
      <c r="E138" s="40"/>
      <c r="F138" s="40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8"/>
  <sheetViews>
    <sheetView workbookViewId="0">
      <selection activeCell="G132" sqref="G132"/>
    </sheetView>
  </sheetViews>
  <sheetFormatPr defaultRowHeight="15" x14ac:dyDescent="0.25"/>
  <cols>
    <col min="1" max="1" width="10.5703125" customWidth="1"/>
    <col min="2" max="2" width="11.28515625" customWidth="1"/>
    <col min="3" max="3" width="19.140625" customWidth="1"/>
    <col min="4" max="4" width="12.7109375" customWidth="1"/>
    <col min="5" max="5" width="12.28515625" customWidth="1"/>
    <col min="6" max="6" width="19.42578125" customWidth="1"/>
  </cols>
  <sheetData>
    <row r="1" spans="1:6" x14ac:dyDescent="0.25">
      <c r="A1" s="132" t="s">
        <v>85</v>
      </c>
      <c r="B1" s="132"/>
      <c r="C1" s="132"/>
      <c r="D1" s="132"/>
      <c r="E1" s="132"/>
      <c r="F1" s="132"/>
    </row>
    <row r="2" spans="1:6" x14ac:dyDescent="0.25">
      <c r="A2" s="132" t="s">
        <v>83</v>
      </c>
      <c r="B2" s="132"/>
      <c r="C2" s="132"/>
      <c r="D2" s="132"/>
      <c r="E2" s="132"/>
      <c r="F2" s="132"/>
    </row>
    <row r="3" spans="1:6" x14ac:dyDescent="0.25">
      <c r="A3" s="132" t="s">
        <v>93</v>
      </c>
      <c r="B3" s="132"/>
      <c r="C3" s="132"/>
      <c r="D3" s="132"/>
      <c r="E3" s="132"/>
      <c r="F3" s="132"/>
    </row>
    <row r="4" spans="1:6" ht="15.75" thickBot="1" x14ac:dyDescent="0.3">
      <c r="A4" s="152">
        <v>2015</v>
      </c>
      <c r="B4" s="152"/>
      <c r="C4" s="152"/>
      <c r="D4" s="152"/>
      <c r="E4" s="152"/>
      <c r="F4" s="152"/>
    </row>
    <row r="5" spans="1:6" ht="15.75" thickBot="1" x14ac:dyDescent="0.3">
      <c r="A5" s="42" t="s">
        <v>34</v>
      </c>
      <c r="B5" s="42" t="s">
        <v>78</v>
      </c>
      <c r="C5" s="42" t="s">
        <v>79</v>
      </c>
      <c r="D5" s="42" t="s">
        <v>80</v>
      </c>
      <c r="E5" s="42" t="s">
        <v>86</v>
      </c>
      <c r="F5" s="42" t="s">
        <v>82</v>
      </c>
    </row>
    <row r="6" spans="1:6" x14ac:dyDescent="0.25">
      <c r="A6" s="40">
        <v>49</v>
      </c>
      <c r="B6" s="43">
        <v>42053</v>
      </c>
      <c r="C6" s="41"/>
      <c r="D6" s="41"/>
      <c r="E6" s="41"/>
      <c r="F6" s="41"/>
    </row>
    <row r="7" spans="1:6" x14ac:dyDescent="0.25">
      <c r="A7" s="40">
        <v>50</v>
      </c>
      <c r="B7" s="43">
        <v>42054</v>
      </c>
      <c r="C7" s="41"/>
      <c r="D7" s="41"/>
      <c r="E7" s="41"/>
      <c r="F7" s="41"/>
    </row>
    <row r="8" spans="1:6" x14ac:dyDescent="0.25">
      <c r="A8" s="40">
        <v>51</v>
      </c>
      <c r="B8" s="43">
        <v>42055</v>
      </c>
      <c r="C8" s="41"/>
      <c r="D8" s="41"/>
      <c r="E8" s="41"/>
      <c r="F8" s="41"/>
    </row>
    <row r="9" spans="1:6" x14ac:dyDescent="0.25">
      <c r="A9" s="40">
        <v>52</v>
      </c>
      <c r="B9" s="43">
        <v>42056</v>
      </c>
      <c r="C9" s="41"/>
      <c r="D9" s="41"/>
      <c r="E9" s="41"/>
      <c r="F9" s="41"/>
    </row>
    <row r="10" spans="1:6" x14ac:dyDescent="0.25">
      <c r="A10" s="40">
        <v>53</v>
      </c>
      <c r="B10" s="43">
        <v>42057</v>
      </c>
      <c r="C10" s="41"/>
      <c r="D10" s="41"/>
      <c r="E10" s="41"/>
      <c r="F10" s="41"/>
    </row>
    <row r="11" spans="1:6" x14ac:dyDescent="0.25">
      <c r="A11" s="40">
        <v>54</v>
      </c>
      <c r="B11" s="43">
        <v>42058</v>
      </c>
      <c r="C11" s="41"/>
      <c r="D11" s="41"/>
      <c r="E11" s="41"/>
      <c r="F11" s="41"/>
    </row>
    <row r="12" spans="1:6" x14ac:dyDescent="0.25">
      <c r="A12" s="40">
        <v>55</v>
      </c>
      <c r="B12" s="43">
        <v>42059</v>
      </c>
      <c r="C12" s="41"/>
      <c r="D12" s="41"/>
      <c r="E12" s="41"/>
      <c r="F12" s="41"/>
    </row>
    <row r="13" spans="1:6" x14ac:dyDescent="0.25">
      <c r="A13" s="40">
        <v>56</v>
      </c>
      <c r="B13" s="43">
        <v>42060</v>
      </c>
      <c r="C13" s="41"/>
      <c r="D13" s="41"/>
      <c r="E13" s="41"/>
      <c r="F13" s="41"/>
    </row>
    <row r="14" spans="1:6" x14ac:dyDescent="0.25">
      <c r="A14" s="40">
        <v>57</v>
      </c>
      <c r="B14" s="43">
        <v>42061</v>
      </c>
      <c r="C14" s="41">
        <v>0</v>
      </c>
      <c r="D14" s="41"/>
      <c r="E14" s="41">
        <v>0</v>
      </c>
      <c r="F14" s="47">
        <f>E14/C$123</f>
        <v>0</v>
      </c>
    </row>
    <row r="15" spans="1:6" x14ac:dyDescent="0.25">
      <c r="A15" s="40">
        <v>58</v>
      </c>
      <c r="B15" s="43">
        <v>42062</v>
      </c>
      <c r="C15" s="41"/>
      <c r="D15" s="45">
        <f>(C56-C14)/(A56-A14)</f>
        <v>0.14285714285714285</v>
      </c>
      <c r="E15" s="45">
        <f>D15+E14</f>
        <v>0.14285714285714285</v>
      </c>
      <c r="F15" s="47">
        <f t="shared" ref="F15:F55" si="0">E15/C$123</f>
        <v>6.4935064935064931E-3</v>
      </c>
    </row>
    <row r="16" spans="1:6" x14ac:dyDescent="0.25">
      <c r="A16" s="40">
        <v>59</v>
      </c>
      <c r="B16" s="43">
        <v>42063</v>
      </c>
      <c r="C16" s="41"/>
      <c r="D16" s="41">
        <v>0.14299999999999999</v>
      </c>
      <c r="E16" s="45">
        <f t="shared" ref="E16:E55" si="1">D16+E15</f>
        <v>0.28585714285714281</v>
      </c>
      <c r="F16" s="47">
        <f t="shared" si="0"/>
        <v>1.2993506493506491E-2</v>
      </c>
    </row>
    <row r="17" spans="1:6" x14ac:dyDescent="0.25">
      <c r="A17" s="40">
        <v>60</v>
      </c>
      <c r="B17" s="43">
        <v>42064</v>
      </c>
      <c r="C17" s="41"/>
      <c r="D17" s="52">
        <v>0.14299999999999999</v>
      </c>
      <c r="E17" s="45">
        <f t="shared" si="1"/>
        <v>0.42885714285714283</v>
      </c>
      <c r="F17" s="47">
        <f t="shared" si="0"/>
        <v>1.9493506493506493E-2</v>
      </c>
    </row>
    <row r="18" spans="1:6" x14ac:dyDescent="0.25">
      <c r="A18" s="40">
        <v>61</v>
      </c>
      <c r="B18" s="43">
        <v>42065</v>
      </c>
      <c r="C18" s="41"/>
      <c r="D18" s="52">
        <v>0.14299999999999999</v>
      </c>
      <c r="E18" s="45">
        <f t="shared" si="1"/>
        <v>0.57185714285714284</v>
      </c>
      <c r="F18" s="47">
        <f t="shared" si="0"/>
        <v>2.5993506493506492E-2</v>
      </c>
    </row>
    <row r="19" spans="1:6" x14ac:dyDescent="0.25">
      <c r="A19" s="40">
        <v>62</v>
      </c>
      <c r="B19" s="43">
        <v>42066</v>
      </c>
      <c r="C19" s="41"/>
      <c r="D19" s="52">
        <v>0.14299999999999999</v>
      </c>
      <c r="E19" s="45">
        <f t="shared" si="1"/>
        <v>0.71485714285714286</v>
      </c>
      <c r="F19" s="47">
        <f t="shared" si="0"/>
        <v>3.2493506493506491E-2</v>
      </c>
    </row>
    <row r="20" spans="1:6" x14ac:dyDescent="0.25">
      <c r="A20" s="40">
        <v>63</v>
      </c>
      <c r="B20" s="43">
        <v>42067</v>
      </c>
      <c r="C20" s="41"/>
      <c r="D20" s="52">
        <v>0.14299999999999999</v>
      </c>
      <c r="E20" s="45">
        <f t="shared" si="1"/>
        <v>0.85785714285714287</v>
      </c>
      <c r="F20" s="47">
        <f t="shared" si="0"/>
        <v>3.8993506493506497E-2</v>
      </c>
    </row>
    <row r="21" spans="1:6" x14ac:dyDescent="0.25">
      <c r="A21" s="40">
        <v>64</v>
      </c>
      <c r="B21" s="43">
        <v>42068</v>
      </c>
      <c r="C21" s="41"/>
      <c r="D21" s="52">
        <v>0.14299999999999999</v>
      </c>
      <c r="E21" s="45">
        <f t="shared" si="1"/>
        <v>1.0008571428571429</v>
      </c>
      <c r="F21" s="47">
        <f t="shared" si="0"/>
        <v>4.5493506493506496E-2</v>
      </c>
    </row>
    <row r="22" spans="1:6" x14ac:dyDescent="0.25">
      <c r="A22" s="40">
        <v>65</v>
      </c>
      <c r="B22" s="43">
        <v>42069</v>
      </c>
      <c r="C22" s="41"/>
      <c r="D22" s="52">
        <v>0.14299999999999999</v>
      </c>
      <c r="E22" s="45">
        <f t="shared" si="1"/>
        <v>1.1438571428571429</v>
      </c>
      <c r="F22" s="47">
        <f t="shared" si="0"/>
        <v>5.1993506493506494E-2</v>
      </c>
    </row>
    <row r="23" spans="1:6" x14ac:dyDescent="0.25">
      <c r="A23" s="40">
        <v>66</v>
      </c>
      <c r="B23" s="43">
        <v>42070</v>
      </c>
      <c r="C23" s="41"/>
      <c r="D23" s="52">
        <v>0.14299999999999999</v>
      </c>
      <c r="E23" s="45">
        <f t="shared" si="1"/>
        <v>1.2868571428571429</v>
      </c>
      <c r="F23" s="47">
        <f t="shared" si="0"/>
        <v>5.8493506493506493E-2</v>
      </c>
    </row>
    <row r="24" spans="1:6" x14ac:dyDescent="0.25">
      <c r="A24" s="40">
        <v>67</v>
      </c>
      <c r="B24" s="43">
        <v>42071</v>
      </c>
      <c r="C24" s="41"/>
      <c r="D24" s="52">
        <v>0.14299999999999999</v>
      </c>
      <c r="E24" s="45">
        <f t="shared" si="1"/>
        <v>1.4298571428571429</v>
      </c>
      <c r="F24" s="47">
        <f t="shared" si="0"/>
        <v>6.4993506493506492E-2</v>
      </c>
    </row>
    <row r="25" spans="1:6" x14ac:dyDescent="0.25">
      <c r="A25" s="40">
        <v>68</v>
      </c>
      <c r="B25" s="43">
        <v>42072</v>
      </c>
      <c r="C25" s="41"/>
      <c r="D25" s="52">
        <v>0.14299999999999999</v>
      </c>
      <c r="E25" s="45">
        <f t="shared" si="1"/>
        <v>1.572857142857143</v>
      </c>
      <c r="F25" s="47">
        <f t="shared" si="0"/>
        <v>7.1493506493506498E-2</v>
      </c>
    </row>
    <row r="26" spans="1:6" x14ac:dyDescent="0.25">
      <c r="A26" s="40">
        <v>69</v>
      </c>
      <c r="B26" s="43">
        <v>42073</v>
      </c>
      <c r="C26" s="41"/>
      <c r="D26" s="52">
        <v>0.14299999999999999</v>
      </c>
      <c r="E26" s="45">
        <f t="shared" si="1"/>
        <v>1.715857142857143</v>
      </c>
      <c r="F26" s="47">
        <f t="shared" si="0"/>
        <v>7.7993506493506504E-2</v>
      </c>
    </row>
    <row r="27" spans="1:6" x14ac:dyDescent="0.25">
      <c r="A27" s="40">
        <v>70</v>
      </c>
      <c r="B27" s="43">
        <v>42074</v>
      </c>
      <c r="C27" s="41"/>
      <c r="D27" s="52">
        <v>0.14299999999999999</v>
      </c>
      <c r="E27" s="45">
        <f t="shared" si="1"/>
        <v>1.858857142857143</v>
      </c>
      <c r="F27" s="47">
        <f t="shared" si="0"/>
        <v>8.4493506493506496E-2</v>
      </c>
    </row>
    <row r="28" spans="1:6" x14ac:dyDescent="0.25">
      <c r="A28" s="40">
        <v>71</v>
      </c>
      <c r="B28" s="43">
        <v>42075</v>
      </c>
      <c r="C28" s="41"/>
      <c r="D28" s="52">
        <v>0.14299999999999999</v>
      </c>
      <c r="E28" s="45">
        <f t="shared" si="1"/>
        <v>2.0018571428571428</v>
      </c>
      <c r="F28" s="47">
        <f t="shared" si="0"/>
        <v>9.0993506493506487E-2</v>
      </c>
    </row>
    <row r="29" spans="1:6" x14ac:dyDescent="0.25">
      <c r="A29" s="40">
        <v>72</v>
      </c>
      <c r="B29" s="43">
        <v>42076</v>
      </c>
      <c r="C29" s="41"/>
      <c r="D29" s="52">
        <v>0.14299999999999999</v>
      </c>
      <c r="E29" s="45">
        <f t="shared" si="1"/>
        <v>2.1448571428571426</v>
      </c>
      <c r="F29" s="47">
        <f t="shared" si="0"/>
        <v>9.7493506493506479E-2</v>
      </c>
    </row>
    <row r="30" spans="1:6" x14ac:dyDescent="0.25">
      <c r="A30" s="40">
        <v>73</v>
      </c>
      <c r="B30" s="43">
        <v>42077</v>
      </c>
      <c r="C30" s="41"/>
      <c r="D30" s="52">
        <v>0.14299999999999999</v>
      </c>
      <c r="E30" s="45">
        <f t="shared" si="1"/>
        <v>2.2878571428571424</v>
      </c>
      <c r="F30" s="47">
        <f t="shared" si="0"/>
        <v>0.10399350649350647</v>
      </c>
    </row>
    <row r="31" spans="1:6" x14ac:dyDescent="0.25">
      <c r="A31" s="40">
        <v>74</v>
      </c>
      <c r="B31" s="43">
        <v>42078</v>
      </c>
      <c r="C31" s="41"/>
      <c r="D31" s="52">
        <v>0.14299999999999999</v>
      </c>
      <c r="E31" s="45">
        <f t="shared" si="1"/>
        <v>2.4308571428571422</v>
      </c>
      <c r="F31" s="47">
        <f t="shared" si="0"/>
        <v>0.11049350649350646</v>
      </c>
    </row>
    <row r="32" spans="1:6" x14ac:dyDescent="0.25">
      <c r="A32" s="40">
        <v>75</v>
      </c>
      <c r="B32" s="43">
        <v>42079</v>
      </c>
      <c r="C32" s="41"/>
      <c r="D32" s="52">
        <v>0.14299999999999999</v>
      </c>
      <c r="E32" s="45">
        <f t="shared" si="1"/>
        <v>2.573857142857142</v>
      </c>
      <c r="F32" s="47">
        <f t="shared" si="0"/>
        <v>0.11699350649350646</v>
      </c>
    </row>
    <row r="33" spans="1:6" x14ac:dyDescent="0.25">
      <c r="A33" s="40">
        <v>76</v>
      </c>
      <c r="B33" s="43">
        <v>42080</v>
      </c>
      <c r="C33" s="41"/>
      <c r="D33" s="52">
        <v>0.14299999999999999</v>
      </c>
      <c r="E33" s="45">
        <f t="shared" si="1"/>
        <v>2.7168571428571417</v>
      </c>
      <c r="F33" s="47">
        <f t="shared" si="0"/>
        <v>0.12349350649350645</v>
      </c>
    </row>
    <row r="34" spans="1:6" x14ac:dyDescent="0.25">
      <c r="A34" s="40">
        <v>77</v>
      </c>
      <c r="B34" s="43">
        <v>42081</v>
      </c>
      <c r="C34" s="41"/>
      <c r="D34" s="52">
        <v>0.14299999999999999</v>
      </c>
      <c r="E34" s="45">
        <f t="shared" si="1"/>
        <v>2.8598571428571415</v>
      </c>
      <c r="F34" s="47">
        <f t="shared" si="0"/>
        <v>0.12999350649350644</v>
      </c>
    </row>
    <row r="35" spans="1:6" x14ac:dyDescent="0.25">
      <c r="A35" s="40">
        <v>78</v>
      </c>
      <c r="B35" s="43">
        <v>42082</v>
      </c>
      <c r="C35" s="41"/>
      <c r="D35" s="52">
        <v>0.14299999999999999</v>
      </c>
      <c r="E35" s="45">
        <f t="shared" si="1"/>
        <v>3.0028571428571413</v>
      </c>
      <c r="F35" s="47">
        <f t="shared" si="0"/>
        <v>0.13649350649350642</v>
      </c>
    </row>
    <row r="36" spans="1:6" x14ac:dyDescent="0.25">
      <c r="A36" s="40">
        <v>79</v>
      </c>
      <c r="B36" s="43">
        <v>42083</v>
      </c>
      <c r="C36" s="41"/>
      <c r="D36" s="52">
        <v>0.14299999999999999</v>
      </c>
      <c r="E36" s="45">
        <f t="shared" si="1"/>
        <v>3.1458571428571411</v>
      </c>
      <c r="F36" s="47">
        <f t="shared" si="0"/>
        <v>0.14299350649350642</v>
      </c>
    </row>
    <row r="37" spans="1:6" x14ac:dyDescent="0.25">
      <c r="A37" s="40">
        <v>80</v>
      </c>
      <c r="B37" s="43">
        <v>42084</v>
      </c>
      <c r="C37" s="41"/>
      <c r="D37" s="52">
        <v>0.14299999999999999</v>
      </c>
      <c r="E37" s="45">
        <f t="shared" si="1"/>
        <v>3.2888571428571409</v>
      </c>
      <c r="F37" s="47">
        <f t="shared" si="0"/>
        <v>0.1494935064935064</v>
      </c>
    </row>
    <row r="38" spans="1:6" x14ac:dyDescent="0.25">
      <c r="A38" s="40">
        <v>81</v>
      </c>
      <c r="B38" s="43">
        <v>42085</v>
      </c>
      <c r="C38" s="41"/>
      <c r="D38" s="52">
        <v>0.14299999999999999</v>
      </c>
      <c r="E38" s="45">
        <f t="shared" si="1"/>
        <v>3.4318571428571407</v>
      </c>
      <c r="F38" s="47">
        <f t="shared" si="0"/>
        <v>0.15599350649350641</v>
      </c>
    </row>
    <row r="39" spans="1:6" x14ac:dyDescent="0.25">
      <c r="A39" s="40">
        <v>82</v>
      </c>
      <c r="B39" s="43">
        <v>42086</v>
      </c>
      <c r="C39" s="41"/>
      <c r="D39" s="52">
        <v>0.14299999999999999</v>
      </c>
      <c r="E39" s="45">
        <f t="shared" si="1"/>
        <v>3.5748571428571405</v>
      </c>
      <c r="F39" s="47">
        <f t="shared" si="0"/>
        <v>0.16249350649350638</v>
      </c>
    </row>
    <row r="40" spans="1:6" x14ac:dyDescent="0.25">
      <c r="A40" s="40">
        <v>83</v>
      </c>
      <c r="B40" s="43">
        <v>42087</v>
      </c>
      <c r="C40" s="41"/>
      <c r="D40" s="52">
        <v>0.14299999999999999</v>
      </c>
      <c r="E40" s="45">
        <f t="shared" si="1"/>
        <v>3.7178571428571403</v>
      </c>
      <c r="F40" s="47">
        <f t="shared" si="0"/>
        <v>0.16899350649350639</v>
      </c>
    </row>
    <row r="41" spans="1:6" x14ac:dyDescent="0.25">
      <c r="A41" s="40">
        <v>84</v>
      </c>
      <c r="B41" s="43">
        <v>42088</v>
      </c>
      <c r="C41" s="41"/>
      <c r="D41" s="52">
        <v>0.14299999999999999</v>
      </c>
      <c r="E41" s="45">
        <f t="shared" si="1"/>
        <v>3.8608571428571401</v>
      </c>
      <c r="F41" s="47">
        <f t="shared" si="0"/>
        <v>0.17549350649350637</v>
      </c>
    </row>
    <row r="42" spans="1:6" x14ac:dyDescent="0.25">
      <c r="A42" s="40">
        <v>85</v>
      </c>
      <c r="B42" s="43">
        <v>42089</v>
      </c>
      <c r="C42" s="41"/>
      <c r="D42" s="52">
        <v>0.14299999999999999</v>
      </c>
      <c r="E42" s="45">
        <f t="shared" si="1"/>
        <v>4.0038571428571403</v>
      </c>
      <c r="F42" s="47">
        <f t="shared" si="0"/>
        <v>0.18199350649350637</v>
      </c>
    </row>
    <row r="43" spans="1:6" x14ac:dyDescent="0.25">
      <c r="A43" s="40">
        <v>86</v>
      </c>
      <c r="B43" s="43">
        <v>42090</v>
      </c>
      <c r="C43" s="41"/>
      <c r="D43" s="52">
        <v>0.14299999999999999</v>
      </c>
      <c r="E43" s="45">
        <f t="shared" si="1"/>
        <v>4.1468571428571401</v>
      </c>
      <c r="F43" s="47">
        <f t="shared" si="0"/>
        <v>0.18849350649350638</v>
      </c>
    </row>
    <row r="44" spans="1:6" x14ac:dyDescent="0.25">
      <c r="A44" s="40">
        <v>87</v>
      </c>
      <c r="B44" s="43">
        <v>42091</v>
      </c>
      <c r="C44" s="41"/>
      <c r="D44" s="52">
        <v>0.14299999999999999</v>
      </c>
      <c r="E44" s="45">
        <f t="shared" si="1"/>
        <v>4.2898571428571399</v>
      </c>
      <c r="F44" s="47">
        <f t="shared" si="0"/>
        <v>0.19499350649350636</v>
      </c>
    </row>
    <row r="45" spans="1:6" x14ac:dyDescent="0.25">
      <c r="A45" s="40">
        <v>88</v>
      </c>
      <c r="B45" s="43">
        <v>42092</v>
      </c>
      <c r="C45" s="41"/>
      <c r="D45" s="52">
        <v>0.14299999999999999</v>
      </c>
      <c r="E45" s="45">
        <f t="shared" si="1"/>
        <v>4.4328571428571397</v>
      </c>
      <c r="F45" s="47">
        <f t="shared" si="0"/>
        <v>0.20149350649350636</v>
      </c>
    </row>
    <row r="46" spans="1:6" x14ac:dyDescent="0.25">
      <c r="A46" s="40">
        <v>89</v>
      </c>
      <c r="B46" s="43">
        <v>42093</v>
      </c>
      <c r="C46" s="41"/>
      <c r="D46" s="52">
        <v>0.14299999999999999</v>
      </c>
      <c r="E46" s="45">
        <f t="shared" si="1"/>
        <v>4.5758571428571395</v>
      </c>
      <c r="F46" s="47">
        <f t="shared" si="0"/>
        <v>0.20799350649350634</v>
      </c>
    </row>
    <row r="47" spans="1:6" x14ac:dyDescent="0.25">
      <c r="A47" s="40">
        <v>90</v>
      </c>
      <c r="B47" s="43">
        <v>42094</v>
      </c>
      <c r="C47" s="41"/>
      <c r="D47" s="52">
        <v>0.14299999999999999</v>
      </c>
      <c r="E47" s="45">
        <f t="shared" si="1"/>
        <v>4.7188571428571393</v>
      </c>
      <c r="F47" s="47">
        <f t="shared" si="0"/>
        <v>0.21449350649350632</v>
      </c>
    </row>
    <row r="48" spans="1:6" x14ac:dyDescent="0.25">
      <c r="A48" s="40">
        <v>91</v>
      </c>
      <c r="B48" s="43">
        <v>42095</v>
      </c>
      <c r="C48" s="41"/>
      <c r="D48" s="52">
        <v>0.14299999999999999</v>
      </c>
      <c r="E48" s="45">
        <f t="shared" si="1"/>
        <v>4.8618571428571391</v>
      </c>
      <c r="F48" s="47">
        <f t="shared" si="0"/>
        <v>0.22099350649350633</v>
      </c>
    </row>
    <row r="49" spans="1:6" x14ac:dyDescent="0.25">
      <c r="A49" s="40">
        <v>92</v>
      </c>
      <c r="B49" s="43">
        <v>42096</v>
      </c>
      <c r="C49" s="41"/>
      <c r="D49" s="52">
        <v>0.14299999999999999</v>
      </c>
      <c r="E49" s="45">
        <f t="shared" si="1"/>
        <v>5.0048571428571389</v>
      </c>
      <c r="F49" s="47">
        <f t="shared" si="0"/>
        <v>0.2274935064935063</v>
      </c>
    </row>
    <row r="50" spans="1:6" x14ac:dyDescent="0.25">
      <c r="A50" s="40">
        <v>93</v>
      </c>
      <c r="B50" s="43">
        <v>42097</v>
      </c>
      <c r="C50" s="41"/>
      <c r="D50" s="52">
        <v>0.14299999999999999</v>
      </c>
      <c r="E50" s="45">
        <f t="shared" si="1"/>
        <v>5.1478571428571387</v>
      </c>
      <c r="F50" s="47">
        <f t="shared" si="0"/>
        <v>0.23399350649350631</v>
      </c>
    </row>
    <row r="51" spans="1:6" x14ac:dyDescent="0.25">
      <c r="A51" s="40">
        <v>94</v>
      </c>
      <c r="B51" s="43">
        <v>42098</v>
      </c>
      <c r="C51" s="41"/>
      <c r="D51" s="52">
        <v>0.14299999999999999</v>
      </c>
      <c r="E51" s="45">
        <f t="shared" si="1"/>
        <v>5.2908571428571385</v>
      </c>
      <c r="F51" s="47">
        <f t="shared" si="0"/>
        <v>0.24049350649350629</v>
      </c>
    </row>
    <row r="52" spans="1:6" x14ac:dyDescent="0.25">
      <c r="A52" s="40">
        <v>95</v>
      </c>
      <c r="B52" s="43">
        <v>42099</v>
      </c>
      <c r="C52" s="41"/>
      <c r="D52" s="52">
        <v>0.14299999999999999</v>
      </c>
      <c r="E52" s="45">
        <f t="shared" si="1"/>
        <v>5.4338571428571383</v>
      </c>
      <c r="F52" s="47">
        <f t="shared" si="0"/>
        <v>0.24699350649350629</v>
      </c>
    </row>
    <row r="53" spans="1:6" x14ac:dyDescent="0.25">
      <c r="A53" s="40">
        <v>96</v>
      </c>
      <c r="B53" s="43">
        <v>42100</v>
      </c>
      <c r="C53" s="41"/>
      <c r="D53" s="52">
        <v>0.14299999999999999</v>
      </c>
      <c r="E53" s="45">
        <f t="shared" si="1"/>
        <v>5.5768571428571381</v>
      </c>
      <c r="F53" s="47">
        <f t="shared" si="0"/>
        <v>0.25349350649350627</v>
      </c>
    </row>
    <row r="54" spans="1:6" x14ac:dyDescent="0.25">
      <c r="A54" s="40">
        <v>97</v>
      </c>
      <c r="B54" s="43">
        <v>42101</v>
      </c>
      <c r="C54" s="41"/>
      <c r="D54" s="52">
        <v>0.14299999999999999</v>
      </c>
      <c r="E54" s="45">
        <f t="shared" si="1"/>
        <v>5.7198571428571379</v>
      </c>
      <c r="F54" s="47">
        <f t="shared" si="0"/>
        <v>0.25999350649350628</v>
      </c>
    </row>
    <row r="55" spans="1:6" x14ac:dyDescent="0.25">
      <c r="A55" s="40">
        <v>98</v>
      </c>
      <c r="B55" s="43">
        <v>42102</v>
      </c>
      <c r="C55" s="41"/>
      <c r="D55" s="52">
        <v>0.14299999999999999</v>
      </c>
      <c r="E55" s="45">
        <f t="shared" si="1"/>
        <v>5.8628571428571377</v>
      </c>
      <c r="F55" s="47">
        <f t="shared" si="0"/>
        <v>0.26649350649350628</v>
      </c>
    </row>
    <row r="56" spans="1:6" x14ac:dyDescent="0.25">
      <c r="A56" s="40">
        <v>99</v>
      </c>
      <c r="B56" s="43">
        <v>42103</v>
      </c>
      <c r="C56" s="41">
        <v>6</v>
      </c>
      <c r="D56" s="41"/>
      <c r="E56" s="41">
        <v>6</v>
      </c>
      <c r="F56" s="47">
        <f>E56/C$123</f>
        <v>0.27272727272727271</v>
      </c>
    </row>
    <row r="57" spans="1:6" x14ac:dyDescent="0.25">
      <c r="A57" s="40">
        <v>100</v>
      </c>
      <c r="B57" s="43">
        <v>42104</v>
      </c>
      <c r="C57" s="41"/>
      <c r="D57" s="41">
        <f>(C74-C56)/(A74-A56)</f>
        <v>0.5</v>
      </c>
      <c r="E57" s="41">
        <f>D57+E56</f>
        <v>6.5</v>
      </c>
      <c r="F57" s="47">
        <f t="shared" ref="F57:F120" si="2">E57/C$123</f>
        <v>0.29545454545454547</v>
      </c>
    </row>
    <row r="58" spans="1:6" x14ac:dyDescent="0.25">
      <c r="A58" s="40">
        <v>101</v>
      </c>
      <c r="B58" s="43">
        <v>42105</v>
      </c>
      <c r="C58" s="41"/>
      <c r="D58" s="41">
        <v>0.5</v>
      </c>
      <c r="E58" s="41">
        <f t="shared" ref="E58:E73" si="3">D58+E57</f>
        <v>7</v>
      </c>
      <c r="F58" s="47">
        <f t="shared" si="2"/>
        <v>0.31818181818181818</v>
      </c>
    </row>
    <row r="59" spans="1:6" x14ac:dyDescent="0.25">
      <c r="A59" s="40">
        <v>102</v>
      </c>
      <c r="B59" s="43">
        <v>42106</v>
      </c>
      <c r="C59" s="41"/>
      <c r="D59" s="41">
        <v>0.5</v>
      </c>
      <c r="E59" s="41">
        <f t="shared" si="3"/>
        <v>7.5</v>
      </c>
      <c r="F59" s="47">
        <f t="shared" si="2"/>
        <v>0.34090909090909088</v>
      </c>
    </row>
    <row r="60" spans="1:6" x14ac:dyDescent="0.25">
      <c r="A60" s="40">
        <v>103</v>
      </c>
      <c r="B60" s="43">
        <v>42107</v>
      </c>
      <c r="C60" s="41"/>
      <c r="D60" s="41">
        <v>0.5</v>
      </c>
      <c r="E60" s="41">
        <f t="shared" si="3"/>
        <v>8</v>
      </c>
      <c r="F60" s="47">
        <f t="shared" si="2"/>
        <v>0.36363636363636365</v>
      </c>
    </row>
    <row r="61" spans="1:6" x14ac:dyDescent="0.25">
      <c r="A61" s="40">
        <v>104</v>
      </c>
      <c r="B61" s="43">
        <v>42108</v>
      </c>
      <c r="C61" s="41"/>
      <c r="D61" s="41">
        <v>0.5</v>
      </c>
      <c r="E61" s="41">
        <f t="shared" si="3"/>
        <v>8.5</v>
      </c>
      <c r="F61" s="47">
        <f t="shared" si="2"/>
        <v>0.38636363636363635</v>
      </c>
    </row>
    <row r="62" spans="1:6" x14ac:dyDescent="0.25">
      <c r="A62" s="40">
        <v>105</v>
      </c>
      <c r="B62" s="43">
        <v>42109</v>
      </c>
      <c r="C62" s="41"/>
      <c r="D62" s="41">
        <v>0.5</v>
      </c>
      <c r="E62" s="41">
        <f t="shared" si="3"/>
        <v>9</v>
      </c>
      <c r="F62" s="47">
        <f t="shared" si="2"/>
        <v>0.40909090909090912</v>
      </c>
    </row>
    <row r="63" spans="1:6" x14ac:dyDescent="0.25">
      <c r="A63" s="40">
        <v>106</v>
      </c>
      <c r="B63" s="43">
        <v>42110</v>
      </c>
      <c r="C63" s="41"/>
      <c r="D63" s="41">
        <v>0.5</v>
      </c>
      <c r="E63" s="41">
        <f t="shared" si="3"/>
        <v>9.5</v>
      </c>
      <c r="F63" s="47">
        <f t="shared" si="2"/>
        <v>0.43181818181818182</v>
      </c>
    </row>
    <row r="64" spans="1:6" x14ac:dyDescent="0.25">
      <c r="A64" s="40">
        <v>107</v>
      </c>
      <c r="B64" s="43">
        <v>42111</v>
      </c>
      <c r="C64" s="41"/>
      <c r="D64" s="41">
        <v>0.5</v>
      </c>
      <c r="E64" s="41">
        <f t="shared" si="3"/>
        <v>10</v>
      </c>
      <c r="F64" s="47">
        <f t="shared" si="2"/>
        <v>0.45454545454545453</v>
      </c>
    </row>
    <row r="65" spans="1:6" x14ac:dyDescent="0.25">
      <c r="A65" s="40">
        <v>108</v>
      </c>
      <c r="B65" s="43">
        <v>42112</v>
      </c>
      <c r="C65" s="41"/>
      <c r="D65" s="41">
        <v>0.5</v>
      </c>
      <c r="E65" s="41">
        <f t="shared" si="3"/>
        <v>10.5</v>
      </c>
      <c r="F65" s="47">
        <f t="shared" si="2"/>
        <v>0.47727272727272729</v>
      </c>
    </row>
    <row r="66" spans="1:6" x14ac:dyDescent="0.25">
      <c r="A66" s="40">
        <v>109</v>
      </c>
      <c r="B66" s="43">
        <v>42113</v>
      </c>
      <c r="C66" s="41"/>
      <c r="D66" s="41">
        <v>0.5</v>
      </c>
      <c r="E66" s="41">
        <f t="shared" si="3"/>
        <v>11</v>
      </c>
      <c r="F66" s="47">
        <f t="shared" si="2"/>
        <v>0.5</v>
      </c>
    </row>
    <row r="67" spans="1:6" x14ac:dyDescent="0.25">
      <c r="A67" s="40">
        <v>110</v>
      </c>
      <c r="B67" s="43">
        <v>42114</v>
      </c>
      <c r="C67" s="41"/>
      <c r="D67" s="41">
        <v>0.5</v>
      </c>
      <c r="E67" s="41">
        <f t="shared" si="3"/>
        <v>11.5</v>
      </c>
      <c r="F67" s="47">
        <f t="shared" si="2"/>
        <v>0.52272727272727271</v>
      </c>
    </row>
    <row r="68" spans="1:6" x14ac:dyDescent="0.25">
      <c r="A68" s="40">
        <v>111</v>
      </c>
      <c r="B68" s="43">
        <v>42115</v>
      </c>
      <c r="C68" s="41"/>
      <c r="D68" s="41">
        <v>0.5</v>
      </c>
      <c r="E68" s="41">
        <f t="shared" si="3"/>
        <v>12</v>
      </c>
      <c r="F68" s="47">
        <f t="shared" si="2"/>
        <v>0.54545454545454541</v>
      </c>
    </row>
    <row r="69" spans="1:6" x14ac:dyDescent="0.25">
      <c r="A69" s="40">
        <v>112</v>
      </c>
      <c r="B69" s="43">
        <v>42116</v>
      </c>
      <c r="C69" s="41"/>
      <c r="D69" s="41">
        <v>0.5</v>
      </c>
      <c r="E69" s="41">
        <f t="shared" si="3"/>
        <v>12.5</v>
      </c>
      <c r="F69" s="47">
        <f t="shared" si="2"/>
        <v>0.56818181818181823</v>
      </c>
    </row>
    <row r="70" spans="1:6" x14ac:dyDescent="0.25">
      <c r="A70" s="40">
        <v>113</v>
      </c>
      <c r="B70" s="43">
        <v>42117</v>
      </c>
      <c r="C70" s="41"/>
      <c r="D70" s="41">
        <v>0.5</v>
      </c>
      <c r="E70" s="41">
        <f t="shared" si="3"/>
        <v>13</v>
      </c>
      <c r="F70" s="47">
        <f t="shared" si="2"/>
        <v>0.59090909090909094</v>
      </c>
    </row>
    <row r="71" spans="1:6" x14ac:dyDescent="0.25">
      <c r="A71" s="40">
        <v>114</v>
      </c>
      <c r="B71" s="43">
        <v>42118</v>
      </c>
      <c r="C71" s="41"/>
      <c r="D71" s="41">
        <v>0.5</v>
      </c>
      <c r="E71" s="41">
        <f t="shared" si="3"/>
        <v>13.5</v>
      </c>
      <c r="F71" s="47">
        <f t="shared" si="2"/>
        <v>0.61363636363636365</v>
      </c>
    </row>
    <row r="72" spans="1:6" x14ac:dyDescent="0.25">
      <c r="A72" s="40">
        <v>115</v>
      </c>
      <c r="B72" s="43">
        <v>42119</v>
      </c>
      <c r="C72" s="41"/>
      <c r="D72" s="41">
        <v>0.5</v>
      </c>
      <c r="E72" s="41">
        <f t="shared" si="3"/>
        <v>14</v>
      </c>
      <c r="F72" s="47">
        <f t="shared" si="2"/>
        <v>0.63636363636363635</v>
      </c>
    </row>
    <row r="73" spans="1:6" x14ac:dyDescent="0.25">
      <c r="A73" s="40">
        <v>116</v>
      </c>
      <c r="B73" s="43">
        <v>42120</v>
      </c>
      <c r="C73" s="41"/>
      <c r="D73" s="41">
        <v>0.5</v>
      </c>
      <c r="E73" s="41">
        <f t="shared" si="3"/>
        <v>14.5</v>
      </c>
      <c r="F73" s="47">
        <f t="shared" si="2"/>
        <v>0.65909090909090906</v>
      </c>
    </row>
    <row r="74" spans="1:6" x14ac:dyDescent="0.25">
      <c r="A74" s="40">
        <v>117</v>
      </c>
      <c r="B74" s="43">
        <v>42121</v>
      </c>
      <c r="C74" s="41">
        <v>15</v>
      </c>
      <c r="D74" s="41"/>
      <c r="E74" s="41">
        <v>15</v>
      </c>
      <c r="F74" s="47">
        <f t="shared" si="2"/>
        <v>0.68181818181818177</v>
      </c>
    </row>
    <row r="75" spans="1:6" x14ac:dyDescent="0.25">
      <c r="A75" s="40">
        <v>118</v>
      </c>
      <c r="B75" s="43">
        <v>42122</v>
      </c>
      <c r="C75" s="41"/>
      <c r="D75" s="45">
        <f>(C110-C74)/(A110-A74)</f>
        <v>0.19444444444444445</v>
      </c>
      <c r="E75" s="45">
        <f>D75+E74</f>
        <v>15.194444444444445</v>
      </c>
      <c r="F75" s="47">
        <f t="shared" si="2"/>
        <v>0.69065656565656564</v>
      </c>
    </row>
    <row r="76" spans="1:6" x14ac:dyDescent="0.25">
      <c r="A76" s="40">
        <v>119</v>
      </c>
      <c r="B76" s="43">
        <v>42123</v>
      </c>
      <c r="C76" s="41"/>
      <c r="D76" s="41">
        <v>0.19400000000000001</v>
      </c>
      <c r="E76" s="45">
        <f t="shared" ref="E76:E109" si="4">D76+E75</f>
        <v>15.388444444444445</v>
      </c>
      <c r="F76" s="47">
        <f t="shared" si="2"/>
        <v>0.69947474747474747</v>
      </c>
    </row>
    <row r="77" spans="1:6" x14ac:dyDescent="0.25">
      <c r="A77" s="40">
        <v>120</v>
      </c>
      <c r="B77" s="43">
        <v>42124</v>
      </c>
      <c r="C77" s="41"/>
      <c r="D77" s="41">
        <v>0.19400000000000001</v>
      </c>
      <c r="E77" s="45">
        <f t="shared" si="4"/>
        <v>15.582444444444446</v>
      </c>
      <c r="F77" s="47">
        <f t="shared" si="2"/>
        <v>0.70829292929292942</v>
      </c>
    </row>
    <row r="78" spans="1:6" x14ac:dyDescent="0.25">
      <c r="A78" s="40">
        <v>121</v>
      </c>
      <c r="B78" s="43">
        <v>42125</v>
      </c>
      <c r="C78" s="41"/>
      <c r="D78" s="41">
        <v>0.19400000000000001</v>
      </c>
      <c r="E78" s="45">
        <f t="shared" si="4"/>
        <v>15.776444444444447</v>
      </c>
      <c r="F78" s="47">
        <f t="shared" si="2"/>
        <v>0.71711111111111125</v>
      </c>
    </row>
    <row r="79" spans="1:6" x14ac:dyDescent="0.25">
      <c r="A79" s="40">
        <v>122</v>
      </c>
      <c r="B79" s="43">
        <v>42126</v>
      </c>
      <c r="C79" s="41"/>
      <c r="D79" s="41">
        <v>0.19400000000000001</v>
      </c>
      <c r="E79" s="45">
        <f t="shared" si="4"/>
        <v>15.970444444444448</v>
      </c>
      <c r="F79" s="47">
        <f t="shared" si="2"/>
        <v>0.72592929292929309</v>
      </c>
    </row>
    <row r="80" spans="1:6" x14ac:dyDescent="0.25">
      <c r="A80" s="40">
        <v>123</v>
      </c>
      <c r="B80" s="43">
        <v>42127</v>
      </c>
      <c r="C80" s="41"/>
      <c r="D80" s="41">
        <v>0.19400000000000001</v>
      </c>
      <c r="E80" s="45">
        <f t="shared" si="4"/>
        <v>16.164444444444449</v>
      </c>
      <c r="F80" s="47">
        <f t="shared" si="2"/>
        <v>0.73474747474747493</v>
      </c>
    </row>
    <row r="81" spans="1:6" x14ac:dyDescent="0.25">
      <c r="A81" s="40">
        <v>124</v>
      </c>
      <c r="B81" s="43">
        <v>42128</v>
      </c>
      <c r="C81" s="41"/>
      <c r="D81" s="41">
        <v>0.19400000000000001</v>
      </c>
      <c r="E81" s="45">
        <f t="shared" si="4"/>
        <v>16.358444444444448</v>
      </c>
      <c r="F81" s="47">
        <f t="shared" si="2"/>
        <v>0.74356565656565676</v>
      </c>
    </row>
    <row r="82" spans="1:6" x14ac:dyDescent="0.25">
      <c r="A82" s="40">
        <v>125</v>
      </c>
      <c r="B82" s="43">
        <v>42129</v>
      </c>
      <c r="C82" s="41"/>
      <c r="D82" s="41">
        <v>0.19400000000000001</v>
      </c>
      <c r="E82" s="45">
        <f t="shared" si="4"/>
        <v>16.552444444444447</v>
      </c>
      <c r="F82" s="47">
        <f t="shared" si="2"/>
        <v>0.75238383838383849</v>
      </c>
    </row>
    <row r="83" spans="1:6" x14ac:dyDescent="0.25">
      <c r="A83" s="40">
        <v>126</v>
      </c>
      <c r="B83" s="43">
        <v>42130</v>
      </c>
      <c r="C83" s="41"/>
      <c r="D83" s="41">
        <v>0.19400000000000001</v>
      </c>
      <c r="E83" s="45">
        <f t="shared" si="4"/>
        <v>16.746444444444446</v>
      </c>
      <c r="F83" s="47">
        <f t="shared" si="2"/>
        <v>0.76120202020202032</v>
      </c>
    </row>
    <row r="84" spans="1:6" x14ac:dyDescent="0.25">
      <c r="A84" s="40">
        <v>127</v>
      </c>
      <c r="B84" s="43">
        <v>42131</v>
      </c>
      <c r="C84" s="41"/>
      <c r="D84" s="41">
        <v>0.19400000000000001</v>
      </c>
      <c r="E84" s="45">
        <f t="shared" si="4"/>
        <v>16.940444444444445</v>
      </c>
      <c r="F84" s="47">
        <f t="shared" si="2"/>
        <v>0.77002020202020205</v>
      </c>
    </row>
    <row r="85" spans="1:6" x14ac:dyDescent="0.25">
      <c r="A85" s="40">
        <v>128</v>
      </c>
      <c r="B85" s="43">
        <v>42132</v>
      </c>
      <c r="C85" s="41"/>
      <c r="D85" s="41">
        <v>0.19400000000000001</v>
      </c>
      <c r="E85" s="45">
        <f t="shared" si="4"/>
        <v>17.134444444444444</v>
      </c>
      <c r="F85" s="47">
        <f t="shared" si="2"/>
        <v>0.77883838383838377</v>
      </c>
    </row>
    <row r="86" spans="1:6" x14ac:dyDescent="0.25">
      <c r="A86" s="40">
        <v>129</v>
      </c>
      <c r="B86" s="43">
        <v>42133</v>
      </c>
      <c r="C86" s="41"/>
      <c r="D86" s="41">
        <v>0.19400000000000001</v>
      </c>
      <c r="E86" s="45">
        <f t="shared" si="4"/>
        <v>17.328444444444443</v>
      </c>
      <c r="F86" s="47">
        <f t="shared" si="2"/>
        <v>0.78765656565656561</v>
      </c>
    </row>
    <row r="87" spans="1:6" x14ac:dyDescent="0.25">
      <c r="A87" s="40">
        <v>130</v>
      </c>
      <c r="B87" s="43">
        <v>42134</v>
      </c>
      <c r="C87" s="41"/>
      <c r="D87" s="41">
        <v>0.19400000000000001</v>
      </c>
      <c r="E87" s="45">
        <f t="shared" si="4"/>
        <v>17.522444444444442</v>
      </c>
      <c r="F87" s="47">
        <f t="shared" si="2"/>
        <v>0.79647474747474734</v>
      </c>
    </row>
    <row r="88" spans="1:6" x14ac:dyDescent="0.25">
      <c r="A88" s="40">
        <v>131</v>
      </c>
      <c r="B88" s="43">
        <v>42135</v>
      </c>
      <c r="C88" s="41"/>
      <c r="D88" s="41">
        <v>0.19400000000000001</v>
      </c>
      <c r="E88" s="45">
        <f t="shared" si="4"/>
        <v>17.716444444444441</v>
      </c>
      <c r="F88" s="47">
        <f t="shared" si="2"/>
        <v>0.80529292929292917</v>
      </c>
    </row>
    <row r="89" spans="1:6" x14ac:dyDescent="0.25">
      <c r="A89" s="40">
        <v>132</v>
      </c>
      <c r="B89" s="43">
        <v>42136</v>
      </c>
      <c r="C89" s="41"/>
      <c r="D89" s="41">
        <v>0.19400000000000001</v>
      </c>
      <c r="E89" s="45">
        <f t="shared" si="4"/>
        <v>17.91044444444444</v>
      </c>
      <c r="F89" s="47">
        <f t="shared" si="2"/>
        <v>0.8141111111111109</v>
      </c>
    </row>
    <row r="90" spans="1:6" x14ac:dyDescent="0.25">
      <c r="A90" s="40">
        <v>133</v>
      </c>
      <c r="B90" s="43">
        <v>42137</v>
      </c>
      <c r="C90" s="41"/>
      <c r="D90" s="41">
        <v>0.19400000000000001</v>
      </c>
      <c r="E90" s="45">
        <f t="shared" si="4"/>
        <v>18.104444444444439</v>
      </c>
      <c r="F90" s="47">
        <f t="shared" si="2"/>
        <v>0.82292929292929273</v>
      </c>
    </row>
    <row r="91" spans="1:6" x14ac:dyDescent="0.25">
      <c r="A91" s="40">
        <v>134</v>
      </c>
      <c r="B91" s="43">
        <v>42138</v>
      </c>
      <c r="C91" s="41"/>
      <c r="D91" s="41">
        <v>0.19400000000000001</v>
      </c>
      <c r="E91" s="45">
        <f t="shared" si="4"/>
        <v>18.298444444444439</v>
      </c>
      <c r="F91" s="47">
        <f t="shared" si="2"/>
        <v>0.83174747474747446</v>
      </c>
    </row>
    <row r="92" spans="1:6" x14ac:dyDescent="0.25">
      <c r="A92" s="40">
        <v>135</v>
      </c>
      <c r="B92" s="43">
        <v>42139</v>
      </c>
      <c r="C92" s="41"/>
      <c r="D92" s="41">
        <v>0.19400000000000001</v>
      </c>
      <c r="E92" s="45">
        <f t="shared" si="4"/>
        <v>18.492444444444438</v>
      </c>
      <c r="F92" s="47">
        <f t="shared" si="2"/>
        <v>0.84056565656565629</v>
      </c>
    </row>
    <row r="93" spans="1:6" x14ac:dyDescent="0.25">
      <c r="A93" s="40">
        <v>136</v>
      </c>
      <c r="B93" s="43">
        <v>42140</v>
      </c>
      <c r="C93" s="41"/>
      <c r="D93" s="41">
        <v>0.19400000000000001</v>
      </c>
      <c r="E93" s="45">
        <f t="shared" si="4"/>
        <v>18.686444444444437</v>
      </c>
      <c r="F93" s="47">
        <f t="shared" si="2"/>
        <v>0.84938383838383802</v>
      </c>
    </row>
    <row r="94" spans="1:6" x14ac:dyDescent="0.25">
      <c r="A94" s="40">
        <v>137</v>
      </c>
      <c r="B94" s="43">
        <v>42141</v>
      </c>
      <c r="C94" s="41"/>
      <c r="D94" s="41">
        <v>0.19400000000000001</v>
      </c>
      <c r="E94" s="45">
        <f t="shared" si="4"/>
        <v>18.880444444444436</v>
      </c>
      <c r="F94" s="47">
        <f t="shared" si="2"/>
        <v>0.85820202020201986</v>
      </c>
    </row>
    <row r="95" spans="1:6" x14ac:dyDescent="0.25">
      <c r="A95" s="40">
        <v>138</v>
      </c>
      <c r="B95" s="43">
        <v>42142</v>
      </c>
      <c r="C95" s="41"/>
      <c r="D95" s="41">
        <v>0.19400000000000001</v>
      </c>
      <c r="E95" s="45">
        <f t="shared" si="4"/>
        <v>19.074444444444435</v>
      </c>
      <c r="F95" s="47">
        <f t="shared" si="2"/>
        <v>0.86702020202020158</v>
      </c>
    </row>
    <row r="96" spans="1:6" x14ac:dyDescent="0.25">
      <c r="A96" s="40">
        <v>139</v>
      </c>
      <c r="B96" s="43">
        <v>42143</v>
      </c>
      <c r="C96" s="41"/>
      <c r="D96" s="41">
        <v>0.19400000000000001</v>
      </c>
      <c r="E96" s="45">
        <f t="shared" si="4"/>
        <v>19.268444444444434</v>
      </c>
      <c r="F96" s="47">
        <f t="shared" si="2"/>
        <v>0.87583838383838331</v>
      </c>
    </row>
    <row r="97" spans="1:6" x14ac:dyDescent="0.25">
      <c r="A97" s="40">
        <v>140</v>
      </c>
      <c r="B97" s="43">
        <v>42144</v>
      </c>
      <c r="C97" s="41"/>
      <c r="D97" s="41">
        <v>0.19400000000000001</v>
      </c>
      <c r="E97" s="45">
        <f t="shared" si="4"/>
        <v>19.462444444444433</v>
      </c>
      <c r="F97" s="47">
        <f t="shared" si="2"/>
        <v>0.88465656565656514</v>
      </c>
    </row>
    <row r="98" spans="1:6" x14ac:dyDescent="0.25">
      <c r="A98" s="40">
        <v>141</v>
      </c>
      <c r="B98" s="43">
        <v>42145</v>
      </c>
      <c r="C98" s="41"/>
      <c r="D98" s="41">
        <v>0.19400000000000001</v>
      </c>
      <c r="E98" s="45">
        <f t="shared" si="4"/>
        <v>19.656444444444432</v>
      </c>
      <c r="F98" s="47">
        <f t="shared" si="2"/>
        <v>0.89347474747474687</v>
      </c>
    </row>
    <row r="99" spans="1:6" x14ac:dyDescent="0.25">
      <c r="A99" s="40">
        <v>142</v>
      </c>
      <c r="B99" s="43">
        <v>42146</v>
      </c>
      <c r="C99" s="41"/>
      <c r="D99" s="41">
        <v>0.19400000000000001</v>
      </c>
      <c r="E99" s="45">
        <f t="shared" si="4"/>
        <v>19.850444444444431</v>
      </c>
      <c r="F99" s="47">
        <f t="shared" si="2"/>
        <v>0.9022929292929287</v>
      </c>
    </row>
    <row r="100" spans="1:6" x14ac:dyDescent="0.25">
      <c r="A100" s="40">
        <v>143</v>
      </c>
      <c r="B100" s="43">
        <v>42147</v>
      </c>
      <c r="C100" s="41"/>
      <c r="D100" s="41">
        <v>0.19400000000000001</v>
      </c>
      <c r="E100" s="45">
        <f t="shared" si="4"/>
        <v>20.04444444444443</v>
      </c>
      <c r="F100" s="47">
        <f t="shared" si="2"/>
        <v>0.91111111111111043</v>
      </c>
    </row>
    <row r="101" spans="1:6" x14ac:dyDescent="0.25">
      <c r="A101" s="40">
        <v>144</v>
      </c>
      <c r="B101" s="43">
        <v>42148</v>
      </c>
      <c r="C101" s="41"/>
      <c r="D101" s="41">
        <v>0.19400000000000001</v>
      </c>
      <c r="E101" s="45">
        <f t="shared" si="4"/>
        <v>20.238444444444429</v>
      </c>
      <c r="F101" s="47">
        <f t="shared" si="2"/>
        <v>0.91992929292929226</v>
      </c>
    </row>
    <row r="102" spans="1:6" x14ac:dyDescent="0.25">
      <c r="A102" s="40">
        <v>145</v>
      </c>
      <c r="B102" s="43">
        <v>42149</v>
      </c>
      <c r="C102" s="41"/>
      <c r="D102" s="41">
        <v>0.19400000000000001</v>
      </c>
      <c r="E102" s="45">
        <f t="shared" si="4"/>
        <v>20.432444444444428</v>
      </c>
      <c r="F102" s="47">
        <f t="shared" si="2"/>
        <v>0.92874747474747399</v>
      </c>
    </row>
    <row r="103" spans="1:6" x14ac:dyDescent="0.25">
      <c r="A103" s="40">
        <v>146</v>
      </c>
      <c r="B103" s="43">
        <v>42150</v>
      </c>
      <c r="C103" s="41"/>
      <c r="D103" s="41">
        <v>0.19400000000000001</v>
      </c>
      <c r="E103" s="45">
        <f t="shared" si="4"/>
        <v>20.626444444444427</v>
      </c>
      <c r="F103" s="47">
        <f t="shared" si="2"/>
        <v>0.93756565656565583</v>
      </c>
    </row>
    <row r="104" spans="1:6" x14ac:dyDescent="0.25">
      <c r="A104" s="40">
        <v>147</v>
      </c>
      <c r="B104" s="43">
        <v>42151</v>
      </c>
      <c r="C104" s="41"/>
      <c r="D104" s="41">
        <v>0.19400000000000001</v>
      </c>
      <c r="E104" s="45">
        <f t="shared" si="4"/>
        <v>20.820444444444426</v>
      </c>
      <c r="F104" s="47">
        <f t="shared" si="2"/>
        <v>0.94638383838383755</v>
      </c>
    </row>
    <row r="105" spans="1:6" x14ac:dyDescent="0.25">
      <c r="A105" s="40">
        <v>148</v>
      </c>
      <c r="B105" s="43">
        <v>42152</v>
      </c>
      <c r="C105" s="41"/>
      <c r="D105" s="41">
        <v>0.19400000000000001</v>
      </c>
      <c r="E105" s="45">
        <f t="shared" si="4"/>
        <v>21.014444444444425</v>
      </c>
      <c r="F105" s="47">
        <f t="shared" si="2"/>
        <v>0.95520202020201939</v>
      </c>
    </row>
    <row r="106" spans="1:6" x14ac:dyDescent="0.25">
      <c r="A106" s="40">
        <v>149</v>
      </c>
      <c r="B106" s="43">
        <v>42153</v>
      </c>
      <c r="C106" s="41"/>
      <c r="D106" s="41">
        <v>0.19400000000000001</v>
      </c>
      <c r="E106" s="45">
        <f t="shared" si="4"/>
        <v>21.208444444444424</v>
      </c>
      <c r="F106" s="47">
        <f t="shared" si="2"/>
        <v>0.96402020202020111</v>
      </c>
    </row>
    <row r="107" spans="1:6" x14ac:dyDescent="0.25">
      <c r="A107" s="40">
        <v>150</v>
      </c>
      <c r="B107" s="43">
        <v>42154</v>
      </c>
      <c r="C107" s="41"/>
      <c r="D107" s="41">
        <v>0.19400000000000001</v>
      </c>
      <c r="E107" s="45">
        <f t="shared" si="4"/>
        <v>21.402444444444424</v>
      </c>
      <c r="F107" s="47">
        <f t="shared" si="2"/>
        <v>0.97283838383838284</v>
      </c>
    </row>
    <row r="108" spans="1:6" x14ac:dyDescent="0.25">
      <c r="A108" s="40">
        <v>151</v>
      </c>
      <c r="B108" s="43">
        <v>42155</v>
      </c>
      <c r="C108" s="41"/>
      <c r="D108" s="41">
        <v>0.19400000000000001</v>
      </c>
      <c r="E108" s="45">
        <f t="shared" si="4"/>
        <v>21.596444444444423</v>
      </c>
      <c r="F108" s="47">
        <f t="shared" si="2"/>
        <v>0.98165656565656467</v>
      </c>
    </row>
    <row r="109" spans="1:6" x14ac:dyDescent="0.25">
      <c r="A109" s="40">
        <v>152</v>
      </c>
      <c r="B109" s="43">
        <v>42156</v>
      </c>
      <c r="C109" s="41"/>
      <c r="D109" s="41">
        <v>0.19400000000000001</v>
      </c>
      <c r="E109" s="45">
        <f t="shared" si="4"/>
        <v>21.790444444444422</v>
      </c>
      <c r="F109" s="47">
        <f t="shared" si="2"/>
        <v>0.9904747474747464</v>
      </c>
    </row>
    <row r="110" spans="1:6" x14ac:dyDescent="0.25">
      <c r="A110" s="40">
        <v>153</v>
      </c>
      <c r="B110" s="43">
        <v>42157</v>
      </c>
      <c r="C110" s="41">
        <v>22</v>
      </c>
      <c r="D110" s="41"/>
      <c r="E110" s="41">
        <v>22</v>
      </c>
      <c r="F110" s="47">
        <f t="shared" si="2"/>
        <v>1</v>
      </c>
    </row>
    <row r="111" spans="1:6" x14ac:dyDescent="0.25">
      <c r="A111" s="40">
        <v>154</v>
      </c>
      <c r="B111" s="43">
        <v>42158</v>
      </c>
      <c r="C111" s="41"/>
      <c r="D111" s="41">
        <f>(C123-C110)/(A123-A110)</f>
        <v>0</v>
      </c>
      <c r="E111" s="41">
        <f>D111+E110</f>
        <v>22</v>
      </c>
      <c r="F111" s="47">
        <f t="shared" si="2"/>
        <v>1</v>
      </c>
    </row>
    <row r="112" spans="1:6" x14ac:dyDescent="0.25">
      <c r="A112" s="40">
        <v>155</v>
      </c>
      <c r="B112" s="43">
        <v>42159</v>
      </c>
      <c r="C112" s="41"/>
      <c r="D112" s="41">
        <v>0</v>
      </c>
      <c r="E112" s="41">
        <f t="shared" ref="E112:E122" si="5">D112+E111</f>
        <v>22</v>
      </c>
      <c r="F112" s="47">
        <f t="shared" si="2"/>
        <v>1</v>
      </c>
    </row>
    <row r="113" spans="1:6" x14ac:dyDescent="0.25">
      <c r="A113" s="40">
        <v>156</v>
      </c>
      <c r="B113" s="43">
        <v>42160</v>
      </c>
      <c r="C113" s="41"/>
      <c r="D113" s="41">
        <v>0</v>
      </c>
      <c r="E113" s="41">
        <f t="shared" si="5"/>
        <v>22</v>
      </c>
      <c r="F113" s="47">
        <f t="shared" si="2"/>
        <v>1</v>
      </c>
    </row>
    <row r="114" spans="1:6" x14ac:dyDescent="0.25">
      <c r="A114" s="40">
        <v>157</v>
      </c>
      <c r="B114" s="43">
        <v>42161</v>
      </c>
      <c r="C114" s="41"/>
      <c r="D114" s="41">
        <v>0</v>
      </c>
      <c r="E114" s="41">
        <f t="shared" si="5"/>
        <v>22</v>
      </c>
      <c r="F114" s="47">
        <f t="shared" si="2"/>
        <v>1</v>
      </c>
    </row>
    <row r="115" spans="1:6" x14ac:dyDescent="0.25">
      <c r="A115" s="40">
        <v>158</v>
      </c>
      <c r="B115" s="43">
        <v>42162</v>
      </c>
      <c r="C115" s="41"/>
      <c r="D115" s="41">
        <v>0</v>
      </c>
      <c r="E115" s="41">
        <f t="shared" si="5"/>
        <v>22</v>
      </c>
      <c r="F115" s="47">
        <f t="shared" si="2"/>
        <v>1</v>
      </c>
    </row>
    <row r="116" spans="1:6" x14ac:dyDescent="0.25">
      <c r="A116" s="40">
        <v>159</v>
      </c>
      <c r="B116" s="43">
        <v>42163</v>
      </c>
      <c r="C116" s="41"/>
      <c r="D116" s="41">
        <v>0</v>
      </c>
      <c r="E116" s="41">
        <f t="shared" si="5"/>
        <v>22</v>
      </c>
      <c r="F116" s="47">
        <f t="shared" si="2"/>
        <v>1</v>
      </c>
    </row>
    <row r="117" spans="1:6" x14ac:dyDescent="0.25">
      <c r="A117" s="40">
        <v>160</v>
      </c>
      <c r="B117" s="43">
        <v>42164</v>
      </c>
      <c r="C117" s="41"/>
      <c r="D117" s="41">
        <v>0</v>
      </c>
      <c r="E117" s="41">
        <f t="shared" si="5"/>
        <v>22</v>
      </c>
      <c r="F117" s="47">
        <f t="shared" si="2"/>
        <v>1</v>
      </c>
    </row>
    <row r="118" spans="1:6" x14ac:dyDescent="0.25">
      <c r="A118" s="40">
        <v>161</v>
      </c>
      <c r="B118" s="43">
        <v>42165</v>
      </c>
      <c r="C118" s="41"/>
      <c r="D118" s="41">
        <v>0</v>
      </c>
      <c r="E118" s="41">
        <f t="shared" si="5"/>
        <v>22</v>
      </c>
      <c r="F118" s="47">
        <f t="shared" si="2"/>
        <v>1</v>
      </c>
    </row>
    <row r="119" spans="1:6" x14ac:dyDescent="0.25">
      <c r="A119" s="40">
        <v>162</v>
      </c>
      <c r="B119" s="43">
        <v>42166</v>
      </c>
      <c r="C119" s="41"/>
      <c r="D119" s="41">
        <v>0</v>
      </c>
      <c r="E119" s="41">
        <f t="shared" si="5"/>
        <v>22</v>
      </c>
      <c r="F119" s="47">
        <f t="shared" si="2"/>
        <v>1</v>
      </c>
    </row>
    <row r="120" spans="1:6" x14ac:dyDescent="0.25">
      <c r="A120" s="40">
        <v>163</v>
      </c>
      <c r="B120" s="43">
        <v>42167</v>
      </c>
      <c r="C120" s="41"/>
      <c r="D120" s="41">
        <v>0</v>
      </c>
      <c r="E120" s="41">
        <f t="shared" si="5"/>
        <v>22</v>
      </c>
      <c r="F120" s="47">
        <f t="shared" si="2"/>
        <v>1</v>
      </c>
    </row>
    <row r="121" spans="1:6" x14ac:dyDescent="0.25">
      <c r="A121" s="40">
        <v>164</v>
      </c>
      <c r="B121" s="43">
        <v>42168</v>
      </c>
      <c r="C121" s="41"/>
      <c r="D121" s="41">
        <v>0</v>
      </c>
      <c r="E121" s="41">
        <f t="shared" si="5"/>
        <v>22</v>
      </c>
      <c r="F121" s="47">
        <f t="shared" ref="F121:F123" si="6">E121/C$123</f>
        <v>1</v>
      </c>
    </row>
    <row r="122" spans="1:6" x14ac:dyDescent="0.25">
      <c r="A122" s="40">
        <v>165</v>
      </c>
      <c r="B122" s="43">
        <v>42169</v>
      </c>
      <c r="C122" s="41"/>
      <c r="D122" s="41">
        <v>0</v>
      </c>
      <c r="E122" s="41">
        <f t="shared" si="5"/>
        <v>22</v>
      </c>
      <c r="F122" s="47">
        <f t="shared" si="6"/>
        <v>1</v>
      </c>
    </row>
    <row r="123" spans="1:6" x14ac:dyDescent="0.25">
      <c r="A123" s="40">
        <v>166</v>
      </c>
      <c r="B123" s="43">
        <v>42170</v>
      </c>
      <c r="C123" s="41">
        <v>22</v>
      </c>
      <c r="D123" s="41">
        <v>0</v>
      </c>
      <c r="E123" s="41">
        <v>22</v>
      </c>
      <c r="F123" s="47">
        <f t="shared" si="6"/>
        <v>1</v>
      </c>
    </row>
    <row r="124" spans="1:6" x14ac:dyDescent="0.25">
      <c r="A124" s="40">
        <v>167</v>
      </c>
      <c r="B124" s="43">
        <v>42171</v>
      </c>
      <c r="C124" s="41"/>
      <c r="D124" s="41"/>
      <c r="E124" s="41"/>
      <c r="F124" s="41"/>
    </row>
    <row r="125" spans="1:6" x14ac:dyDescent="0.25">
      <c r="A125" s="40">
        <v>168</v>
      </c>
      <c r="B125" s="43">
        <v>42172</v>
      </c>
      <c r="C125" s="41"/>
      <c r="D125" s="41"/>
      <c r="E125" s="41"/>
      <c r="F125" s="41"/>
    </row>
    <row r="126" spans="1:6" x14ac:dyDescent="0.25">
      <c r="A126" s="40">
        <v>169</v>
      </c>
      <c r="B126" s="43">
        <v>42173</v>
      </c>
      <c r="C126" s="41"/>
      <c r="D126" s="41"/>
      <c r="E126" s="41"/>
      <c r="F126" s="41"/>
    </row>
    <row r="127" spans="1:6" x14ac:dyDescent="0.25">
      <c r="A127" s="40">
        <v>170</v>
      </c>
      <c r="B127" s="43">
        <v>42174</v>
      </c>
      <c r="C127" s="41"/>
      <c r="D127" s="41"/>
      <c r="E127" s="41"/>
      <c r="F127" s="41"/>
    </row>
    <row r="128" spans="1:6" x14ac:dyDescent="0.25">
      <c r="A128" s="40">
        <v>171</v>
      </c>
      <c r="B128" s="43">
        <v>42175</v>
      </c>
      <c r="C128" s="41"/>
      <c r="D128" s="41"/>
      <c r="E128" s="41"/>
      <c r="F128" s="41"/>
    </row>
    <row r="129" spans="1:6" x14ac:dyDescent="0.25">
      <c r="A129" s="40">
        <v>172</v>
      </c>
      <c r="B129" s="43">
        <v>42176</v>
      </c>
      <c r="C129" s="41"/>
      <c r="D129" s="41"/>
      <c r="E129" s="41"/>
      <c r="F129" s="41"/>
    </row>
    <row r="130" spans="1:6" x14ac:dyDescent="0.25">
      <c r="A130" s="40">
        <v>173</v>
      </c>
      <c r="B130" s="43">
        <v>42177</v>
      </c>
      <c r="C130" s="41"/>
      <c r="D130" s="41"/>
      <c r="E130" s="41"/>
      <c r="F130" s="41"/>
    </row>
    <row r="131" spans="1:6" x14ac:dyDescent="0.25">
      <c r="A131" s="40">
        <v>174</v>
      </c>
      <c r="B131" s="43">
        <v>42178</v>
      </c>
      <c r="C131" s="41"/>
      <c r="D131" s="41"/>
      <c r="E131" s="41"/>
      <c r="F131" s="41"/>
    </row>
    <row r="132" spans="1:6" x14ac:dyDescent="0.25">
      <c r="A132" s="40">
        <v>175</v>
      </c>
      <c r="B132" s="43">
        <v>42179</v>
      </c>
      <c r="C132" s="41"/>
      <c r="D132" s="41"/>
      <c r="E132" s="41"/>
      <c r="F132" s="41"/>
    </row>
    <row r="133" spans="1:6" x14ac:dyDescent="0.25">
      <c r="A133" s="40">
        <v>176</v>
      </c>
      <c r="B133" s="43">
        <v>42180</v>
      </c>
      <c r="C133" s="41"/>
      <c r="D133" s="41"/>
      <c r="E133" s="41"/>
      <c r="F133" s="41"/>
    </row>
    <row r="134" spans="1:6" x14ac:dyDescent="0.25">
      <c r="A134" s="40">
        <v>177</v>
      </c>
      <c r="B134" s="43">
        <v>42181</v>
      </c>
      <c r="C134" s="41"/>
      <c r="D134" s="41"/>
      <c r="E134" s="41"/>
      <c r="F134" s="41"/>
    </row>
    <row r="135" spans="1:6" x14ac:dyDescent="0.25">
      <c r="A135" s="40">
        <v>178</v>
      </c>
      <c r="B135" s="43">
        <v>42182</v>
      </c>
      <c r="C135" s="41"/>
      <c r="D135" s="41"/>
      <c r="E135" s="41"/>
      <c r="F135" s="41"/>
    </row>
    <row r="136" spans="1:6" x14ac:dyDescent="0.25">
      <c r="A136" s="40">
        <v>179</v>
      </c>
      <c r="B136" s="43">
        <v>42183</v>
      </c>
      <c r="C136" s="41"/>
      <c r="D136" s="41"/>
      <c r="E136" s="41"/>
      <c r="F136" s="41"/>
    </row>
    <row r="137" spans="1:6" x14ac:dyDescent="0.25">
      <c r="A137" s="40">
        <v>180</v>
      </c>
      <c r="B137" s="43">
        <v>42184</v>
      </c>
      <c r="C137" s="41"/>
      <c r="D137" s="41"/>
      <c r="E137" s="41"/>
      <c r="F137" s="41"/>
    </row>
    <row r="138" spans="1:6" x14ac:dyDescent="0.25">
      <c r="A138" s="40">
        <v>181</v>
      </c>
      <c r="B138" s="43">
        <v>42185</v>
      </c>
      <c r="C138" s="41"/>
      <c r="D138" s="41"/>
      <c r="E138" s="41"/>
      <c r="F138" s="41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3"/>
  <sheetViews>
    <sheetView topLeftCell="A109" workbookViewId="0">
      <selection activeCell="B22" sqref="B6:B133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2.42578125" customWidth="1"/>
    <col min="5" max="5" width="13.5703125" customWidth="1"/>
    <col min="6" max="6" width="21.7109375" customWidth="1"/>
  </cols>
  <sheetData>
    <row r="1" spans="1:6" x14ac:dyDescent="0.25">
      <c r="A1" s="132" t="s">
        <v>85</v>
      </c>
      <c r="B1" s="132"/>
      <c r="C1" s="132"/>
      <c r="D1" s="132"/>
      <c r="E1" s="132"/>
      <c r="F1" s="132"/>
    </row>
    <row r="2" spans="1:6" x14ac:dyDescent="0.25">
      <c r="A2" s="132" t="s">
        <v>83</v>
      </c>
      <c r="B2" s="132"/>
      <c r="C2" s="132"/>
      <c r="D2" s="132"/>
      <c r="E2" s="132"/>
      <c r="F2" s="132"/>
    </row>
    <row r="3" spans="1:6" x14ac:dyDescent="0.25">
      <c r="A3" s="132" t="s">
        <v>91</v>
      </c>
      <c r="B3" s="132"/>
      <c r="C3" s="132"/>
      <c r="D3" s="132"/>
      <c r="E3" s="132"/>
      <c r="F3" s="132"/>
    </row>
    <row r="4" spans="1:6" ht="15.75" thickBot="1" x14ac:dyDescent="0.3">
      <c r="A4" s="152">
        <v>2015</v>
      </c>
      <c r="B4" s="152"/>
      <c r="C4" s="152"/>
      <c r="D4" s="152"/>
      <c r="E4" s="152"/>
      <c r="F4" s="152"/>
    </row>
    <row r="5" spans="1:6" ht="15.75" thickBot="1" x14ac:dyDescent="0.3">
      <c r="A5" s="42" t="s">
        <v>34</v>
      </c>
      <c r="B5" s="42" t="s">
        <v>78</v>
      </c>
      <c r="C5" s="42" t="s">
        <v>79</v>
      </c>
      <c r="D5" s="42" t="s">
        <v>80</v>
      </c>
      <c r="E5" s="42" t="s">
        <v>86</v>
      </c>
      <c r="F5" s="42" t="s">
        <v>82</v>
      </c>
    </row>
    <row r="6" spans="1:6" x14ac:dyDescent="0.25">
      <c r="A6" s="40">
        <v>49</v>
      </c>
      <c r="B6" s="43">
        <v>42053</v>
      </c>
      <c r="C6" s="41"/>
      <c r="D6" s="41"/>
      <c r="E6" s="41"/>
      <c r="F6" s="41"/>
    </row>
    <row r="7" spans="1:6" x14ac:dyDescent="0.25">
      <c r="A7" s="40">
        <v>50</v>
      </c>
      <c r="B7" s="43">
        <v>42054</v>
      </c>
      <c r="C7" s="41"/>
      <c r="D7" s="41"/>
      <c r="E7" s="41"/>
      <c r="F7" s="41"/>
    </row>
    <row r="8" spans="1:6" x14ac:dyDescent="0.25">
      <c r="A8" s="40">
        <v>51</v>
      </c>
      <c r="B8" s="43">
        <v>42055</v>
      </c>
      <c r="C8" s="41"/>
      <c r="D8" s="41"/>
      <c r="E8" s="41"/>
      <c r="F8" s="41"/>
    </row>
    <row r="9" spans="1:6" x14ac:dyDescent="0.25">
      <c r="A9" s="40">
        <v>52</v>
      </c>
      <c r="B9" s="43">
        <v>42056</v>
      </c>
      <c r="C9" s="41"/>
      <c r="D9" s="41"/>
      <c r="E9" s="41"/>
      <c r="F9" s="41"/>
    </row>
    <row r="10" spans="1:6" x14ac:dyDescent="0.25">
      <c r="A10" s="40">
        <v>53</v>
      </c>
      <c r="B10" s="43">
        <v>42057</v>
      </c>
      <c r="C10" s="41"/>
      <c r="D10" s="41"/>
      <c r="E10" s="41"/>
      <c r="F10" s="41"/>
    </row>
    <row r="11" spans="1:6" x14ac:dyDescent="0.25">
      <c r="A11" s="40">
        <v>54</v>
      </c>
      <c r="B11" s="43">
        <v>42058</v>
      </c>
      <c r="C11" s="41"/>
      <c r="D11" s="41"/>
      <c r="E11" s="41"/>
      <c r="F11" s="41"/>
    </row>
    <row r="12" spans="1:6" x14ac:dyDescent="0.25">
      <c r="A12" s="40">
        <v>55</v>
      </c>
      <c r="B12" s="43">
        <v>42059</v>
      </c>
      <c r="C12" s="41"/>
      <c r="D12" s="41"/>
      <c r="E12" s="41"/>
      <c r="F12" s="41"/>
    </row>
    <row r="13" spans="1:6" x14ac:dyDescent="0.25">
      <c r="A13" s="40">
        <v>56</v>
      </c>
      <c r="B13" s="43">
        <v>42060</v>
      </c>
      <c r="C13" s="41"/>
      <c r="D13" s="41"/>
      <c r="E13" s="41"/>
      <c r="F13" s="41"/>
    </row>
    <row r="14" spans="1:6" x14ac:dyDescent="0.25">
      <c r="A14" s="40">
        <v>57</v>
      </c>
      <c r="B14" s="43">
        <v>42061</v>
      </c>
      <c r="C14" s="41">
        <v>0</v>
      </c>
      <c r="D14" s="41"/>
      <c r="E14" s="41">
        <v>0</v>
      </c>
      <c r="F14" s="47">
        <f>E14/C$125</f>
        <v>0</v>
      </c>
    </row>
    <row r="15" spans="1:6" x14ac:dyDescent="0.25">
      <c r="A15" s="40">
        <v>58</v>
      </c>
      <c r="B15" s="43">
        <v>42062</v>
      </c>
      <c r="C15" s="41"/>
      <c r="D15" s="41">
        <f>(C22-C14)/(A22-A14)</f>
        <v>0</v>
      </c>
      <c r="E15" s="41">
        <f>D15+E14</f>
        <v>0</v>
      </c>
      <c r="F15" s="47">
        <f t="shared" ref="F15:F21" si="0">E15/C$125</f>
        <v>0</v>
      </c>
    </row>
    <row r="16" spans="1:6" x14ac:dyDescent="0.25">
      <c r="A16" s="40">
        <v>59</v>
      </c>
      <c r="B16" s="43">
        <v>42063</v>
      </c>
      <c r="C16" s="41"/>
      <c r="D16" s="41">
        <v>0</v>
      </c>
      <c r="E16" s="52">
        <f t="shared" ref="E16:E21" si="1">D16+E15</f>
        <v>0</v>
      </c>
      <c r="F16" s="47">
        <f t="shared" si="0"/>
        <v>0</v>
      </c>
    </row>
    <row r="17" spans="1:6" x14ac:dyDescent="0.25">
      <c r="A17" s="40">
        <v>60</v>
      </c>
      <c r="B17" s="43">
        <v>42064</v>
      </c>
      <c r="C17" s="41"/>
      <c r="D17" s="52">
        <v>0</v>
      </c>
      <c r="E17" s="52">
        <f t="shared" si="1"/>
        <v>0</v>
      </c>
      <c r="F17" s="47">
        <f t="shared" si="0"/>
        <v>0</v>
      </c>
    </row>
    <row r="18" spans="1:6" x14ac:dyDescent="0.25">
      <c r="A18" s="40">
        <v>61</v>
      </c>
      <c r="B18" s="43">
        <v>42065</v>
      </c>
      <c r="C18" s="41"/>
      <c r="D18" s="52">
        <v>0</v>
      </c>
      <c r="E18" s="52">
        <f t="shared" si="1"/>
        <v>0</v>
      </c>
      <c r="F18" s="47">
        <f t="shared" si="0"/>
        <v>0</v>
      </c>
    </row>
    <row r="19" spans="1:6" x14ac:dyDescent="0.25">
      <c r="A19" s="40">
        <v>62</v>
      </c>
      <c r="B19" s="43">
        <v>42066</v>
      </c>
      <c r="C19" s="41"/>
      <c r="D19" s="52">
        <v>0</v>
      </c>
      <c r="E19" s="52">
        <f t="shared" si="1"/>
        <v>0</v>
      </c>
      <c r="F19" s="47">
        <f t="shared" si="0"/>
        <v>0</v>
      </c>
    </row>
    <row r="20" spans="1:6" x14ac:dyDescent="0.25">
      <c r="A20" s="40">
        <v>63</v>
      </c>
      <c r="B20" s="43">
        <v>42067</v>
      </c>
      <c r="C20" s="41"/>
      <c r="D20" s="52">
        <v>0</v>
      </c>
      <c r="E20" s="52">
        <f t="shared" si="1"/>
        <v>0</v>
      </c>
      <c r="F20" s="47">
        <f t="shared" si="0"/>
        <v>0</v>
      </c>
    </row>
    <row r="21" spans="1:6" x14ac:dyDescent="0.25">
      <c r="A21" s="40">
        <v>64</v>
      </c>
      <c r="B21" s="43">
        <v>42068</v>
      </c>
      <c r="C21" s="41"/>
      <c r="D21" s="52">
        <v>0</v>
      </c>
      <c r="E21" s="52">
        <f t="shared" si="1"/>
        <v>0</v>
      </c>
      <c r="F21" s="47">
        <f t="shared" si="0"/>
        <v>0</v>
      </c>
    </row>
    <row r="22" spans="1:6" x14ac:dyDescent="0.25">
      <c r="A22" s="40">
        <v>65</v>
      </c>
      <c r="B22" s="43">
        <v>42069</v>
      </c>
      <c r="C22" s="41">
        <v>0</v>
      </c>
      <c r="D22" s="41"/>
      <c r="E22" s="41">
        <v>0</v>
      </c>
      <c r="F22" s="47">
        <f>E22/C$125</f>
        <v>0</v>
      </c>
    </row>
    <row r="23" spans="1:6" x14ac:dyDescent="0.25">
      <c r="A23" s="40">
        <v>66</v>
      </c>
      <c r="B23" s="43">
        <v>42070</v>
      </c>
      <c r="C23" s="41"/>
      <c r="D23" s="45">
        <f>(C55-C22)/(A55-A22)</f>
        <v>9.0909090909090912E-2</v>
      </c>
      <c r="E23" s="45">
        <f>D23+E22</f>
        <v>9.0909090909090912E-2</v>
      </c>
      <c r="F23" s="47">
        <f t="shared" ref="F23:F86" si="2">E23/C$125</f>
        <v>1.1363636363636364E-2</v>
      </c>
    </row>
    <row r="24" spans="1:6" x14ac:dyDescent="0.25">
      <c r="A24" s="40">
        <v>67</v>
      </c>
      <c r="B24" s="43">
        <v>42071</v>
      </c>
      <c r="C24" s="41"/>
      <c r="D24" s="41">
        <v>9.0999999999999998E-2</v>
      </c>
      <c r="E24" s="45">
        <f t="shared" ref="E24:E54" si="3">D24+E23</f>
        <v>0.18190909090909091</v>
      </c>
      <c r="F24" s="47">
        <f t="shared" si="2"/>
        <v>2.2738636363636364E-2</v>
      </c>
    </row>
    <row r="25" spans="1:6" x14ac:dyDescent="0.25">
      <c r="A25" s="40">
        <v>68</v>
      </c>
      <c r="B25" s="43">
        <v>42072</v>
      </c>
      <c r="C25" s="41"/>
      <c r="D25" s="41">
        <v>9.0999999999999998E-2</v>
      </c>
      <c r="E25" s="45">
        <f t="shared" si="3"/>
        <v>0.27290909090909088</v>
      </c>
      <c r="F25" s="47">
        <f t="shared" si="2"/>
        <v>3.411363636363636E-2</v>
      </c>
    </row>
    <row r="26" spans="1:6" x14ac:dyDescent="0.25">
      <c r="A26" s="40">
        <v>69</v>
      </c>
      <c r="B26" s="43">
        <v>42073</v>
      </c>
      <c r="C26" s="41"/>
      <c r="D26" s="41">
        <v>9.0999999999999998E-2</v>
      </c>
      <c r="E26" s="45">
        <f t="shared" si="3"/>
        <v>0.36390909090909085</v>
      </c>
      <c r="F26" s="47">
        <f t="shared" si="2"/>
        <v>4.5488636363636356E-2</v>
      </c>
    </row>
    <row r="27" spans="1:6" x14ac:dyDescent="0.25">
      <c r="A27" s="40">
        <v>70</v>
      </c>
      <c r="B27" s="43">
        <v>42074</v>
      </c>
      <c r="C27" s="41"/>
      <c r="D27" s="41">
        <v>9.0999999999999998E-2</v>
      </c>
      <c r="E27" s="45">
        <f t="shared" si="3"/>
        <v>0.45490909090909082</v>
      </c>
      <c r="F27" s="47">
        <f t="shared" si="2"/>
        <v>5.6863636363636352E-2</v>
      </c>
    </row>
    <row r="28" spans="1:6" x14ac:dyDescent="0.25">
      <c r="A28" s="40">
        <v>71</v>
      </c>
      <c r="B28" s="43">
        <v>42075</v>
      </c>
      <c r="C28" s="41"/>
      <c r="D28" s="41">
        <v>9.0999999999999998E-2</v>
      </c>
      <c r="E28" s="45">
        <f t="shared" si="3"/>
        <v>0.54590909090909079</v>
      </c>
      <c r="F28" s="47">
        <f t="shared" si="2"/>
        <v>6.8238636363636349E-2</v>
      </c>
    </row>
    <row r="29" spans="1:6" x14ac:dyDescent="0.25">
      <c r="A29" s="40">
        <v>72</v>
      </c>
      <c r="B29" s="43">
        <v>42076</v>
      </c>
      <c r="C29" s="41"/>
      <c r="D29" s="41">
        <v>9.0999999999999998E-2</v>
      </c>
      <c r="E29" s="45">
        <f t="shared" si="3"/>
        <v>0.63690909090909076</v>
      </c>
      <c r="F29" s="47">
        <f t="shared" si="2"/>
        <v>7.9613636363636345E-2</v>
      </c>
    </row>
    <row r="30" spans="1:6" x14ac:dyDescent="0.25">
      <c r="A30" s="40">
        <v>73</v>
      </c>
      <c r="B30" s="43">
        <v>42077</v>
      </c>
      <c r="C30" s="41"/>
      <c r="D30" s="41">
        <v>9.0999999999999998E-2</v>
      </c>
      <c r="E30" s="45">
        <f t="shared" si="3"/>
        <v>0.72790909090909073</v>
      </c>
      <c r="F30" s="47">
        <f t="shared" si="2"/>
        <v>9.0988636363636341E-2</v>
      </c>
    </row>
    <row r="31" spans="1:6" x14ac:dyDescent="0.25">
      <c r="A31" s="40">
        <v>74</v>
      </c>
      <c r="B31" s="43">
        <v>42078</v>
      </c>
      <c r="C31" s="41"/>
      <c r="D31" s="41">
        <v>9.0999999999999998E-2</v>
      </c>
      <c r="E31" s="45">
        <f t="shared" si="3"/>
        <v>0.8189090909090907</v>
      </c>
      <c r="F31" s="47">
        <f t="shared" si="2"/>
        <v>0.10236363636363634</v>
      </c>
    </row>
    <row r="32" spans="1:6" x14ac:dyDescent="0.25">
      <c r="A32" s="40">
        <v>75</v>
      </c>
      <c r="B32" s="43">
        <v>42079</v>
      </c>
      <c r="C32" s="41"/>
      <c r="D32" s="41">
        <v>9.0999999999999998E-2</v>
      </c>
      <c r="E32" s="45">
        <f t="shared" si="3"/>
        <v>0.90990909090909067</v>
      </c>
      <c r="F32" s="47">
        <f t="shared" si="2"/>
        <v>0.11373863636363633</v>
      </c>
    </row>
    <row r="33" spans="1:6" x14ac:dyDescent="0.25">
      <c r="A33" s="40">
        <v>76</v>
      </c>
      <c r="B33" s="43">
        <v>42080</v>
      </c>
      <c r="C33" s="41"/>
      <c r="D33" s="41">
        <v>9.0999999999999998E-2</v>
      </c>
      <c r="E33" s="45">
        <f t="shared" si="3"/>
        <v>1.0009090909090907</v>
      </c>
      <c r="F33" s="47">
        <f t="shared" si="2"/>
        <v>0.12511363636363634</v>
      </c>
    </row>
    <row r="34" spans="1:6" x14ac:dyDescent="0.25">
      <c r="A34" s="40">
        <v>77</v>
      </c>
      <c r="B34" s="43">
        <v>42081</v>
      </c>
      <c r="C34" s="41"/>
      <c r="D34" s="41">
        <v>9.0999999999999998E-2</v>
      </c>
      <c r="E34" s="45">
        <f t="shared" si="3"/>
        <v>1.0919090909090907</v>
      </c>
      <c r="F34" s="47">
        <f t="shared" si="2"/>
        <v>0.13648863636363634</v>
      </c>
    </row>
    <row r="35" spans="1:6" x14ac:dyDescent="0.25">
      <c r="A35" s="40">
        <v>78</v>
      </c>
      <c r="B35" s="43">
        <v>42082</v>
      </c>
      <c r="C35" s="41"/>
      <c r="D35" s="41">
        <v>9.0999999999999998E-2</v>
      </c>
      <c r="E35" s="45">
        <f t="shared" si="3"/>
        <v>1.1829090909090907</v>
      </c>
      <c r="F35" s="47">
        <f t="shared" si="2"/>
        <v>0.14786363636363634</v>
      </c>
    </row>
    <row r="36" spans="1:6" x14ac:dyDescent="0.25">
      <c r="A36" s="40">
        <v>79</v>
      </c>
      <c r="B36" s="43">
        <v>42083</v>
      </c>
      <c r="C36" s="41"/>
      <c r="D36" s="41">
        <v>9.0999999999999998E-2</v>
      </c>
      <c r="E36" s="45">
        <f t="shared" si="3"/>
        <v>1.2739090909090907</v>
      </c>
      <c r="F36" s="47">
        <f t="shared" si="2"/>
        <v>0.15923863636363633</v>
      </c>
    </row>
    <row r="37" spans="1:6" x14ac:dyDescent="0.25">
      <c r="A37" s="40">
        <v>80</v>
      </c>
      <c r="B37" s="43">
        <v>42084</v>
      </c>
      <c r="C37" s="41"/>
      <c r="D37" s="41">
        <v>9.0999999999999998E-2</v>
      </c>
      <c r="E37" s="45">
        <f t="shared" si="3"/>
        <v>1.3649090909090906</v>
      </c>
      <c r="F37" s="47">
        <f t="shared" si="2"/>
        <v>0.17061363636363633</v>
      </c>
    </row>
    <row r="38" spans="1:6" x14ac:dyDescent="0.25">
      <c r="A38" s="40">
        <v>81</v>
      </c>
      <c r="B38" s="43">
        <v>42085</v>
      </c>
      <c r="C38" s="41"/>
      <c r="D38" s="41">
        <v>9.0999999999999998E-2</v>
      </c>
      <c r="E38" s="45">
        <f t="shared" si="3"/>
        <v>1.4559090909090906</v>
      </c>
      <c r="F38" s="47">
        <f t="shared" si="2"/>
        <v>0.18198863636363632</v>
      </c>
    </row>
    <row r="39" spans="1:6" x14ac:dyDescent="0.25">
      <c r="A39" s="40">
        <v>82</v>
      </c>
      <c r="B39" s="43">
        <v>42086</v>
      </c>
      <c r="C39" s="41"/>
      <c r="D39" s="41">
        <v>9.0999999999999998E-2</v>
      </c>
      <c r="E39" s="45">
        <f t="shared" si="3"/>
        <v>1.5469090909090906</v>
      </c>
      <c r="F39" s="47">
        <f t="shared" si="2"/>
        <v>0.19336363636363632</v>
      </c>
    </row>
    <row r="40" spans="1:6" x14ac:dyDescent="0.25">
      <c r="A40" s="40">
        <v>83</v>
      </c>
      <c r="B40" s="43">
        <v>42087</v>
      </c>
      <c r="C40" s="41"/>
      <c r="D40" s="41">
        <v>9.0999999999999998E-2</v>
      </c>
      <c r="E40" s="45">
        <f t="shared" si="3"/>
        <v>1.6379090909090905</v>
      </c>
      <c r="F40" s="47">
        <f t="shared" si="2"/>
        <v>0.20473863636363632</v>
      </c>
    </row>
    <row r="41" spans="1:6" x14ac:dyDescent="0.25">
      <c r="A41" s="40">
        <v>84</v>
      </c>
      <c r="B41" s="43">
        <v>42088</v>
      </c>
      <c r="C41" s="41"/>
      <c r="D41" s="41">
        <v>9.0999999999999998E-2</v>
      </c>
      <c r="E41" s="45">
        <f t="shared" si="3"/>
        <v>1.7289090909090905</v>
      </c>
      <c r="F41" s="47">
        <f t="shared" si="2"/>
        <v>0.21611363636363631</v>
      </c>
    </row>
    <row r="42" spans="1:6" x14ac:dyDescent="0.25">
      <c r="A42" s="40">
        <v>85</v>
      </c>
      <c r="B42" s="43">
        <v>42089</v>
      </c>
      <c r="C42" s="41"/>
      <c r="D42" s="41">
        <v>9.0999999999999998E-2</v>
      </c>
      <c r="E42" s="45">
        <f t="shared" si="3"/>
        <v>1.8199090909090905</v>
      </c>
      <c r="F42" s="47">
        <f t="shared" si="2"/>
        <v>0.22748863636363631</v>
      </c>
    </row>
    <row r="43" spans="1:6" x14ac:dyDescent="0.25">
      <c r="A43" s="40">
        <v>86</v>
      </c>
      <c r="B43" s="43">
        <v>42090</v>
      </c>
      <c r="C43" s="41"/>
      <c r="D43" s="41">
        <v>9.0999999999999998E-2</v>
      </c>
      <c r="E43" s="45">
        <f t="shared" si="3"/>
        <v>1.9109090909090904</v>
      </c>
      <c r="F43" s="47">
        <f t="shared" si="2"/>
        <v>0.23886363636363631</v>
      </c>
    </row>
    <row r="44" spans="1:6" x14ac:dyDescent="0.25">
      <c r="A44" s="40">
        <v>87</v>
      </c>
      <c r="B44" s="43">
        <v>42091</v>
      </c>
      <c r="C44" s="41"/>
      <c r="D44" s="41">
        <v>9.0999999999999998E-2</v>
      </c>
      <c r="E44" s="45">
        <f t="shared" si="3"/>
        <v>2.0019090909090904</v>
      </c>
      <c r="F44" s="47">
        <f t="shared" si="2"/>
        <v>0.2502386363636363</v>
      </c>
    </row>
    <row r="45" spans="1:6" x14ac:dyDescent="0.25">
      <c r="A45" s="40">
        <v>88</v>
      </c>
      <c r="B45" s="43">
        <v>42092</v>
      </c>
      <c r="C45" s="41"/>
      <c r="D45" s="41">
        <v>9.0999999999999998E-2</v>
      </c>
      <c r="E45" s="45">
        <f t="shared" si="3"/>
        <v>2.0929090909090906</v>
      </c>
      <c r="F45" s="47">
        <f t="shared" si="2"/>
        <v>0.26161363636363633</v>
      </c>
    </row>
    <row r="46" spans="1:6" x14ac:dyDescent="0.25">
      <c r="A46" s="40">
        <v>89</v>
      </c>
      <c r="B46" s="43">
        <v>42093</v>
      </c>
      <c r="C46" s="41"/>
      <c r="D46" s="41">
        <v>9.0999999999999998E-2</v>
      </c>
      <c r="E46" s="45">
        <f t="shared" si="3"/>
        <v>2.1839090909090908</v>
      </c>
      <c r="F46" s="47">
        <f t="shared" si="2"/>
        <v>0.27298863636363635</v>
      </c>
    </row>
    <row r="47" spans="1:6" x14ac:dyDescent="0.25">
      <c r="A47" s="40">
        <v>90</v>
      </c>
      <c r="B47" s="43">
        <v>42094</v>
      </c>
      <c r="C47" s="41"/>
      <c r="D47" s="41">
        <v>9.0999999999999998E-2</v>
      </c>
      <c r="E47" s="45">
        <f t="shared" si="3"/>
        <v>2.274909090909091</v>
      </c>
      <c r="F47" s="47">
        <f t="shared" si="2"/>
        <v>0.28436363636363637</v>
      </c>
    </row>
    <row r="48" spans="1:6" x14ac:dyDescent="0.25">
      <c r="A48" s="40">
        <v>91</v>
      </c>
      <c r="B48" s="43">
        <v>42095</v>
      </c>
      <c r="C48" s="41"/>
      <c r="D48" s="41">
        <v>9.0999999999999998E-2</v>
      </c>
      <c r="E48" s="45">
        <f t="shared" si="3"/>
        <v>2.3659090909090912</v>
      </c>
      <c r="F48" s="47">
        <f t="shared" si="2"/>
        <v>0.2957386363636364</v>
      </c>
    </row>
    <row r="49" spans="1:6" x14ac:dyDescent="0.25">
      <c r="A49" s="40">
        <v>92</v>
      </c>
      <c r="B49" s="43">
        <v>42096</v>
      </c>
      <c r="C49" s="41"/>
      <c r="D49" s="41">
        <v>9.0999999999999998E-2</v>
      </c>
      <c r="E49" s="45">
        <f t="shared" si="3"/>
        <v>2.4569090909090914</v>
      </c>
      <c r="F49" s="47">
        <f t="shared" si="2"/>
        <v>0.30711363636363642</v>
      </c>
    </row>
    <row r="50" spans="1:6" x14ac:dyDescent="0.25">
      <c r="A50" s="40">
        <v>93</v>
      </c>
      <c r="B50" s="43">
        <v>42097</v>
      </c>
      <c r="C50" s="41"/>
      <c r="D50" s="41">
        <v>9.0999999999999998E-2</v>
      </c>
      <c r="E50" s="45">
        <f t="shared" si="3"/>
        <v>2.5479090909090916</v>
      </c>
      <c r="F50" s="47">
        <f t="shared" si="2"/>
        <v>0.31848863636363645</v>
      </c>
    </row>
    <row r="51" spans="1:6" x14ac:dyDescent="0.25">
      <c r="A51" s="40">
        <v>94</v>
      </c>
      <c r="B51" s="43">
        <v>42098</v>
      </c>
      <c r="C51" s="41"/>
      <c r="D51" s="41">
        <v>9.0999999999999998E-2</v>
      </c>
      <c r="E51" s="45">
        <f t="shared" si="3"/>
        <v>2.6389090909090918</v>
      </c>
      <c r="F51" s="47">
        <f t="shared" si="2"/>
        <v>0.32986363636363647</v>
      </c>
    </row>
    <row r="52" spans="1:6" x14ac:dyDescent="0.25">
      <c r="A52" s="40">
        <v>95</v>
      </c>
      <c r="B52" s="43">
        <v>42099</v>
      </c>
      <c r="C52" s="41"/>
      <c r="D52" s="41">
        <v>9.0999999999999998E-2</v>
      </c>
      <c r="E52" s="45">
        <f t="shared" si="3"/>
        <v>2.729909090909092</v>
      </c>
      <c r="F52" s="47">
        <f t="shared" si="2"/>
        <v>0.34123863636363649</v>
      </c>
    </row>
    <row r="53" spans="1:6" x14ac:dyDescent="0.25">
      <c r="A53" s="40">
        <v>96</v>
      </c>
      <c r="B53" s="43">
        <v>42100</v>
      </c>
      <c r="C53" s="41"/>
      <c r="D53" s="41">
        <v>9.0999999999999998E-2</v>
      </c>
      <c r="E53" s="45">
        <f t="shared" si="3"/>
        <v>2.8209090909090921</v>
      </c>
      <c r="F53" s="47">
        <f t="shared" si="2"/>
        <v>0.35261363636363652</v>
      </c>
    </row>
    <row r="54" spans="1:6" x14ac:dyDescent="0.25">
      <c r="A54" s="40">
        <v>97</v>
      </c>
      <c r="B54" s="43">
        <v>42101</v>
      </c>
      <c r="C54" s="41"/>
      <c r="D54" s="41">
        <v>9.0999999999999998E-2</v>
      </c>
      <c r="E54" s="45">
        <f t="shared" si="3"/>
        <v>2.9119090909090923</v>
      </c>
      <c r="F54" s="47">
        <f t="shared" si="2"/>
        <v>0.36398863636363654</v>
      </c>
    </row>
    <row r="55" spans="1:6" x14ac:dyDescent="0.25">
      <c r="A55" s="40">
        <v>98</v>
      </c>
      <c r="B55" s="43">
        <v>42102</v>
      </c>
      <c r="C55" s="41">
        <v>3</v>
      </c>
      <c r="D55" s="41"/>
      <c r="E55" s="41">
        <v>3</v>
      </c>
      <c r="F55" s="47">
        <f t="shared" si="2"/>
        <v>0.375</v>
      </c>
    </row>
    <row r="56" spans="1:6" x14ac:dyDescent="0.25">
      <c r="A56" s="40">
        <v>99</v>
      </c>
      <c r="B56" s="43">
        <v>42103</v>
      </c>
      <c r="C56" s="41"/>
      <c r="D56" s="45">
        <f>(C70-C55)/(A70-A55)</f>
        <v>0.33333333333333331</v>
      </c>
      <c r="E56" s="45">
        <f>D56+E55</f>
        <v>3.3333333333333335</v>
      </c>
      <c r="F56" s="47">
        <f t="shared" si="2"/>
        <v>0.41666666666666669</v>
      </c>
    </row>
    <row r="57" spans="1:6" x14ac:dyDescent="0.25">
      <c r="A57" s="40">
        <v>100</v>
      </c>
      <c r="B57" s="43">
        <v>42104</v>
      </c>
      <c r="C57" s="41"/>
      <c r="D57" s="41">
        <v>0.33300000000000002</v>
      </c>
      <c r="E57" s="45">
        <f t="shared" ref="E57:E69" si="4">D57+E56</f>
        <v>3.6663333333333337</v>
      </c>
      <c r="F57" s="47">
        <f t="shared" si="2"/>
        <v>0.45829166666666671</v>
      </c>
    </row>
    <row r="58" spans="1:6" x14ac:dyDescent="0.25">
      <c r="A58" s="40">
        <v>101</v>
      </c>
      <c r="B58" s="43">
        <v>42105</v>
      </c>
      <c r="C58" s="41"/>
      <c r="D58" s="41">
        <v>0.33300000000000002</v>
      </c>
      <c r="E58" s="45">
        <f t="shared" si="4"/>
        <v>3.9993333333333339</v>
      </c>
      <c r="F58" s="47">
        <f t="shared" si="2"/>
        <v>0.49991666666666673</v>
      </c>
    </row>
    <row r="59" spans="1:6" x14ac:dyDescent="0.25">
      <c r="A59" s="40">
        <v>102</v>
      </c>
      <c r="B59" s="43">
        <v>42106</v>
      </c>
      <c r="C59" s="41"/>
      <c r="D59" s="41">
        <v>0.33300000000000002</v>
      </c>
      <c r="E59" s="45">
        <f t="shared" si="4"/>
        <v>4.3323333333333336</v>
      </c>
      <c r="F59" s="47">
        <f t="shared" si="2"/>
        <v>0.5415416666666667</v>
      </c>
    </row>
    <row r="60" spans="1:6" x14ac:dyDescent="0.25">
      <c r="A60" s="40">
        <v>103</v>
      </c>
      <c r="B60" s="43">
        <v>42107</v>
      </c>
      <c r="C60" s="41"/>
      <c r="D60" s="41">
        <v>0.33300000000000002</v>
      </c>
      <c r="E60" s="45">
        <f t="shared" si="4"/>
        <v>4.6653333333333338</v>
      </c>
      <c r="F60" s="47">
        <f t="shared" si="2"/>
        <v>0.58316666666666672</v>
      </c>
    </row>
    <row r="61" spans="1:6" x14ac:dyDescent="0.25">
      <c r="A61" s="40">
        <v>104</v>
      </c>
      <c r="B61" s="43">
        <v>42108</v>
      </c>
      <c r="C61" s="41"/>
      <c r="D61" s="41">
        <v>0.33300000000000002</v>
      </c>
      <c r="E61" s="45">
        <f t="shared" si="4"/>
        <v>4.998333333333334</v>
      </c>
      <c r="F61" s="47">
        <f t="shared" si="2"/>
        <v>0.62479166666666675</v>
      </c>
    </row>
    <row r="62" spans="1:6" x14ac:dyDescent="0.25">
      <c r="A62" s="40">
        <v>105</v>
      </c>
      <c r="B62" s="43">
        <v>42109</v>
      </c>
      <c r="C62" s="41"/>
      <c r="D62" s="41">
        <v>0.33300000000000002</v>
      </c>
      <c r="E62" s="45">
        <f t="shared" si="4"/>
        <v>5.3313333333333341</v>
      </c>
      <c r="F62" s="47">
        <f t="shared" si="2"/>
        <v>0.66641666666666677</v>
      </c>
    </row>
    <row r="63" spans="1:6" x14ac:dyDescent="0.25">
      <c r="A63" s="40">
        <v>106</v>
      </c>
      <c r="B63" s="43">
        <v>42110</v>
      </c>
      <c r="C63" s="41"/>
      <c r="D63" s="41">
        <v>0.33300000000000002</v>
      </c>
      <c r="E63" s="45">
        <f t="shared" si="4"/>
        <v>5.6643333333333343</v>
      </c>
      <c r="F63" s="47">
        <f t="shared" si="2"/>
        <v>0.70804166666666679</v>
      </c>
    </row>
    <row r="64" spans="1:6" x14ac:dyDescent="0.25">
      <c r="A64" s="40">
        <v>107</v>
      </c>
      <c r="B64" s="43">
        <v>42111</v>
      </c>
      <c r="C64" s="41"/>
      <c r="D64" s="41">
        <v>0.33300000000000002</v>
      </c>
      <c r="E64" s="45">
        <f t="shared" si="4"/>
        <v>5.9973333333333345</v>
      </c>
      <c r="F64" s="47">
        <f t="shared" si="2"/>
        <v>0.74966666666666681</v>
      </c>
    </row>
    <row r="65" spans="1:6" x14ac:dyDescent="0.25">
      <c r="A65" s="40">
        <v>108</v>
      </c>
      <c r="B65" s="43">
        <v>42112</v>
      </c>
      <c r="C65" s="41"/>
      <c r="D65" s="41">
        <v>0.33300000000000002</v>
      </c>
      <c r="E65" s="45">
        <f t="shared" si="4"/>
        <v>6.3303333333333347</v>
      </c>
      <c r="F65" s="47">
        <f t="shared" si="2"/>
        <v>0.79129166666666684</v>
      </c>
    </row>
    <row r="66" spans="1:6" x14ac:dyDescent="0.25">
      <c r="A66" s="40">
        <v>109</v>
      </c>
      <c r="B66" s="43">
        <v>42113</v>
      </c>
      <c r="C66" s="41"/>
      <c r="D66" s="41">
        <v>0.33300000000000002</v>
      </c>
      <c r="E66" s="45">
        <f t="shared" si="4"/>
        <v>6.6633333333333349</v>
      </c>
      <c r="F66" s="47">
        <f t="shared" si="2"/>
        <v>0.83291666666666686</v>
      </c>
    </row>
    <row r="67" spans="1:6" x14ac:dyDescent="0.25">
      <c r="A67" s="40">
        <v>110</v>
      </c>
      <c r="B67" s="43">
        <v>42114</v>
      </c>
      <c r="C67" s="41"/>
      <c r="D67" s="41">
        <v>0.33300000000000002</v>
      </c>
      <c r="E67" s="45">
        <f t="shared" si="4"/>
        <v>6.9963333333333351</v>
      </c>
      <c r="F67" s="47">
        <f t="shared" si="2"/>
        <v>0.87454166666666688</v>
      </c>
    </row>
    <row r="68" spans="1:6" x14ac:dyDescent="0.25">
      <c r="A68" s="40">
        <v>111</v>
      </c>
      <c r="B68" s="43">
        <v>42115</v>
      </c>
      <c r="C68" s="41"/>
      <c r="D68" s="41">
        <v>0.33300000000000002</v>
      </c>
      <c r="E68" s="45">
        <f t="shared" si="4"/>
        <v>7.3293333333333353</v>
      </c>
      <c r="F68" s="47">
        <f t="shared" si="2"/>
        <v>0.91616666666666691</v>
      </c>
    </row>
    <row r="69" spans="1:6" x14ac:dyDescent="0.25">
      <c r="A69" s="40">
        <v>112</v>
      </c>
      <c r="B69" s="43">
        <v>42116</v>
      </c>
      <c r="C69" s="41"/>
      <c r="D69" s="41">
        <v>0.33300000000000002</v>
      </c>
      <c r="E69" s="45">
        <f t="shared" si="4"/>
        <v>7.6623333333333354</v>
      </c>
      <c r="F69" s="47">
        <f t="shared" si="2"/>
        <v>0.95779166666666693</v>
      </c>
    </row>
    <row r="70" spans="1:6" x14ac:dyDescent="0.25">
      <c r="A70" s="40">
        <v>113</v>
      </c>
      <c r="B70" s="43">
        <v>42117</v>
      </c>
      <c r="C70" s="41">
        <v>8</v>
      </c>
      <c r="D70" s="41"/>
      <c r="E70" s="41">
        <v>8</v>
      </c>
      <c r="F70" s="47">
        <f t="shared" si="2"/>
        <v>1</v>
      </c>
    </row>
    <row r="71" spans="1:6" x14ac:dyDescent="0.25">
      <c r="A71" s="40">
        <v>114</v>
      </c>
      <c r="B71" s="43">
        <v>42118</v>
      </c>
      <c r="C71" s="41"/>
      <c r="D71" s="41">
        <f>(C116-C70)/(A116-A70)</f>
        <v>0</v>
      </c>
      <c r="E71" s="41">
        <f>D71+E70</f>
        <v>8</v>
      </c>
      <c r="F71" s="47">
        <f t="shared" si="2"/>
        <v>1</v>
      </c>
    </row>
    <row r="72" spans="1:6" x14ac:dyDescent="0.25">
      <c r="A72" s="40">
        <v>115</v>
      </c>
      <c r="B72" s="43">
        <v>42119</v>
      </c>
      <c r="C72" s="41"/>
      <c r="D72" s="41">
        <v>0</v>
      </c>
      <c r="E72" s="41">
        <f t="shared" ref="E72:E115" si="5">D72+E71</f>
        <v>8</v>
      </c>
      <c r="F72" s="47">
        <f t="shared" si="2"/>
        <v>1</v>
      </c>
    </row>
    <row r="73" spans="1:6" x14ac:dyDescent="0.25">
      <c r="A73" s="40">
        <v>116</v>
      </c>
      <c r="B73" s="43">
        <v>42120</v>
      </c>
      <c r="C73" s="41"/>
      <c r="D73" s="41">
        <v>0</v>
      </c>
      <c r="E73" s="41">
        <f t="shared" si="5"/>
        <v>8</v>
      </c>
      <c r="F73" s="47">
        <f t="shared" si="2"/>
        <v>1</v>
      </c>
    </row>
    <row r="74" spans="1:6" x14ac:dyDescent="0.25">
      <c r="A74" s="40">
        <v>117</v>
      </c>
      <c r="B74" s="43">
        <v>42121</v>
      </c>
      <c r="C74" s="41"/>
      <c r="D74" s="41">
        <v>0</v>
      </c>
      <c r="E74" s="41">
        <f t="shared" si="5"/>
        <v>8</v>
      </c>
      <c r="F74" s="47">
        <f t="shared" si="2"/>
        <v>1</v>
      </c>
    </row>
    <row r="75" spans="1:6" x14ac:dyDescent="0.25">
      <c r="A75" s="40">
        <v>118</v>
      </c>
      <c r="B75" s="43">
        <v>42122</v>
      </c>
      <c r="C75" s="41"/>
      <c r="D75" s="41">
        <v>0</v>
      </c>
      <c r="E75" s="41">
        <f t="shared" si="5"/>
        <v>8</v>
      </c>
      <c r="F75" s="47">
        <f t="shared" si="2"/>
        <v>1</v>
      </c>
    </row>
    <row r="76" spans="1:6" x14ac:dyDescent="0.25">
      <c r="A76" s="40">
        <v>119</v>
      </c>
      <c r="B76" s="43">
        <v>42123</v>
      </c>
      <c r="C76" s="41"/>
      <c r="D76" s="41">
        <v>0</v>
      </c>
      <c r="E76" s="41">
        <f t="shared" si="5"/>
        <v>8</v>
      </c>
      <c r="F76" s="47">
        <f t="shared" si="2"/>
        <v>1</v>
      </c>
    </row>
    <row r="77" spans="1:6" x14ac:dyDescent="0.25">
      <c r="A77" s="40">
        <v>120</v>
      </c>
      <c r="B77" s="43">
        <v>42124</v>
      </c>
      <c r="C77" s="41"/>
      <c r="D77" s="41">
        <v>0</v>
      </c>
      <c r="E77" s="41">
        <f t="shared" si="5"/>
        <v>8</v>
      </c>
      <c r="F77" s="47">
        <f t="shared" si="2"/>
        <v>1</v>
      </c>
    </row>
    <row r="78" spans="1:6" x14ac:dyDescent="0.25">
      <c r="A78" s="40">
        <v>121</v>
      </c>
      <c r="B78" s="43">
        <v>42125</v>
      </c>
      <c r="C78" s="41"/>
      <c r="D78" s="41">
        <v>0</v>
      </c>
      <c r="E78" s="41">
        <f t="shared" si="5"/>
        <v>8</v>
      </c>
      <c r="F78" s="47">
        <f t="shared" si="2"/>
        <v>1</v>
      </c>
    </row>
    <row r="79" spans="1:6" x14ac:dyDescent="0.25">
      <c r="A79" s="40">
        <v>122</v>
      </c>
      <c r="B79" s="43">
        <v>42126</v>
      </c>
      <c r="C79" s="41"/>
      <c r="D79" s="41">
        <v>0</v>
      </c>
      <c r="E79" s="41">
        <f t="shared" si="5"/>
        <v>8</v>
      </c>
      <c r="F79" s="47">
        <f t="shared" si="2"/>
        <v>1</v>
      </c>
    </row>
    <row r="80" spans="1:6" x14ac:dyDescent="0.25">
      <c r="A80" s="40">
        <v>123</v>
      </c>
      <c r="B80" s="43">
        <v>42127</v>
      </c>
      <c r="C80" s="41"/>
      <c r="D80" s="41">
        <v>0</v>
      </c>
      <c r="E80" s="41">
        <f t="shared" si="5"/>
        <v>8</v>
      </c>
      <c r="F80" s="47">
        <f t="shared" si="2"/>
        <v>1</v>
      </c>
    </row>
    <row r="81" spans="1:6" x14ac:dyDescent="0.25">
      <c r="A81" s="40">
        <v>124</v>
      </c>
      <c r="B81" s="43">
        <v>42128</v>
      </c>
      <c r="C81" s="41"/>
      <c r="D81" s="41">
        <v>0</v>
      </c>
      <c r="E81" s="41">
        <f t="shared" si="5"/>
        <v>8</v>
      </c>
      <c r="F81" s="47">
        <f t="shared" si="2"/>
        <v>1</v>
      </c>
    </row>
    <row r="82" spans="1:6" x14ac:dyDescent="0.25">
      <c r="A82" s="40">
        <v>125</v>
      </c>
      <c r="B82" s="43">
        <v>42129</v>
      </c>
      <c r="C82" s="41"/>
      <c r="D82" s="41">
        <v>0</v>
      </c>
      <c r="E82" s="41">
        <f t="shared" si="5"/>
        <v>8</v>
      </c>
      <c r="F82" s="47">
        <f t="shared" si="2"/>
        <v>1</v>
      </c>
    </row>
    <row r="83" spans="1:6" x14ac:dyDescent="0.25">
      <c r="A83" s="40">
        <v>126</v>
      </c>
      <c r="B83" s="43">
        <v>42130</v>
      </c>
      <c r="C83" s="41"/>
      <c r="D83" s="41">
        <v>0</v>
      </c>
      <c r="E83" s="41">
        <f t="shared" si="5"/>
        <v>8</v>
      </c>
      <c r="F83" s="47">
        <f t="shared" si="2"/>
        <v>1</v>
      </c>
    </row>
    <row r="84" spans="1:6" x14ac:dyDescent="0.25">
      <c r="A84" s="40">
        <v>127</v>
      </c>
      <c r="B84" s="43">
        <v>42131</v>
      </c>
      <c r="C84" s="41"/>
      <c r="D84" s="41">
        <v>0</v>
      </c>
      <c r="E84" s="41">
        <f t="shared" si="5"/>
        <v>8</v>
      </c>
      <c r="F84" s="47">
        <f t="shared" si="2"/>
        <v>1</v>
      </c>
    </row>
    <row r="85" spans="1:6" x14ac:dyDescent="0.25">
      <c r="A85" s="40">
        <v>128</v>
      </c>
      <c r="B85" s="43">
        <v>42132</v>
      </c>
      <c r="C85" s="41"/>
      <c r="D85" s="41">
        <v>0</v>
      </c>
      <c r="E85" s="41">
        <f t="shared" si="5"/>
        <v>8</v>
      </c>
      <c r="F85" s="47">
        <f t="shared" si="2"/>
        <v>1</v>
      </c>
    </row>
    <row r="86" spans="1:6" x14ac:dyDescent="0.25">
      <c r="A86" s="40">
        <v>129</v>
      </c>
      <c r="B86" s="43">
        <v>42133</v>
      </c>
      <c r="C86" s="41"/>
      <c r="D86" s="41">
        <v>0</v>
      </c>
      <c r="E86" s="41">
        <f t="shared" si="5"/>
        <v>8</v>
      </c>
      <c r="F86" s="47">
        <f t="shared" si="2"/>
        <v>1</v>
      </c>
    </row>
    <row r="87" spans="1:6" x14ac:dyDescent="0.25">
      <c r="A87" s="40">
        <v>130</v>
      </c>
      <c r="B87" s="43">
        <v>42134</v>
      </c>
      <c r="C87" s="41"/>
      <c r="D87" s="41">
        <v>0</v>
      </c>
      <c r="E87" s="41">
        <f t="shared" si="5"/>
        <v>8</v>
      </c>
      <c r="F87" s="47">
        <f t="shared" ref="F87:F125" si="6">E87/C$125</f>
        <v>1</v>
      </c>
    </row>
    <row r="88" spans="1:6" x14ac:dyDescent="0.25">
      <c r="A88" s="40">
        <v>131</v>
      </c>
      <c r="B88" s="43">
        <v>42135</v>
      </c>
      <c r="C88" s="41"/>
      <c r="D88" s="41">
        <v>0</v>
      </c>
      <c r="E88" s="41">
        <f t="shared" si="5"/>
        <v>8</v>
      </c>
      <c r="F88" s="47">
        <f t="shared" si="6"/>
        <v>1</v>
      </c>
    </row>
    <row r="89" spans="1:6" x14ac:dyDescent="0.25">
      <c r="A89" s="40">
        <v>132</v>
      </c>
      <c r="B89" s="43">
        <v>42136</v>
      </c>
      <c r="C89" s="41"/>
      <c r="D89" s="41">
        <v>0</v>
      </c>
      <c r="E89" s="41">
        <f t="shared" si="5"/>
        <v>8</v>
      </c>
      <c r="F89" s="47">
        <f t="shared" si="6"/>
        <v>1</v>
      </c>
    </row>
    <row r="90" spans="1:6" x14ac:dyDescent="0.25">
      <c r="A90" s="40">
        <v>133</v>
      </c>
      <c r="B90" s="43">
        <v>42137</v>
      </c>
      <c r="C90" s="41"/>
      <c r="D90" s="41">
        <v>0</v>
      </c>
      <c r="E90" s="41">
        <f t="shared" si="5"/>
        <v>8</v>
      </c>
      <c r="F90" s="47">
        <f t="shared" si="6"/>
        <v>1</v>
      </c>
    </row>
    <row r="91" spans="1:6" x14ac:dyDescent="0.25">
      <c r="A91" s="40">
        <v>134</v>
      </c>
      <c r="B91" s="43">
        <v>42138</v>
      </c>
      <c r="C91" s="41"/>
      <c r="D91" s="41">
        <v>0</v>
      </c>
      <c r="E91" s="41">
        <f t="shared" si="5"/>
        <v>8</v>
      </c>
      <c r="F91" s="47">
        <f t="shared" si="6"/>
        <v>1</v>
      </c>
    </row>
    <row r="92" spans="1:6" x14ac:dyDescent="0.25">
      <c r="A92" s="40">
        <v>135</v>
      </c>
      <c r="B92" s="43">
        <v>42139</v>
      </c>
      <c r="C92" s="41"/>
      <c r="D92" s="41">
        <v>0</v>
      </c>
      <c r="E92" s="41">
        <f t="shared" si="5"/>
        <v>8</v>
      </c>
      <c r="F92" s="47">
        <f t="shared" si="6"/>
        <v>1</v>
      </c>
    </row>
    <row r="93" spans="1:6" x14ac:dyDescent="0.25">
      <c r="A93" s="40">
        <v>136</v>
      </c>
      <c r="B93" s="43">
        <v>42140</v>
      </c>
      <c r="C93" s="41"/>
      <c r="D93" s="41">
        <v>0</v>
      </c>
      <c r="E93" s="41">
        <f t="shared" si="5"/>
        <v>8</v>
      </c>
      <c r="F93" s="47">
        <f t="shared" si="6"/>
        <v>1</v>
      </c>
    </row>
    <row r="94" spans="1:6" x14ac:dyDescent="0.25">
      <c r="A94" s="40">
        <v>137</v>
      </c>
      <c r="B94" s="43">
        <v>42141</v>
      </c>
      <c r="C94" s="41"/>
      <c r="D94" s="41">
        <v>0</v>
      </c>
      <c r="E94" s="41">
        <f t="shared" si="5"/>
        <v>8</v>
      </c>
      <c r="F94" s="47">
        <f t="shared" si="6"/>
        <v>1</v>
      </c>
    </row>
    <row r="95" spans="1:6" x14ac:dyDescent="0.25">
      <c r="A95" s="40">
        <v>138</v>
      </c>
      <c r="B95" s="43">
        <v>42142</v>
      </c>
      <c r="C95" s="41"/>
      <c r="D95" s="41">
        <v>0</v>
      </c>
      <c r="E95" s="41">
        <f t="shared" si="5"/>
        <v>8</v>
      </c>
      <c r="F95" s="47">
        <f t="shared" si="6"/>
        <v>1</v>
      </c>
    </row>
    <row r="96" spans="1:6" x14ac:dyDescent="0.25">
      <c r="A96" s="40">
        <v>139</v>
      </c>
      <c r="B96" s="43">
        <v>42143</v>
      </c>
      <c r="C96" s="41"/>
      <c r="D96" s="41">
        <v>0</v>
      </c>
      <c r="E96" s="41">
        <f t="shared" si="5"/>
        <v>8</v>
      </c>
      <c r="F96" s="47">
        <f t="shared" si="6"/>
        <v>1</v>
      </c>
    </row>
    <row r="97" spans="1:6" x14ac:dyDescent="0.25">
      <c r="A97" s="40">
        <v>140</v>
      </c>
      <c r="B97" s="43">
        <v>42144</v>
      </c>
      <c r="C97" s="41"/>
      <c r="D97" s="41">
        <v>0</v>
      </c>
      <c r="E97" s="41">
        <f t="shared" si="5"/>
        <v>8</v>
      </c>
      <c r="F97" s="47">
        <f t="shared" si="6"/>
        <v>1</v>
      </c>
    </row>
    <row r="98" spans="1:6" x14ac:dyDescent="0.25">
      <c r="A98" s="40">
        <v>141</v>
      </c>
      <c r="B98" s="43">
        <v>42145</v>
      </c>
      <c r="C98" s="41"/>
      <c r="D98" s="41">
        <v>0</v>
      </c>
      <c r="E98" s="41">
        <f t="shared" si="5"/>
        <v>8</v>
      </c>
      <c r="F98" s="47">
        <f t="shared" si="6"/>
        <v>1</v>
      </c>
    </row>
    <row r="99" spans="1:6" x14ac:dyDescent="0.25">
      <c r="A99" s="40">
        <v>142</v>
      </c>
      <c r="B99" s="43">
        <v>42146</v>
      </c>
      <c r="C99" s="41"/>
      <c r="D99" s="41">
        <v>0</v>
      </c>
      <c r="E99" s="41">
        <f t="shared" si="5"/>
        <v>8</v>
      </c>
      <c r="F99" s="47">
        <f t="shared" si="6"/>
        <v>1</v>
      </c>
    </row>
    <row r="100" spans="1:6" x14ac:dyDescent="0.25">
      <c r="A100" s="40">
        <v>143</v>
      </c>
      <c r="B100" s="43">
        <v>42147</v>
      </c>
      <c r="C100" s="41"/>
      <c r="D100" s="41">
        <v>0</v>
      </c>
      <c r="E100" s="41">
        <f t="shared" si="5"/>
        <v>8</v>
      </c>
      <c r="F100" s="47">
        <f t="shared" si="6"/>
        <v>1</v>
      </c>
    </row>
    <row r="101" spans="1:6" x14ac:dyDescent="0.25">
      <c r="A101" s="40">
        <v>144</v>
      </c>
      <c r="B101" s="43">
        <v>42148</v>
      </c>
      <c r="C101" s="41"/>
      <c r="D101" s="41">
        <v>0</v>
      </c>
      <c r="E101" s="41">
        <f t="shared" si="5"/>
        <v>8</v>
      </c>
      <c r="F101" s="47">
        <f t="shared" si="6"/>
        <v>1</v>
      </c>
    </row>
    <row r="102" spans="1:6" x14ac:dyDescent="0.25">
      <c r="A102" s="40">
        <v>145</v>
      </c>
      <c r="B102" s="43">
        <v>42149</v>
      </c>
      <c r="C102" s="41"/>
      <c r="D102" s="41">
        <v>0</v>
      </c>
      <c r="E102" s="41">
        <f t="shared" si="5"/>
        <v>8</v>
      </c>
      <c r="F102" s="47">
        <f t="shared" si="6"/>
        <v>1</v>
      </c>
    </row>
    <row r="103" spans="1:6" x14ac:dyDescent="0.25">
      <c r="A103" s="40">
        <v>146</v>
      </c>
      <c r="B103" s="43">
        <v>42150</v>
      </c>
      <c r="C103" s="41"/>
      <c r="D103" s="41">
        <v>0</v>
      </c>
      <c r="E103" s="41">
        <f t="shared" si="5"/>
        <v>8</v>
      </c>
      <c r="F103" s="47">
        <f t="shared" si="6"/>
        <v>1</v>
      </c>
    </row>
    <row r="104" spans="1:6" x14ac:dyDescent="0.25">
      <c r="A104" s="40">
        <v>147</v>
      </c>
      <c r="B104" s="43">
        <v>42151</v>
      </c>
      <c r="C104" s="41"/>
      <c r="D104" s="41">
        <v>0</v>
      </c>
      <c r="E104" s="41">
        <f t="shared" si="5"/>
        <v>8</v>
      </c>
      <c r="F104" s="47">
        <f t="shared" si="6"/>
        <v>1</v>
      </c>
    </row>
    <row r="105" spans="1:6" x14ac:dyDescent="0.25">
      <c r="A105" s="40">
        <v>148</v>
      </c>
      <c r="B105" s="43">
        <v>42152</v>
      </c>
      <c r="C105" s="41"/>
      <c r="D105" s="41">
        <v>0</v>
      </c>
      <c r="E105" s="41">
        <f t="shared" si="5"/>
        <v>8</v>
      </c>
      <c r="F105" s="47">
        <f t="shared" si="6"/>
        <v>1</v>
      </c>
    </row>
    <row r="106" spans="1:6" x14ac:dyDescent="0.25">
      <c r="A106" s="40">
        <v>149</v>
      </c>
      <c r="B106" s="43">
        <v>42153</v>
      </c>
      <c r="C106" s="41"/>
      <c r="D106" s="41">
        <v>0</v>
      </c>
      <c r="E106" s="41">
        <f t="shared" si="5"/>
        <v>8</v>
      </c>
      <c r="F106" s="47">
        <f t="shared" si="6"/>
        <v>1</v>
      </c>
    </row>
    <row r="107" spans="1:6" x14ac:dyDescent="0.25">
      <c r="A107" s="40">
        <v>150</v>
      </c>
      <c r="B107" s="43">
        <v>42154</v>
      </c>
      <c r="C107" s="41"/>
      <c r="D107" s="41">
        <v>0</v>
      </c>
      <c r="E107" s="41">
        <f t="shared" si="5"/>
        <v>8</v>
      </c>
      <c r="F107" s="47">
        <f t="shared" si="6"/>
        <v>1</v>
      </c>
    </row>
    <row r="108" spans="1:6" x14ac:dyDescent="0.25">
      <c r="A108" s="40">
        <v>151</v>
      </c>
      <c r="B108" s="43">
        <v>42155</v>
      </c>
      <c r="C108" s="41"/>
      <c r="D108" s="41">
        <v>0</v>
      </c>
      <c r="E108" s="41">
        <f t="shared" si="5"/>
        <v>8</v>
      </c>
      <c r="F108" s="47">
        <f t="shared" si="6"/>
        <v>1</v>
      </c>
    </row>
    <row r="109" spans="1:6" x14ac:dyDescent="0.25">
      <c r="A109" s="40">
        <v>152</v>
      </c>
      <c r="B109" s="43">
        <v>42156</v>
      </c>
      <c r="C109" s="41"/>
      <c r="D109" s="41">
        <v>0</v>
      </c>
      <c r="E109" s="41">
        <f t="shared" si="5"/>
        <v>8</v>
      </c>
      <c r="F109" s="47">
        <f t="shared" si="6"/>
        <v>1</v>
      </c>
    </row>
    <row r="110" spans="1:6" x14ac:dyDescent="0.25">
      <c r="A110" s="40">
        <v>153</v>
      </c>
      <c r="B110" s="43">
        <v>42157</v>
      </c>
      <c r="C110" s="41"/>
      <c r="D110" s="41">
        <v>0</v>
      </c>
      <c r="E110" s="41">
        <f t="shared" si="5"/>
        <v>8</v>
      </c>
      <c r="F110" s="47">
        <f t="shared" si="6"/>
        <v>1</v>
      </c>
    </row>
    <row r="111" spans="1:6" x14ac:dyDescent="0.25">
      <c r="A111" s="40">
        <v>154</v>
      </c>
      <c r="B111" s="43">
        <v>42158</v>
      </c>
      <c r="C111" s="41"/>
      <c r="D111" s="41">
        <v>0</v>
      </c>
      <c r="E111" s="41">
        <f t="shared" si="5"/>
        <v>8</v>
      </c>
      <c r="F111" s="47">
        <f t="shared" si="6"/>
        <v>1</v>
      </c>
    </row>
    <row r="112" spans="1:6" x14ac:dyDescent="0.25">
      <c r="A112" s="40">
        <v>155</v>
      </c>
      <c r="B112" s="43">
        <v>42159</v>
      </c>
      <c r="C112" s="41"/>
      <c r="D112" s="41">
        <v>0</v>
      </c>
      <c r="E112" s="41">
        <f t="shared" si="5"/>
        <v>8</v>
      </c>
      <c r="F112" s="47">
        <f t="shared" si="6"/>
        <v>1</v>
      </c>
    </row>
    <row r="113" spans="1:6" x14ac:dyDescent="0.25">
      <c r="A113" s="40">
        <v>156</v>
      </c>
      <c r="B113" s="43">
        <v>42160</v>
      </c>
      <c r="C113" s="41"/>
      <c r="D113" s="41">
        <v>0</v>
      </c>
      <c r="E113" s="41">
        <f t="shared" si="5"/>
        <v>8</v>
      </c>
      <c r="F113" s="47">
        <f t="shared" si="6"/>
        <v>1</v>
      </c>
    </row>
    <row r="114" spans="1:6" x14ac:dyDescent="0.25">
      <c r="A114" s="40">
        <v>157</v>
      </c>
      <c r="B114" s="43">
        <v>42161</v>
      </c>
      <c r="C114" s="41"/>
      <c r="D114" s="41">
        <v>0</v>
      </c>
      <c r="E114" s="41">
        <f t="shared" si="5"/>
        <v>8</v>
      </c>
      <c r="F114" s="47">
        <f t="shared" si="6"/>
        <v>1</v>
      </c>
    </row>
    <row r="115" spans="1:6" x14ac:dyDescent="0.25">
      <c r="A115" s="40">
        <v>158</v>
      </c>
      <c r="B115" s="43">
        <v>42162</v>
      </c>
      <c r="C115" s="41"/>
      <c r="D115" s="41">
        <v>0</v>
      </c>
      <c r="E115" s="41">
        <f t="shared" si="5"/>
        <v>8</v>
      </c>
      <c r="F115" s="47">
        <f t="shared" si="6"/>
        <v>1</v>
      </c>
    </row>
    <row r="116" spans="1:6" x14ac:dyDescent="0.25">
      <c r="A116" s="40">
        <v>159</v>
      </c>
      <c r="B116" s="43">
        <v>42163</v>
      </c>
      <c r="C116" s="41">
        <v>8</v>
      </c>
      <c r="D116" s="41"/>
      <c r="E116" s="41">
        <v>8</v>
      </c>
      <c r="F116" s="47">
        <f t="shared" si="6"/>
        <v>1</v>
      </c>
    </row>
    <row r="117" spans="1:6" x14ac:dyDescent="0.25">
      <c r="A117" s="40">
        <v>160</v>
      </c>
      <c r="B117" s="43">
        <v>42164</v>
      </c>
      <c r="C117" s="41"/>
      <c r="D117" s="41">
        <f>(C125-C116)/(A125-A116)</f>
        <v>0</v>
      </c>
      <c r="E117" s="41">
        <f>D117+E116</f>
        <v>8</v>
      </c>
      <c r="F117" s="47">
        <f t="shared" si="6"/>
        <v>1</v>
      </c>
    </row>
    <row r="118" spans="1:6" x14ac:dyDescent="0.25">
      <c r="A118" s="40">
        <v>161</v>
      </c>
      <c r="B118" s="43">
        <v>42165</v>
      </c>
      <c r="C118" s="41"/>
      <c r="D118" s="41">
        <v>0</v>
      </c>
      <c r="E118" s="41">
        <f t="shared" ref="E118:E124" si="7">D118+E117</f>
        <v>8</v>
      </c>
      <c r="F118" s="47">
        <f t="shared" si="6"/>
        <v>1</v>
      </c>
    </row>
    <row r="119" spans="1:6" x14ac:dyDescent="0.25">
      <c r="A119" s="40">
        <v>162</v>
      </c>
      <c r="B119" s="43">
        <v>42166</v>
      </c>
      <c r="C119" s="41"/>
      <c r="D119" s="41">
        <v>0</v>
      </c>
      <c r="E119" s="41">
        <f t="shared" si="7"/>
        <v>8</v>
      </c>
      <c r="F119" s="47">
        <f t="shared" si="6"/>
        <v>1</v>
      </c>
    </row>
    <row r="120" spans="1:6" x14ac:dyDescent="0.25">
      <c r="A120" s="40">
        <v>163</v>
      </c>
      <c r="B120" s="43">
        <v>42167</v>
      </c>
      <c r="C120" s="41"/>
      <c r="D120" s="41">
        <v>0</v>
      </c>
      <c r="E120" s="41">
        <f t="shared" si="7"/>
        <v>8</v>
      </c>
      <c r="F120" s="47">
        <f t="shared" si="6"/>
        <v>1</v>
      </c>
    </row>
    <row r="121" spans="1:6" x14ac:dyDescent="0.25">
      <c r="A121" s="40">
        <v>164</v>
      </c>
      <c r="B121" s="43">
        <v>42168</v>
      </c>
      <c r="C121" s="41"/>
      <c r="D121" s="41">
        <v>0</v>
      </c>
      <c r="E121" s="41">
        <f t="shared" si="7"/>
        <v>8</v>
      </c>
      <c r="F121" s="47">
        <f t="shared" si="6"/>
        <v>1</v>
      </c>
    </row>
    <row r="122" spans="1:6" x14ac:dyDescent="0.25">
      <c r="A122" s="40">
        <v>165</v>
      </c>
      <c r="B122" s="43">
        <v>42169</v>
      </c>
      <c r="C122" s="41"/>
      <c r="D122" s="41">
        <v>0</v>
      </c>
      <c r="E122" s="41">
        <f t="shared" si="7"/>
        <v>8</v>
      </c>
      <c r="F122" s="47">
        <f t="shared" si="6"/>
        <v>1</v>
      </c>
    </row>
    <row r="123" spans="1:6" x14ac:dyDescent="0.25">
      <c r="A123" s="40">
        <v>166</v>
      </c>
      <c r="B123" s="43">
        <v>42170</v>
      </c>
      <c r="C123" s="41"/>
      <c r="D123" s="41">
        <v>0</v>
      </c>
      <c r="E123" s="41">
        <f t="shared" si="7"/>
        <v>8</v>
      </c>
      <c r="F123" s="47">
        <f t="shared" si="6"/>
        <v>1</v>
      </c>
    </row>
    <row r="124" spans="1:6" x14ac:dyDescent="0.25">
      <c r="A124" s="40">
        <v>167</v>
      </c>
      <c r="B124" s="43">
        <v>42171</v>
      </c>
      <c r="C124" s="41"/>
      <c r="D124" s="41">
        <v>0</v>
      </c>
      <c r="E124" s="41">
        <f t="shared" si="7"/>
        <v>8</v>
      </c>
      <c r="F124" s="47">
        <f t="shared" si="6"/>
        <v>1</v>
      </c>
    </row>
    <row r="125" spans="1:6" x14ac:dyDescent="0.25">
      <c r="A125" s="40">
        <v>168</v>
      </c>
      <c r="B125" s="43">
        <v>42172</v>
      </c>
      <c r="C125" s="41">
        <v>8</v>
      </c>
      <c r="D125" s="41">
        <v>0</v>
      </c>
      <c r="E125" s="41">
        <v>8</v>
      </c>
      <c r="F125" s="47">
        <f t="shared" si="6"/>
        <v>1</v>
      </c>
    </row>
    <row r="126" spans="1:6" x14ac:dyDescent="0.25">
      <c r="A126" s="40">
        <v>169</v>
      </c>
      <c r="B126" s="43">
        <v>42173</v>
      </c>
      <c r="C126" s="41"/>
      <c r="D126" s="41"/>
      <c r="E126" s="41"/>
      <c r="F126" s="41"/>
    </row>
    <row r="127" spans="1:6" x14ac:dyDescent="0.25">
      <c r="A127" s="40">
        <v>170</v>
      </c>
      <c r="B127" s="43">
        <v>42174</v>
      </c>
      <c r="C127" s="41"/>
      <c r="D127" s="41"/>
      <c r="E127" s="41"/>
      <c r="F127" s="41"/>
    </row>
    <row r="128" spans="1:6" x14ac:dyDescent="0.25">
      <c r="A128" s="40">
        <v>171</v>
      </c>
      <c r="B128" s="43">
        <v>42175</v>
      </c>
      <c r="C128" s="41"/>
      <c r="D128" s="41"/>
      <c r="E128" s="41"/>
      <c r="F128" s="41"/>
    </row>
    <row r="129" spans="1:6" x14ac:dyDescent="0.25">
      <c r="A129" s="40">
        <v>172</v>
      </c>
      <c r="B129" s="43">
        <v>42176</v>
      </c>
      <c r="C129" s="41"/>
      <c r="D129" s="41"/>
      <c r="E129" s="41"/>
      <c r="F129" s="41"/>
    </row>
    <row r="130" spans="1:6" x14ac:dyDescent="0.25">
      <c r="A130" s="40">
        <v>173</v>
      </c>
      <c r="B130" s="43">
        <v>42177</v>
      </c>
      <c r="C130" s="41"/>
      <c r="D130" s="41"/>
      <c r="E130" s="41"/>
      <c r="F130" s="41"/>
    </row>
    <row r="131" spans="1:6" x14ac:dyDescent="0.25">
      <c r="A131" s="40">
        <v>174</v>
      </c>
      <c r="B131" s="43">
        <v>42178</v>
      </c>
      <c r="C131" s="41"/>
      <c r="D131" s="41"/>
      <c r="E131" s="41"/>
      <c r="F131" s="41"/>
    </row>
    <row r="132" spans="1:6" x14ac:dyDescent="0.25">
      <c r="A132" s="40">
        <v>175</v>
      </c>
      <c r="B132" s="43">
        <v>42179</v>
      </c>
      <c r="C132" s="41"/>
      <c r="D132" s="41"/>
      <c r="E132" s="41"/>
      <c r="F132" s="41"/>
    </row>
    <row r="133" spans="1:6" x14ac:dyDescent="0.25">
      <c r="A133" s="40">
        <v>176</v>
      </c>
      <c r="B133" s="43">
        <v>42180</v>
      </c>
      <c r="C133" s="41"/>
      <c r="D133" s="41"/>
      <c r="E133" s="41"/>
      <c r="F133" s="41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2015</vt:lpstr>
      <vt:lpstr>Spawn Timing Summary Dungeness</vt:lpstr>
      <vt:lpstr>RM .3-3.3</vt:lpstr>
      <vt:lpstr>RM 3.3-6.4</vt:lpstr>
      <vt:lpstr>RM 6.4-9.2</vt:lpstr>
      <vt:lpstr>RM 9.2-11.2</vt:lpstr>
      <vt:lpstr>RM 11.5-13.8</vt:lpstr>
      <vt:lpstr>RM13.8-15.8</vt:lpstr>
      <vt:lpstr>GW RM 0.0-1</vt:lpstr>
      <vt:lpstr>GW RM 1.0-2.5</vt:lpstr>
      <vt:lpstr>GW RM 2.5-5.1 Supp</vt:lpstr>
      <vt:lpstr>RM 15.8-18.9 Supp</vt:lpstr>
      <vt:lpstr>Canyon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cburns</dc:creator>
  <cp:lastModifiedBy>Craig, Bethany E (DFW)</cp:lastModifiedBy>
  <dcterms:created xsi:type="dcterms:W3CDTF">2010-11-16T16:08:34Z</dcterms:created>
  <dcterms:modified xsi:type="dcterms:W3CDTF">2023-04-25T21:54:42Z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2023-04-25T21:47:50Z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8744e662-476c-454d-8e75-c00c07f3a2a1</vt:lpwstr>
  </property>
  <property fmtid="{D5CDD505-2E9C-101B-9397-08002B2CF9AE}" pid="8" name="MSIP_Label_45011977-b912-4387-97a4-f4c94a801377_ContentBits">
    <vt:lpwstr>0</vt:lpwstr>
  </property>
</Properties>
</file>