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jamestowntribeorg-my.sharepoint.com/personal/cburns_jamestowntribe_org/Documents/Desktop/"/>
    </mc:Choice>
  </mc:AlternateContent>
  <xr:revisionPtr revIDLastSave="2943" documentId="13_ncr:1_{C5EA7372-F63F-4006-9678-637C37393FA1}" xr6:coauthVersionLast="47" xr6:coauthVersionMax="47" xr10:uidLastSave="{CE7AA65E-0E80-49E2-B0E8-BE720A9D6111}"/>
  <bookViews>
    <workbookView xWindow="28680" yWindow="-120" windowWidth="29040" windowHeight="15840" xr2:uid="{00000000-000D-0000-FFFF-FFFF00000000}"/>
  </bookViews>
  <sheets>
    <sheet name="2023" sheetId="1" r:id="rId1"/>
    <sheet name="Spawn Timing Summary Dungeness" sheetId="5" r:id="rId2"/>
    <sheet name="0.0-0.3" sheetId="23" r:id="rId3"/>
    <sheet name="RM .3-3.3" sheetId="3" r:id="rId4"/>
    <sheet name="RM 3.3-6.4" sheetId="6" r:id="rId5"/>
    <sheet name="RM 6.4-9.2" sheetId="7" r:id="rId6"/>
    <sheet name="RM 9.2-11.2" sheetId="8" r:id="rId7"/>
    <sheet name="RM 11.2-11.5" sheetId="18" r:id="rId8"/>
    <sheet name="RM 11.2-13.8" sheetId="9" r:id="rId9"/>
    <sheet name="RM13.8-15.8" sheetId="10" r:id="rId10"/>
    <sheet name="RM 15.8-17.5 Supp" sheetId="15" r:id="rId11"/>
    <sheet name="RM 17.5-18.7" sheetId="20" r:id="rId12"/>
    <sheet name="GW RM 0.0-1" sheetId="11" r:id="rId13"/>
    <sheet name="GW RM 1.0-2.5" sheetId="12" r:id="rId14"/>
    <sheet name="GW RM 2.5-5.1 Supp" sheetId="14" r:id="rId15"/>
    <sheet name="RM 5.1-9.6" sheetId="22" r:id="rId16"/>
    <sheet name="Canyon" sheetId="16" r:id="rId17"/>
    <sheet name="Charts" sheetId="13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8" i="1" l="1"/>
  <c r="N64" i="1"/>
  <c r="K64" i="1"/>
  <c r="U64" i="1"/>
  <c r="K91" i="1"/>
  <c r="J87" i="1"/>
  <c r="K102" i="1" s="1"/>
  <c r="M80" i="1"/>
  <c r="M79" i="1"/>
  <c r="L72" i="1"/>
  <c r="M72" i="1"/>
  <c r="G171" i="7"/>
  <c r="H171" i="7"/>
  <c r="M67" i="1"/>
  <c r="L67" i="1"/>
  <c r="E167" i="16"/>
  <c r="C167" i="16"/>
  <c r="H170" i="12"/>
  <c r="G170" i="12"/>
  <c r="F171" i="12"/>
  <c r="E171" i="12"/>
  <c r="G95" i="12"/>
  <c r="E64" i="12"/>
  <c r="E65" i="12"/>
  <c r="E66" i="12"/>
  <c r="E67" i="12" s="1"/>
  <c r="E68" i="12" s="1"/>
  <c r="E69" i="12" s="1"/>
  <c r="E70" i="12" s="1"/>
  <c r="E71" i="12" s="1"/>
  <c r="E72" i="12" s="1"/>
  <c r="E73" i="12" s="1"/>
  <c r="E74" i="12" s="1"/>
  <c r="E75" i="12" s="1"/>
  <c r="E76" i="12" s="1"/>
  <c r="E77" i="12" s="1"/>
  <c r="E78" i="12" s="1"/>
  <c r="E79" i="12" s="1"/>
  <c r="E80" i="12" s="1"/>
  <c r="E81" i="12" s="1"/>
  <c r="E82" i="12" s="1"/>
  <c r="E83" i="12" s="1"/>
  <c r="E84" i="12" s="1"/>
  <c r="E85" i="12" s="1"/>
  <c r="E86" i="12" s="1"/>
  <c r="E87" i="12" s="1"/>
  <c r="E88" i="12" s="1"/>
  <c r="E89" i="12" s="1"/>
  <c r="E90" i="12" s="1"/>
  <c r="E91" i="12" s="1"/>
  <c r="E92" i="12" s="1"/>
  <c r="E93" i="12" s="1"/>
  <c r="E94" i="12" s="1"/>
  <c r="E95" i="12" s="1"/>
  <c r="E63" i="12"/>
  <c r="D63" i="12"/>
  <c r="E171" i="15"/>
  <c r="D171" i="15"/>
  <c r="G170" i="15"/>
  <c r="F170" i="15"/>
  <c r="H97" i="15"/>
  <c r="F171" i="9"/>
  <c r="E171" i="9"/>
  <c r="H170" i="9"/>
  <c r="G170" i="9"/>
  <c r="G91" i="9"/>
  <c r="D78" i="9"/>
  <c r="E52" i="9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90" i="9" s="1"/>
  <c r="E91" i="9" s="1"/>
  <c r="E51" i="9"/>
  <c r="D51" i="9"/>
  <c r="F166" i="6"/>
  <c r="E166" i="6"/>
  <c r="F172" i="7"/>
  <c r="E172" i="7"/>
  <c r="G170" i="8"/>
  <c r="F171" i="8"/>
  <c r="E171" i="8"/>
  <c r="G91" i="8"/>
  <c r="I144" i="7"/>
  <c r="D69" i="7"/>
  <c r="E41" i="7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40" i="7"/>
  <c r="D45" i="7"/>
  <c r="D40" i="7"/>
  <c r="G165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70" i="6"/>
  <c r="E89" i="6"/>
  <c r="E90" i="6" s="1"/>
  <c r="E91" i="6" s="1"/>
  <c r="E92" i="6" s="1"/>
  <c r="E93" i="6" s="1"/>
  <c r="E94" i="6" s="1"/>
  <c r="E95" i="6" s="1"/>
  <c r="E96" i="6" s="1"/>
  <c r="E97" i="6" s="1"/>
  <c r="E98" i="6" s="1"/>
  <c r="E88" i="6"/>
  <c r="D88" i="6"/>
  <c r="E72" i="6"/>
  <c r="E73" i="6"/>
  <c r="E74" i="6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71" i="6"/>
  <c r="D71" i="6"/>
  <c r="E56" i="6"/>
  <c r="E57" i="6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55" i="6"/>
  <c r="D55" i="6"/>
  <c r="F171" i="3"/>
  <c r="E171" i="3"/>
  <c r="G170" i="3"/>
  <c r="G94" i="3"/>
  <c r="E73" i="3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72" i="3"/>
  <c r="D72" i="3"/>
  <c r="E66" i="3"/>
  <c r="E67" i="3" s="1"/>
  <c r="E68" i="3" s="1"/>
  <c r="E69" i="3" s="1"/>
  <c r="E70" i="3" s="1"/>
  <c r="E71" i="3" s="1"/>
  <c r="E65" i="3"/>
  <c r="D66" i="3"/>
  <c r="D67" i="3"/>
  <c r="D68" i="3"/>
  <c r="D69" i="3"/>
  <c r="D70" i="3"/>
  <c r="D65" i="3"/>
  <c r="E52" i="3"/>
  <c r="E53" i="3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51" i="3"/>
  <c r="D51" i="3"/>
  <c r="F165" i="23"/>
  <c r="E165" i="23"/>
  <c r="H164" i="23"/>
  <c r="G164" i="23"/>
  <c r="G93" i="23"/>
  <c r="E73" i="23"/>
  <c r="E74" i="23"/>
  <c r="E75" i="23"/>
  <c r="E76" i="23" s="1"/>
  <c r="E77" i="23" s="1"/>
  <c r="E78" i="23" s="1"/>
  <c r="E79" i="23" s="1"/>
  <c r="E80" i="23" s="1"/>
  <c r="E81" i="23" s="1"/>
  <c r="E82" i="23" s="1"/>
  <c r="E83" i="23" s="1"/>
  <c r="E84" i="23" s="1"/>
  <c r="E85" i="23" s="1"/>
  <c r="E86" i="23" s="1"/>
  <c r="E87" i="23" s="1"/>
  <c r="E88" i="23" s="1"/>
  <c r="E89" i="23" s="1"/>
  <c r="E90" i="23" s="1"/>
  <c r="E91" i="23" s="1"/>
  <c r="E92" i="23" s="1"/>
  <c r="E93" i="23" s="1"/>
  <c r="D72" i="23"/>
  <c r="E72" i="23" s="1"/>
  <c r="E57" i="23"/>
  <c r="E58" i="23" s="1"/>
  <c r="E59" i="23" s="1"/>
  <c r="E60" i="23" s="1"/>
  <c r="E61" i="23" s="1"/>
  <c r="E62" i="23" s="1"/>
  <c r="E63" i="23" s="1"/>
  <c r="E64" i="23" s="1"/>
  <c r="E65" i="23" s="1"/>
  <c r="E66" i="23" s="1"/>
  <c r="E67" i="23" s="1"/>
  <c r="E68" i="23" s="1"/>
  <c r="E69" i="23" s="1"/>
  <c r="E70" i="23" s="1"/>
  <c r="E56" i="23"/>
  <c r="D56" i="23"/>
  <c r="Y14" i="16" l="1"/>
  <c r="Y13" i="16"/>
  <c r="Y12" i="16"/>
  <c r="Y11" i="16"/>
  <c r="Y10" i="16"/>
  <c r="Y9" i="16"/>
  <c r="Y8" i="16"/>
  <c r="Y7" i="16"/>
  <c r="Y6" i="16"/>
  <c r="Y6" i="12"/>
  <c r="S6" i="15"/>
  <c r="AA6" i="15" s="1"/>
  <c r="R7" i="9"/>
  <c r="Z7" i="9" s="1"/>
  <c r="Z6" i="9"/>
  <c r="R6" i="9"/>
  <c r="R5" i="9"/>
  <c r="Y8" i="8"/>
  <c r="Q8" i="8"/>
  <c r="Q7" i="8"/>
  <c r="Q6" i="8"/>
  <c r="Q5" i="8"/>
  <c r="Y7" i="7"/>
  <c r="Q7" i="7"/>
  <c r="Y6" i="7"/>
  <c r="Q6" i="7"/>
  <c r="Q5" i="7"/>
  <c r="Y5" i="7" s="1"/>
  <c r="X11" i="6"/>
  <c r="R11" i="6"/>
  <c r="Z11" i="6" s="1"/>
  <c r="R10" i="6"/>
  <c r="Z10" i="6" s="1"/>
  <c r="R9" i="6"/>
  <c r="Z9" i="6" s="1"/>
  <c r="R8" i="6"/>
  <c r="R7" i="6"/>
  <c r="S9" i="3"/>
  <c r="AA9" i="3" s="1"/>
  <c r="S8" i="3"/>
  <c r="AA8" i="3" s="1"/>
  <c r="S7" i="3"/>
  <c r="AA7" i="3" s="1"/>
  <c r="S6" i="3"/>
  <c r="S5" i="3"/>
  <c r="Y3" i="23"/>
  <c r="L80" i="1"/>
  <c r="L79" i="1"/>
  <c r="Q42" i="1"/>
  <c r="Q41" i="1"/>
  <c r="Q40" i="1"/>
  <c r="Q39" i="1"/>
  <c r="Q38" i="1"/>
  <c r="Q37" i="1"/>
  <c r="Q36" i="1"/>
  <c r="Q35" i="1"/>
  <c r="Q34" i="1"/>
  <c r="I44" i="1"/>
  <c r="Q52" i="1"/>
  <c r="I46" i="1"/>
  <c r="Q46" i="1" s="1"/>
  <c r="I30" i="1"/>
  <c r="Q30" i="1" s="1"/>
  <c r="I31" i="1"/>
  <c r="Q31" i="1" s="1"/>
  <c r="I29" i="1"/>
  <c r="I25" i="1"/>
  <c r="I26" i="1"/>
  <c r="I27" i="1"/>
  <c r="Q27" i="1" s="1"/>
  <c r="I24" i="1"/>
  <c r="I21" i="1"/>
  <c r="Q21" i="1" s="1"/>
  <c r="I22" i="1"/>
  <c r="Q22" i="1" s="1"/>
  <c r="I20" i="1"/>
  <c r="Q20" i="1" s="1"/>
  <c r="O18" i="1"/>
  <c r="I15" i="1"/>
  <c r="I16" i="1"/>
  <c r="Q16" i="1" s="1"/>
  <c r="I17" i="1"/>
  <c r="Q17" i="1" s="1"/>
  <c r="I18" i="1"/>
  <c r="Q18" i="1" s="1"/>
  <c r="I14" i="1"/>
  <c r="I9" i="1"/>
  <c r="I10" i="1"/>
  <c r="Q10" i="1" s="1"/>
  <c r="I11" i="1"/>
  <c r="Q11" i="1" s="1"/>
  <c r="I12" i="1"/>
  <c r="Q12" i="1" s="1"/>
  <c r="I8" i="1"/>
  <c r="Q5" i="1"/>
  <c r="H102" i="1"/>
  <c r="H170" i="3"/>
  <c r="H165" i="6"/>
  <c r="I64" i="1" l="1"/>
  <c r="H83" i="1"/>
  <c r="H100" i="1" s="1"/>
  <c r="J76" i="1"/>
  <c r="J99" i="1" s="1"/>
  <c r="H76" i="1"/>
  <c r="H99" i="1" s="1"/>
  <c r="H170" i="8"/>
  <c r="L87" i="1"/>
  <c r="H103" i="1" l="1"/>
  <c r="J102" i="1"/>
  <c r="J100" i="1"/>
  <c r="G82" i="1"/>
  <c r="G81" i="1"/>
  <c r="M81" i="1" s="1"/>
  <c r="G75" i="1"/>
  <c r="G74" i="1"/>
  <c r="G73" i="1"/>
  <c r="I73" i="1" s="1"/>
  <c r="K73" i="1" s="1"/>
  <c r="G71" i="1"/>
  <c r="G70" i="1"/>
  <c r="G69" i="1"/>
  <c r="G68" i="1"/>
  <c r="L74" i="1" l="1"/>
  <c r="P75" i="1" s="1"/>
  <c r="M74" i="1"/>
  <c r="Q75" i="1" s="1"/>
  <c r="I81" i="1"/>
  <c r="K81" i="1" s="1"/>
  <c r="M82" i="1"/>
  <c r="I82" i="1" s="1"/>
  <c r="K82" i="1" s="1"/>
  <c r="L69" i="1"/>
  <c r="M69" i="1"/>
  <c r="L75" i="1"/>
  <c r="I75" i="1"/>
  <c r="K75" i="1" s="1"/>
  <c r="L68" i="1"/>
  <c r="M68" i="1"/>
  <c r="M70" i="1"/>
  <c r="L70" i="1"/>
  <c r="L71" i="1"/>
  <c r="M71" i="1"/>
  <c r="J103" i="1"/>
  <c r="G76" i="1"/>
  <c r="G83" i="1"/>
  <c r="K83" i="1" l="1"/>
  <c r="K100" i="1" s="1"/>
  <c r="Q71" i="1"/>
  <c r="P71" i="1"/>
  <c r="K76" i="1"/>
  <c r="K99" i="1" s="1"/>
  <c r="K103" i="1" s="1"/>
  <c r="G107" i="1" s="1"/>
  <c r="I76" i="1"/>
  <c r="Q12" i="5" l="1"/>
  <c r="R12" i="5" l="1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1" i="5"/>
  <c r="O122" i="5"/>
  <c r="Q120" i="5"/>
  <c r="Q121" i="5"/>
  <c r="Q122" i="5"/>
  <c r="Q123" i="5"/>
  <c r="Q119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2" i="5"/>
  <c r="P13" i="5"/>
  <c r="P14" i="5"/>
  <c r="P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1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" i="5"/>
  <c r="M1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Burns</author>
    <author>tc={57459AE9-066E-4704-B851-3970D8AF4A80}</author>
  </authors>
  <commentList>
    <comment ref="I73" authorId="0" shapeId="0" xr:uid="{F1E9CA8F-D3CA-4893-B6C5-C87D88B824EC}">
      <text>
        <r>
          <rPr>
            <b/>
            <sz val="9"/>
            <color indexed="81"/>
            <rFont val="Tahoma"/>
            <family val="2"/>
          </rPr>
          <t>Chris Burns:</t>
        </r>
        <r>
          <rPr>
            <sz val="9"/>
            <color indexed="81"/>
            <rFont val="Tahoma"/>
            <family val="2"/>
          </rPr>
          <t xml:space="preserve">
Expanded using RM 11.2-13.8 expanded redds/Mi based on similar habitat.</t>
        </r>
      </text>
    </comment>
    <comment ref="I75" authorId="0" shapeId="0" xr:uid="{52AC38CE-7E18-41D4-A3DE-9513CC77DEA5}">
      <text>
        <r>
          <rPr>
            <b/>
            <sz val="9"/>
            <color indexed="81"/>
            <rFont val="Tahoma"/>
            <family val="2"/>
          </rPr>
          <t>Chris Burns:</t>
        </r>
        <r>
          <rPr>
            <sz val="9"/>
            <color indexed="81"/>
            <rFont val="Tahoma"/>
            <family val="2"/>
          </rPr>
          <t xml:space="preserve">
Expanded based on redds/Mi in RM 15.8-17.8 Supplemental</t>
        </r>
      </text>
    </comment>
    <comment ref="K81" authorId="0" shapeId="0" xr:uid="{C9B7F7AE-7A05-4956-9584-63B2AE60ED44}">
      <text>
        <r>
          <rPr>
            <b/>
            <sz val="9"/>
            <color indexed="81"/>
            <rFont val="Tahoma"/>
            <family val="2"/>
          </rPr>
          <t>Chris Burns:</t>
        </r>
        <r>
          <rPr>
            <sz val="9"/>
            <color indexed="81"/>
            <rFont val="Tahoma"/>
            <family val="2"/>
          </rPr>
          <t xml:space="preserve">
Used expanded redds per mile RM 1-2.5 divided by .5 to compensate for less spanwning habitat in RM 2.5-5.1.
</t>
        </r>
      </text>
    </comment>
    <comment ref="K102" authorId="0" shapeId="0" xr:uid="{9224B1F3-C6DE-4F5F-A08A-3C0411503FF9}">
      <text>
        <r>
          <rPr>
            <b/>
            <sz val="9"/>
            <color indexed="81"/>
            <rFont val="Tahoma"/>
            <family val="2"/>
          </rPr>
          <t>Chris Burns:</t>
        </r>
        <r>
          <rPr>
            <sz val="9"/>
            <color indexed="81"/>
            <rFont val="Tahoma"/>
            <family val="2"/>
          </rPr>
          <t xml:space="preserve">
Not expanded due to good coverage</t>
        </r>
      </text>
    </comment>
    <comment ref="G107" authorId="1" shapeId="0" xr:uid="{57459AE9-066E-4704-B851-3970D8AF4A8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escapement estimate does not include spawning that occurs in Matriotti Creek. While Spawning likely occurs in Matriotti Creek redds surveys are not performed due to logistical difficulties.  
Reply:
    Expansions are based on spawn timing for 2015 and redds/Mi for similar habitat.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Burns</author>
  </authors>
  <commentList>
    <comment ref="D170" authorId="0" shapeId="0" xr:uid="{40964B3F-5509-4E59-9599-7F3ACC119B0F}">
      <text>
        <r>
          <rPr>
            <b/>
            <sz val="9"/>
            <color indexed="81"/>
            <rFont val="Tahoma"/>
            <family val="2"/>
          </rPr>
          <t>Chris Burns:</t>
        </r>
        <r>
          <rPr>
            <sz val="9"/>
            <color indexed="81"/>
            <rFont val="Tahoma"/>
            <family val="2"/>
          </rPr>
          <t xml:space="preserve">
Redds Per/Mi from RM 9.2-11.2</t>
        </r>
      </text>
    </comment>
  </commentList>
</comments>
</file>

<file path=xl/sharedStrings.xml><?xml version="1.0" encoding="utf-8"?>
<sst xmlns="http://schemas.openxmlformats.org/spreadsheetml/2006/main" count="720" uniqueCount="157">
  <si>
    <t>River Drainage</t>
  </si>
  <si>
    <t>Dungeness River</t>
  </si>
  <si>
    <t>WRIA #</t>
  </si>
  <si>
    <t>Stream #</t>
  </si>
  <si>
    <t>Date</t>
  </si>
  <si>
    <t>RM Lower</t>
  </si>
  <si>
    <t>RM Upper</t>
  </si>
  <si>
    <t>Length</t>
  </si>
  <si>
    <t>Species</t>
  </si>
  <si>
    <t>Live Count</t>
  </si>
  <si>
    <t>Dead Count</t>
  </si>
  <si>
    <t>Total Count</t>
  </si>
  <si>
    <t>Visable</t>
  </si>
  <si>
    <t>New</t>
  </si>
  <si>
    <t>Cummulative</t>
  </si>
  <si>
    <t>Redds/Mi.</t>
  </si>
  <si>
    <t>Type Count</t>
  </si>
  <si>
    <t>Type Survey</t>
  </si>
  <si>
    <t>Surveyor</t>
  </si>
  <si>
    <t>Comments</t>
  </si>
  <si>
    <t>Reach</t>
  </si>
  <si>
    <t>Woodcock/Trap</t>
  </si>
  <si>
    <t>101/Woodcock</t>
  </si>
  <si>
    <t>Siphon/ May</t>
  </si>
  <si>
    <t>Canyon</t>
  </si>
  <si>
    <t>FKS/Klink</t>
  </si>
  <si>
    <t>Stat WK</t>
  </si>
  <si>
    <t>Julian Date</t>
  </si>
  <si>
    <t>Flow</t>
  </si>
  <si>
    <t>Bull Trout</t>
  </si>
  <si>
    <t>Grey Wolf</t>
  </si>
  <si>
    <t>Survey Date</t>
  </si>
  <si>
    <t>Cumm Redds to Date</t>
  </si>
  <si>
    <t>Redds/Day</t>
  </si>
  <si>
    <t>Est. Cumm. 1/</t>
  </si>
  <si>
    <t>% Spawning Complete</t>
  </si>
  <si>
    <t>Cummulative-to-Date Redd Count and % Spawning Complete</t>
  </si>
  <si>
    <t>RM. .3-3.3  Trap Site-Woodcock Rd.</t>
  </si>
  <si>
    <t>Dungeness/Greywolf Steelhead Spawn Timing Analysis (Wild Stock Natural Spawners)</t>
  </si>
  <si>
    <t xml:space="preserve">Est. Cumm. </t>
  </si>
  <si>
    <t>RM. 3.3-6.4 Woodcock Rd.-Hwy101</t>
  </si>
  <si>
    <t>RM. 6.4-9.2  Hwy 101- May Rd.</t>
  </si>
  <si>
    <t>RM. 9.2-11.2  May Rd.-Siphon</t>
  </si>
  <si>
    <t>Graywolf RM  0.0-1.0</t>
  </si>
  <si>
    <t>Graywolf RM. 1.0-2.5</t>
  </si>
  <si>
    <t>RM. 13.8 -15.8 Clink - forks</t>
  </si>
  <si>
    <t>RM .3-3.3</t>
  </si>
  <si>
    <t>RM 3.3-6.4</t>
  </si>
  <si>
    <t>RM 6.4-9.2</t>
  </si>
  <si>
    <t>RM 9.2-11.2</t>
  </si>
  <si>
    <t>RM 11.5-13.8</t>
  </si>
  <si>
    <t>RM 13.8-15.8</t>
  </si>
  <si>
    <t>RM 0.0-1.0</t>
  </si>
  <si>
    <t>GW</t>
  </si>
  <si>
    <t>RM 1.0-2.5</t>
  </si>
  <si>
    <t>Mean Lower</t>
  </si>
  <si>
    <t>Mean Upper</t>
  </si>
  <si>
    <t>Mean Graywolf</t>
  </si>
  <si>
    <t>Mean U/L</t>
  </si>
  <si>
    <t>Mean U/GW</t>
  </si>
  <si>
    <t>Mean U/L/GW</t>
  </si>
  <si>
    <t xml:space="preserve">Steelhead (Natural) Spawn Timing % Complete Dungeness Grarywolf 2015 </t>
  </si>
  <si>
    <t>Supp. Redds</t>
  </si>
  <si>
    <t>Canyon RM 0-.1</t>
  </si>
  <si>
    <t>Canyon Creek RM  0.0-1.7</t>
  </si>
  <si>
    <t>SH</t>
  </si>
  <si>
    <t>E. Crossing/Fks</t>
  </si>
  <si>
    <t>Hatchery Creek</t>
  </si>
  <si>
    <t>Hatchery CK</t>
  </si>
  <si>
    <t>Dungeness</t>
  </si>
  <si>
    <t>RM</t>
  </si>
  <si>
    <t>.3-3.3</t>
  </si>
  <si>
    <t>3.3-6.4</t>
  </si>
  <si>
    <t>6.4-9.2</t>
  </si>
  <si>
    <t>9.2-11.2</t>
  </si>
  <si>
    <t>13.8-15.8</t>
  </si>
  <si>
    <t>15.8-17.5</t>
  </si>
  <si>
    <t>17.5-18.7</t>
  </si>
  <si>
    <t>Greywolf</t>
  </si>
  <si>
    <t>0.0-1.0</t>
  </si>
  <si>
    <t>1.0-2.5</t>
  </si>
  <si>
    <t>2.5-5.1</t>
  </si>
  <si>
    <t>5.1-9.6</t>
  </si>
  <si>
    <t>0.0-1.7</t>
  </si>
  <si>
    <t>0.0-.5</t>
  </si>
  <si>
    <t>Hurd Creek</t>
  </si>
  <si>
    <t>Beebe Creek</t>
  </si>
  <si>
    <t>Miles</t>
  </si>
  <si>
    <t>Hatchery</t>
  </si>
  <si>
    <t>Totals</t>
  </si>
  <si>
    <t>Redds</t>
  </si>
  <si>
    <t>Exp. Redds</t>
  </si>
  <si>
    <t>Fish</t>
  </si>
  <si>
    <t>Redds/mi</t>
  </si>
  <si>
    <t>Exp.Redds/mi.</t>
  </si>
  <si>
    <t>Graywolf RM. 2.5-5.1</t>
  </si>
  <si>
    <t>RM. 15.8-17.5 Falls to Gold Creek</t>
  </si>
  <si>
    <t>Exp. Fish</t>
  </si>
  <si>
    <t>Redds/Mi</t>
  </si>
  <si>
    <t xml:space="preserve">RM. 11.2-11.5 </t>
  </si>
  <si>
    <t>Total estimated Steelhead Escapement</t>
  </si>
  <si>
    <t>Foot</t>
  </si>
  <si>
    <t>JB</t>
  </si>
  <si>
    <t>CA</t>
  </si>
  <si>
    <t>JB/CA</t>
  </si>
  <si>
    <t>JB/CB</t>
  </si>
  <si>
    <t>CA/JB</t>
  </si>
  <si>
    <t>Otter./101</t>
  </si>
  <si>
    <t>CB</t>
  </si>
  <si>
    <t>Hurd</t>
  </si>
  <si>
    <t>0.-.5</t>
  </si>
  <si>
    <t>9.2-11.2  2015</t>
  </si>
  <si>
    <t>% Spawning Complete 2015</t>
  </si>
  <si>
    <t>% spawning Complete</t>
  </si>
  <si>
    <t xml:space="preserve">% Spawning Complete </t>
  </si>
  <si>
    <t>% Spawning Complete Mean Upper 2015</t>
  </si>
  <si>
    <t>Total exp. Redds</t>
  </si>
  <si>
    <t>Exp Redds</t>
  </si>
  <si>
    <t>Unexpanded Fish</t>
  </si>
  <si>
    <t>Unexpanded Redds</t>
  </si>
  <si>
    <t>Expanded Redds</t>
  </si>
  <si>
    <t>Expanded Fish</t>
  </si>
  <si>
    <t>Expanded Redds/Mi</t>
  </si>
  <si>
    <t>Ave Redds/Mi RM 11.2-3.3</t>
  </si>
  <si>
    <t>Ave Redds/Mi</t>
  </si>
  <si>
    <t>JST Spring Steelhead Spawning Ground Surveys Brood Year 2023</t>
  </si>
  <si>
    <t>Mouth/SH Bridge</t>
  </si>
  <si>
    <t>Index</t>
  </si>
  <si>
    <t>Species Comp</t>
  </si>
  <si>
    <t>1 BT sampled</t>
  </si>
  <si>
    <t>1 BT sampled  1 SH Sampled</t>
  </si>
  <si>
    <t>7 BT sampled 1 SH Sampled</t>
  </si>
  <si>
    <t>1 BT Sampled</t>
  </si>
  <si>
    <t>2 BT Sampled  4 SH Sampled</t>
  </si>
  <si>
    <t>1 SH Sampled</t>
  </si>
  <si>
    <t>Clink/Siphon</t>
  </si>
  <si>
    <t>3 BT Sampled</t>
  </si>
  <si>
    <t>JB/CS</t>
  </si>
  <si>
    <t>0021A</t>
  </si>
  <si>
    <t>Beebe CK</t>
  </si>
  <si>
    <t>11.2-13.8</t>
  </si>
  <si>
    <t>36 Surveys</t>
  </si>
  <si>
    <t>Miles surveyed</t>
  </si>
  <si>
    <t>Spring</t>
  </si>
  <si>
    <t>RM. 11.2-13.8  Siphon-Clink</t>
  </si>
  <si>
    <t>Gold/Falls</t>
  </si>
  <si>
    <t>Cumm</t>
  </si>
  <si>
    <t>Reds/Mi</t>
  </si>
  <si>
    <t>No expansion</t>
  </si>
  <si>
    <t>No Expansion</t>
  </si>
  <si>
    <t>Supp</t>
  </si>
  <si>
    <t>Average Redds/Mi RM 0-11.2</t>
  </si>
  <si>
    <t>Observered</t>
  </si>
  <si>
    <t>Expanded</t>
  </si>
  <si>
    <t>Average Redds/Mi RM 11.2-18.7</t>
  </si>
  <si>
    <t>Mi Surveyed</t>
  </si>
  <si>
    <t>Total 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</si>
</sst>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5" formatCode="&quot;$&quot;#,##0_);\(&quot;$&quot;#,##0\)"/>
    <numFmt numFmtId="164" formatCode="m/d/yy;@"/>
    <numFmt numFmtId="165" formatCode="0.0000"/>
    <numFmt numFmtId="166" formatCode="0.0"/>
    <numFmt numFmtId="167" formatCode="0.000"/>
    <numFmt numFmtId="168" formatCode="0.000000"/>
    <numFmt numFmtId="169" formatCode="0.00000"/>
    <numFmt numFmtId="170" formatCode="0.00000000"/>
    <numFmt numFmtId="171" formatCode="0.000000000"/>
    <numFmt numFmtId="172" formatCode="0.0000000"/>
    <numFmt numFmtId="173" formatCode="0.0000000000"/>
    <numFmt numFmtId="174" formatCode="0.000000000000000%"/>
    <numFmt numFmtId="175" formatCode="0.0%"/>
  </numFmts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sz val="14"/>
      <color rgb="FF7030A0"/>
      <name val="Calibri"/>
      <family val="2"/>
      <scheme val="minor"/>
    </font>
    <font>
      <sz val="14"/>
      <color theme="6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 style="double">
        <color indexed="0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15">
    <xf numFmtId="0" fontId="0" fillId="0" borderId="0"/>
    <xf numFmtId="0" fontId="4" fillId="0" borderId="0">
      <alignment vertical="top"/>
    </xf>
    <xf numFmtId="3" fontId="7" fillId="0" borderId="0" applyFont="0" applyFill="0" applyBorder="0" applyAlignment="0" applyProtection="0"/>
    <xf numFmtId="5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2" fontId="7" fillId="0" borderId="0" applyFont="0" applyFill="0" applyBorder="0" applyAlignment="0" applyProtection="0"/>
    <xf numFmtId="0" fontId="5" fillId="0" borderId="0" applyNumberFormat="0" applyFont="0" applyFill="0" applyAlignment="0" applyProtection="0"/>
    <xf numFmtId="0" fontId="6" fillId="0" borderId="0" applyNumberFormat="0" applyFont="0" applyFill="0" applyAlignment="0" applyProtection="0"/>
    <xf numFmtId="0" fontId="7" fillId="0" borderId="1" applyNumberFormat="0" applyFont="0" applyBorder="0" applyAlignment="0" applyProtection="0"/>
    <xf numFmtId="9" fontId="8" fillId="0" borderId="0" applyFont="0" applyFill="0" applyBorder="0" applyAlignment="0" applyProtection="0"/>
    <xf numFmtId="3" fontId="4" fillId="0" borderId="0" applyFont="0" applyFill="0" applyBorder="0" applyAlignment="0" applyProtection="0"/>
    <xf numFmtId="5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0" fontId="4" fillId="0" borderId="1" applyNumberFormat="0" applyFont="0" applyBorder="0" applyAlignment="0" applyProtection="0"/>
  </cellStyleXfs>
  <cellXfs count="17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9" applyFont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0" xfId="0" applyFo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9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9" fontId="2" fillId="0" borderId="0" xfId="0" applyNumberFormat="1" applyFont="1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9" fontId="9" fillId="0" borderId="0" xfId="0" applyNumberFormat="1" applyFont="1" applyAlignment="1">
      <alignment horizontal="center"/>
    </xf>
    <xf numFmtId="0" fontId="9" fillId="0" borderId="0" xfId="0" applyFont="1"/>
    <xf numFmtId="9" fontId="3" fillId="0" borderId="0" xfId="0" applyNumberFormat="1" applyFont="1"/>
    <xf numFmtId="1" fontId="1" fillId="0" borderId="0" xfId="0" applyNumberFormat="1" applyFont="1"/>
    <xf numFmtId="14" fontId="0" fillId="0" borderId="5" xfId="0" applyNumberFormat="1" applyBorder="1"/>
    <xf numFmtId="14" fontId="0" fillId="0" borderId="6" xfId="0" applyNumberFormat="1" applyBorder="1"/>
    <xf numFmtId="0" fontId="3" fillId="0" borderId="0" xfId="0" applyFont="1" applyAlignment="1">
      <alignment horizontal="center"/>
    </xf>
    <xf numFmtId="0" fontId="0" fillId="0" borderId="7" xfId="0" applyBorder="1"/>
    <xf numFmtId="14" fontId="0" fillId="0" borderId="0" xfId="0" applyNumberFormat="1"/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10" fillId="0" borderId="0" xfId="0" applyFont="1" applyAlignment="1">
      <alignment horizontal="center"/>
    </xf>
    <xf numFmtId="167" fontId="0" fillId="0" borderId="0" xfId="0" applyNumberFormat="1"/>
    <xf numFmtId="2" fontId="0" fillId="0" borderId="0" xfId="0" applyNumberFormat="1"/>
    <xf numFmtId="9" fontId="0" fillId="0" borderId="0" xfId="9" applyFont="1"/>
    <xf numFmtId="0" fontId="0" fillId="0" borderId="7" xfId="0" applyBorder="1" applyAlignment="1">
      <alignment horizontal="center"/>
    </xf>
    <xf numFmtId="2" fontId="3" fillId="0" borderId="0" xfId="0" applyNumberFormat="1" applyFont="1"/>
    <xf numFmtId="0" fontId="11" fillId="0" borderId="0" xfId="0" applyFont="1" applyAlignment="1">
      <alignment horizontal="center"/>
    </xf>
    <xf numFmtId="0" fontId="12" fillId="0" borderId="0" xfId="0" applyFont="1"/>
    <xf numFmtId="0" fontId="13" fillId="0" borderId="0" xfId="0" applyFont="1" applyAlignment="1">
      <alignment horizontal="center"/>
    </xf>
    <xf numFmtId="14" fontId="13" fillId="0" borderId="0" xfId="0" applyNumberFormat="1" applyFont="1" applyAlignment="1">
      <alignment horizontal="center"/>
    </xf>
    <xf numFmtId="2" fontId="13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164" fontId="12" fillId="0" borderId="0" xfId="0" applyNumberFormat="1" applyFont="1"/>
    <xf numFmtId="166" fontId="12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/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3" fillId="0" borderId="0" xfId="0" applyFont="1"/>
    <xf numFmtId="0" fontId="11" fillId="0" borderId="8" xfId="0" applyFont="1" applyBorder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left"/>
    </xf>
    <xf numFmtId="167" fontId="13" fillId="0" borderId="0" xfId="0" applyNumberFormat="1" applyFont="1" applyAlignment="1">
      <alignment horizontal="center"/>
    </xf>
    <xf numFmtId="167" fontId="12" fillId="0" borderId="0" xfId="0" applyNumberFormat="1" applyFont="1" applyAlignment="1">
      <alignment horizontal="center"/>
    </xf>
    <xf numFmtId="2" fontId="12" fillId="0" borderId="0" xfId="0" applyNumberFormat="1" applyFont="1"/>
    <xf numFmtId="1" fontId="11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0" fillId="0" borderId="9" xfId="0" applyBorder="1"/>
    <xf numFmtId="1" fontId="0" fillId="0" borderId="0" xfId="0" applyNumberFormat="1"/>
    <xf numFmtId="169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0" fontId="0" fillId="0" borderId="0" xfId="9" applyNumberFormat="1" applyFont="1"/>
    <xf numFmtId="0" fontId="10" fillId="0" borderId="0" xfId="0" applyFont="1"/>
    <xf numFmtId="170" fontId="0" fillId="0" borderId="0" xfId="9" applyNumberFormat="1" applyFont="1" applyAlignment="1">
      <alignment horizontal="center"/>
    </xf>
    <xf numFmtId="2" fontId="0" fillId="0" borderId="0" xfId="9" applyNumberFormat="1" applyFont="1"/>
    <xf numFmtId="1" fontId="12" fillId="0" borderId="0" xfId="0" applyNumberFormat="1" applyFont="1"/>
    <xf numFmtId="166" fontId="0" fillId="0" borderId="0" xfId="0" applyNumberFormat="1"/>
    <xf numFmtId="0" fontId="3" fillId="0" borderId="10" xfId="0" applyFont="1" applyBorder="1"/>
    <xf numFmtId="2" fontId="3" fillId="0" borderId="0" xfId="9" applyNumberFormat="1" applyFont="1"/>
    <xf numFmtId="9" fontId="8" fillId="0" borderId="0" xfId="9" applyFont="1"/>
    <xf numFmtId="0" fontId="8" fillId="0" borderId="0" xfId="9" applyNumberFormat="1" applyFont="1"/>
    <xf numFmtId="172" fontId="0" fillId="0" borderId="0" xfId="0" applyNumberFormat="1" applyAlignment="1">
      <alignment horizontal="center"/>
    </xf>
    <xf numFmtId="171" fontId="0" fillId="0" borderId="0" xfId="9" applyNumberFormat="1" applyFont="1" applyAlignment="1">
      <alignment horizontal="center"/>
    </xf>
    <xf numFmtId="1" fontId="0" fillId="0" borderId="0" xfId="9" applyNumberFormat="1" applyFont="1" applyAlignment="1">
      <alignment horizontal="center"/>
    </xf>
    <xf numFmtId="0" fontId="0" fillId="0" borderId="0" xfId="9" applyNumberFormat="1" applyFont="1" applyAlignment="1">
      <alignment horizontal="center"/>
    </xf>
    <xf numFmtId="173" fontId="0" fillId="0" borderId="0" xfId="9" applyNumberFormat="1" applyFont="1" applyAlignment="1">
      <alignment horizontal="center"/>
    </xf>
    <xf numFmtId="0" fontId="20" fillId="0" borderId="0" xfId="9" applyNumberFormat="1" applyFont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6" xfId="0" applyFont="1" applyBorder="1" applyAlignment="1">
      <alignment horizontal="center"/>
    </xf>
    <xf numFmtId="1" fontId="9" fillId="0" borderId="17" xfId="0" applyNumberFormat="1" applyFont="1" applyBorder="1" applyAlignment="1">
      <alignment horizontal="center"/>
    </xf>
    <xf numFmtId="168" fontId="9" fillId="0" borderId="17" xfId="0" applyNumberFormat="1" applyFont="1" applyBorder="1"/>
    <xf numFmtId="0" fontId="22" fillId="0" borderId="0" xfId="9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174" fontId="0" fillId="0" borderId="0" xfId="0" applyNumberFormat="1"/>
    <xf numFmtId="167" fontId="9" fillId="0" borderId="0" xfId="0" applyNumberFormat="1" applyFont="1"/>
    <xf numFmtId="167" fontId="9" fillId="0" borderId="7" xfId="0" applyNumberFormat="1" applyFont="1" applyBorder="1"/>
    <xf numFmtId="171" fontId="3" fillId="0" borderId="0" xfId="9" applyNumberFormat="1" applyFont="1" applyAlignment="1">
      <alignment horizontal="center"/>
    </xf>
    <xf numFmtId="0" fontId="3" fillId="0" borderId="0" xfId="9" applyNumberFormat="1" applyFont="1" applyAlignment="1">
      <alignment horizontal="center"/>
    </xf>
    <xf numFmtId="9" fontId="22" fillId="0" borderId="0" xfId="9" applyFont="1"/>
    <xf numFmtId="9" fontId="10" fillId="0" borderId="0" xfId="9" applyFont="1"/>
    <xf numFmtId="9" fontId="22" fillId="0" borderId="0" xfId="9" applyFont="1" applyAlignment="1">
      <alignment horizontal="center"/>
    </xf>
    <xf numFmtId="9" fontId="0" fillId="0" borderId="0" xfId="9" applyFont="1" applyBorder="1"/>
    <xf numFmtId="0" fontId="0" fillId="0" borderId="0" xfId="9" applyNumberFormat="1" applyFont="1" applyBorder="1"/>
    <xf numFmtId="167" fontId="10" fillId="0" borderId="0" xfId="0" applyNumberFormat="1" applyFont="1"/>
    <xf numFmtId="175" fontId="0" fillId="0" borderId="0" xfId="9" applyNumberFormat="1" applyFont="1"/>
    <xf numFmtId="2" fontId="3" fillId="0" borderId="0" xfId="9" applyNumberFormat="1" applyFont="1" applyAlignment="1">
      <alignment horizontal="center"/>
    </xf>
    <xf numFmtId="2" fontId="0" fillId="0" borderId="0" xfId="9" applyNumberFormat="1" applyFont="1" applyAlignment="1">
      <alignment horizontal="center"/>
    </xf>
    <xf numFmtId="169" fontId="9" fillId="0" borderId="0" xfId="0" applyNumberFormat="1" applyFont="1" applyAlignment="1">
      <alignment horizontal="center"/>
    </xf>
    <xf numFmtId="172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25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27" fillId="0" borderId="0" xfId="0" applyFont="1" applyAlignment="1">
      <alignment horizontal="center"/>
    </xf>
    <xf numFmtId="0" fontId="28" fillId="0" borderId="0" xfId="0" applyFont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9" fillId="0" borderId="14" xfId="0" applyFont="1" applyBorder="1" applyAlignment="1">
      <alignment horizontal="center"/>
    </xf>
    <xf numFmtId="166" fontId="13" fillId="0" borderId="0" xfId="0" applyNumberFormat="1" applyFont="1" applyAlignment="1">
      <alignment horizontal="center"/>
    </xf>
    <xf numFmtId="164" fontId="12" fillId="0" borderId="0" xfId="0" applyNumberFormat="1" applyFont="1" applyAlignment="1">
      <alignment horizontal="center"/>
    </xf>
    <xf numFmtId="166" fontId="11" fillId="0" borderId="0" xfId="0" applyNumberFormat="1" applyFont="1" applyAlignment="1">
      <alignment horizontal="center"/>
    </xf>
    <xf numFmtId="14" fontId="12" fillId="0" borderId="0" xfId="0" applyNumberFormat="1" applyFont="1"/>
    <xf numFmtId="14" fontId="3" fillId="0" borderId="0" xfId="0" applyNumberFormat="1" applyFont="1" applyAlignment="1">
      <alignment horizontal="center"/>
    </xf>
    <xf numFmtId="0" fontId="30" fillId="0" borderId="0" xfId="0" applyFont="1" applyAlignment="1">
      <alignment horizontal="center"/>
    </xf>
    <xf numFmtId="14" fontId="30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2" fontId="31" fillId="0" borderId="0" xfId="0" applyNumberFormat="1" applyFont="1" applyAlignment="1">
      <alignment horizontal="center"/>
    </xf>
    <xf numFmtId="14" fontId="31" fillId="0" borderId="0" xfId="0" applyNumberFormat="1" applyFont="1" applyAlignment="1">
      <alignment horizontal="center"/>
    </xf>
    <xf numFmtId="0" fontId="30" fillId="0" borderId="0" xfId="0" applyFont="1"/>
    <xf numFmtId="14" fontId="30" fillId="0" borderId="0" xfId="0" applyNumberFormat="1" applyFont="1"/>
    <xf numFmtId="0" fontId="31" fillId="2" borderId="0" xfId="0" applyFont="1" applyFill="1" applyAlignment="1">
      <alignment horizontal="center"/>
    </xf>
    <xf numFmtId="0" fontId="30" fillId="2" borderId="0" xfId="0" applyFont="1" applyFill="1" applyAlignment="1">
      <alignment horizontal="center"/>
    </xf>
    <xf numFmtId="14" fontId="30" fillId="2" borderId="0" xfId="0" applyNumberFormat="1" applyFont="1" applyFill="1" applyAlignment="1">
      <alignment horizontal="center"/>
    </xf>
    <xf numFmtId="2" fontId="31" fillId="2" borderId="0" xfId="0" applyNumberFormat="1" applyFont="1" applyFill="1" applyAlignment="1">
      <alignment horizontal="center"/>
    </xf>
    <xf numFmtId="171" fontId="0" fillId="0" borderId="0" xfId="0" applyNumberFormat="1"/>
    <xf numFmtId="9" fontId="0" fillId="0" borderId="5" xfId="9" applyFont="1" applyBorder="1" applyAlignment="1">
      <alignment horizontal="center"/>
    </xf>
    <xf numFmtId="173" fontId="0" fillId="0" borderId="0" xfId="0" applyNumberFormat="1" applyAlignment="1">
      <alignment horizontal="center"/>
    </xf>
    <xf numFmtId="172" fontId="9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10" fillId="0" borderId="0" xfId="0" applyNumberFormat="1" applyFont="1" applyAlignment="1">
      <alignment horizontal="center"/>
    </xf>
    <xf numFmtId="0" fontId="32" fillId="0" borderId="0" xfId="0" applyFont="1" applyAlignment="1">
      <alignment horizontal="center"/>
    </xf>
    <xf numFmtId="1" fontId="3" fillId="0" borderId="10" xfId="0" applyNumberFormat="1" applyFont="1" applyBorder="1"/>
    <xf numFmtId="0" fontId="11" fillId="0" borderId="9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166" fontId="11" fillId="0" borderId="11" xfId="0" applyNumberFormat="1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8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" fontId="19" fillId="0" borderId="9" xfId="0" applyNumberFormat="1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14" fontId="12" fillId="0" borderId="0" xfId="0" applyNumberFormat="1" applyFont="1" applyFill="1" applyAlignment="1">
      <alignment horizontal="center"/>
    </xf>
    <xf numFmtId="2" fontId="13" fillId="0" borderId="0" xfId="0" applyNumberFormat="1" applyFont="1" applyFill="1" applyAlignment="1">
      <alignment horizontal="center"/>
    </xf>
    <xf numFmtId="0" fontId="12" fillId="0" borderId="0" xfId="0" applyFont="1" applyFill="1"/>
    <xf numFmtId="0" fontId="0" fillId="0" borderId="0" xfId="0" applyFill="1"/>
    <xf numFmtId="0" fontId="0" fillId="0" borderId="0" xfId="0" applyFill="1" applyAlignment="1">
      <alignment horizontal="center"/>
    </xf>
    <xf numFmtId="9" fontId="0" fillId="0" borderId="0" xfId="0" applyNumberFormat="1" applyFill="1" applyAlignment="1">
      <alignment horizontal="center"/>
    </xf>
    <xf numFmtId="9" fontId="0" fillId="0" borderId="0" xfId="0" applyNumberFormat="1" applyFill="1"/>
  </cellXfs>
  <cellStyles count="15">
    <cellStyle name="Comma0" xfId="2" xr:uid="{00000000-0005-0000-0000-000000000000}"/>
    <cellStyle name="Comma0 2" xfId="10" xr:uid="{00000000-0005-0000-0000-000001000000}"/>
    <cellStyle name="Currency0" xfId="3" xr:uid="{00000000-0005-0000-0000-000002000000}"/>
    <cellStyle name="Currency0 2" xfId="11" xr:uid="{00000000-0005-0000-0000-000003000000}"/>
    <cellStyle name="Date" xfId="4" xr:uid="{00000000-0005-0000-0000-000004000000}"/>
    <cellStyle name="Date 2" xfId="12" xr:uid="{00000000-0005-0000-0000-000005000000}"/>
    <cellStyle name="Fixed" xfId="5" xr:uid="{00000000-0005-0000-0000-000006000000}"/>
    <cellStyle name="Fixed 2" xfId="13" xr:uid="{00000000-0005-0000-0000-000007000000}"/>
    <cellStyle name="Heading 1 2" xfId="6" xr:uid="{00000000-0005-0000-0000-000008000000}"/>
    <cellStyle name="Heading 2 2" xfId="7" xr:uid="{00000000-0005-0000-0000-000009000000}"/>
    <cellStyle name="Normal" xfId="0" builtinId="0"/>
    <cellStyle name="Normal 2" xfId="1" xr:uid="{00000000-0005-0000-0000-00000B000000}"/>
    <cellStyle name="Percent" xfId="9" builtinId="5"/>
    <cellStyle name="Total 2" xfId="8" xr:uid="{00000000-0005-0000-0000-00000D000000}"/>
    <cellStyle name="Total 2 2" xfId="14" xr:uid="{00000000-0005-0000-0000-00000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Dungeness</a:t>
            </a:r>
            <a:r>
              <a:rPr lang="en-US" sz="1400" baseline="0"/>
              <a:t>/Graywolf Steelhead Spawn Timing by Index Reach 2015</a:t>
            </a:r>
            <a:endParaRPr lang="en-US" sz="1400"/>
          </a:p>
        </c:rich>
      </c:tx>
      <c:layout>
        <c:manualLayout>
          <c:xMode val="edge"/>
          <c:yMode val="edge"/>
          <c:x val="0.20741792929292927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214020733441837"/>
          <c:y val="5.471072570744942E-2"/>
          <c:w val="0.88089873140857389"/>
          <c:h val="0.81870771361913097"/>
        </c:manualLayout>
      </c:layout>
      <c:lineChart>
        <c:grouping val="standard"/>
        <c:varyColors val="0"/>
        <c:ser>
          <c:idx val="1"/>
          <c:order val="0"/>
          <c:tx>
            <c:v>RM .3-3.3</c:v>
          </c:tx>
          <c:marker>
            <c:symbol val="none"/>
          </c:marker>
          <c:cat>
            <c:numRef>
              <c:f>'RM .3-3.3'!$A$13:$A$137</c:f>
              <c:numCache>
                <c:formatCode>General</c:formatCode>
                <c:ptCount val="125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63</c:v>
                </c:pt>
                <c:pt idx="33">
                  <c:v>64</c:v>
                </c:pt>
                <c:pt idx="34">
                  <c:v>65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69</c:v>
                </c:pt>
                <c:pt idx="39">
                  <c:v>70</c:v>
                </c:pt>
                <c:pt idx="40">
                  <c:v>71</c:v>
                </c:pt>
                <c:pt idx="41">
                  <c:v>72</c:v>
                </c:pt>
                <c:pt idx="42">
                  <c:v>73</c:v>
                </c:pt>
                <c:pt idx="43">
                  <c:v>74</c:v>
                </c:pt>
                <c:pt idx="44">
                  <c:v>75</c:v>
                </c:pt>
                <c:pt idx="45">
                  <c:v>76</c:v>
                </c:pt>
                <c:pt idx="46">
                  <c:v>77</c:v>
                </c:pt>
                <c:pt idx="47">
                  <c:v>78</c:v>
                </c:pt>
                <c:pt idx="48">
                  <c:v>79</c:v>
                </c:pt>
                <c:pt idx="49">
                  <c:v>80</c:v>
                </c:pt>
                <c:pt idx="50">
                  <c:v>81</c:v>
                </c:pt>
                <c:pt idx="51">
                  <c:v>82</c:v>
                </c:pt>
                <c:pt idx="52">
                  <c:v>83</c:v>
                </c:pt>
                <c:pt idx="53">
                  <c:v>84</c:v>
                </c:pt>
                <c:pt idx="54">
                  <c:v>85</c:v>
                </c:pt>
                <c:pt idx="55">
                  <c:v>86</c:v>
                </c:pt>
                <c:pt idx="56">
                  <c:v>87</c:v>
                </c:pt>
                <c:pt idx="57">
                  <c:v>88</c:v>
                </c:pt>
                <c:pt idx="58">
                  <c:v>89</c:v>
                </c:pt>
                <c:pt idx="59">
                  <c:v>90</c:v>
                </c:pt>
                <c:pt idx="60">
                  <c:v>91</c:v>
                </c:pt>
                <c:pt idx="61">
                  <c:v>92</c:v>
                </c:pt>
                <c:pt idx="62">
                  <c:v>93</c:v>
                </c:pt>
                <c:pt idx="63">
                  <c:v>94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98</c:v>
                </c:pt>
                <c:pt idx="68">
                  <c:v>99</c:v>
                </c:pt>
                <c:pt idx="69">
                  <c:v>100</c:v>
                </c:pt>
                <c:pt idx="70">
                  <c:v>101</c:v>
                </c:pt>
                <c:pt idx="71">
                  <c:v>102</c:v>
                </c:pt>
                <c:pt idx="72">
                  <c:v>103</c:v>
                </c:pt>
                <c:pt idx="73">
                  <c:v>104</c:v>
                </c:pt>
                <c:pt idx="74">
                  <c:v>105</c:v>
                </c:pt>
                <c:pt idx="75">
                  <c:v>106</c:v>
                </c:pt>
                <c:pt idx="76">
                  <c:v>107</c:v>
                </c:pt>
                <c:pt idx="77">
                  <c:v>108</c:v>
                </c:pt>
                <c:pt idx="78">
                  <c:v>109</c:v>
                </c:pt>
                <c:pt idx="79">
                  <c:v>110</c:v>
                </c:pt>
                <c:pt idx="80">
                  <c:v>111</c:v>
                </c:pt>
                <c:pt idx="81">
                  <c:v>112</c:v>
                </c:pt>
                <c:pt idx="82">
                  <c:v>113</c:v>
                </c:pt>
                <c:pt idx="83">
                  <c:v>114</c:v>
                </c:pt>
                <c:pt idx="84">
                  <c:v>115</c:v>
                </c:pt>
                <c:pt idx="85">
                  <c:v>116</c:v>
                </c:pt>
                <c:pt idx="86">
                  <c:v>117</c:v>
                </c:pt>
                <c:pt idx="87">
                  <c:v>118</c:v>
                </c:pt>
                <c:pt idx="88">
                  <c:v>119</c:v>
                </c:pt>
                <c:pt idx="89">
                  <c:v>120</c:v>
                </c:pt>
                <c:pt idx="90">
                  <c:v>121</c:v>
                </c:pt>
                <c:pt idx="91">
                  <c:v>122</c:v>
                </c:pt>
                <c:pt idx="92">
                  <c:v>123</c:v>
                </c:pt>
                <c:pt idx="93">
                  <c:v>124</c:v>
                </c:pt>
                <c:pt idx="94">
                  <c:v>125</c:v>
                </c:pt>
                <c:pt idx="95">
                  <c:v>126</c:v>
                </c:pt>
                <c:pt idx="96">
                  <c:v>127</c:v>
                </c:pt>
                <c:pt idx="97">
                  <c:v>128</c:v>
                </c:pt>
                <c:pt idx="98">
                  <c:v>129</c:v>
                </c:pt>
                <c:pt idx="99">
                  <c:v>130</c:v>
                </c:pt>
                <c:pt idx="100">
                  <c:v>131</c:v>
                </c:pt>
                <c:pt idx="101">
                  <c:v>132</c:v>
                </c:pt>
                <c:pt idx="102">
                  <c:v>133</c:v>
                </c:pt>
                <c:pt idx="103">
                  <c:v>134</c:v>
                </c:pt>
                <c:pt idx="104">
                  <c:v>135</c:v>
                </c:pt>
                <c:pt idx="105">
                  <c:v>136</c:v>
                </c:pt>
                <c:pt idx="106">
                  <c:v>137</c:v>
                </c:pt>
                <c:pt idx="107">
                  <c:v>138</c:v>
                </c:pt>
                <c:pt idx="108">
                  <c:v>139</c:v>
                </c:pt>
                <c:pt idx="109">
                  <c:v>140</c:v>
                </c:pt>
                <c:pt idx="110">
                  <c:v>141</c:v>
                </c:pt>
                <c:pt idx="111">
                  <c:v>142</c:v>
                </c:pt>
                <c:pt idx="112">
                  <c:v>143</c:v>
                </c:pt>
                <c:pt idx="113">
                  <c:v>144</c:v>
                </c:pt>
                <c:pt idx="114">
                  <c:v>145</c:v>
                </c:pt>
                <c:pt idx="115">
                  <c:v>146</c:v>
                </c:pt>
                <c:pt idx="116">
                  <c:v>147</c:v>
                </c:pt>
                <c:pt idx="117">
                  <c:v>148</c:v>
                </c:pt>
                <c:pt idx="118">
                  <c:v>149</c:v>
                </c:pt>
                <c:pt idx="119">
                  <c:v>150</c:v>
                </c:pt>
                <c:pt idx="120">
                  <c:v>151</c:v>
                </c:pt>
                <c:pt idx="121">
                  <c:v>152</c:v>
                </c:pt>
                <c:pt idx="122">
                  <c:v>153</c:v>
                </c:pt>
                <c:pt idx="123">
                  <c:v>154</c:v>
                </c:pt>
                <c:pt idx="124">
                  <c:v>155</c:v>
                </c:pt>
              </c:numCache>
            </c:numRef>
          </c:cat>
          <c:val>
            <c:numRef>
              <c:f>'Spawn Timing Summary Dungeness'!$D$10:$D$107</c:f>
              <c:numCache>
                <c:formatCode>0%</c:formatCode>
                <c:ptCount val="98"/>
                <c:pt idx="0">
                  <c:v>3.2258064516129031E-2</c:v>
                </c:pt>
                <c:pt idx="1">
                  <c:v>3.7220843672456573E-2</c:v>
                </c:pt>
                <c:pt idx="2">
                  <c:v>4.2183746898263028E-2</c:v>
                </c:pt>
                <c:pt idx="3">
                  <c:v>4.7146650124069475E-2</c:v>
                </c:pt>
                <c:pt idx="4">
                  <c:v>5.210955334987593E-2</c:v>
                </c:pt>
                <c:pt idx="5">
                  <c:v>5.7072456575682384E-2</c:v>
                </c:pt>
                <c:pt idx="6">
                  <c:v>6.2035359801488839E-2</c:v>
                </c:pt>
                <c:pt idx="7">
                  <c:v>6.6998263027295293E-2</c:v>
                </c:pt>
                <c:pt idx="8">
                  <c:v>7.1961166253101741E-2</c:v>
                </c:pt>
                <c:pt idx="9">
                  <c:v>7.6924069478908189E-2</c:v>
                </c:pt>
                <c:pt idx="10">
                  <c:v>8.1886972704714622E-2</c:v>
                </c:pt>
                <c:pt idx="11">
                  <c:v>8.684987593052107E-2</c:v>
                </c:pt>
                <c:pt idx="12">
                  <c:v>9.1812779156327518E-2</c:v>
                </c:pt>
                <c:pt idx="13">
                  <c:v>9.6774193548387094E-2</c:v>
                </c:pt>
                <c:pt idx="14">
                  <c:v>9.8387096774193536E-2</c:v>
                </c:pt>
                <c:pt idx="15">
                  <c:v>9.9999999999999992E-2</c:v>
                </c:pt>
                <c:pt idx="16">
                  <c:v>0.10161290322580643</c:v>
                </c:pt>
                <c:pt idx="17">
                  <c:v>0.10322580645161288</c:v>
                </c:pt>
                <c:pt idx="18">
                  <c:v>0.10483870967741933</c:v>
                </c:pt>
                <c:pt idx="19">
                  <c:v>0.10645161290322577</c:v>
                </c:pt>
                <c:pt idx="20">
                  <c:v>0.10806451612903221</c:v>
                </c:pt>
                <c:pt idx="21">
                  <c:v>0.10967741935483867</c:v>
                </c:pt>
                <c:pt idx="22">
                  <c:v>0.11129032258064511</c:v>
                </c:pt>
                <c:pt idx="23">
                  <c:v>0.11290322580645155</c:v>
                </c:pt>
                <c:pt idx="24">
                  <c:v>0.114516129032258</c:v>
                </c:pt>
                <c:pt idx="25">
                  <c:v>0.11612903225806445</c:v>
                </c:pt>
                <c:pt idx="26">
                  <c:v>0.11774193548387089</c:v>
                </c:pt>
                <c:pt idx="27">
                  <c:v>0.11935483870967734</c:v>
                </c:pt>
                <c:pt idx="28">
                  <c:v>0.12096774193548379</c:v>
                </c:pt>
                <c:pt idx="29">
                  <c:v>0.12258064516129023</c:v>
                </c:pt>
                <c:pt idx="30">
                  <c:v>0.12419354838709667</c:v>
                </c:pt>
                <c:pt idx="31">
                  <c:v>0.12580645161290313</c:v>
                </c:pt>
                <c:pt idx="32">
                  <c:v>0.12741935483870956</c:v>
                </c:pt>
                <c:pt idx="33">
                  <c:v>0.12903225806451613</c:v>
                </c:pt>
                <c:pt idx="34">
                  <c:v>0.13636363636363638</c:v>
                </c:pt>
                <c:pt idx="35">
                  <c:v>0.14378299120234606</c:v>
                </c:pt>
                <c:pt idx="36">
                  <c:v>0.15120234604105576</c:v>
                </c:pt>
                <c:pt idx="37">
                  <c:v>0.15862170087976543</c:v>
                </c:pt>
                <c:pt idx="38">
                  <c:v>0.16604105571847513</c:v>
                </c:pt>
                <c:pt idx="39">
                  <c:v>0.17346041055718484</c:v>
                </c:pt>
                <c:pt idx="40">
                  <c:v>0.18087976539589451</c:v>
                </c:pt>
                <c:pt idx="41">
                  <c:v>0.18829912023460421</c:v>
                </c:pt>
                <c:pt idx="42">
                  <c:v>0.19571847507331391</c:v>
                </c:pt>
                <c:pt idx="43">
                  <c:v>0.20313782991202359</c:v>
                </c:pt>
                <c:pt idx="44">
                  <c:v>0.21055718475073329</c:v>
                </c:pt>
                <c:pt idx="45">
                  <c:v>0.21797653958944296</c:v>
                </c:pt>
                <c:pt idx="46">
                  <c:v>0.22539589442815267</c:v>
                </c:pt>
                <c:pt idx="47">
                  <c:v>0.23281524926686237</c:v>
                </c:pt>
                <c:pt idx="48">
                  <c:v>0.24023460410557204</c:v>
                </c:pt>
                <c:pt idx="49">
                  <c:v>0.24765395894428174</c:v>
                </c:pt>
                <c:pt idx="50">
                  <c:v>0.25507331378299142</c:v>
                </c:pt>
                <c:pt idx="51">
                  <c:v>0.26249266862170112</c:v>
                </c:pt>
                <c:pt idx="52">
                  <c:v>0.26991202346041077</c:v>
                </c:pt>
                <c:pt idx="53">
                  <c:v>0.27733137829912047</c:v>
                </c:pt>
                <c:pt idx="54">
                  <c:v>0.28475073313783017</c:v>
                </c:pt>
                <c:pt idx="55">
                  <c:v>0.29032258064516131</c:v>
                </c:pt>
                <c:pt idx="56">
                  <c:v>0.32096774193548383</c:v>
                </c:pt>
                <c:pt idx="57">
                  <c:v>0.35161290322580641</c:v>
                </c:pt>
                <c:pt idx="58">
                  <c:v>0.38225806451612898</c:v>
                </c:pt>
                <c:pt idx="59">
                  <c:v>0.4129032258064515</c:v>
                </c:pt>
                <c:pt idx="60">
                  <c:v>0.44354838709677408</c:v>
                </c:pt>
                <c:pt idx="61">
                  <c:v>0.47419354838709665</c:v>
                </c:pt>
                <c:pt idx="62">
                  <c:v>0.50483870967741917</c:v>
                </c:pt>
                <c:pt idx="63">
                  <c:v>0.53548387096774175</c:v>
                </c:pt>
                <c:pt idx="64">
                  <c:v>0.56612903225806432</c:v>
                </c:pt>
                <c:pt idx="65">
                  <c:v>0.5967741935483869</c:v>
                </c:pt>
                <c:pt idx="66">
                  <c:v>0.62741935483870948</c:v>
                </c:pt>
                <c:pt idx="67">
                  <c:v>0.65806451612903194</c:v>
                </c:pt>
                <c:pt idx="68">
                  <c:v>0.68870967741935452</c:v>
                </c:pt>
                <c:pt idx="69">
                  <c:v>0.71935483870967709</c:v>
                </c:pt>
                <c:pt idx="70">
                  <c:v>0.74999999999999967</c:v>
                </c:pt>
                <c:pt idx="71">
                  <c:v>0.78064516129032224</c:v>
                </c:pt>
                <c:pt idx="72">
                  <c:v>0.81129032258064482</c:v>
                </c:pt>
                <c:pt idx="73">
                  <c:v>0.84193548387096728</c:v>
                </c:pt>
                <c:pt idx="74">
                  <c:v>0.87258064516128986</c:v>
                </c:pt>
                <c:pt idx="75">
                  <c:v>0.90322580645161288</c:v>
                </c:pt>
                <c:pt idx="76">
                  <c:v>0.90762463343108502</c:v>
                </c:pt>
                <c:pt idx="77">
                  <c:v>0.91214076246334319</c:v>
                </c:pt>
                <c:pt idx="78">
                  <c:v>0.91665689149560126</c:v>
                </c:pt>
                <c:pt idx="79">
                  <c:v>0.92117302052785932</c:v>
                </c:pt>
                <c:pt idx="80">
                  <c:v>0.92568914956011739</c:v>
                </c:pt>
                <c:pt idx="81">
                  <c:v>0.93020527859237545</c:v>
                </c:pt>
                <c:pt idx="82">
                  <c:v>0.93472140762463352</c:v>
                </c:pt>
                <c:pt idx="83">
                  <c:v>0.93923753665689158</c:v>
                </c:pt>
                <c:pt idx="84">
                  <c:v>0.94375366568914976</c:v>
                </c:pt>
                <c:pt idx="85">
                  <c:v>0.94826979472140782</c:v>
                </c:pt>
                <c:pt idx="86">
                  <c:v>0.95278592375366589</c:v>
                </c:pt>
                <c:pt idx="87">
                  <c:v>0.95730205278592395</c:v>
                </c:pt>
                <c:pt idx="88">
                  <c:v>0.96181818181818202</c:v>
                </c:pt>
                <c:pt idx="89">
                  <c:v>0.96633431085044008</c:v>
                </c:pt>
                <c:pt idx="90">
                  <c:v>0.97085043988269826</c:v>
                </c:pt>
                <c:pt idx="91">
                  <c:v>0.97536656891495632</c:v>
                </c:pt>
                <c:pt idx="92">
                  <c:v>0.97988269794721439</c:v>
                </c:pt>
                <c:pt idx="93">
                  <c:v>0.98439882697947245</c:v>
                </c:pt>
                <c:pt idx="94">
                  <c:v>0.98891495601173052</c:v>
                </c:pt>
                <c:pt idx="95">
                  <c:v>0.99343108504398858</c:v>
                </c:pt>
                <c:pt idx="96">
                  <c:v>0.99794721407624676</c:v>
                </c:pt>
                <c:pt idx="9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78-4B49-BE15-CC2880A6DFAD}"/>
            </c:ext>
          </c:extLst>
        </c:ser>
        <c:ser>
          <c:idx val="0"/>
          <c:order val="1"/>
          <c:tx>
            <c:v>RM 3.3-6.4</c:v>
          </c:tx>
          <c:marker>
            <c:symbol val="none"/>
          </c:marker>
          <c:val>
            <c:numRef>
              <c:f>'Spawn Timing Summary Dungeness'!$E$11:$E$114</c:f>
              <c:numCache>
                <c:formatCode>0%</c:formatCode>
                <c:ptCount val="104"/>
                <c:pt idx="0">
                  <c:v>1.020408163265306E-2</c:v>
                </c:pt>
                <c:pt idx="1">
                  <c:v>1.7006802721088433E-2</c:v>
                </c:pt>
                <c:pt idx="2">
                  <c:v>2.3812925170068028E-2</c:v>
                </c:pt>
                <c:pt idx="3">
                  <c:v>3.0619047619047619E-2</c:v>
                </c:pt>
                <c:pt idx="4">
                  <c:v>3.742517006802721E-2</c:v>
                </c:pt>
                <c:pt idx="5">
                  <c:v>4.4231292517006797E-2</c:v>
                </c:pt>
                <c:pt idx="6">
                  <c:v>5.1037414965986391E-2</c:v>
                </c:pt>
                <c:pt idx="7">
                  <c:v>5.7843537414965979E-2</c:v>
                </c:pt>
                <c:pt idx="8">
                  <c:v>6.4649659863945566E-2</c:v>
                </c:pt>
                <c:pt idx="9">
                  <c:v>7.1455782312925153E-2</c:v>
                </c:pt>
                <c:pt idx="10">
                  <c:v>7.8261904761904755E-2</c:v>
                </c:pt>
                <c:pt idx="11">
                  <c:v>8.5068027210884342E-2</c:v>
                </c:pt>
                <c:pt idx="12">
                  <c:v>9.1836734693877556E-2</c:v>
                </c:pt>
                <c:pt idx="13">
                  <c:v>0.10034013605442177</c:v>
                </c:pt>
                <c:pt idx="14">
                  <c:v>0.10884013605442178</c:v>
                </c:pt>
                <c:pt idx="15">
                  <c:v>0.11734013605442178</c:v>
                </c:pt>
                <c:pt idx="16">
                  <c:v>0.12584013605442179</c:v>
                </c:pt>
                <c:pt idx="17">
                  <c:v>0.13434013605442177</c:v>
                </c:pt>
                <c:pt idx="18">
                  <c:v>0.14284013605442178</c:v>
                </c:pt>
                <c:pt idx="19">
                  <c:v>0.15134013605442179</c:v>
                </c:pt>
                <c:pt idx="20">
                  <c:v>0.15984013605442179</c:v>
                </c:pt>
                <c:pt idx="21">
                  <c:v>0.16834013605442177</c:v>
                </c:pt>
                <c:pt idx="22">
                  <c:v>0.17684013605442175</c:v>
                </c:pt>
                <c:pt idx="23">
                  <c:v>0.18534013605442173</c:v>
                </c:pt>
                <c:pt idx="24">
                  <c:v>0.19384013605442171</c:v>
                </c:pt>
                <c:pt idx="25">
                  <c:v>0.20234013605442169</c:v>
                </c:pt>
                <c:pt idx="26">
                  <c:v>0.2108401360544217</c:v>
                </c:pt>
                <c:pt idx="27">
                  <c:v>0.21934013605442168</c:v>
                </c:pt>
                <c:pt idx="28">
                  <c:v>0.22784013605442166</c:v>
                </c:pt>
                <c:pt idx="29">
                  <c:v>0.23634013605442164</c:v>
                </c:pt>
                <c:pt idx="30">
                  <c:v>0.24484013605442162</c:v>
                </c:pt>
                <c:pt idx="31">
                  <c:v>0.25334013605442163</c:v>
                </c:pt>
                <c:pt idx="32">
                  <c:v>0.26184013605442158</c:v>
                </c:pt>
                <c:pt idx="33">
                  <c:v>0.27034013605442159</c:v>
                </c:pt>
                <c:pt idx="34">
                  <c:v>0.27884013605442154</c:v>
                </c:pt>
                <c:pt idx="35">
                  <c:v>0.28734013605442155</c:v>
                </c:pt>
                <c:pt idx="36">
                  <c:v>0.29591836734693877</c:v>
                </c:pt>
                <c:pt idx="37">
                  <c:v>0.30839002267573695</c:v>
                </c:pt>
                <c:pt idx="38">
                  <c:v>0.32085941043083899</c:v>
                </c:pt>
                <c:pt idx="39">
                  <c:v>0.33332879818594108</c:v>
                </c:pt>
                <c:pt idx="40">
                  <c:v>0.34579818594104311</c:v>
                </c:pt>
                <c:pt idx="41">
                  <c:v>0.35826757369614515</c:v>
                </c:pt>
                <c:pt idx="42">
                  <c:v>0.37073696145124724</c:v>
                </c:pt>
                <c:pt idx="43">
                  <c:v>0.38320634920634927</c:v>
                </c:pt>
                <c:pt idx="44">
                  <c:v>0.39567573696145131</c:v>
                </c:pt>
                <c:pt idx="45">
                  <c:v>0.4081451247165534</c:v>
                </c:pt>
                <c:pt idx="46">
                  <c:v>0.42061451247165543</c:v>
                </c:pt>
                <c:pt idx="47">
                  <c:v>0.43308390022675747</c:v>
                </c:pt>
                <c:pt idx="48">
                  <c:v>0.44555328798185956</c:v>
                </c:pt>
                <c:pt idx="49">
                  <c:v>0.45802267573696159</c:v>
                </c:pt>
                <c:pt idx="50">
                  <c:v>0.47049206349206368</c:v>
                </c:pt>
                <c:pt idx="51">
                  <c:v>0.48296145124716572</c:v>
                </c:pt>
                <c:pt idx="52">
                  <c:v>0.49543083900226775</c:v>
                </c:pt>
                <c:pt idx="53">
                  <c:v>0.50790022675736979</c:v>
                </c:pt>
                <c:pt idx="54">
                  <c:v>0.52040816326530615</c:v>
                </c:pt>
                <c:pt idx="55">
                  <c:v>0.53279883381924198</c:v>
                </c:pt>
                <c:pt idx="56">
                  <c:v>0.5451865889212828</c:v>
                </c:pt>
                <c:pt idx="57">
                  <c:v>0.55757434402332362</c:v>
                </c:pt>
                <c:pt idx="58">
                  <c:v>0.56996209912536444</c:v>
                </c:pt>
                <c:pt idx="59">
                  <c:v>0.58234985422740515</c:v>
                </c:pt>
                <c:pt idx="60">
                  <c:v>0.59473760932944597</c:v>
                </c:pt>
                <c:pt idx="61">
                  <c:v>0.60712536443148679</c:v>
                </c:pt>
                <c:pt idx="62">
                  <c:v>0.61951311953352761</c:v>
                </c:pt>
                <c:pt idx="63">
                  <c:v>0.63190087463556843</c:v>
                </c:pt>
                <c:pt idx="64">
                  <c:v>0.64428862973760925</c:v>
                </c:pt>
                <c:pt idx="65">
                  <c:v>0.65667638483965007</c:v>
                </c:pt>
                <c:pt idx="66">
                  <c:v>0.66906413994169089</c:v>
                </c:pt>
                <c:pt idx="67">
                  <c:v>0.68145189504373171</c:v>
                </c:pt>
                <c:pt idx="68">
                  <c:v>0.69383965014577254</c:v>
                </c:pt>
                <c:pt idx="69">
                  <c:v>0.70622740524781324</c:v>
                </c:pt>
                <c:pt idx="70">
                  <c:v>0.71861516034985407</c:v>
                </c:pt>
                <c:pt idx="71">
                  <c:v>0.73100291545189489</c:v>
                </c:pt>
                <c:pt idx="72">
                  <c:v>0.74339067055393571</c:v>
                </c:pt>
                <c:pt idx="73">
                  <c:v>0.75577842565597653</c:v>
                </c:pt>
                <c:pt idx="74">
                  <c:v>0.76816618075801735</c:v>
                </c:pt>
                <c:pt idx="75">
                  <c:v>0.78055393586005817</c:v>
                </c:pt>
                <c:pt idx="76">
                  <c:v>0.79294169096209888</c:v>
                </c:pt>
                <c:pt idx="77">
                  <c:v>0.8053294460641397</c:v>
                </c:pt>
                <c:pt idx="78">
                  <c:v>0.81771720116618052</c:v>
                </c:pt>
                <c:pt idx="79">
                  <c:v>0.83010495626822134</c:v>
                </c:pt>
                <c:pt idx="80">
                  <c:v>0.84249271137026216</c:v>
                </c:pt>
                <c:pt idx="81">
                  <c:v>0.85488046647230298</c:v>
                </c:pt>
                <c:pt idx="82">
                  <c:v>0.86734693877551017</c:v>
                </c:pt>
                <c:pt idx="83">
                  <c:v>0.87366375121477169</c:v>
                </c:pt>
                <c:pt idx="84">
                  <c:v>0.87998007774538389</c:v>
                </c:pt>
                <c:pt idx="85">
                  <c:v>0.8862964042759961</c:v>
                </c:pt>
                <c:pt idx="86">
                  <c:v>0.89261273080660841</c:v>
                </c:pt>
                <c:pt idx="87">
                  <c:v>0.89892905733722062</c:v>
                </c:pt>
                <c:pt idx="88">
                  <c:v>0.90524538386783282</c:v>
                </c:pt>
                <c:pt idx="89">
                  <c:v>0.91156171039844514</c:v>
                </c:pt>
                <c:pt idx="90">
                  <c:v>0.91787803692905734</c:v>
                </c:pt>
                <c:pt idx="91">
                  <c:v>0.92419436345966954</c:v>
                </c:pt>
                <c:pt idx="92">
                  <c:v>0.93051068999028186</c:v>
                </c:pt>
                <c:pt idx="93">
                  <c:v>0.93682701652089406</c:v>
                </c:pt>
                <c:pt idx="94">
                  <c:v>0.94314334305150627</c:v>
                </c:pt>
                <c:pt idx="95">
                  <c:v>0.94945966958211858</c:v>
                </c:pt>
                <c:pt idx="96">
                  <c:v>0.95577599611273079</c:v>
                </c:pt>
                <c:pt idx="97">
                  <c:v>0.96209232264334299</c:v>
                </c:pt>
                <c:pt idx="98">
                  <c:v>0.9684086491739553</c:v>
                </c:pt>
                <c:pt idx="99">
                  <c:v>0.97472497570456751</c:v>
                </c:pt>
                <c:pt idx="100">
                  <c:v>0.98104130223517971</c:v>
                </c:pt>
                <c:pt idx="101">
                  <c:v>0.98735762876579203</c:v>
                </c:pt>
                <c:pt idx="102">
                  <c:v>0.99367395529640423</c:v>
                </c:pt>
                <c:pt idx="10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78-4B49-BE15-CC2880A6DFAD}"/>
            </c:ext>
          </c:extLst>
        </c:ser>
        <c:ser>
          <c:idx val="2"/>
          <c:order val="2"/>
          <c:tx>
            <c:v>RM 6.4-9.2</c:v>
          </c:tx>
          <c:marker>
            <c:symbol val="none"/>
          </c:marker>
          <c:val>
            <c:numRef>
              <c:f>'Spawn Timing Summary Dungeness'!$F$11:$F$116</c:f>
              <c:numCache>
                <c:formatCode>0%</c:formatCode>
                <c:ptCount val="106"/>
                <c:pt idx="0">
                  <c:v>0</c:v>
                </c:pt>
                <c:pt idx="1">
                  <c:v>8.3333333333333332E-3</c:v>
                </c:pt>
                <c:pt idx="2">
                  <c:v>1.6666666666666666E-2</c:v>
                </c:pt>
                <c:pt idx="3">
                  <c:v>2.5000000000000001E-2</c:v>
                </c:pt>
                <c:pt idx="4">
                  <c:v>3.3333333333333333E-2</c:v>
                </c:pt>
                <c:pt idx="5">
                  <c:v>4.1666666666666664E-2</c:v>
                </c:pt>
                <c:pt idx="6">
                  <c:v>0.05</c:v>
                </c:pt>
                <c:pt idx="7">
                  <c:v>5.7407407407407414E-2</c:v>
                </c:pt>
                <c:pt idx="8">
                  <c:v>6.4807407407407411E-2</c:v>
                </c:pt>
                <c:pt idx="9">
                  <c:v>7.2207407407407415E-2</c:v>
                </c:pt>
                <c:pt idx="10">
                  <c:v>7.9607407407407405E-2</c:v>
                </c:pt>
                <c:pt idx="11">
                  <c:v>8.7007407407407408E-2</c:v>
                </c:pt>
                <c:pt idx="12">
                  <c:v>9.4407407407407412E-2</c:v>
                </c:pt>
                <c:pt idx="13">
                  <c:v>0.1018074074074074</c:v>
                </c:pt>
                <c:pt idx="14">
                  <c:v>0.10920740740740741</c:v>
                </c:pt>
                <c:pt idx="15">
                  <c:v>0.11660740740740741</c:v>
                </c:pt>
                <c:pt idx="16">
                  <c:v>0.1240074074074074</c:v>
                </c:pt>
                <c:pt idx="17">
                  <c:v>0.13140740740740739</c:v>
                </c:pt>
                <c:pt idx="18">
                  <c:v>0.13880740740740741</c:v>
                </c:pt>
                <c:pt idx="19">
                  <c:v>0.14620740740740742</c:v>
                </c:pt>
                <c:pt idx="20">
                  <c:v>0.15360740740740744</c:v>
                </c:pt>
                <c:pt idx="21">
                  <c:v>0.16100740740740746</c:v>
                </c:pt>
                <c:pt idx="22">
                  <c:v>0.16840740740740748</c:v>
                </c:pt>
                <c:pt idx="23">
                  <c:v>0.1758074074074075</c:v>
                </c:pt>
                <c:pt idx="24">
                  <c:v>0.18320740740740751</c:v>
                </c:pt>
                <c:pt idx="25">
                  <c:v>0.1906074074074075</c:v>
                </c:pt>
                <c:pt idx="26">
                  <c:v>0.19800740740740752</c:v>
                </c:pt>
                <c:pt idx="27">
                  <c:v>0.20540740740740754</c:v>
                </c:pt>
                <c:pt idx="28">
                  <c:v>0.21280740740740756</c:v>
                </c:pt>
                <c:pt idx="29">
                  <c:v>0.22020740740740757</c:v>
                </c:pt>
                <c:pt idx="30">
                  <c:v>0.22760740740740759</c:v>
                </c:pt>
                <c:pt idx="31">
                  <c:v>0.23500740740740761</c:v>
                </c:pt>
                <c:pt idx="32">
                  <c:v>0.2424074074074076</c:v>
                </c:pt>
                <c:pt idx="33">
                  <c:v>0.25</c:v>
                </c:pt>
                <c:pt idx="34">
                  <c:v>0.26458333333333334</c:v>
                </c:pt>
                <c:pt idx="35">
                  <c:v>0.27916666666666667</c:v>
                </c:pt>
                <c:pt idx="36">
                  <c:v>0.29375000000000001</c:v>
                </c:pt>
                <c:pt idx="37">
                  <c:v>0.30833333333333335</c:v>
                </c:pt>
                <c:pt idx="38">
                  <c:v>0.32291666666666669</c:v>
                </c:pt>
                <c:pt idx="39">
                  <c:v>0.33750000000000002</c:v>
                </c:pt>
                <c:pt idx="40">
                  <c:v>0.35208333333333336</c:v>
                </c:pt>
                <c:pt idx="41">
                  <c:v>0.36666666666666664</c:v>
                </c:pt>
                <c:pt idx="42">
                  <c:v>0.38124999999999998</c:v>
                </c:pt>
                <c:pt idx="43">
                  <c:v>0.39583333333333331</c:v>
                </c:pt>
                <c:pt idx="44">
                  <c:v>0.41041666666666665</c:v>
                </c:pt>
                <c:pt idx="45">
                  <c:v>0.42499999999999999</c:v>
                </c:pt>
                <c:pt idx="46">
                  <c:v>0.43958333333333333</c:v>
                </c:pt>
                <c:pt idx="47">
                  <c:v>0.45416666666666666</c:v>
                </c:pt>
                <c:pt idx="48">
                  <c:v>0.46875</c:v>
                </c:pt>
                <c:pt idx="49">
                  <c:v>0.48333333333333334</c:v>
                </c:pt>
                <c:pt idx="50">
                  <c:v>0.49791666666666667</c:v>
                </c:pt>
                <c:pt idx="51">
                  <c:v>0.51249999999999996</c:v>
                </c:pt>
                <c:pt idx="52">
                  <c:v>0.52708333333333335</c:v>
                </c:pt>
                <c:pt idx="53">
                  <c:v>0.54166666666666663</c:v>
                </c:pt>
                <c:pt idx="54">
                  <c:v>0.55625000000000002</c:v>
                </c:pt>
                <c:pt idx="55">
                  <c:v>0.5708333333333333</c:v>
                </c:pt>
                <c:pt idx="56">
                  <c:v>0.5854166666666667</c:v>
                </c:pt>
                <c:pt idx="57">
                  <c:v>0.6</c:v>
                </c:pt>
                <c:pt idx="58">
                  <c:v>0.60961538461538467</c:v>
                </c:pt>
                <c:pt idx="59">
                  <c:v>0.61923205128205128</c:v>
                </c:pt>
                <c:pt idx="60">
                  <c:v>0.62884871794871799</c:v>
                </c:pt>
                <c:pt idx="61">
                  <c:v>0.6384653846153846</c:v>
                </c:pt>
                <c:pt idx="62">
                  <c:v>0.64808205128205121</c:v>
                </c:pt>
                <c:pt idx="63">
                  <c:v>0.65769871794871781</c:v>
                </c:pt>
                <c:pt idx="64">
                  <c:v>0.66731538461538453</c:v>
                </c:pt>
                <c:pt idx="65">
                  <c:v>0.67693205128205114</c:v>
                </c:pt>
                <c:pt idx="66">
                  <c:v>0.68654871794871775</c:v>
                </c:pt>
                <c:pt idx="67">
                  <c:v>0.69616538461538435</c:v>
                </c:pt>
                <c:pt idx="68">
                  <c:v>0.70578205128205107</c:v>
                </c:pt>
                <c:pt idx="69">
                  <c:v>0.71539871794871768</c:v>
                </c:pt>
                <c:pt idx="70">
                  <c:v>0.72501538461538428</c:v>
                </c:pt>
                <c:pt idx="71">
                  <c:v>0.73463205128205089</c:v>
                </c:pt>
                <c:pt idx="72">
                  <c:v>0.74424871794871761</c:v>
                </c:pt>
                <c:pt idx="73">
                  <c:v>0.75386538461538422</c:v>
                </c:pt>
                <c:pt idx="74">
                  <c:v>0.76348205128205082</c:v>
                </c:pt>
                <c:pt idx="75">
                  <c:v>0.77309871794871754</c:v>
                </c:pt>
                <c:pt idx="76">
                  <c:v>0.78271538461538415</c:v>
                </c:pt>
                <c:pt idx="77">
                  <c:v>0.79233205128205075</c:v>
                </c:pt>
                <c:pt idx="78">
                  <c:v>0.80194871794871736</c:v>
                </c:pt>
                <c:pt idx="79">
                  <c:v>0.81156538461538408</c:v>
                </c:pt>
                <c:pt idx="80">
                  <c:v>0.82118205128205068</c:v>
                </c:pt>
                <c:pt idx="81">
                  <c:v>0.83079871794871729</c:v>
                </c:pt>
                <c:pt idx="82">
                  <c:v>0.8404153846153839</c:v>
                </c:pt>
                <c:pt idx="83">
                  <c:v>0.85</c:v>
                </c:pt>
                <c:pt idx="84">
                  <c:v>0.85714285714285721</c:v>
                </c:pt>
                <c:pt idx="85">
                  <c:v>0.8642928571428572</c:v>
                </c:pt>
                <c:pt idx="86">
                  <c:v>0.8714428571428573</c:v>
                </c:pt>
                <c:pt idx="87">
                  <c:v>0.87859285714285729</c:v>
                </c:pt>
                <c:pt idx="88">
                  <c:v>0.88574285714285728</c:v>
                </c:pt>
                <c:pt idx="89">
                  <c:v>0.89289285714285738</c:v>
                </c:pt>
                <c:pt idx="90">
                  <c:v>0.90004285714285737</c:v>
                </c:pt>
                <c:pt idx="91">
                  <c:v>0.90719285714285747</c:v>
                </c:pt>
                <c:pt idx="92">
                  <c:v>0.91434285714285746</c:v>
                </c:pt>
                <c:pt idx="93">
                  <c:v>0.92149285714285745</c:v>
                </c:pt>
                <c:pt idx="94">
                  <c:v>0.92864285714285755</c:v>
                </c:pt>
                <c:pt idx="95">
                  <c:v>0.93579285714285754</c:v>
                </c:pt>
                <c:pt idx="96">
                  <c:v>0.94294285714285764</c:v>
                </c:pt>
                <c:pt idx="97">
                  <c:v>0.95009285714285763</c:v>
                </c:pt>
                <c:pt idx="98">
                  <c:v>0.95724285714285762</c:v>
                </c:pt>
                <c:pt idx="99">
                  <c:v>0.96439285714285772</c:v>
                </c:pt>
                <c:pt idx="100">
                  <c:v>0.97154285714285771</c:v>
                </c:pt>
                <c:pt idx="101">
                  <c:v>0.97869285714285781</c:v>
                </c:pt>
                <c:pt idx="102">
                  <c:v>0.9858428571428578</c:v>
                </c:pt>
                <c:pt idx="103">
                  <c:v>0.99299285714285779</c:v>
                </c:pt>
                <c:pt idx="104">
                  <c:v>1</c:v>
                </c:pt>
                <c:pt idx="10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78-4B49-BE15-CC2880A6DFAD}"/>
            </c:ext>
          </c:extLst>
        </c:ser>
        <c:ser>
          <c:idx val="3"/>
          <c:order val="3"/>
          <c:tx>
            <c:v>RM 9.2-11.2</c:v>
          </c:tx>
          <c:marker>
            <c:symbol val="none"/>
          </c:marker>
          <c:val>
            <c:numRef>
              <c:f>'Spawn Timing Summary Dungeness'!$G$11:$G$131</c:f>
              <c:numCache>
                <c:formatCode>0%</c:formatCode>
                <c:ptCount val="121"/>
                <c:pt idx="0">
                  <c:v>0</c:v>
                </c:pt>
                <c:pt idx="1">
                  <c:v>2.976190476190476E-3</c:v>
                </c:pt>
                <c:pt idx="2">
                  <c:v>5.9553571428571416E-3</c:v>
                </c:pt>
                <c:pt idx="3">
                  <c:v>8.9345238095238089E-3</c:v>
                </c:pt>
                <c:pt idx="4">
                  <c:v>1.1913690476190475E-2</c:v>
                </c:pt>
                <c:pt idx="5">
                  <c:v>1.4892857142857143E-2</c:v>
                </c:pt>
                <c:pt idx="6">
                  <c:v>1.787202380952381E-2</c:v>
                </c:pt>
                <c:pt idx="7">
                  <c:v>2.0833333333333332E-2</c:v>
                </c:pt>
                <c:pt idx="8">
                  <c:v>2.7146464646464644E-2</c:v>
                </c:pt>
                <c:pt idx="9">
                  <c:v>3.3458964646464646E-2</c:v>
                </c:pt>
                <c:pt idx="10">
                  <c:v>3.9771464646464645E-2</c:v>
                </c:pt>
                <c:pt idx="11">
                  <c:v>4.6083964646464644E-2</c:v>
                </c:pt>
                <c:pt idx="12">
                  <c:v>5.2396464646464642E-2</c:v>
                </c:pt>
                <c:pt idx="13">
                  <c:v>5.8708964646464641E-2</c:v>
                </c:pt>
                <c:pt idx="14">
                  <c:v>6.5021464646464647E-2</c:v>
                </c:pt>
                <c:pt idx="15">
                  <c:v>7.1333964646464645E-2</c:v>
                </c:pt>
                <c:pt idx="16">
                  <c:v>7.7646464646464644E-2</c:v>
                </c:pt>
                <c:pt idx="17">
                  <c:v>8.3958964646464643E-2</c:v>
                </c:pt>
                <c:pt idx="18">
                  <c:v>9.0271464646464641E-2</c:v>
                </c:pt>
                <c:pt idx="19">
                  <c:v>9.658396464646464E-2</c:v>
                </c:pt>
                <c:pt idx="20">
                  <c:v>0.10289646464646464</c:v>
                </c:pt>
                <c:pt idx="21">
                  <c:v>0.10920896464646464</c:v>
                </c:pt>
                <c:pt idx="22">
                  <c:v>0.11552146464646464</c:v>
                </c:pt>
                <c:pt idx="23">
                  <c:v>0.12183396464646463</c:v>
                </c:pt>
                <c:pt idx="24">
                  <c:v>0.12814646464646465</c:v>
                </c:pt>
                <c:pt idx="25">
                  <c:v>0.13445896464646465</c:v>
                </c:pt>
                <c:pt idx="26">
                  <c:v>0.14077146464646464</c:v>
                </c:pt>
                <c:pt idx="27">
                  <c:v>0.14708396464646464</c:v>
                </c:pt>
                <c:pt idx="28">
                  <c:v>0.15339646464646464</c:v>
                </c:pt>
                <c:pt idx="29">
                  <c:v>0.15970896464646464</c:v>
                </c:pt>
                <c:pt idx="30">
                  <c:v>0.16602146464646464</c:v>
                </c:pt>
                <c:pt idx="31">
                  <c:v>0.17233396464646464</c:v>
                </c:pt>
                <c:pt idx="32">
                  <c:v>0.17864646464646464</c:v>
                </c:pt>
                <c:pt idx="33">
                  <c:v>0.18495896464646466</c:v>
                </c:pt>
                <c:pt idx="34">
                  <c:v>0.19127146464646469</c:v>
                </c:pt>
                <c:pt idx="35">
                  <c:v>0.19758396464646469</c:v>
                </c:pt>
                <c:pt idx="36">
                  <c:v>0.20389646464646471</c:v>
                </c:pt>
                <c:pt idx="37">
                  <c:v>0.21020896464646474</c:v>
                </c:pt>
                <c:pt idx="38">
                  <c:v>0.21652146464646474</c:v>
                </c:pt>
                <c:pt idx="39">
                  <c:v>0.22283396464646477</c:v>
                </c:pt>
                <c:pt idx="40">
                  <c:v>0.22916666666666666</c:v>
                </c:pt>
                <c:pt idx="41">
                  <c:v>0.2421875</c:v>
                </c:pt>
                <c:pt idx="42">
                  <c:v>0.25520833333333331</c:v>
                </c:pt>
                <c:pt idx="43">
                  <c:v>0.26822916666666669</c:v>
                </c:pt>
                <c:pt idx="44">
                  <c:v>0.28125</c:v>
                </c:pt>
                <c:pt idx="45">
                  <c:v>0.29427083333333331</c:v>
                </c:pt>
                <c:pt idx="46">
                  <c:v>0.30729166666666669</c:v>
                </c:pt>
                <c:pt idx="47">
                  <c:v>0.3203125</c:v>
                </c:pt>
                <c:pt idx="48">
                  <c:v>0.33333333333333331</c:v>
                </c:pt>
                <c:pt idx="49">
                  <c:v>0.34635416666666669</c:v>
                </c:pt>
                <c:pt idx="50">
                  <c:v>0.359375</c:v>
                </c:pt>
                <c:pt idx="51">
                  <c:v>0.37239583333333331</c:v>
                </c:pt>
                <c:pt idx="52">
                  <c:v>0.38541666666666669</c:v>
                </c:pt>
                <c:pt idx="53">
                  <c:v>0.3984375</c:v>
                </c:pt>
                <c:pt idx="54">
                  <c:v>0.41145833333333331</c:v>
                </c:pt>
                <c:pt idx="55">
                  <c:v>0.42447916666666669</c:v>
                </c:pt>
                <c:pt idx="56">
                  <c:v>0.4375</c:v>
                </c:pt>
                <c:pt idx="57">
                  <c:v>0.45723684210526311</c:v>
                </c:pt>
                <c:pt idx="58">
                  <c:v>0.47696600877192979</c:v>
                </c:pt>
                <c:pt idx="59">
                  <c:v>0.49669517543859643</c:v>
                </c:pt>
                <c:pt idx="60">
                  <c:v>0.51642434210526311</c:v>
                </c:pt>
                <c:pt idx="61">
                  <c:v>0.53615350877192969</c:v>
                </c:pt>
                <c:pt idx="62">
                  <c:v>0.55588267543859637</c:v>
                </c:pt>
                <c:pt idx="63">
                  <c:v>0.57561184210526306</c:v>
                </c:pt>
                <c:pt idx="64">
                  <c:v>0.59534100877192964</c:v>
                </c:pt>
                <c:pt idx="65">
                  <c:v>0.61507017543859632</c:v>
                </c:pt>
                <c:pt idx="66">
                  <c:v>0.63479934210526301</c:v>
                </c:pt>
                <c:pt idx="67">
                  <c:v>0.65452850877192958</c:v>
                </c:pt>
                <c:pt idx="68">
                  <c:v>0.67425767543859638</c:v>
                </c:pt>
                <c:pt idx="69">
                  <c:v>0.69398684210526307</c:v>
                </c:pt>
                <c:pt idx="70">
                  <c:v>0.71371600877192976</c:v>
                </c:pt>
                <c:pt idx="71">
                  <c:v>0.73344517543859655</c:v>
                </c:pt>
                <c:pt idx="72">
                  <c:v>0.75317434210526324</c:v>
                </c:pt>
                <c:pt idx="73">
                  <c:v>0.77290350877192993</c:v>
                </c:pt>
                <c:pt idx="74">
                  <c:v>0.79263267543859672</c:v>
                </c:pt>
                <c:pt idx="75">
                  <c:v>0.81236184210526341</c:v>
                </c:pt>
                <c:pt idx="76">
                  <c:v>0.8125</c:v>
                </c:pt>
                <c:pt idx="77">
                  <c:v>0.81824712643678155</c:v>
                </c:pt>
                <c:pt idx="78">
                  <c:v>0.82399712643678169</c:v>
                </c:pt>
                <c:pt idx="79">
                  <c:v>0.82974712643678172</c:v>
                </c:pt>
                <c:pt idx="80">
                  <c:v>0.83549712643678176</c:v>
                </c:pt>
                <c:pt idx="81">
                  <c:v>0.8412471264367819</c:v>
                </c:pt>
                <c:pt idx="82">
                  <c:v>0.84699712643678193</c:v>
                </c:pt>
                <c:pt idx="83">
                  <c:v>0.85274712643678197</c:v>
                </c:pt>
                <c:pt idx="84">
                  <c:v>0.85849712643678211</c:v>
                </c:pt>
                <c:pt idx="85">
                  <c:v>0.86424712643678214</c:v>
                </c:pt>
                <c:pt idx="86">
                  <c:v>0.86999712643678218</c:v>
                </c:pt>
                <c:pt idx="87">
                  <c:v>0.87574712643678232</c:v>
                </c:pt>
                <c:pt idx="88">
                  <c:v>0.88149712643678235</c:v>
                </c:pt>
                <c:pt idx="89">
                  <c:v>0.88724712643678239</c:v>
                </c:pt>
                <c:pt idx="90">
                  <c:v>0.89299712643678253</c:v>
                </c:pt>
                <c:pt idx="91">
                  <c:v>0.89874712643678256</c:v>
                </c:pt>
                <c:pt idx="92">
                  <c:v>0.90449712643678259</c:v>
                </c:pt>
                <c:pt idx="93">
                  <c:v>0.91024712643678274</c:v>
                </c:pt>
                <c:pt idx="94">
                  <c:v>0.91599712643678277</c:v>
                </c:pt>
                <c:pt idx="95">
                  <c:v>0.9217471264367828</c:v>
                </c:pt>
                <c:pt idx="96">
                  <c:v>0.92749712643678295</c:v>
                </c:pt>
                <c:pt idx="97">
                  <c:v>0.93324712643678298</c:v>
                </c:pt>
                <c:pt idx="98">
                  <c:v>0.93899712643678301</c:v>
                </c:pt>
                <c:pt idx="99">
                  <c:v>0.94474712643678316</c:v>
                </c:pt>
                <c:pt idx="100">
                  <c:v>0.95049712643678319</c:v>
                </c:pt>
                <c:pt idx="101">
                  <c:v>0.95624712643678322</c:v>
                </c:pt>
                <c:pt idx="102">
                  <c:v>0.96199712643678337</c:v>
                </c:pt>
                <c:pt idx="103">
                  <c:v>0.9677471264367834</c:v>
                </c:pt>
                <c:pt idx="104">
                  <c:v>0.97349712643678343</c:v>
                </c:pt>
                <c:pt idx="105">
                  <c:v>0.97924712643678358</c:v>
                </c:pt>
                <c:pt idx="106">
                  <c:v>0.97916666666666663</c:v>
                </c:pt>
                <c:pt idx="107">
                  <c:v>0.98039215686274517</c:v>
                </c:pt>
                <c:pt idx="108">
                  <c:v>0.98161715686274509</c:v>
                </c:pt>
                <c:pt idx="109">
                  <c:v>0.98284215686274512</c:v>
                </c:pt>
                <c:pt idx="110">
                  <c:v>0.98406715686274504</c:v>
                </c:pt>
                <c:pt idx="111">
                  <c:v>0.98529215686274496</c:v>
                </c:pt>
                <c:pt idx="112">
                  <c:v>0.98651715686274499</c:v>
                </c:pt>
                <c:pt idx="113">
                  <c:v>0.98774215686274491</c:v>
                </c:pt>
                <c:pt idx="114">
                  <c:v>0.98896715686274483</c:v>
                </c:pt>
                <c:pt idx="115">
                  <c:v>0.99019215686274487</c:v>
                </c:pt>
                <c:pt idx="116">
                  <c:v>0.99141715686274479</c:v>
                </c:pt>
                <c:pt idx="117">
                  <c:v>0.99264215686274471</c:v>
                </c:pt>
                <c:pt idx="118">
                  <c:v>0.99386715686274474</c:v>
                </c:pt>
                <c:pt idx="119">
                  <c:v>0.99509215686274466</c:v>
                </c:pt>
                <c:pt idx="120">
                  <c:v>0.99631715686274458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78-4B49-BE15-CC2880A6DFAD}"/>
            </c:ext>
          </c:extLst>
        </c:ser>
        <c:ser>
          <c:idx val="4"/>
          <c:order val="4"/>
          <c:tx>
            <c:v>RM 11.5-13.8</c:v>
          </c:tx>
          <c:marker>
            <c:symbol val="none"/>
          </c:marker>
          <c:val>
            <c:numRef>
              <c:f>'Spawn Timing Summary Dungeness'!$H$11:$H$109</c:f>
              <c:numCache>
                <c:formatCode>0%</c:formatCode>
                <c:ptCount val="99"/>
                <c:pt idx="0">
                  <c:v>0</c:v>
                </c:pt>
                <c:pt idx="1">
                  <c:v>5.8139534883720938E-3</c:v>
                </c:pt>
                <c:pt idx="2">
                  <c:v>1.1635382059800664E-2</c:v>
                </c:pt>
                <c:pt idx="3">
                  <c:v>1.7456810631229235E-2</c:v>
                </c:pt>
                <c:pt idx="4">
                  <c:v>2.327823920265781E-2</c:v>
                </c:pt>
                <c:pt idx="5">
                  <c:v>2.9099667774086381E-2</c:v>
                </c:pt>
                <c:pt idx="6">
                  <c:v>3.4921096345514956E-2</c:v>
                </c:pt>
                <c:pt idx="7">
                  <c:v>4.0742524916943523E-2</c:v>
                </c:pt>
                <c:pt idx="8">
                  <c:v>4.6563953488372098E-2</c:v>
                </c:pt>
                <c:pt idx="9">
                  <c:v>5.2385382059800666E-2</c:v>
                </c:pt>
                <c:pt idx="10">
                  <c:v>5.820681063122924E-2</c:v>
                </c:pt>
                <c:pt idx="11">
                  <c:v>6.4028239202657808E-2</c:v>
                </c:pt>
                <c:pt idx="12">
                  <c:v>6.9849667774086382E-2</c:v>
                </c:pt>
                <c:pt idx="13">
                  <c:v>7.5671096345514957E-2</c:v>
                </c:pt>
                <c:pt idx="14">
                  <c:v>8.1492524916943518E-2</c:v>
                </c:pt>
                <c:pt idx="15">
                  <c:v>8.7313953488372092E-2</c:v>
                </c:pt>
                <c:pt idx="16">
                  <c:v>9.3135382059800653E-2</c:v>
                </c:pt>
                <c:pt idx="17">
                  <c:v>9.8956810631229214E-2</c:v>
                </c:pt>
                <c:pt idx="18">
                  <c:v>0.10477823920265779</c:v>
                </c:pt>
                <c:pt idx="19">
                  <c:v>0.11059966777408635</c:v>
                </c:pt>
                <c:pt idx="20">
                  <c:v>0.11642109634551491</c:v>
                </c:pt>
                <c:pt idx="21">
                  <c:v>0.12224252491694347</c:v>
                </c:pt>
                <c:pt idx="22">
                  <c:v>0.12806395348837205</c:v>
                </c:pt>
                <c:pt idx="23">
                  <c:v>0.13388538205980061</c:v>
                </c:pt>
                <c:pt idx="24">
                  <c:v>0.13970681063122917</c:v>
                </c:pt>
                <c:pt idx="25">
                  <c:v>0.14552823920265776</c:v>
                </c:pt>
                <c:pt idx="26">
                  <c:v>0.15134966777408634</c:v>
                </c:pt>
                <c:pt idx="27">
                  <c:v>0.1571710963455149</c:v>
                </c:pt>
                <c:pt idx="28">
                  <c:v>0.16299252491694349</c:v>
                </c:pt>
                <c:pt idx="29">
                  <c:v>0.16881395348837208</c:v>
                </c:pt>
                <c:pt idx="30">
                  <c:v>0.17463538205980064</c:v>
                </c:pt>
                <c:pt idx="31">
                  <c:v>0.18045681063122923</c:v>
                </c:pt>
                <c:pt idx="32">
                  <c:v>0.18627823920265782</c:v>
                </c:pt>
                <c:pt idx="33">
                  <c:v>0.19209966777408641</c:v>
                </c:pt>
                <c:pt idx="34">
                  <c:v>0.19792109634551497</c:v>
                </c:pt>
                <c:pt idx="35">
                  <c:v>0.20374252491694356</c:v>
                </c:pt>
                <c:pt idx="36">
                  <c:v>0.20956395348837215</c:v>
                </c:pt>
                <c:pt idx="37">
                  <c:v>0.21538538205980071</c:v>
                </c:pt>
                <c:pt idx="38">
                  <c:v>0.22120681063122929</c:v>
                </c:pt>
                <c:pt idx="39">
                  <c:v>0.22702823920265788</c:v>
                </c:pt>
                <c:pt idx="40">
                  <c:v>0.23284966777408647</c:v>
                </c:pt>
                <c:pt idx="41">
                  <c:v>0.23867109634551503</c:v>
                </c:pt>
                <c:pt idx="42">
                  <c:v>0.24449252491694362</c:v>
                </c:pt>
                <c:pt idx="43">
                  <c:v>0.25</c:v>
                </c:pt>
                <c:pt idx="44">
                  <c:v>0.28061224489795916</c:v>
                </c:pt>
                <c:pt idx="45">
                  <c:v>0.31121938775510205</c:v>
                </c:pt>
                <c:pt idx="46">
                  <c:v>0.34182653061224488</c:v>
                </c:pt>
                <c:pt idx="47">
                  <c:v>0.37243367346938772</c:v>
                </c:pt>
                <c:pt idx="48">
                  <c:v>0.40304081632653055</c:v>
                </c:pt>
                <c:pt idx="49">
                  <c:v>0.43364795918367338</c:v>
                </c:pt>
                <c:pt idx="50">
                  <c:v>0.46425510204081621</c:v>
                </c:pt>
                <c:pt idx="51">
                  <c:v>0.49486224489795905</c:v>
                </c:pt>
                <c:pt idx="52">
                  <c:v>0.52546938775510188</c:v>
                </c:pt>
                <c:pt idx="53">
                  <c:v>0.55607653061224471</c:v>
                </c:pt>
                <c:pt idx="54">
                  <c:v>0.58668367346938755</c:v>
                </c:pt>
                <c:pt idx="55">
                  <c:v>0.61729081632653038</c:v>
                </c:pt>
                <c:pt idx="56">
                  <c:v>0.64789795918367321</c:v>
                </c:pt>
                <c:pt idx="57">
                  <c:v>0.67850510204081604</c:v>
                </c:pt>
                <c:pt idx="58">
                  <c:v>0.70911224489795888</c:v>
                </c:pt>
                <c:pt idx="59">
                  <c:v>0.73971938775510171</c:v>
                </c:pt>
                <c:pt idx="60">
                  <c:v>0.77032653061224454</c:v>
                </c:pt>
                <c:pt idx="61">
                  <c:v>0.80093367346938737</c:v>
                </c:pt>
                <c:pt idx="62">
                  <c:v>0.83154081632653021</c:v>
                </c:pt>
                <c:pt idx="63">
                  <c:v>0.86214795918367304</c:v>
                </c:pt>
                <c:pt idx="64">
                  <c:v>0.8928571428571429</c:v>
                </c:pt>
                <c:pt idx="65">
                  <c:v>0.89600840336134457</c:v>
                </c:pt>
                <c:pt idx="66">
                  <c:v>0.8991512605042018</c:v>
                </c:pt>
                <c:pt idx="67">
                  <c:v>0.90229411764705891</c:v>
                </c:pt>
                <c:pt idx="68">
                  <c:v>0.90543697478991614</c:v>
                </c:pt>
                <c:pt idx="69">
                  <c:v>0.90857983193277325</c:v>
                </c:pt>
                <c:pt idx="70">
                  <c:v>0.91172268907563048</c:v>
                </c:pt>
                <c:pt idx="71">
                  <c:v>0.9148655462184877</c:v>
                </c:pt>
                <c:pt idx="72">
                  <c:v>0.91800840336134482</c:v>
                </c:pt>
                <c:pt idx="73">
                  <c:v>0.92115126050420204</c:v>
                </c:pt>
                <c:pt idx="74">
                  <c:v>0.92429411764705915</c:v>
                </c:pt>
                <c:pt idx="75">
                  <c:v>0.92743697478991638</c:v>
                </c:pt>
                <c:pt idx="76">
                  <c:v>0.93057983193277349</c:v>
                </c:pt>
                <c:pt idx="77">
                  <c:v>0.93372268907563072</c:v>
                </c:pt>
                <c:pt idx="78">
                  <c:v>0.93686554621848794</c:v>
                </c:pt>
                <c:pt idx="79">
                  <c:v>0.94000840336134506</c:v>
                </c:pt>
                <c:pt idx="80">
                  <c:v>0.94315126050420228</c:v>
                </c:pt>
                <c:pt idx="81">
                  <c:v>0.9462941176470594</c:v>
                </c:pt>
                <c:pt idx="82">
                  <c:v>0.94943697478991662</c:v>
                </c:pt>
                <c:pt idx="83">
                  <c:v>0.95257983193277374</c:v>
                </c:pt>
                <c:pt idx="84">
                  <c:v>0.95572268907563096</c:v>
                </c:pt>
                <c:pt idx="85">
                  <c:v>0.95886554621848819</c:v>
                </c:pt>
                <c:pt idx="86">
                  <c:v>0.9620084033613453</c:v>
                </c:pt>
                <c:pt idx="87">
                  <c:v>0.96515126050420252</c:v>
                </c:pt>
                <c:pt idx="88">
                  <c:v>0.96829411764705964</c:v>
                </c:pt>
                <c:pt idx="89">
                  <c:v>0.97143697478991686</c:v>
                </c:pt>
                <c:pt idx="90">
                  <c:v>0.97457983193277398</c:v>
                </c:pt>
                <c:pt idx="91">
                  <c:v>0.9777226890756312</c:v>
                </c:pt>
                <c:pt idx="92">
                  <c:v>0.98086554621848843</c:v>
                </c:pt>
                <c:pt idx="93">
                  <c:v>0.98400840336134554</c:v>
                </c:pt>
                <c:pt idx="94">
                  <c:v>0.98715126050420277</c:v>
                </c:pt>
                <c:pt idx="95">
                  <c:v>0.99029411764705988</c:v>
                </c:pt>
                <c:pt idx="96">
                  <c:v>0.9934369747899171</c:v>
                </c:pt>
                <c:pt idx="97">
                  <c:v>0.99657983193277422</c:v>
                </c:pt>
                <c:pt idx="98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0F78-4B49-BE15-CC2880A6DFAD}"/>
            </c:ext>
          </c:extLst>
        </c:ser>
        <c:ser>
          <c:idx val="5"/>
          <c:order val="5"/>
          <c:tx>
            <c:v>RM 13.8-15.8</c:v>
          </c:tx>
          <c:marker>
            <c:symbol val="none"/>
          </c:marker>
          <c:val>
            <c:numRef>
              <c:f>'Spawn Timing Summary Dungeness'!$I$11:$I$108</c:f>
              <c:numCache>
                <c:formatCode>0%</c:formatCode>
                <c:ptCount val="98"/>
                <c:pt idx="0">
                  <c:v>0</c:v>
                </c:pt>
                <c:pt idx="1">
                  <c:v>6.4935064935064931E-3</c:v>
                </c:pt>
                <c:pt idx="2">
                  <c:v>1.2993506493506491E-2</c:v>
                </c:pt>
                <c:pt idx="3">
                  <c:v>1.9493506493506493E-2</c:v>
                </c:pt>
                <c:pt idx="4">
                  <c:v>2.5993506493506492E-2</c:v>
                </c:pt>
                <c:pt idx="5">
                  <c:v>3.2493506493506491E-2</c:v>
                </c:pt>
                <c:pt idx="6">
                  <c:v>3.8993506493506497E-2</c:v>
                </c:pt>
                <c:pt idx="7">
                  <c:v>4.5493506493506496E-2</c:v>
                </c:pt>
                <c:pt idx="8">
                  <c:v>5.1993506493506494E-2</c:v>
                </c:pt>
                <c:pt idx="9">
                  <c:v>5.8493506493506493E-2</c:v>
                </c:pt>
                <c:pt idx="10">
                  <c:v>6.4993506493506492E-2</c:v>
                </c:pt>
                <c:pt idx="11">
                  <c:v>7.1493506493506498E-2</c:v>
                </c:pt>
                <c:pt idx="12">
                  <c:v>7.7993506493506504E-2</c:v>
                </c:pt>
                <c:pt idx="13">
                  <c:v>8.4493506493506496E-2</c:v>
                </c:pt>
                <c:pt idx="14">
                  <c:v>9.0993506493506487E-2</c:v>
                </c:pt>
                <c:pt idx="15">
                  <c:v>9.7493506493506479E-2</c:v>
                </c:pt>
                <c:pt idx="16">
                  <c:v>0.10399350649350647</c:v>
                </c:pt>
                <c:pt idx="17">
                  <c:v>0.11049350649350646</c:v>
                </c:pt>
                <c:pt idx="18">
                  <c:v>0.11699350649350646</c:v>
                </c:pt>
                <c:pt idx="19">
                  <c:v>0.12349350649350645</c:v>
                </c:pt>
                <c:pt idx="20">
                  <c:v>0.12999350649350644</c:v>
                </c:pt>
                <c:pt idx="21">
                  <c:v>0.13649350649350642</c:v>
                </c:pt>
                <c:pt idx="22">
                  <c:v>0.14299350649350642</c:v>
                </c:pt>
                <c:pt idx="23">
                  <c:v>0.1494935064935064</c:v>
                </c:pt>
                <c:pt idx="24">
                  <c:v>0.15599350649350641</c:v>
                </c:pt>
                <c:pt idx="25">
                  <c:v>0.16249350649350638</c:v>
                </c:pt>
                <c:pt idx="26">
                  <c:v>0.16899350649350639</c:v>
                </c:pt>
                <c:pt idx="27">
                  <c:v>0.17549350649350637</c:v>
                </c:pt>
                <c:pt idx="28">
                  <c:v>0.18199350649350637</c:v>
                </c:pt>
                <c:pt idx="29">
                  <c:v>0.18849350649350638</c:v>
                </c:pt>
                <c:pt idx="30">
                  <c:v>0.19499350649350636</c:v>
                </c:pt>
                <c:pt idx="31">
                  <c:v>0.20149350649350636</c:v>
                </c:pt>
                <c:pt idx="32">
                  <c:v>0.20799350649350634</c:v>
                </c:pt>
                <c:pt idx="33">
                  <c:v>0.21449350649350632</c:v>
                </c:pt>
                <c:pt idx="34">
                  <c:v>0.22099350649350633</c:v>
                </c:pt>
                <c:pt idx="35">
                  <c:v>0.2274935064935063</c:v>
                </c:pt>
                <c:pt idx="36">
                  <c:v>0.23399350649350631</c:v>
                </c:pt>
                <c:pt idx="37">
                  <c:v>0.24049350649350629</c:v>
                </c:pt>
                <c:pt idx="38">
                  <c:v>0.24699350649350629</c:v>
                </c:pt>
                <c:pt idx="39">
                  <c:v>0.25349350649350627</c:v>
                </c:pt>
                <c:pt idx="40">
                  <c:v>0.25999350649350628</c:v>
                </c:pt>
                <c:pt idx="41">
                  <c:v>0.26649350649350628</c:v>
                </c:pt>
                <c:pt idx="42">
                  <c:v>0.27272727272727271</c:v>
                </c:pt>
                <c:pt idx="43">
                  <c:v>0.29545454545454547</c:v>
                </c:pt>
                <c:pt idx="44">
                  <c:v>0.31818181818181818</c:v>
                </c:pt>
                <c:pt idx="45">
                  <c:v>0.34090909090909088</c:v>
                </c:pt>
                <c:pt idx="46">
                  <c:v>0.36363636363636365</c:v>
                </c:pt>
                <c:pt idx="47">
                  <c:v>0.38636363636363635</c:v>
                </c:pt>
                <c:pt idx="48">
                  <c:v>0.40909090909090912</c:v>
                </c:pt>
                <c:pt idx="49">
                  <c:v>0.43181818181818182</c:v>
                </c:pt>
                <c:pt idx="50">
                  <c:v>0.45454545454545453</c:v>
                </c:pt>
                <c:pt idx="51">
                  <c:v>0.47727272727272729</c:v>
                </c:pt>
                <c:pt idx="52">
                  <c:v>0.5</c:v>
                </c:pt>
                <c:pt idx="53">
                  <c:v>0.52272727272727271</c:v>
                </c:pt>
                <c:pt idx="54">
                  <c:v>0.54545454545454541</c:v>
                </c:pt>
                <c:pt idx="55">
                  <c:v>0.56818181818181823</c:v>
                </c:pt>
                <c:pt idx="56">
                  <c:v>0.59090909090909094</c:v>
                </c:pt>
                <c:pt idx="57">
                  <c:v>0.61363636363636365</c:v>
                </c:pt>
                <c:pt idx="58">
                  <c:v>0.63636363636363635</c:v>
                </c:pt>
                <c:pt idx="59">
                  <c:v>0.65909090909090906</c:v>
                </c:pt>
                <c:pt idx="60">
                  <c:v>0.68181818181818177</c:v>
                </c:pt>
                <c:pt idx="61">
                  <c:v>0.69065656565656564</c:v>
                </c:pt>
                <c:pt idx="62">
                  <c:v>0.69947474747474747</c:v>
                </c:pt>
                <c:pt idx="63">
                  <c:v>0.70829292929292942</c:v>
                </c:pt>
                <c:pt idx="64">
                  <c:v>0.71711111111111125</c:v>
                </c:pt>
                <c:pt idx="65">
                  <c:v>0.72592929292929309</c:v>
                </c:pt>
                <c:pt idx="66">
                  <c:v>0.73474747474747493</c:v>
                </c:pt>
                <c:pt idx="67">
                  <c:v>0.74356565656565676</c:v>
                </c:pt>
                <c:pt idx="68">
                  <c:v>0.75238383838383849</c:v>
                </c:pt>
                <c:pt idx="69">
                  <c:v>0.76120202020202032</c:v>
                </c:pt>
                <c:pt idx="70">
                  <c:v>0.77002020202020205</c:v>
                </c:pt>
                <c:pt idx="71">
                  <c:v>0.77883838383838377</c:v>
                </c:pt>
                <c:pt idx="72">
                  <c:v>0.78765656565656561</c:v>
                </c:pt>
                <c:pt idx="73">
                  <c:v>0.79647474747474734</c:v>
                </c:pt>
                <c:pt idx="74">
                  <c:v>0.80529292929292917</c:v>
                </c:pt>
                <c:pt idx="75">
                  <c:v>0.8141111111111109</c:v>
                </c:pt>
                <c:pt idx="76">
                  <c:v>0.82292929292929273</c:v>
                </c:pt>
                <c:pt idx="77">
                  <c:v>0.83174747474747446</c:v>
                </c:pt>
                <c:pt idx="78">
                  <c:v>0.84056565656565629</c:v>
                </c:pt>
                <c:pt idx="79">
                  <c:v>0.84938383838383802</c:v>
                </c:pt>
                <c:pt idx="80">
                  <c:v>0.85820202020201986</c:v>
                </c:pt>
                <c:pt idx="81">
                  <c:v>0.86702020202020158</c:v>
                </c:pt>
                <c:pt idx="82">
                  <c:v>0.87583838383838331</c:v>
                </c:pt>
                <c:pt idx="83">
                  <c:v>0.88465656565656514</c:v>
                </c:pt>
                <c:pt idx="84">
                  <c:v>0.89347474747474687</c:v>
                </c:pt>
                <c:pt idx="85">
                  <c:v>0.9022929292929287</c:v>
                </c:pt>
                <c:pt idx="86">
                  <c:v>0.91111111111111043</c:v>
                </c:pt>
                <c:pt idx="87">
                  <c:v>0.91992929292929226</c:v>
                </c:pt>
                <c:pt idx="88">
                  <c:v>0.92874747474747399</c:v>
                </c:pt>
                <c:pt idx="89">
                  <c:v>0.93756565656565583</c:v>
                </c:pt>
                <c:pt idx="90">
                  <c:v>0.94638383838383755</c:v>
                </c:pt>
                <c:pt idx="91">
                  <c:v>0.95520202020201939</c:v>
                </c:pt>
                <c:pt idx="92">
                  <c:v>0.96402020202020111</c:v>
                </c:pt>
                <c:pt idx="93">
                  <c:v>0.97283838383838284</c:v>
                </c:pt>
                <c:pt idx="94">
                  <c:v>0.98165656565656467</c:v>
                </c:pt>
                <c:pt idx="95">
                  <c:v>0.9904747474747464</c:v>
                </c:pt>
                <c:pt idx="96">
                  <c:v>1</c:v>
                </c:pt>
                <c:pt idx="9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78-4B49-BE15-CC2880A6DFAD}"/>
            </c:ext>
          </c:extLst>
        </c:ser>
        <c:ser>
          <c:idx val="6"/>
          <c:order val="6"/>
          <c:tx>
            <c:v>GW RM 0.0-1.0</c:v>
          </c:tx>
          <c:marker>
            <c:symbol val="none"/>
          </c:marker>
          <c:val>
            <c:numRef>
              <c:f>'Spawn Timing Summary Dungeness'!$K$11:$K$68</c:f>
              <c:numCache>
                <c:formatCode>0%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1.1363636363636364E-2</c:v>
                </c:pt>
                <c:pt idx="10">
                  <c:v>2.2738636363636364E-2</c:v>
                </c:pt>
                <c:pt idx="11">
                  <c:v>3.411363636363636E-2</c:v>
                </c:pt>
                <c:pt idx="12">
                  <c:v>4.5488636363636356E-2</c:v>
                </c:pt>
                <c:pt idx="13">
                  <c:v>5.6863636363636352E-2</c:v>
                </c:pt>
                <c:pt idx="14">
                  <c:v>6.8238636363636349E-2</c:v>
                </c:pt>
                <c:pt idx="15">
                  <c:v>7.9613636363636345E-2</c:v>
                </c:pt>
                <c:pt idx="16">
                  <c:v>9.0988636363636341E-2</c:v>
                </c:pt>
                <c:pt idx="17">
                  <c:v>0.10236363636363634</c:v>
                </c:pt>
                <c:pt idx="18">
                  <c:v>0.11373863636363633</c:v>
                </c:pt>
                <c:pt idx="19">
                  <c:v>0.12511363636363634</c:v>
                </c:pt>
                <c:pt idx="20">
                  <c:v>0.13648863636363634</c:v>
                </c:pt>
                <c:pt idx="21">
                  <c:v>0.14786363636363634</c:v>
                </c:pt>
                <c:pt idx="22">
                  <c:v>0.15923863636363633</c:v>
                </c:pt>
                <c:pt idx="23">
                  <c:v>0.17061363636363633</c:v>
                </c:pt>
                <c:pt idx="24">
                  <c:v>0.18198863636363632</c:v>
                </c:pt>
                <c:pt idx="25">
                  <c:v>0.19336363636363632</c:v>
                </c:pt>
                <c:pt idx="26">
                  <c:v>0.20473863636363632</c:v>
                </c:pt>
                <c:pt idx="27">
                  <c:v>0.21611363636363631</c:v>
                </c:pt>
                <c:pt idx="28">
                  <c:v>0.22748863636363631</c:v>
                </c:pt>
                <c:pt idx="29">
                  <c:v>0.23886363636363631</c:v>
                </c:pt>
                <c:pt idx="30">
                  <c:v>0.2502386363636363</c:v>
                </c:pt>
                <c:pt idx="31">
                  <c:v>0.26161363636363633</c:v>
                </c:pt>
                <c:pt idx="32">
                  <c:v>0.27298863636363635</c:v>
                </c:pt>
                <c:pt idx="33">
                  <c:v>0.28436363636363637</c:v>
                </c:pt>
                <c:pt idx="34">
                  <c:v>0.2957386363636364</c:v>
                </c:pt>
                <c:pt idx="35">
                  <c:v>0.30711363636363642</c:v>
                </c:pt>
                <c:pt idx="36">
                  <c:v>0.31848863636363645</c:v>
                </c:pt>
                <c:pt idx="37">
                  <c:v>0.32986363636363647</c:v>
                </c:pt>
                <c:pt idx="38">
                  <c:v>0.34123863636363649</c:v>
                </c:pt>
                <c:pt idx="39">
                  <c:v>0.35261363636363652</c:v>
                </c:pt>
                <c:pt idx="40">
                  <c:v>0.36398863636363654</c:v>
                </c:pt>
                <c:pt idx="41">
                  <c:v>0.375</c:v>
                </c:pt>
                <c:pt idx="42">
                  <c:v>0.41666666666666669</c:v>
                </c:pt>
                <c:pt idx="43">
                  <c:v>0.45829166666666671</c:v>
                </c:pt>
                <c:pt idx="44">
                  <c:v>0.49991666666666673</c:v>
                </c:pt>
                <c:pt idx="45">
                  <c:v>0.5415416666666667</c:v>
                </c:pt>
                <c:pt idx="46">
                  <c:v>0.58316666666666672</c:v>
                </c:pt>
                <c:pt idx="47">
                  <c:v>0.62479166666666675</c:v>
                </c:pt>
                <c:pt idx="48">
                  <c:v>0.66641666666666677</c:v>
                </c:pt>
                <c:pt idx="49">
                  <c:v>0.70804166666666679</c:v>
                </c:pt>
                <c:pt idx="50">
                  <c:v>0.74966666666666681</c:v>
                </c:pt>
                <c:pt idx="51">
                  <c:v>0.79129166666666684</c:v>
                </c:pt>
                <c:pt idx="52">
                  <c:v>0.83291666666666686</c:v>
                </c:pt>
                <c:pt idx="53">
                  <c:v>0.87454166666666688</c:v>
                </c:pt>
                <c:pt idx="54">
                  <c:v>0.91616666666666691</c:v>
                </c:pt>
                <c:pt idx="55">
                  <c:v>0.95779166666666693</c:v>
                </c:pt>
                <c:pt idx="56">
                  <c:v>1</c:v>
                </c:pt>
                <c:pt idx="57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0F78-4B49-BE15-CC2880A6DFAD}"/>
            </c:ext>
          </c:extLst>
        </c:ser>
        <c:ser>
          <c:idx val="7"/>
          <c:order val="7"/>
          <c:tx>
            <c:v>GW RM 1.0-2.5</c:v>
          </c:tx>
          <c:marker>
            <c:symbol val="none"/>
          </c:marker>
          <c:val>
            <c:numRef>
              <c:f>'Spawn Timing Summary Dungeness'!$L$11:$L$122</c:f>
              <c:numCache>
                <c:formatCode>0%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8.0808080808080808E-3</c:v>
                </c:pt>
                <c:pt idx="10">
                  <c:v>1.6147474747474747E-2</c:v>
                </c:pt>
                <c:pt idx="11">
                  <c:v>2.4214141414141414E-2</c:v>
                </c:pt>
                <c:pt idx="12">
                  <c:v>3.2280808080808084E-2</c:v>
                </c:pt>
                <c:pt idx="13">
                  <c:v>4.034747474747475E-2</c:v>
                </c:pt>
                <c:pt idx="14">
                  <c:v>4.8414141414141416E-2</c:v>
                </c:pt>
                <c:pt idx="15">
                  <c:v>5.6480808080808083E-2</c:v>
                </c:pt>
                <c:pt idx="16">
                  <c:v>6.4547474747474742E-2</c:v>
                </c:pt>
                <c:pt idx="17">
                  <c:v>7.2614141414141409E-2</c:v>
                </c:pt>
                <c:pt idx="18">
                  <c:v>8.0680808080808075E-2</c:v>
                </c:pt>
                <c:pt idx="19">
                  <c:v>8.8747474747474742E-2</c:v>
                </c:pt>
                <c:pt idx="20">
                  <c:v>9.6814141414141408E-2</c:v>
                </c:pt>
                <c:pt idx="21">
                  <c:v>0.10488080808080807</c:v>
                </c:pt>
                <c:pt idx="22">
                  <c:v>0.11294747474747474</c:v>
                </c:pt>
                <c:pt idx="23">
                  <c:v>0.12101414141414141</c:v>
                </c:pt>
                <c:pt idx="24">
                  <c:v>0.12908080808080807</c:v>
                </c:pt>
                <c:pt idx="25">
                  <c:v>0.13714747474747474</c:v>
                </c:pt>
                <c:pt idx="26">
                  <c:v>0.14521414141414141</c:v>
                </c:pt>
                <c:pt idx="27">
                  <c:v>0.15328080808080807</c:v>
                </c:pt>
                <c:pt idx="28">
                  <c:v>0.16134747474747474</c:v>
                </c:pt>
                <c:pt idx="29">
                  <c:v>0.16941414141414141</c:v>
                </c:pt>
                <c:pt idx="30">
                  <c:v>0.17748080808080807</c:v>
                </c:pt>
                <c:pt idx="31">
                  <c:v>0.18554747474747474</c:v>
                </c:pt>
                <c:pt idx="32">
                  <c:v>0.19361414141414141</c:v>
                </c:pt>
                <c:pt idx="33">
                  <c:v>0.20168080808080807</c:v>
                </c:pt>
                <c:pt idx="34">
                  <c:v>0.20974747474747474</c:v>
                </c:pt>
                <c:pt idx="35">
                  <c:v>0.2178141414141414</c:v>
                </c:pt>
                <c:pt idx="36">
                  <c:v>0.22588080808080807</c:v>
                </c:pt>
                <c:pt idx="37">
                  <c:v>0.23394747474747474</c:v>
                </c:pt>
                <c:pt idx="38">
                  <c:v>0.2420141414141414</c:v>
                </c:pt>
                <c:pt idx="39">
                  <c:v>0.25008080808080807</c:v>
                </c:pt>
                <c:pt idx="40">
                  <c:v>0.25814747474747474</c:v>
                </c:pt>
                <c:pt idx="41">
                  <c:v>0.26666666666666666</c:v>
                </c:pt>
                <c:pt idx="42">
                  <c:v>0.29777777777777781</c:v>
                </c:pt>
                <c:pt idx="43">
                  <c:v>0.3289111111111111</c:v>
                </c:pt>
                <c:pt idx="44">
                  <c:v>0.36004444444444439</c:v>
                </c:pt>
                <c:pt idx="45">
                  <c:v>0.39117777777777774</c:v>
                </c:pt>
                <c:pt idx="46">
                  <c:v>0.42231111111111103</c:v>
                </c:pt>
                <c:pt idx="47">
                  <c:v>0.45344444444444432</c:v>
                </c:pt>
                <c:pt idx="48">
                  <c:v>0.48457777777777766</c:v>
                </c:pt>
                <c:pt idx="49">
                  <c:v>0.5157111111111109</c:v>
                </c:pt>
                <c:pt idx="50">
                  <c:v>0.54684444444444424</c:v>
                </c:pt>
                <c:pt idx="51">
                  <c:v>0.57797777777777759</c:v>
                </c:pt>
                <c:pt idx="52">
                  <c:v>0.60911111111111105</c:v>
                </c:pt>
                <c:pt idx="53">
                  <c:v>0.64024444444444439</c:v>
                </c:pt>
                <c:pt idx="54">
                  <c:v>0.67137777777777774</c:v>
                </c:pt>
                <c:pt idx="55">
                  <c:v>0.70251111111111109</c:v>
                </c:pt>
                <c:pt idx="56">
                  <c:v>0.73333333333333328</c:v>
                </c:pt>
                <c:pt idx="57">
                  <c:v>0.73768115942028989</c:v>
                </c:pt>
                <c:pt idx="58">
                  <c:v>0.74201449275362319</c:v>
                </c:pt>
                <c:pt idx="59">
                  <c:v>0.74634782608695649</c:v>
                </c:pt>
                <c:pt idx="60">
                  <c:v>0.75068115942028979</c:v>
                </c:pt>
                <c:pt idx="61">
                  <c:v>0.75501449275362309</c:v>
                </c:pt>
                <c:pt idx="62">
                  <c:v>0.75934782608695639</c:v>
                </c:pt>
                <c:pt idx="63">
                  <c:v>0.76368115942028969</c:v>
                </c:pt>
                <c:pt idx="64">
                  <c:v>0.76801449275362299</c:v>
                </c:pt>
                <c:pt idx="65">
                  <c:v>0.77234782608695629</c:v>
                </c:pt>
                <c:pt idx="66">
                  <c:v>0.77668115942028959</c:v>
                </c:pt>
                <c:pt idx="67">
                  <c:v>0.78101449275362289</c:v>
                </c:pt>
                <c:pt idx="68">
                  <c:v>0.78534782608695619</c:v>
                </c:pt>
                <c:pt idx="69">
                  <c:v>0.78968115942028949</c:v>
                </c:pt>
                <c:pt idx="70">
                  <c:v>0.79401449275362279</c:v>
                </c:pt>
                <c:pt idx="71">
                  <c:v>0.79834782608695609</c:v>
                </c:pt>
                <c:pt idx="72">
                  <c:v>0.80268115942028939</c:v>
                </c:pt>
                <c:pt idx="73">
                  <c:v>0.80701449275362269</c:v>
                </c:pt>
                <c:pt idx="74">
                  <c:v>0.81134782608695599</c:v>
                </c:pt>
                <c:pt idx="75">
                  <c:v>0.81568115942028929</c:v>
                </c:pt>
                <c:pt idx="76">
                  <c:v>0.82001449275362259</c:v>
                </c:pt>
                <c:pt idx="77">
                  <c:v>0.82434782608695589</c:v>
                </c:pt>
                <c:pt idx="78">
                  <c:v>0.82868115942028919</c:v>
                </c:pt>
                <c:pt idx="79">
                  <c:v>0.83301449275362249</c:v>
                </c:pt>
                <c:pt idx="80">
                  <c:v>0.83734782608695579</c:v>
                </c:pt>
                <c:pt idx="81">
                  <c:v>0.84168115942028909</c:v>
                </c:pt>
                <c:pt idx="82">
                  <c:v>0.84601449275362239</c:v>
                </c:pt>
                <c:pt idx="83">
                  <c:v>0.85034782608695569</c:v>
                </c:pt>
                <c:pt idx="84">
                  <c:v>0.85468115942028899</c:v>
                </c:pt>
                <c:pt idx="85">
                  <c:v>0.85901449275362229</c:v>
                </c:pt>
                <c:pt idx="86">
                  <c:v>0.86334782608695559</c:v>
                </c:pt>
                <c:pt idx="87">
                  <c:v>0.86768115942028889</c:v>
                </c:pt>
                <c:pt idx="88">
                  <c:v>0.87201449275362219</c:v>
                </c:pt>
                <c:pt idx="89">
                  <c:v>0.87634782608695549</c:v>
                </c:pt>
                <c:pt idx="90">
                  <c:v>0.88068115942028879</c:v>
                </c:pt>
                <c:pt idx="91">
                  <c:v>0.8850144927536221</c:v>
                </c:pt>
                <c:pt idx="92">
                  <c:v>0.8893478260869554</c:v>
                </c:pt>
                <c:pt idx="93">
                  <c:v>0.8936811594202887</c:v>
                </c:pt>
                <c:pt idx="94">
                  <c:v>0.898014492753622</c:v>
                </c:pt>
                <c:pt idx="95">
                  <c:v>0.9023478260869553</c:v>
                </c:pt>
                <c:pt idx="96">
                  <c:v>0.9066811594202886</c:v>
                </c:pt>
                <c:pt idx="97">
                  <c:v>0.9110144927536219</c:v>
                </c:pt>
                <c:pt idx="98">
                  <c:v>0.9153478260869552</c:v>
                </c:pt>
                <c:pt idx="99">
                  <c:v>0.9196811594202885</c:v>
                </c:pt>
                <c:pt idx="100">
                  <c:v>0.9240144927536218</c:v>
                </c:pt>
                <c:pt idx="101">
                  <c:v>0.9283478260869551</c:v>
                </c:pt>
                <c:pt idx="102">
                  <c:v>0.93333333333333335</c:v>
                </c:pt>
                <c:pt idx="103">
                  <c:v>0.94074074074074077</c:v>
                </c:pt>
                <c:pt idx="104">
                  <c:v>0.94814074074074073</c:v>
                </c:pt>
                <c:pt idx="105">
                  <c:v>0.9555407407407408</c:v>
                </c:pt>
                <c:pt idx="106">
                  <c:v>0.96294074074074087</c:v>
                </c:pt>
                <c:pt idx="107">
                  <c:v>0.97034074074074084</c:v>
                </c:pt>
                <c:pt idx="108">
                  <c:v>0.97774074074074091</c:v>
                </c:pt>
                <c:pt idx="109">
                  <c:v>0.98514074074074098</c:v>
                </c:pt>
                <c:pt idx="110">
                  <c:v>0.99254074074074106</c:v>
                </c:pt>
                <c:pt idx="1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78-4B49-BE15-CC2880A6DFAD}"/>
            </c:ext>
          </c:extLst>
        </c:ser>
        <c:ser>
          <c:idx val="8"/>
          <c:order val="8"/>
          <c:tx>
            <c:v>System Mean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'Spawn Timing Summary Dungeness'!$R$11:$R$121</c:f>
              <c:numCache>
                <c:formatCode>0%</c:formatCode>
                <c:ptCount val="111"/>
                <c:pt idx="0">
                  <c:v>5.2694361450121817E-3</c:v>
                </c:pt>
                <c:pt idx="1">
                  <c:v>1.105268889749117E-2</c:v>
                </c:pt>
                <c:pt idx="2">
                  <c:v>1.8690054184107609E-2</c:v>
                </c:pt>
                <c:pt idx="3">
                  <c:v>2.4475567618872193E-2</c:v>
                </c:pt>
                <c:pt idx="4">
                  <c:v>3.0261081053636778E-2</c:v>
                </c:pt>
                <c:pt idx="5">
                  <c:v>3.6046594488401369E-2</c:v>
                </c:pt>
                <c:pt idx="6">
                  <c:v>4.1832107923165954E-2</c:v>
                </c:pt>
                <c:pt idx="7">
                  <c:v>4.7512756572510209E-2</c:v>
                </c:pt>
                <c:pt idx="8">
                  <c:v>5.3565006819844933E-2</c:v>
                </c:pt>
                <c:pt idx="9">
                  <c:v>6.1777680748436675E-2</c:v>
                </c:pt>
                <c:pt idx="10">
                  <c:v>6.9990046035053127E-2</c:v>
                </c:pt>
                <c:pt idx="11">
                  <c:v>7.8202411321669565E-2</c:v>
                </c:pt>
                <c:pt idx="12">
                  <c:v>8.6410453963871203E-2</c:v>
                </c:pt>
                <c:pt idx="13">
                  <c:v>9.4439183573994806E-2</c:v>
                </c:pt>
                <c:pt idx="14">
                  <c:v>0.10246753525516908</c:v>
                </c:pt>
                <c:pt idx="15">
                  <c:v>0.11049588693634334</c:v>
                </c:pt>
                <c:pt idx="16">
                  <c:v>0.1185242386175176</c:v>
                </c:pt>
                <c:pt idx="17">
                  <c:v>0.12655259029869187</c:v>
                </c:pt>
                <c:pt idx="18">
                  <c:v>0.13458094197986614</c:v>
                </c:pt>
                <c:pt idx="19">
                  <c:v>0.14260929366104039</c:v>
                </c:pt>
                <c:pt idx="20">
                  <c:v>0.15063764534221463</c:v>
                </c:pt>
                <c:pt idx="21">
                  <c:v>0.1586659970233889</c:v>
                </c:pt>
                <c:pt idx="22">
                  <c:v>0.16669434870456318</c:v>
                </c:pt>
                <c:pt idx="23">
                  <c:v>0.17472270038573742</c:v>
                </c:pt>
                <c:pt idx="24">
                  <c:v>0.18275105206691167</c:v>
                </c:pt>
                <c:pt idx="25">
                  <c:v>0.19077940374808597</c:v>
                </c:pt>
                <c:pt idx="26">
                  <c:v>0.19880775542926019</c:v>
                </c:pt>
                <c:pt idx="27">
                  <c:v>0.20683610711043446</c:v>
                </c:pt>
                <c:pt idx="28">
                  <c:v>0.21486445879160876</c:v>
                </c:pt>
                <c:pt idx="29">
                  <c:v>0.22289281047278298</c:v>
                </c:pt>
                <c:pt idx="30">
                  <c:v>0.23092116215395725</c:v>
                </c:pt>
                <c:pt idx="31">
                  <c:v>0.23894951383513149</c:v>
                </c:pt>
                <c:pt idx="32">
                  <c:v>0.24697786551630582</c:v>
                </c:pt>
                <c:pt idx="33">
                  <c:v>0.25566300249369189</c:v>
                </c:pt>
                <c:pt idx="34">
                  <c:v>0.26513466361333687</c:v>
                </c:pt>
                <c:pt idx="35">
                  <c:v>0.27460632473298185</c:v>
                </c:pt>
                <c:pt idx="36">
                  <c:v>0.28408667821846212</c:v>
                </c:pt>
                <c:pt idx="37">
                  <c:v>0.29399963437464022</c:v>
                </c:pt>
                <c:pt idx="38">
                  <c:v>0.30391233857818545</c:v>
                </c:pt>
                <c:pt idx="39">
                  <c:v>0.31382504278173062</c:v>
                </c:pt>
                <c:pt idx="40">
                  <c:v>0.32188813980233533</c:v>
                </c:pt>
                <c:pt idx="41">
                  <c:v>0.33301905388242375</c:v>
                </c:pt>
                <c:pt idx="42">
                  <c:v>0.35003674445762201</c:v>
                </c:pt>
                <c:pt idx="43">
                  <c:v>0.36885000265067469</c:v>
                </c:pt>
                <c:pt idx="44">
                  <c:v>0.39045267971204989</c:v>
                </c:pt>
                <c:pt idx="45">
                  <c:v>0.4120547898800011</c:v>
                </c:pt>
                <c:pt idx="46">
                  <c:v>0.43365690004795232</c:v>
                </c:pt>
                <c:pt idx="47">
                  <c:v>0.45525901021590343</c:v>
                </c:pt>
                <c:pt idx="48">
                  <c:v>0.4768611203838547</c:v>
                </c:pt>
                <c:pt idx="49">
                  <c:v>0.4984632305518058</c:v>
                </c:pt>
                <c:pt idx="50">
                  <c:v>0.52006534071975707</c:v>
                </c:pt>
                <c:pt idx="51">
                  <c:v>0.54166745088770829</c:v>
                </c:pt>
                <c:pt idx="52">
                  <c:v>0.5632695610556594</c:v>
                </c:pt>
                <c:pt idx="53">
                  <c:v>0.5848716712236105</c:v>
                </c:pt>
                <c:pt idx="54">
                  <c:v>0.60627278599394574</c:v>
                </c:pt>
                <c:pt idx="55">
                  <c:v>0.63044679496750211</c:v>
                </c:pt>
                <c:pt idx="56">
                  <c:v>0.65465072691553916</c:v>
                </c:pt>
                <c:pt idx="57">
                  <c:v>0.66965465286024273</c:v>
                </c:pt>
                <c:pt idx="58">
                  <c:v>0.68410412137048315</c:v>
                </c:pt>
                <c:pt idx="59">
                  <c:v>0.69855373233086604</c:v>
                </c:pt>
                <c:pt idx="60">
                  <c:v>0.71300334329124881</c:v>
                </c:pt>
                <c:pt idx="61">
                  <c:v>0.72590974437508848</c:v>
                </c:pt>
                <c:pt idx="62">
                  <c:v>0.73881390079001674</c:v>
                </c:pt>
                <c:pt idx="63">
                  <c:v>0.751718057204945</c:v>
                </c:pt>
                <c:pt idx="64">
                  <c:v>0.7646335514883541</c:v>
                </c:pt>
                <c:pt idx="65">
                  <c:v>0.77448705430851117</c:v>
                </c:pt>
                <c:pt idx="66">
                  <c:v>0.78433962342185215</c:v>
                </c:pt>
                <c:pt idx="67">
                  <c:v>0.79419219253519313</c:v>
                </c:pt>
                <c:pt idx="68">
                  <c:v>0.80404476164853422</c:v>
                </c:pt>
                <c:pt idx="69">
                  <c:v>0.81389733076187509</c:v>
                </c:pt>
                <c:pt idx="70">
                  <c:v>0.82374989987521618</c:v>
                </c:pt>
                <c:pt idx="71">
                  <c:v>0.83360246898855717</c:v>
                </c:pt>
                <c:pt idx="72">
                  <c:v>0.84345503810189815</c:v>
                </c:pt>
                <c:pt idx="73">
                  <c:v>0.85330760721523913</c:v>
                </c:pt>
                <c:pt idx="74">
                  <c:v>0.86316017632858033</c:v>
                </c:pt>
                <c:pt idx="75">
                  <c:v>0.87009648607404899</c:v>
                </c:pt>
                <c:pt idx="76">
                  <c:v>0.87486905062850162</c:v>
                </c:pt>
                <c:pt idx="77">
                  <c:v>0.88026483390984822</c:v>
                </c:pt>
                <c:pt idx="78">
                  <c:v>0.88566093647599697</c:v>
                </c:pt>
                <c:pt idx="79">
                  <c:v>0.89105703904214573</c:v>
                </c:pt>
                <c:pt idx="80">
                  <c:v>0.89645314160829415</c:v>
                </c:pt>
                <c:pt idx="81">
                  <c:v>0.90184924417444279</c:v>
                </c:pt>
                <c:pt idx="82">
                  <c:v>0.9072540930962768</c:v>
                </c:pt>
                <c:pt idx="83">
                  <c:v>0.91197208522411088</c:v>
                </c:pt>
                <c:pt idx="84">
                  <c:v>0.91641871689078869</c:v>
                </c:pt>
                <c:pt idx="85">
                  <c:v>0.92086614220826013</c:v>
                </c:pt>
                <c:pt idx="86">
                  <c:v>0.92531356752573146</c:v>
                </c:pt>
                <c:pt idx="87">
                  <c:v>0.9297609928432029</c:v>
                </c:pt>
                <c:pt idx="88">
                  <c:v>0.93420841816067424</c:v>
                </c:pt>
                <c:pt idx="89">
                  <c:v>0.93865584347814568</c:v>
                </c:pt>
                <c:pt idx="90">
                  <c:v>0.94310326879561712</c:v>
                </c:pt>
                <c:pt idx="91">
                  <c:v>0.94755069411308868</c:v>
                </c:pt>
                <c:pt idx="92">
                  <c:v>0.9519981194305599</c:v>
                </c:pt>
                <c:pt idx="93">
                  <c:v>0.95644554474803145</c:v>
                </c:pt>
                <c:pt idx="94">
                  <c:v>0.96089297006550267</c:v>
                </c:pt>
                <c:pt idx="95">
                  <c:v>0.96534039538297423</c:v>
                </c:pt>
                <c:pt idx="96">
                  <c:v>0.96959267932250859</c:v>
                </c:pt>
                <c:pt idx="97">
                  <c:v>0.96912832886367239</c:v>
                </c:pt>
                <c:pt idx="98">
                  <c:v>0.97249955735506888</c:v>
                </c:pt>
                <c:pt idx="99">
                  <c:v>0.9754432648380621</c:v>
                </c:pt>
                <c:pt idx="100">
                  <c:v>0.97838697232105531</c:v>
                </c:pt>
                <c:pt idx="101">
                  <c:v>0.98133067980404853</c:v>
                </c:pt>
                <c:pt idx="102">
                  <c:v>0.98435590902617243</c:v>
                </c:pt>
                <c:pt idx="103">
                  <c:v>0.98768509054004772</c:v>
                </c:pt>
                <c:pt idx="104">
                  <c:v>0.98880540959678898</c:v>
                </c:pt>
                <c:pt idx="105">
                  <c:v>0.99068398102536059</c:v>
                </c:pt>
                <c:pt idx="106">
                  <c:v>0.99172962962962963</c:v>
                </c:pt>
                <c:pt idx="107">
                  <c:v>0.9929618425147837</c:v>
                </c:pt>
                <c:pt idx="108">
                  <c:v>0.99419398537192649</c:v>
                </c:pt>
                <c:pt idx="109">
                  <c:v>0.9954261282290694</c:v>
                </c:pt>
                <c:pt idx="110">
                  <c:v>0.99610131626724752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F78-4B49-BE15-CC2880A6D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854160"/>
        <c:axId val="186854552"/>
      </c:lineChart>
      <c:catAx>
        <c:axId val="18685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Julian</a:t>
                </a:r>
                <a:r>
                  <a:rPr lang="en-US" baseline="0"/>
                  <a:t> Date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854552"/>
        <c:crosses val="autoZero"/>
        <c:auto val="1"/>
        <c:lblAlgn val="ctr"/>
        <c:lblOffset val="100"/>
        <c:noMultiLvlLbl val="0"/>
      </c:catAx>
      <c:valAx>
        <c:axId val="186854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Spawning Complete</a:t>
                </a:r>
                <a:endParaRPr lang="en-US"/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868541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517815954823827"/>
          <c:y val="0.23091103678265382"/>
          <c:w val="0.14535214348206474"/>
          <c:h val="0.50061879682258259"/>
        </c:manualLayout>
      </c:layout>
      <c:overlay val="0"/>
    </c:legend>
    <c:plotVisOnly val="1"/>
    <c:dispBlanksAs val="gap"/>
    <c:showDLblsOverMax val="0"/>
  </c:chart>
  <c:spPr>
    <a:solidFill>
      <a:schemeClr val="tx2">
        <a:lumMod val="20000"/>
        <a:lumOff val="80000"/>
      </a:schemeClr>
    </a:solidFill>
    <a:ln w="15875"/>
  </c:spPr>
  <c:printSettings>
    <c:headerFooter/>
    <c:pageMargins b="0.75" l="0.7" r="0.7" t="0.75" header="0.3" footer="0.3"/>
    <c:pageSetup orientation="landscape" horizontalDpi="0" verticalDpi="0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Dungeness/</a:t>
            </a:r>
            <a:r>
              <a:rPr lang="en-US" sz="1400" baseline="0"/>
              <a:t>Graywolf Steelhead Spawn Timing by Upper/Lower/Greywolf Mean 2015 </a:t>
            </a:r>
            <a:endParaRPr lang="en-US" sz="1400"/>
          </a:p>
        </c:rich>
      </c:tx>
      <c:layout>
        <c:manualLayout>
          <c:xMode val="edge"/>
          <c:yMode val="edge"/>
          <c:x val="9.9268115564874498E-2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9.4642472098919642E-2"/>
          <c:y val="6.3499396698635413E-2"/>
          <c:w val="0.88424279826211527"/>
          <c:h val="0.80993942107947414"/>
        </c:manualLayout>
      </c:layout>
      <c:lineChart>
        <c:grouping val="standard"/>
        <c:varyColors val="0"/>
        <c:ser>
          <c:idx val="0"/>
          <c:order val="0"/>
          <c:tx>
            <c:v>Lower Mean</c:v>
          </c:tx>
          <c:marker>
            <c:symbol val="none"/>
          </c:marker>
          <c:cat>
            <c:numRef>
              <c:f>'RM .3-3.3'!$A$13:$A$137</c:f>
              <c:numCache>
                <c:formatCode>General</c:formatCode>
                <c:ptCount val="125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63</c:v>
                </c:pt>
                <c:pt idx="33">
                  <c:v>64</c:v>
                </c:pt>
                <c:pt idx="34">
                  <c:v>65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69</c:v>
                </c:pt>
                <c:pt idx="39">
                  <c:v>70</c:v>
                </c:pt>
                <c:pt idx="40">
                  <c:v>71</c:v>
                </c:pt>
                <c:pt idx="41">
                  <c:v>72</c:v>
                </c:pt>
                <c:pt idx="42">
                  <c:v>73</c:v>
                </c:pt>
                <c:pt idx="43">
                  <c:v>74</c:v>
                </c:pt>
                <c:pt idx="44">
                  <c:v>75</c:v>
                </c:pt>
                <c:pt idx="45">
                  <c:v>76</c:v>
                </c:pt>
                <c:pt idx="46">
                  <c:v>77</c:v>
                </c:pt>
                <c:pt idx="47">
                  <c:v>78</c:v>
                </c:pt>
                <c:pt idx="48">
                  <c:v>79</c:v>
                </c:pt>
                <c:pt idx="49">
                  <c:v>80</c:v>
                </c:pt>
                <c:pt idx="50">
                  <c:v>81</c:v>
                </c:pt>
                <c:pt idx="51">
                  <c:v>82</c:v>
                </c:pt>
                <c:pt idx="52">
                  <c:v>83</c:v>
                </c:pt>
                <c:pt idx="53">
                  <c:v>84</c:v>
                </c:pt>
                <c:pt idx="54">
                  <c:v>85</c:v>
                </c:pt>
                <c:pt idx="55">
                  <c:v>86</c:v>
                </c:pt>
                <c:pt idx="56">
                  <c:v>87</c:v>
                </c:pt>
                <c:pt idx="57">
                  <c:v>88</c:v>
                </c:pt>
                <c:pt idx="58">
                  <c:v>89</c:v>
                </c:pt>
                <c:pt idx="59">
                  <c:v>90</c:v>
                </c:pt>
                <c:pt idx="60">
                  <c:v>91</c:v>
                </c:pt>
                <c:pt idx="61">
                  <c:v>92</c:v>
                </c:pt>
                <c:pt idx="62">
                  <c:v>93</c:v>
                </c:pt>
                <c:pt idx="63">
                  <c:v>94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98</c:v>
                </c:pt>
                <c:pt idx="68">
                  <c:v>99</c:v>
                </c:pt>
                <c:pt idx="69">
                  <c:v>100</c:v>
                </c:pt>
                <c:pt idx="70">
                  <c:v>101</c:v>
                </c:pt>
                <c:pt idx="71">
                  <c:v>102</c:v>
                </c:pt>
                <c:pt idx="72">
                  <c:v>103</c:v>
                </c:pt>
                <c:pt idx="73">
                  <c:v>104</c:v>
                </c:pt>
                <c:pt idx="74">
                  <c:v>105</c:v>
                </c:pt>
                <c:pt idx="75">
                  <c:v>106</c:v>
                </c:pt>
                <c:pt idx="76">
                  <c:v>107</c:v>
                </c:pt>
                <c:pt idx="77">
                  <c:v>108</c:v>
                </c:pt>
                <c:pt idx="78">
                  <c:v>109</c:v>
                </c:pt>
                <c:pt idx="79">
                  <c:v>110</c:v>
                </c:pt>
                <c:pt idx="80">
                  <c:v>111</c:v>
                </c:pt>
                <c:pt idx="81">
                  <c:v>112</c:v>
                </c:pt>
                <c:pt idx="82">
                  <c:v>113</c:v>
                </c:pt>
                <c:pt idx="83">
                  <c:v>114</c:v>
                </c:pt>
                <c:pt idx="84">
                  <c:v>115</c:v>
                </c:pt>
                <c:pt idx="85">
                  <c:v>116</c:v>
                </c:pt>
                <c:pt idx="86">
                  <c:v>117</c:v>
                </c:pt>
                <c:pt idx="87">
                  <c:v>118</c:v>
                </c:pt>
                <c:pt idx="88">
                  <c:v>119</c:v>
                </c:pt>
                <c:pt idx="89">
                  <c:v>120</c:v>
                </c:pt>
                <c:pt idx="90">
                  <c:v>121</c:v>
                </c:pt>
                <c:pt idx="91">
                  <c:v>122</c:v>
                </c:pt>
                <c:pt idx="92">
                  <c:v>123</c:v>
                </c:pt>
                <c:pt idx="93">
                  <c:v>124</c:v>
                </c:pt>
                <c:pt idx="94">
                  <c:v>125</c:v>
                </c:pt>
                <c:pt idx="95">
                  <c:v>126</c:v>
                </c:pt>
                <c:pt idx="96">
                  <c:v>127</c:v>
                </c:pt>
                <c:pt idx="97">
                  <c:v>128</c:v>
                </c:pt>
                <c:pt idx="98">
                  <c:v>129</c:v>
                </c:pt>
                <c:pt idx="99">
                  <c:v>130</c:v>
                </c:pt>
                <c:pt idx="100">
                  <c:v>131</c:v>
                </c:pt>
                <c:pt idx="101">
                  <c:v>132</c:v>
                </c:pt>
                <c:pt idx="102">
                  <c:v>133</c:v>
                </c:pt>
                <c:pt idx="103">
                  <c:v>134</c:v>
                </c:pt>
                <c:pt idx="104">
                  <c:v>135</c:v>
                </c:pt>
                <c:pt idx="105">
                  <c:v>136</c:v>
                </c:pt>
                <c:pt idx="106">
                  <c:v>137</c:v>
                </c:pt>
                <c:pt idx="107">
                  <c:v>138</c:v>
                </c:pt>
                <c:pt idx="108">
                  <c:v>139</c:v>
                </c:pt>
                <c:pt idx="109">
                  <c:v>140</c:v>
                </c:pt>
                <c:pt idx="110">
                  <c:v>141</c:v>
                </c:pt>
                <c:pt idx="111">
                  <c:v>142</c:v>
                </c:pt>
                <c:pt idx="112">
                  <c:v>143</c:v>
                </c:pt>
                <c:pt idx="113">
                  <c:v>144</c:v>
                </c:pt>
                <c:pt idx="114">
                  <c:v>145</c:v>
                </c:pt>
                <c:pt idx="115">
                  <c:v>146</c:v>
                </c:pt>
                <c:pt idx="116">
                  <c:v>147</c:v>
                </c:pt>
                <c:pt idx="117">
                  <c:v>148</c:v>
                </c:pt>
                <c:pt idx="118">
                  <c:v>149</c:v>
                </c:pt>
                <c:pt idx="119">
                  <c:v>150</c:v>
                </c:pt>
                <c:pt idx="120">
                  <c:v>151</c:v>
                </c:pt>
                <c:pt idx="121">
                  <c:v>152</c:v>
                </c:pt>
                <c:pt idx="122">
                  <c:v>153</c:v>
                </c:pt>
                <c:pt idx="123">
                  <c:v>154</c:v>
                </c:pt>
                <c:pt idx="124">
                  <c:v>155</c:v>
                </c:pt>
              </c:numCache>
            </c:numRef>
          </c:cat>
          <c:val>
            <c:numRef>
              <c:f>'Spawn Timing Summary Dungeness'!$M$11:$M$126</c:f>
              <c:numCache>
                <c:formatCode>0%</c:formatCode>
                <c:ptCount val="116"/>
                <c:pt idx="0">
                  <c:v>1.1856231326277408E-2</c:v>
                </c:pt>
                <c:pt idx="1">
                  <c:v>1.762501835721882E-2</c:v>
                </c:pt>
                <c:pt idx="2">
                  <c:v>2.3395399775915326E-2</c:v>
                </c:pt>
                <c:pt idx="3">
                  <c:v>2.9165781194611842E-2</c:v>
                </c:pt>
                <c:pt idx="4">
                  <c:v>3.4936162613308348E-2</c:v>
                </c:pt>
                <c:pt idx="5">
                  <c:v>4.0706544032004861E-2</c:v>
                </c:pt>
                <c:pt idx="6">
                  <c:v>4.6476925450701367E-2</c:v>
                </c:pt>
                <c:pt idx="7">
                  <c:v>5.2011361102202121E-2</c:v>
                </c:pt>
                <c:pt idx="8">
                  <c:v>5.8381900349181448E-2</c:v>
                </c:pt>
                <c:pt idx="9">
                  <c:v>6.4752281767877964E-2</c:v>
                </c:pt>
                <c:pt idx="10">
                  <c:v>7.1122663186574467E-2</c:v>
                </c:pt>
                <c:pt idx="11">
                  <c:v>7.7493044605270983E-2</c:v>
                </c:pt>
                <c:pt idx="12">
                  <c:v>8.3853700074034171E-2</c:v>
                </c:pt>
                <c:pt idx="13">
                  <c:v>8.9810901220621839E-2</c:v>
                </c:pt>
                <c:pt idx="14">
                  <c:v>9.5767252027073452E-2</c:v>
                </c:pt>
                <c:pt idx="15">
                  <c:v>0.10172360283352506</c:v>
                </c:pt>
                <c:pt idx="16">
                  <c:v>0.10767995363997668</c:v>
                </c:pt>
                <c:pt idx="17">
                  <c:v>0.11363630444642829</c:v>
                </c:pt>
                <c:pt idx="18">
                  <c:v>0.1195926552528799</c:v>
                </c:pt>
                <c:pt idx="19">
                  <c:v>0.12554900605933153</c:v>
                </c:pt>
                <c:pt idx="20">
                  <c:v>0.13150535686578313</c:v>
                </c:pt>
                <c:pt idx="21">
                  <c:v>0.13746170767223476</c:v>
                </c:pt>
                <c:pt idx="22">
                  <c:v>0.14341805847868636</c:v>
                </c:pt>
                <c:pt idx="23">
                  <c:v>0.14937440928513798</c:v>
                </c:pt>
                <c:pt idx="24">
                  <c:v>0.15533076009158958</c:v>
                </c:pt>
                <c:pt idx="25">
                  <c:v>0.16128711089804121</c:v>
                </c:pt>
                <c:pt idx="26">
                  <c:v>0.16724346170449278</c:v>
                </c:pt>
                <c:pt idx="27">
                  <c:v>0.17319981251094443</c:v>
                </c:pt>
                <c:pt idx="28">
                  <c:v>0.17915616331739601</c:v>
                </c:pt>
                <c:pt idx="29">
                  <c:v>0.18511251412384766</c:v>
                </c:pt>
                <c:pt idx="30">
                  <c:v>0.19106886493029923</c:v>
                </c:pt>
                <c:pt idx="31">
                  <c:v>0.19702521573675089</c:v>
                </c:pt>
                <c:pt idx="32">
                  <c:v>0.20298156654320249</c:v>
                </c:pt>
                <c:pt idx="33">
                  <c:v>0.21041568426613066</c:v>
                </c:pt>
                <c:pt idx="34">
                  <c:v>0.21961948130914141</c:v>
                </c:pt>
                <c:pt idx="35">
                  <c:v>0.22882327835215216</c:v>
                </c:pt>
                <c:pt idx="36">
                  <c:v>0.23804663321829223</c:v>
                </c:pt>
                <c:pt idx="37">
                  <c:v>0.24824334409350254</c:v>
                </c:pt>
                <c:pt idx="38">
                  <c:v>0.25843948807528883</c:v>
                </c:pt>
                <c:pt idx="39">
                  <c:v>0.26863563205707508</c:v>
                </c:pt>
                <c:pt idx="40">
                  <c:v>0.27883682654391184</c:v>
                </c:pt>
                <c:pt idx="41">
                  <c:v>0.29071005385903143</c:v>
                </c:pt>
                <c:pt idx="42">
                  <c:v>0.30258328117415101</c:v>
                </c:pt>
                <c:pt idx="43">
                  <c:v>0.31445650848927065</c:v>
                </c:pt>
                <c:pt idx="44">
                  <c:v>0.32632973580439023</c:v>
                </c:pt>
                <c:pt idx="45">
                  <c:v>0.33820296311950981</c:v>
                </c:pt>
                <c:pt idx="46">
                  <c:v>0.35007619043462951</c:v>
                </c:pt>
                <c:pt idx="47">
                  <c:v>0.36194941774974904</c:v>
                </c:pt>
                <c:pt idx="48">
                  <c:v>0.37382264506486867</c:v>
                </c:pt>
                <c:pt idx="49">
                  <c:v>0.38569587237998826</c:v>
                </c:pt>
                <c:pt idx="50">
                  <c:v>0.3975690996951079</c:v>
                </c:pt>
                <c:pt idx="51">
                  <c:v>0.40944232701022742</c:v>
                </c:pt>
                <c:pt idx="52">
                  <c:v>0.42131555432534706</c:v>
                </c:pt>
                <c:pt idx="53">
                  <c:v>0.43318878164046665</c:v>
                </c:pt>
                <c:pt idx="54">
                  <c:v>0.44460976931095014</c:v>
                </c:pt>
                <c:pt idx="55">
                  <c:v>0.46226976893868149</c:v>
                </c:pt>
                <c:pt idx="56">
                  <c:v>0.47992903970343898</c:v>
                </c:pt>
                <c:pt idx="57">
                  <c:v>0.49926731266117891</c:v>
                </c:pt>
                <c:pt idx="58">
                  <c:v>0.51736167957978263</c:v>
                </c:pt>
                <c:pt idx="59">
                  <c:v>0.53545636701120669</c:v>
                </c:pt>
                <c:pt idx="60">
                  <c:v>0.55355105444263086</c:v>
                </c:pt>
                <c:pt idx="61">
                  <c:v>0.57164574187405504</c:v>
                </c:pt>
                <c:pt idx="62">
                  <c:v>0.58974042930547932</c:v>
                </c:pt>
                <c:pt idx="63">
                  <c:v>0.60783511673690338</c:v>
                </c:pt>
                <c:pt idx="64">
                  <c:v>0.62592980416832755</c:v>
                </c:pt>
                <c:pt idx="65">
                  <c:v>0.64402449159975172</c:v>
                </c:pt>
                <c:pt idx="66">
                  <c:v>0.6621191790311759</c:v>
                </c:pt>
                <c:pt idx="67">
                  <c:v>0.68021386646260007</c:v>
                </c:pt>
                <c:pt idx="68">
                  <c:v>0.69830855389402435</c:v>
                </c:pt>
                <c:pt idx="69">
                  <c:v>0.71640324132544841</c:v>
                </c:pt>
                <c:pt idx="70">
                  <c:v>0.73449792875687259</c:v>
                </c:pt>
                <c:pt idx="71">
                  <c:v>0.75259261618829687</c:v>
                </c:pt>
                <c:pt idx="72">
                  <c:v>0.77068730361972093</c:v>
                </c:pt>
                <c:pt idx="73">
                  <c:v>0.7887819910511451</c:v>
                </c:pt>
                <c:pt idx="74">
                  <c:v>0.8068766784825695</c:v>
                </c:pt>
                <c:pt idx="75">
                  <c:v>0.81840978233628103</c:v>
                </c:pt>
                <c:pt idx="76">
                  <c:v>0.82507445951020653</c:v>
                </c:pt>
                <c:pt idx="77">
                  <c:v>0.83314137881964323</c:v>
                </c:pt>
                <c:pt idx="78">
                  <c:v>0.84120901651988478</c:v>
                </c:pt>
                <c:pt idx="79">
                  <c:v>0.8492766542201261</c:v>
                </c:pt>
                <c:pt idx="80">
                  <c:v>0.85734429192036743</c:v>
                </c:pt>
                <c:pt idx="81">
                  <c:v>0.86541192962060887</c:v>
                </c:pt>
                <c:pt idx="82">
                  <c:v>0.87349924662114198</c:v>
                </c:pt>
                <c:pt idx="83">
                  <c:v>0.88004113583517585</c:v>
                </c:pt>
                <c:pt idx="84">
                  <c:v>0.88597246401160779</c:v>
                </c:pt>
                <c:pt idx="85">
                  <c:v>0.89190557790232539</c:v>
                </c:pt>
                <c:pt idx="86">
                  <c:v>0.89783869179304288</c:v>
                </c:pt>
                <c:pt idx="87">
                  <c:v>0.90377180568376059</c:v>
                </c:pt>
                <c:pt idx="88">
                  <c:v>0.90970491957447808</c:v>
                </c:pt>
                <c:pt idx="89">
                  <c:v>0.91563803346519579</c:v>
                </c:pt>
                <c:pt idx="90">
                  <c:v>0.9215711473559135</c:v>
                </c:pt>
                <c:pt idx="91">
                  <c:v>0.92750426124663099</c:v>
                </c:pt>
                <c:pt idx="92">
                  <c:v>0.93343737513734859</c:v>
                </c:pt>
                <c:pt idx="93">
                  <c:v>0.93937048902806619</c:v>
                </c:pt>
                <c:pt idx="94">
                  <c:v>0.94530360291878379</c:v>
                </c:pt>
                <c:pt idx="95">
                  <c:v>0.95123671680950139</c:v>
                </c:pt>
                <c:pt idx="96">
                  <c:v>0.9565539949230929</c:v>
                </c:pt>
                <c:pt idx="97">
                  <c:v>0.94847743540766116</c:v>
                </c:pt>
                <c:pt idx="98">
                  <c:v>0.95488287758453205</c:v>
                </c:pt>
                <c:pt idx="99">
                  <c:v>0.96128831976140283</c:v>
                </c:pt>
                <c:pt idx="100">
                  <c:v>0.9676937619382735</c:v>
                </c:pt>
                <c:pt idx="101">
                  <c:v>0.97409920411514428</c:v>
                </c:pt>
                <c:pt idx="102">
                  <c:v>0.98050464629201517</c:v>
                </c:pt>
                <c:pt idx="103">
                  <c:v>0.9869133278598804</c:v>
                </c:pt>
                <c:pt idx="104">
                  <c:v>0.98674856321839166</c:v>
                </c:pt>
                <c:pt idx="105">
                  <c:v>0.98962356321839184</c:v>
                </c:pt>
                <c:pt idx="106">
                  <c:v>0.98958333333333326</c:v>
                </c:pt>
                <c:pt idx="107">
                  <c:v>0.99019607843137258</c:v>
                </c:pt>
                <c:pt idx="108">
                  <c:v>0.99080857843137249</c:v>
                </c:pt>
                <c:pt idx="109">
                  <c:v>0.99142107843137262</c:v>
                </c:pt>
                <c:pt idx="110">
                  <c:v>0.99203357843137252</c:v>
                </c:pt>
                <c:pt idx="111">
                  <c:v>0.99264607843137243</c:v>
                </c:pt>
                <c:pt idx="112">
                  <c:v>0.99325857843137255</c:v>
                </c:pt>
                <c:pt idx="113">
                  <c:v>0.99387107843137246</c:v>
                </c:pt>
                <c:pt idx="114">
                  <c:v>0.99448357843137236</c:v>
                </c:pt>
                <c:pt idx="115">
                  <c:v>0.99509607843137249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E4-43DA-B687-F8E97F3FD4E0}"/>
            </c:ext>
          </c:extLst>
        </c:ser>
        <c:ser>
          <c:idx val="1"/>
          <c:order val="1"/>
          <c:tx>
            <c:v>Upper Mean</c:v>
          </c:tx>
          <c:marker>
            <c:symbol val="none"/>
          </c:marker>
          <c:val>
            <c:numRef>
              <c:f>'Spawn Timing Summary Dungeness'!$N$11:$N$123</c:f>
              <c:numCache>
                <c:formatCode>0%</c:formatCode>
                <c:ptCount val="113"/>
                <c:pt idx="0">
                  <c:v>0</c:v>
                </c:pt>
                <c:pt idx="1">
                  <c:v>6.1537299909392934E-3</c:v>
                </c:pt>
                <c:pt idx="2">
                  <c:v>1.2314444276653578E-2</c:v>
                </c:pt>
                <c:pt idx="3">
                  <c:v>1.8475158562367866E-2</c:v>
                </c:pt>
                <c:pt idx="4">
                  <c:v>2.4635872848082149E-2</c:v>
                </c:pt>
                <c:pt idx="5">
                  <c:v>3.0796587133796436E-2</c:v>
                </c:pt>
                <c:pt idx="6">
                  <c:v>3.695730141951073E-2</c:v>
                </c:pt>
                <c:pt idx="7">
                  <c:v>4.3118015705225013E-2</c:v>
                </c:pt>
                <c:pt idx="8">
                  <c:v>4.9278729990939296E-2</c:v>
                </c:pt>
                <c:pt idx="9">
                  <c:v>5.5439444276653579E-2</c:v>
                </c:pt>
                <c:pt idx="10">
                  <c:v>6.1600158562367863E-2</c:v>
                </c:pt>
                <c:pt idx="11">
                  <c:v>6.776087284808216E-2</c:v>
                </c:pt>
                <c:pt idx="12">
                  <c:v>7.3921587133796443E-2</c:v>
                </c:pt>
                <c:pt idx="13">
                  <c:v>8.0082301419510726E-2</c:v>
                </c:pt>
                <c:pt idx="14">
                  <c:v>8.6243015705224996E-2</c:v>
                </c:pt>
                <c:pt idx="15">
                  <c:v>9.2403729990939293E-2</c:v>
                </c:pt>
                <c:pt idx="16">
                  <c:v>9.8564444276653562E-2</c:v>
                </c:pt>
                <c:pt idx="17">
                  <c:v>0.10472515856236783</c:v>
                </c:pt>
                <c:pt idx="18">
                  <c:v>0.11088587284808213</c:v>
                </c:pt>
                <c:pt idx="19">
                  <c:v>0.1170465871337964</c:v>
                </c:pt>
                <c:pt idx="20">
                  <c:v>0.12320730141951067</c:v>
                </c:pt>
                <c:pt idx="21">
                  <c:v>0.12936801570522494</c:v>
                </c:pt>
                <c:pt idx="22">
                  <c:v>0.13552872999093923</c:v>
                </c:pt>
                <c:pt idx="23">
                  <c:v>0.1416894442766535</c:v>
                </c:pt>
                <c:pt idx="24">
                  <c:v>0.14785015856236777</c:v>
                </c:pt>
                <c:pt idx="25">
                  <c:v>0.15401087284808207</c:v>
                </c:pt>
                <c:pt idx="26">
                  <c:v>0.16017158713379637</c:v>
                </c:pt>
                <c:pt idx="27">
                  <c:v>0.16633230141951064</c:v>
                </c:pt>
                <c:pt idx="28">
                  <c:v>0.17249301570522493</c:v>
                </c:pt>
                <c:pt idx="29">
                  <c:v>0.17865372999093923</c:v>
                </c:pt>
                <c:pt idx="30">
                  <c:v>0.1848144442766535</c:v>
                </c:pt>
                <c:pt idx="31">
                  <c:v>0.1909751585623678</c:v>
                </c:pt>
                <c:pt idx="32">
                  <c:v>0.19713587284808209</c:v>
                </c:pt>
                <c:pt idx="33">
                  <c:v>0.20329658713379636</c:v>
                </c:pt>
                <c:pt idx="34">
                  <c:v>0.20945730141951063</c:v>
                </c:pt>
                <c:pt idx="35">
                  <c:v>0.21561801570522493</c:v>
                </c:pt>
                <c:pt idx="36">
                  <c:v>0.22177872999093923</c:v>
                </c:pt>
                <c:pt idx="37">
                  <c:v>0.2279394442766535</c:v>
                </c:pt>
                <c:pt idx="38">
                  <c:v>0.23410015856236779</c:v>
                </c:pt>
                <c:pt idx="39">
                  <c:v>0.24026087284808206</c:v>
                </c:pt>
                <c:pt idx="40">
                  <c:v>0.24642158713379636</c:v>
                </c:pt>
                <c:pt idx="41">
                  <c:v>0.25258230141951066</c:v>
                </c:pt>
                <c:pt idx="42">
                  <c:v>0.25860989882210816</c:v>
                </c:pt>
                <c:pt idx="43">
                  <c:v>0.27272727272727271</c:v>
                </c:pt>
                <c:pt idx="44">
                  <c:v>0.29939703153988867</c:v>
                </c:pt>
                <c:pt idx="45">
                  <c:v>0.32606423933209649</c:v>
                </c:pt>
                <c:pt idx="46">
                  <c:v>0.35273144712430426</c:v>
                </c:pt>
                <c:pt idx="47">
                  <c:v>0.37939865491651203</c:v>
                </c:pt>
                <c:pt idx="48">
                  <c:v>0.4060658627087198</c:v>
                </c:pt>
                <c:pt idx="49">
                  <c:v>0.43273307050092757</c:v>
                </c:pt>
                <c:pt idx="50">
                  <c:v>0.45940027829313534</c:v>
                </c:pt>
                <c:pt idx="51">
                  <c:v>0.48606748608534317</c:v>
                </c:pt>
                <c:pt idx="52">
                  <c:v>0.512734693877551</c:v>
                </c:pt>
                <c:pt idx="53">
                  <c:v>0.53940190166975865</c:v>
                </c:pt>
                <c:pt idx="54">
                  <c:v>0.56606910946196654</c:v>
                </c:pt>
                <c:pt idx="55">
                  <c:v>0.59273631725417431</c:v>
                </c:pt>
                <c:pt idx="56">
                  <c:v>0.61940352504638208</c:v>
                </c:pt>
                <c:pt idx="57">
                  <c:v>0.64607073283858985</c:v>
                </c:pt>
                <c:pt idx="58">
                  <c:v>0.67273794063079762</c:v>
                </c:pt>
                <c:pt idx="59">
                  <c:v>0.69940514842300539</c:v>
                </c:pt>
                <c:pt idx="60">
                  <c:v>0.72607235621521315</c:v>
                </c:pt>
                <c:pt idx="61">
                  <c:v>0.74579511956297651</c:v>
                </c:pt>
                <c:pt idx="62">
                  <c:v>0.76550778190063884</c:v>
                </c:pt>
                <c:pt idx="63">
                  <c:v>0.78522044423830129</c:v>
                </c:pt>
                <c:pt idx="64">
                  <c:v>0.80498412698412714</c:v>
                </c:pt>
                <c:pt idx="65">
                  <c:v>0.81096884814531878</c:v>
                </c:pt>
                <c:pt idx="66">
                  <c:v>0.81694936762583836</c:v>
                </c:pt>
                <c:pt idx="67">
                  <c:v>0.82292988710635784</c:v>
                </c:pt>
                <c:pt idx="68">
                  <c:v>0.82891040658687731</c:v>
                </c:pt>
                <c:pt idx="69">
                  <c:v>0.83489092606739679</c:v>
                </c:pt>
                <c:pt idx="70">
                  <c:v>0.84087144554791626</c:v>
                </c:pt>
                <c:pt idx="71">
                  <c:v>0.84685196502843574</c:v>
                </c:pt>
                <c:pt idx="72">
                  <c:v>0.85283248450895521</c:v>
                </c:pt>
                <c:pt idx="73">
                  <c:v>0.85881300398947469</c:v>
                </c:pt>
                <c:pt idx="74">
                  <c:v>0.86479352346999416</c:v>
                </c:pt>
                <c:pt idx="75">
                  <c:v>0.87077404295051364</c:v>
                </c:pt>
                <c:pt idx="76">
                  <c:v>0.87675456243103311</c:v>
                </c:pt>
                <c:pt idx="77">
                  <c:v>0.88273508191155259</c:v>
                </c:pt>
                <c:pt idx="78">
                  <c:v>0.88871560139207206</c:v>
                </c:pt>
                <c:pt idx="79">
                  <c:v>0.89469612087259154</c:v>
                </c:pt>
                <c:pt idx="80">
                  <c:v>0.90067664035311101</c:v>
                </c:pt>
                <c:pt idx="81">
                  <c:v>0.90665715983363049</c:v>
                </c:pt>
                <c:pt idx="82">
                  <c:v>0.91263767931414996</c:v>
                </c:pt>
                <c:pt idx="83">
                  <c:v>0.91861819879466944</c:v>
                </c:pt>
                <c:pt idx="84">
                  <c:v>0.92459871827518891</c:v>
                </c:pt>
                <c:pt idx="85">
                  <c:v>0.9305792377557085</c:v>
                </c:pt>
                <c:pt idx="86">
                  <c:v>0.93655975723622786</c:v>
                </c:pt>
                <c:pt idx="87">
                  <c:v>0.94254027671674745</c:v>
                </c:pt>
                <c:pt idx="88">
                  <c:v>0.94852079619726681</c:v>
                </c:pt>
                <c:pt idx="89">
                  <c:v>0.9545013156777864</c:v>
                </c:pt>
                <c:pt idx="90">
                  <c:v>0.96048183515830576</c:v>
                </c:pt>
                <c:pt idx="91">
                  <c:v>0.96646235463882535</c:v>
                </c:pt>
                <c:pt idx="92">
                  <c:v>0.97244287411934471</c:v>
                </c:pt>
                <c:pt idx="93">
                  <c:v>0.97842339359986419</c:v>
                </c:pt>
                <c:pt idx="94">
                  <c:v>0.98440391308038366</c:v>
                </c:pt>
                <c:pt idx="95">
                  <c:v>0.99038443256090314</c:v>
                </c:pt>
                <c:pt idx="96">
                  <c:v>0.99671848739495861</c:v>
                </c:pt>
                <c:pt idx="97">
                  <c:v>0.99828991596638716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E4-43DA-B687-F8E97F3FD4E0}"/>
            </c:ext>
          </c:extLst>
        </c:ser>
        <c:ser>
          <c:idx val="2"/>
          <c:order val="2"/>
          <c:tx>
            <c:v>Graywolf Mean</c:v>
          </c:tx>
          <c:marker>
            <c:symbol val="none"/>
          </c:marker>
          <c:val>
            <c:numRef>
              <c:f>'Spawn Timing Summary Dungeness'!$O$11:$O$68</c:f>
              <c:numCache>
                <c:formatCode>0%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1.1363636363636364E-2</c:v>
                </c:pt>
                <c:pt idx="10">
                  <c:v>2.2738636363636364E-2</c:v>
                </c:pt>
                <c:pt idx="11">
                  <c:v>3.411363636363636E-2</c:v>
                </c:pt>
                <c:pt idx="12">
                  <c:v>4.5488636363636356E-2</c:v>
                </c:pt>
                <c:pt idx="13">
                  <c:v>5.6863636363636352E-2</c:v>
                </c:pt>
                <c:pt idx="14">
                  <c:v>6.8238636363636349E-2</c:v>
                </c:pt>
                <c:pt idx="15">
                  <c:v>7.9613636363636345E-2</c:v>
                </c:pt>
                <c:pt idx="16">
                  <c:v>9.0988636363636341E-2</c:v>
                </c:pt>
                <c:pt idx="17">
                  <c:v>0.10236363636363634</c:v>
                </c:pt>
                <c:pt idx="18">
                  <c:v>0.11373863636363633</c:v>
                </c:pt>
                <c:pt idx="19">
                  <c:v>0.12511363636363634</c:v>
                </c:pt>
                <c:pt idx="20">
                  <c:v>0.13648863636363634</c:v>
                </c:pt>
                <c:pt idx="21">
                  <c:v>0.14786363636363634</c:v>
                </c:pt>
                <c:pt idx="22">
                  <c:v>0.15923863636363633</c:v>
                </c:pt>
                <c:pt idx="23">
                  <c:v>0.17061363636363633</c:v>
                </c:pt>
                <c:pt idx="24">
                  <c:v>0.18198863636363632</c:v>
                </c:pt>
                <c:pt idx="25">
                  <c:v>0.19336363636363632</c:v>
                </c:pt>
                <c:pt idx="26">
                  <c:v>0.20473863636363632</c:v>
                </c:pt>
                <c:pt idx="27">
                  <c:v>0.21611363636363631</c:v>
                </c:pt>
                <c:pt idx="28">
                  <c:v>0.22748863636363631</c:v>
                </c:pt>
                <c:pt idx="29">
                  <c:v>0.23886363636363631</c:v>
                </c:pt>
                <c:pt idx="30">
                  <c:v>0.2502386363636363</c:v>
                </c:pt>
                <c:pt idx="31">
                  <c:v>0.26161363636363633</c:v>
                </c:pt>
                <c:pt idx="32">
                  <c:v>0.27298863636363635</c:v>
                </c:pt>
                <c:pt idx="33">
                  <c:v>0.28436363636363637</c:v>
                </c:pt>
                <c:pt idx="34">
                  <c:v>0.2957386363636364</c:v>
                </c:pt>
                <c:pt idx="35">
                  <c:v>0.30711363636363642</c:v>
                </c:pt>
                <c:pt idx="36">
                  <c:v>0.31848863636363645</c:v>
                </c:pt>
                <c:pt idx="37">
                  <c:v>0.32986363636363647</c:v>
                </c:pt>
                <c:pt idx="38">
                  <c:v>0.34123863636363649</c:v>
                </c:pt>
                <c:pt idx="39">
                  <c:v>0.35261363636363652</c:v>
                </c:pt>
                <c:pt idx="40">
                  <c:v>0.36398863636363654</c:v>
                </c:pt>
                <c:pt idx="41">
                  <c:v>0.375</c:v>
                </c:pt>
                <c:pt idx="42">
                  <c:v>0.41666666666666669</c:v>
                </c:pt>
                <c:pt idx="43">
                  <c:v>0.45829166666666671</c:v>
                </c:pt>
                <c:pt idx="44">
                  <c:v>0.49991666666666673</c:v>
                </c:pt>
                <c:pt idx="45">
                  <c:v>0.5415416666666667</c:v>
                </c:pt>
                <c:pt idx="46">
                  <c:v>0.58316666666666672</c:v>
                </c:pt>
                <c:pt idx="47">
                  <c:v>0.62479166666666675</c:v>
                </c:pt>
                <c:pt idx="48">
                  <c:v>0.66641666666666677</c:v>
                </c:pt>
                <c:pt idx="49">
                  <c:v>0.70804166666666679</c:v>
                </c:pt>
                <c:pt idx="50">
                  <c:v>0.74966666666666681</c:v>
                </c:pt>
                <c:pt idx="51">
                  <c:v>0.79129166666666684</c:v>
                </c:pt>
                <c:pt idx="52">
                  <c:v>0.83291666666666686</c:v>
                </c:pt>
                <c:pt idx="53">
                  <c:v>0.87454166666666688</c:v>
                </c:pt>
                <c:pt idx="54">
                  <c:v>0.91616666666666691</c:v>
                </c:pt>
                <c:pt idx="55">
                  <c:v>0.95779166666666693</c:v>
                </c:pt>
                <c:pt idx="56">
                  <c:v>1</c:v>
                </c:pt>
                <c:pt idx="5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E4-43DA-B687-F8E97F3FD4E0}"/>
            </c:ext>
          </c:extLst>
        </c:ser>
        <c:ser>
          <c:idx val="3"/>
          <c:order val="3"/>
          <c:tx>
            <c:v>Upper/Lower Mean</c:v>
          </c:tx>
          <c:marker>
            <c:symbol val="none"/>
          </c:marker>
          <c:val>
            <c:numRef>
              <c:f>'Spawn Timing Summary Dungeness'!$P$11:$P$118</c:f>
              <c:numCache>
                <c:formatCode>0%</c:formatCode>
                <c:ptCount val="108"/>
                <c:pt idx="0">
                  <c:v>7.9041542175182725E-3</c:v>
                </c:pt>
                <c:pt idx="1">
                  <c:v>1.3801255568458978E-2</c:v>
                </c:pt>
                <c:pt idx="2">
                  <c:v>1.9701747942828075E-2</c:v>
                </c:pt>
                <c:pt idx="3">
                  <c:v>2.5602240317197184E-2</c:v>
                </c:pt>
                <c:pt idx="4">
                  <c:v>3.1502732691566282E-2</c:v>
                </c:pt>
                <c:pt idx="5">
                  <c:v>3.7403225065935387E-2</c:v>
                </c:pt>
                <c:pt idx="6">
                  <c:v>4.3303717440304486E-2</c:v>
                </c:pt>
                <c:pt idx="7">
                  <c:v>4.9046912636543087E-2</c:v>
                </c:pt>
                <c:pt idx="8">
                  <c:v>5.5347510229767395E-2</c:v>
                </c:pt>
                <c:pt idx="9">
                  <c:v>6.1648002604136498E-2</c:v>
                </c:pt>
                <c:pt idx="10">
                  <c:v>6.7948494978505594E-2</c:v>
                </c:pt>
                <c:pt idx="11">
                  <c:v>7.4248987352874704E-2</c:v>
                </c:pt>
                <c:pt idx="12">
                  <c:v>8.05429957606216E-2</c:v>
                </c:pt>
                <c:pt idx="13">
                  <c:v>8.6568034620251463E-2</c:v>
                </c:pt>
                <c:pt idx="14">
                  <c:v>9.2592506586457304E-2</c:v>
                </c:pt>
                <c:pt idx="15">
                  <c:v>9.8616978552663145E-2</c:v>
                </c:pt>
                <c:pt idx="16">
                  <c:v>0.10464145051886897</c:v>
                </c:pt>
                <c:pt idx="17">
                  <c:v>0.1106659224850748</c:v>
                </c:pt>
                <c:pt idx="18">
                  <c:v>0.11669039445128065</c:v>
                </c:pt>
                <c:pt idx="19">
                  <c:v>0.12271486641748648</c:v>
                </c:pt>
                <c:pt idx="20">
                  <c:v>0.12873933838369231</c:v>
                </c:pt>
                <c:pt idx="21">
                  <c:v>0.13476381034989815</c:v>
                </c:pt>
                <c:pt idx="22">
                  <c:v>0.14078828231610399</c:v>
                </c:pt>
                <c:pt idx="23">
                  <c:v>0.1468127542823098</c:v>
                </c:pt>
                <c:pt idx="24">
                  <c:v>0.15283722624851565</c:v>
                </c:pt>
                <c:pt idx="25">
                  <c:v>0.15886169821472149</c:v>
                </c:pt>
                <c:pt idx="26">
                  <c:v>0.1648861701809273</c:v>
                </c:pt>
                <c:pt idx="27">
                  <c:v>0.17091064214713317</c:v>
                </c:pt>
                <c:pt idx="28">
                  <c:v>0.17693511411333898</c:v>
                </c:pt>
                <c:pt idx="29">
                  <c:v>0.18295958607954485</c:v>
                </c:pt>
                <c:pt idx="30">
                  <c:v>0.18898405804575066</c:v>
                </c:pt>
                <c:pt idx="31">
                  <c:v>0.1950085300119565</c:v>
                </c:pt>
                <c:pt idx="32">
                  <c:v>0.20103300197816235</c:v>
                </c:pt>
                <c:pt idx="33">
                  <c:v>0.2080426518886859</c:v>
                </c:pt>
                <c:pt idx="34">
                  <c:v>0.21623208801259783</c:v>
                </c:pt>
                <c:pt idx="35">
                  <c:v>0.22442152413650973</c:v>
                </c:pt>
                <c:pt idx="36">
                  <c:v>0.23262399880917459</c:v>
                </c:pt>
                <c:pt idx="37">
                  <c:v>0.24147537748788619</c:v>
                </c:pt>
                <c:pt idx="38">
                  <c:v>0.25032637823764847</c:v>
                </c:pt>
                <c:pt idx="39">
                  <c:v>0.25917737898741072</c:v>
                </c:pt>
                <c:pt idx="40">
                  <c:v>0.26803174674054003</c:v>
                </c:pt>
                <c:pt idx="41">
                  <c:v>0.27800080304585784</c:v>
                </c:pt>
                <c:pt idx="42">
                  <c:v>0.28792548705680338</c:v>
                </c:pt>
                <c:pt idx="43">
                  <c:v>0.30054676323527135</c:v>
                </c:pt>
                <c:pt idx="44">
                  <c:v>0.31735216771622304</c:v>
                </c:pt>
                <c:pt idx="45">
                  <c:v>0.33415672185703871</c:v>
                </c:pt>
                <c:pt idx="46">
                  <c:v>0.35096127599785443</c:v>
                </c:pt>
                <c:pt idx="47">
                  <c:v>0.36776583013866998</c:v>
                </c:pt>
                <c:pt idx="48">
                  <c:v>0.3845703842794857</c:v>
                </c:pt>
                <c:pt idx="49">
                  <c:v>0.40137493842030136</c:v>
                </c:pt>
                <c:pt idx="50">
                  <c:v>0.41817949256111708</c:v>
                </c:pt>
                <c:pt idx="51">
                  <c:v>0.43498404670193275</c:v>
                </c:pt>
                <c:pt idx="52">
                  <c:v>0.45178860084274836</c:v>
                </c:pt>
                <c:pt idx="53">
                  <c:v>0.46859315498356402</c:v>
                </c:pt>
                <c:pt idx="54">
                  <c:v>0.48509621602795555</c:v>
                </c:pt>
                <c:pt idx="55">
                  <c:v>0.50575861837717906</c:v>
                </c:pt>
                <c:pt idx="56">
                  <c:v>0.52642053481775331</c:v>
                </c:pt>
                <c:pt idx="57">
                  <c:v>0.54820178605364922</c:v>
                </c:pt>
                <c:pt idx="58">
                  <c:v>0.56915376659678762</c:v>
                </c:pt>
                <c:pt idx="59">
                  <c:v>0.59010596081513966</c:v>
                </c:pt>
                <c:pt idx="60">
                  <c:v>0.61105815503349159</c:v>
                </c:pt>
                <c:pt idx="61">
                  <c:v>0.62969553443702886</c:v>
                </c:pt>
                <c:pt idx="62">
                  <c:v>0.64832954683719912</c:v>
                </c:pt>
                <c:pt idx="63">
                  <c:v>0.66696355923736927</c:v>
                </c:pt>
                <c:pt idx="64">
                  <c:v>0.68561457844026075</c:v>
                </c:pt>
                <c:pt idx="65">
                  <c:v>0.69967261044827411</c:v>
                </c:pt>
                <c:pt idx="66">
                  <c:v>0.71372924189606335</c:v>
                </c:pt>
                <c:pt idx="67">
                  <c:v>0.72778587334385259</c:v>
                </c:pt>
                <c:pt idx="68">
                  <c:v>0.74184250479164204</c:v>
                </c:pt>
                <c:pt idx="69">
                  <c:v>0.75589913623943117</c:v>
                </c:pt>
                <c:pt idx="70">
                  <c:v>0.76995576768722052</c:v>
                </c:pt>
                <c:pt idx="71">
                  <c:v>0.78401239913500975</c:v>
                </c:pt>
                <c:pt idx="72">
                  <c:v>0.79806903058279899</c:v>
                </c:pt>
                <c:pt idx="73">
                  <c:v>0.81212566203058822</c:v>
                </c:pt>
                <c:pt idx="74">
                  <c:v>0.82618229347837779</c:v>
                </c:pt>
                <c:pt idx="75">
                  <c:v>0.83586453587435861</c:v>
                </c:pt>
                <c:pt idx="76">
                  <c:v>0.84230116048381543</c:v>
                </c:pt>
                <c:pt idx="77">
                  <c:v>0.84967261318361309</c:v>
                </c:pt>
                <c:pt idx="78">
                  <c:v>0.85704454481061398</c:v>
                </c:pt>
                <c:pt idx="79">
                  <c:v>0.86441647643761466</c:v>
                </c:pt>
                <c:pt idx="80">
                  <c:v>0.87178840806461533</c:v>
                </c:pt>
                <c:pt idx="81">
                  <c:v>0.879160339691616</c:v>
                </c:pt>
                <c:pt idx="82">
                  <c:v>0.88654539085214468</c:v>
                </c:pt>
                <c:pt idx="83">
                  <c:v>0.89290015682167356</c:v>
                </c:pt>
                <c:pt idx="84">
                  <c:v>0.89884788209946809</c:v>
                </c:pt>
                <c:pt idx="85">
                  <c:v>0.90479679785345313</c:v>
                </c:pt>
                <c:pt idx="86">
                  <c:v>0.91074571360743795</c:v>
                </c:pt>
                <c:pt idx="87">
                  <c:v>0.91669462936142276</c:v>
                </c:pt>
                <c:pt idx="88">
                  <c:v>0.92264354511540769</c:v>
                </c:pt>
                <c:pt idx="89">
                  <c:v>0.92859246086939251</c:v>
                </c:pt>
                <c:pt idx="90">
                  <c:v>0.93454137662337766</c:v>
                </c:pt>
                <c:pt idx="91">
                  <c:v>0.94049029237736248</c:v>
                </c:pt>
                <c:pt idx="92">
                  <c:v>0.94643920813134741</c:v>
                </c:pt>
                <c:pt idx="93">
                  <c:v>0.95238812388533223</c:v>
                </c:pt>
                <c:pt idx="94">
                  <c:v>0.95833703963931705</c:v>
                </c:pt>
                <c:pt idx="95">
                  <c:v>0.96428595539330197</c:v>
                </c:pt>
                <c:pt idx="96">
                  <c:v>0.96994215908038139</c:v>
                </c:pt>
                <c:pt idx="97">
                  <c:v>0.96840242763115147</c:v>
                </c:pt>
                <c:pt idx="98">
                  <c:v>0.97292972655071919</c:v>
                </c:pt>
                <c:pt idx="99">
                  <c:v>0.97677299185684174</c:v>
                </c:pt>
                <c:pt idx="100">
                  <c:v>0.98061625716296419</c:v>
                </c:pt>
                <c:pt idx="101">
                  <c:v>0.98445952246908663</c:v>
                </c:pt>
                <c:pt idx="102">
                  <c:v>0.98830278777520919</c:v>
                </c:pt>
                <c:pt idx="103">
                  <c:v>0.99214799671592824</c:v>
                </c:pt>
                <c:pt idx="104">
                  <c:v>0.99337428160919583</c:v>
                </c:pt>
                <c:pt idx="105">
                  <c:v>0.99481178160919592</c:v>
                </c:pt>
                <c:pt idx="106">
                  <c:v>0.99479166666666663</c:v>
                </c:pt>
                <c:pt idx="107">
                  <c:v>0.99509803921568629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E4-43DA-B687-F8E97F3FD4E0}"/>
            </c:ext>
          </c:extLst>
        </c:ser>
        <c:ser>
          <c:idx val="4"/>
          <c:order val="4"/>
          <c:tx>
            <c:v>Upper/Graywolf Mean</c:v>
          </c:tx>
          <c:marker>
            <c:symbol val="none"/>
          </c:marker>
          <c:val>
            <c:numRef>
              <c:f>'Spawn Timing Summary Dungeness'!$Q$11:$Q$121</c:f>
              <c:numCache>
                <c:formatCode>0%</c:formatCode>
                <c:ptCount val="111"/>
                <c:pt idx="0">
                  <c:v>0</c:v>
                </c:pt>
                <c:pt idx="1">
                  <c:v>5.7948253297090508E-3</c:v>
                </c:pt>
                <c:pt idx="2">
                  <c:v>1.4925777710661434E-2</c:v>
                </c:pt>
                <c:pt idx="3">
                  <c:v>2.0723396758280478E-2</c:v>
                </c:pt>
                <c:pt idx="4">
                  <c:v>2.652101580589953E-2</c:v>
                </c:pt>
                <c:pt idx="5">
                  <c:v>3.2318634853518574E-2</c:v>
                </c:pt>
                <c:pt idx="6">
                  <c:v>3.8116253901137619E-2</c:v>
                </c:pt>
                <c:pt idx="7">
                  <c:v>4.391387294875667E-2</c:v>
                </c:pt>
                <c:pt idx="8">
                  <c:v>4.9711491996375715E-2</c:v>
                </c:pt>
                <c:pt idx="9">
                  <c:v>5.9397999932883652E-2</c:v>
                </c:pt>
                <c:pt idx="10">
                  <c:v>6.9083952313836031E-2</c:v>
                </c:pt>
                <c:pt idx="11">
                  <c:v>7.8769904694788423E-2</c:v>
                </c:pt>
                <c:pt idx="12">
                  <c:v>8.8455857075740801E-2</c:v>
                </c:pt>
                <c:pt idx="13">
                  <c:v>9.814180945669318E-2</c:v>
                </c:pt>
                <c:pt idx="14">
                  <c:v>0.10782776183764557</c:v>
                </c:pt>
                <c:pt idx="15">
                  <c:v>0.11751371421859795</c:v>
                </c:pt>
                <c:pt idx="16">
                  <c:v>0.12719966659955034</c:v>
                </c:pt>
                <c:pt idx="17">
                  <c:v>0.13688561898050269</c:v>
                </c:pt>
                <c:pt idx="18">
                  <c:v>0.1465715713614551</c:v>
                </c:pt>
                <c:pt idx="19">
                  <c:v>0.15625752374240745</c:v>
                </c:pt>
                <c:pt idx="20">
                  <c:v>0.16594347612335986</c:v>
                </c:pt>
                <c:pt idx="21">
                  <c:v>0.17562942850431221</c:v>
                </c:pt>
                <c:pt idx="22">
                  <c:v>0.18531538088526461</c:v>
                </c:pt>
                <c:pt idx="23">
                  <c:v>0.19500133326621699</c:v>
                </c:pt>
                <c:pt idx="24">
                  <c:v>0.20468728564716937</c:v>
                </c:pt>
                <c:pt idx="25">
                  <c:v>0.21437323802812172</c:v>
                </c:pt>
                <c:pt idx="26">
                  <c:v>0.22405919040907413</c:v>
                </c:pt>
                <c:pt idx="27">
                  <c:v>0.23374514279002651</c:v>
                </c:pt>
                <c:pt idx="28">
                  <c:v>0.24343109517097891</c:v>
                </c:pt>
                <c:pt idx="29">
                  <c:v>0.25311704755193126</c:v>
                </c:pt>
                <c:pt idx="30">
                  <c:v>0.2628029999328837</c:v>
                </c:pt>
                <c:pt idx="31">
                  <c:v>0.27248895231383602</c:v>
                </c:pt>
                <c:pt idx="32">
                  <c:v>0.28217490469478845</c:v>
                </c:pt>
                <c:pt idx="33">
                  <c:v>0.29186085707574083</c:v>
                </c:pt>
                <c:pt idx="34">
                  <c:v>0.30154680945669321</c:v>
                </c:pt>
                <c:pt idx="35">
                  <c:v>0.31123276183764559</c:v>
                </c:pt>
                <c:pt idx="36">
                  <c:v>0.32091871421859802</c:v>
                </c:pt>
                <c:pt idx="37">
                  <c:v>0.3306046665995504</c:v>
                </c:pt>
                <c:pt idx="38">
                  <c:v>0.34029061898050272</c:v>
                </c:pt>
                <c:pt idx="39">
                  <c:v>0.34997657136145516</c:v>
                </c:pt>
                <c:pt idx="40">
                  <c:v>0.35632919040907413</c:v>
                </c:pt>
                <c:pt idx="41">
                  <c:v>0.36686625390113758</c:v>
                </c:pt>
                <c:pt idx="42">
                  <c:v>0.38799951508439889</c:v>
                </c:pt>
                <c:pt idx="43">
                  <c:v>0.41236479797979797</c:v>
                </c:pt>
                <c:pt idx="44">
                  <c:v>0.44175103483817768</c:v>
                </c:pt>
                <c:pt idx="45">
                  <c:v>0.4711362512883942</c:v>
                </c:pt>
                <c:pt idx="46">
                  <c:v>0.50052146773861061</c:v>
                </c:pt>
                <c:pt idx="47">
                  <c:v>0.52990668418882714</c:v>
                </c:pt>
                <c:pt idx="48">
                  <c:v>0.55929190063904344</c:v>
                </c:pt>
                <c:pt idx="49">
                  <c:v>0.58867711708925996</c:v>
                </c:pt>
                <c:pt idx="50">
                  <c:v>0.61806233353947637</c:v>
                </c:pt>
                <c:pt idx="51">
                  <c:v>0.64744754998969278</c:v>
                </c:pt>
                <c:pt idx="52">
                  <c:v>0.67683276643990919</c:v>
                </c:pt>
                <c:pt idx="53">
                  <c:v>0.70621798289012572</c:v>
                </c:pt>
                <c:pt idx="54">
                  <c:v>0.73560319934034224</c:v>
                </c:pt>
                <c:pt idx="55">
                  <c:v>0.76498841579055876</c:v>
                </c:pt>
                <c:pt idx="56">
                  <c:v>0.79442807668521953</c:v>
                </c:pt>
                <c:pt idx="57">
                  <c:v>0.80596452501949378</c:v>
                </c:pt>
                <c:pt idx="58">
                  <c:v>0.81749807480304371</c:v>
                </c:pt>
                <c:pt idx="59">
                  <c:v>0.82903162458659341</c:v>
                </c:pt>
                <c:pt idx="60">
                  <c:v>0.84056517437014322</c:v>
                </c:pt>
                <c:pt idx="61">
                  <c:v>0.84932094637591526</c:v>
                </c:pt>
                <c:pt idx="62">
                  <c:v>0.85807267797764675</c:v>
                </c:pt>
                <c:pt idx="63">
                  <c:v>0.86682440957937845</c:v>
                </c:pt>
                <c:pt idx="64">
                  <c:v>0.87559654934437547</c:v>
                </c:pt>
                <c:pt idx="65">
                  <c:v>0.87885710447551868</c:v>
                </c:pt>
                <c:pt idx="66">
                  <c:v>0.8821159789343932</c:v>
                </c:pt>
                <c:pt idx="67">
                  <c:v>0.88537485339326771</c:v>
                </c:pt>
                <c:pt idx="68">
                  <c:v>0.88863372785214223</c:v>
                </c:pt>
                <c:pt idx="69">
                  <c:v>0.89189260231101652</c:v>
                </c:pt>
                <c:pt idx="70">
                  <c:v>0.89515147676989104</c:v>
                </c:pt>
                <c:pt idx="71">
                  <c:v>0.89841035122876556</c:v>
                </c:pt>
                <c:pt idx="72">
                  <c:v>0.90166922568763996</c:v>
                </c:pt>
                <c:pt idx="73">
                  <c:v>0.90492810014651437</c:v>
                </c:pt>
                <c:pt idx="74">
                  <c:v>0.90818697460538877</c:v>
                </c:pt>
                <c:pt idx="75">
                  <c:v>0.91144584906426329</c:v>
                </c:pt>
                <c:pt idx="76">
                  <c:v>0.91470472352313781</c:v>
                </c:pt>
                <c:pt idx="77">
                  <c:v>0.9179635979820121</c:v>
                </c:pt>
                <c:pt idx="78">
                  <c:v>0.92122247244088662</c:v>
                </c:pt>
                <c:pt idx="79">
                  <c:v>0.92448134689976114</c:v>
                </c:pt>
                <c:pt idx="80">
                  <c:v>0.92774022135863565</c:v>
                </c:pt>
                <c:pt idx="81">
                  <c:v>0.93099909581750995</c:v>
                </c:pt>
                <c:pt idx="82">
                  <c:v>0.93425797027638446</c:v>
                </c:pt>
                <c:pt idx="83">
                  <c:v>0.93751684473525887</c:v>
                </c:pt>
                <c:pt idx="84">
                  <c:v>0.94077571919413339</c:v>
                </c:pt>
                <c:pt idx="85">
                  <c:v>0.9440345936530079</c:v>
                </c:pt>
                <c:pt idx="86">
                  <c:v>0.9472934681118822</c:v>
                </c:pt>
                <c:pt idx="87">
                  <c:v>0.95055234257075671</c:v>
                </c:pt>
                <c:pt idx="88">
                  <c:v>0.95381121702963123</c:v>
                </c:pt>
                <c:pt idx="89">
                  <c:v>0.95707009148850575</c:v>
                </c:pt>
                <c:pt idx="90">
                  <c:v>0.96032896594738004</c:v>
                </c:pt>
                <c:pt idx="91">
                  <c:v>0.96358784040625456</c:v>
                </c:pt>
                <c:pt idx="92">
                  <c:v>0.96684671486512896</c:v>
                </c:pt>
                <c:pt idx="93">
                  <c:v>0.97010558932400337</c:v>
                </c:pt>
                <c:pt idx="94">
                  <c:v>0.97336446378287778</c:v>
                </c:pt>
                <c:pt idx="95">
                  <c:v>0.97662333824175229</c:v>
                </c:pt>
                <c:pt idx="96">
                  <c:v>0.98002362684204114</c:v>
                </c:pt>
                <c:pt idx="97">
                  <c:v>0.98151886493727925</c:v>
                </c:pt>
                <c:pt idx="98">
                  <c:v>0.98306956521739097</c:v>
                </c:pt>
                <c:pt idx="99">
                  <c:v>0.98393623188405765</c:v>
                </c:pt>
                <c:pt idx="100">
                  <c:v>0.98480289855072434</c:v>
                </c:pt>
                <c:pt idx="101">
                  <c:v>0.98566956521739102</c:v>
                </c:pt>
                <c:pt idx="102">
                  <c:v>0.98666666666666669</c:v>
                </c:pt>
                <c:pt idx="103">
                  <c:v>0.98814814814814811</c:v>
                </c:pt>
                <c:pt idx="104">
                  <c:v>0.98962814814814803</c:v>
                </c:pt>
                <c:pt idx="105">
                  <c:v>0.99110814814814818</c:v>
                </c:pt>
                <c:pt idx="106">
                  <c:v>0.99258814814814822</c:v>
                </c:pt>
                <c:pt idx="107">
                  <c:v>0.99406814814814815</c:v>
                </c:pt>
                <c:pt idx="108">
                  <c:v>0.99554814814814807</c:v>
                </c:pt>
                <c:pt idx="109">
                  <c:v>0.99702814814814822</c:v>
                </c:pt>
                <c:pt idx="110">
                  <c:v>0.99813518518518529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E4-43DA-B687-F8E97F3FD4E0}"/>
            </c:ext>
          </c:extLst>
        </c:ser>
        <c:ser>
          <c:idx val="5"/>
          <c:order val="5"/>
          <c:tx>
            <c:v>System Mean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'Spawn Timing Summary Dungeness'!$R$11:$R$121</c:f>
              <c:numCache>
                <c:formatCode>0%</c:formatCode>
                <c:ptCount val="111"/>
                <c:pt idx="0">
                  <c:v>5.2694361450121817E-3</c:v>
                </c:pt>
                <c:pt idx="1">
                  <c:v>1.105268889749117E-2</c:v>
                </c:pt>
                <c:pt idx="2">
                  <c:v>1.8690054184107609E-2</c:v>
                </c:pt>
                <c:pt idx="3">
                  <c:v>2.4475567618872193E-2</c:v>
                </c:pt>
                <c:pt idx="4">
                  <c:v>3.0261081053636778E-2</c:v>
                </c:pt>
                <c:pt idx="5">
                  <c:v>3.6046594488401369E-2</c:v>
                </c:pt>
                <c:pt idx="6">
                  <c:v>4.1832107923165954E-2</c:v>
                </c:pt>
                <c:pt idx="7">
                  <c:v>4.7512756572510209E-2</c:v>
                </c:pt>
                <c:pt idx="8">
                  <c:v>5.3565006819844933E-2</c:v>
                </c:pt>
                <c:pt idx="9">
                  <c:v>6.1777680748436675E-2</c:v>
                </c:pt>
                <c:pt idx="10">
                  <c:v>6.9990046035053127E-2</c:v>
                </c:pt>
                <c:pt idx="11">
                  <c:v>7.8202411321669565E-2</c:v>
                </c:pt>
                <c:pt idx="12">
                  <c:v>8.6410453963871203E-2</c:v>
                </c:pt>
                <c:pt idx="13">
                  <c:v>9.4439183573994806E-2</c:v>
                </c:pt>
                <c:pt idx="14">
                  <c:v>0.10246753525516908</c:v>
                </c:pt>
                <c:pt idx="15">
                  <c:v>0.11049588693634334</c:v>
                </c:pt>
                <c:pt idx="16">
                  <c:v>0.1185242386175176</c:v>
                </c:pt>
                <c:pt idx="17">
                  <c:v>0.12655259029869187</c:v>
                </c:pt>
                <c:pt idx="18">
                  <c:v>0.13458094197986614</c:v>
                </c:pt>
                <c:pt idx="19">
                  <c:v>0.14260929366104039</c:v>
                </c:pt>
                <c:pt idx="20">
                  <c:v>0.15063764534221463</c:v>
                </c:pt>
                <c:pt idx="21">
                  <c:v>0.1586659970233889</c:v>
                </c:pt>
                <c:pt idx="22">
                  <c:v>0.16669434870456318</c:v>
                </c:pt>
                <c:pt idx="23">
                  <c:v>0.17472270038573742</c:v>
                </c:pt>
                <c:pt idx="24">
                  <c:v>0.18275105206691167</c:v>
                </c:pt>
                <c:pt idx="25">
                  <c:v>0.19077940374808597</c:v>
                </c:pt>
                <c:pt idx="26">
                  <c:v>0.19880775542926019</c:v>
                </c:pt>
                <c:pt idx="27">
                  <c:v>0.20683610711043446</c:v>
                </c:pt>
                <c:pt idx="28">
                  <c:v>0.21486445879160876</c:v>
                </c:pt>
                <c:pt idx="29">
                  <c:v>0.22289281047278298</c:v>
                </c:pt>
                <c:pt idx="30">
                  <c:v>0.23092116215395725</c:v>
                </c:pt>
                <c:pt idx="31">
                  <c:v>0.23894951383513149</c:v>
                </c:pt>
                <c:pt idx="32">
                  <c:v>0.24697786551630582</c:v>
                </c:pt>
                <c:pt idx="33">
                  <c:v>0.25566300249369189</c:v>
                </c:pt>
                <c:pt idx="34">
                  <c:v>0.26513466361333687</c:v>
                </c:pt>
                <c:pt idx="35">
                  <c:v>0.27460632473298185</c:v>
                </c:pt>
                <c:pt idx="36">
                  <c:v>0.28408667821846212</c:v>
                </c:pt>
                <c:pt idx="37">
                  <c:v>0.29399963437464022</c:v>
                </c:pt>
                <c:pt idx="38">
                  <c:v>0.30391233857818545</c:v>
                </c:pt>
                <c:pt idx="39">
                  <c:v>0.31382504278173062</c:v>
                </c:pt>
                <c:pt idx="40">
                  <c:v>0.32188813980233533</c:v>
                </c:pt>
                <c:pt idx="41">
                  <c:v>0.33301905388242375</c:v>
                </c:pt>
                <c:pt idx="42">
                  <c:v>0.35003674445762201</c:v>
                </c:pt>
                <c:pt idx="43">
                  <c:v>0.36885000265067469</c:v>
                </c:pt>
                <c:pt idx="44">
                  <c:v>0.39045267971204989</c:v>
                </c:pt>
                <c:pt idx="45">
                  <c:v>0.4120547898800011</c:v>
                </c:pt>
                <c:pt idx="46">
                  <c:v>0.43365690004795232</c:v>
                </c:pt>
                <c:pt idx="47">
                  <c:v>0.45525901021590343</c:v>
                </c:pt>
                <c:pt idx="48">
                  <c:v>0.4768611203838547</c:v>
                </c:pt>
                <c:pt idx="49">
                  <c:v>0.4984632305518058</c:v>
                </c:pt>
                <c:pt idx="50">
                  <c:v>0.52006534071975707</c:v>
                </c:pt>
                <c:pt idx="51">
                  <c:v>0.54166745088770829</c:v>
                </c:pt>
                <c:pt idx="52">
                  <c:v>0.5632695610556594</c:v>
                </c:pt>
                <c:pt idx="53">
                  <c:v>0.5848716712236105</c:v>
                </c:pt>
                <c:pt idx="54">
                  <c:v>0.60627278599394574</c:v>
                </c:pt>
                <c:pt idx="55">
                  <c:v>0.63044679496750211</c:v>
                </c:pt>
                <c:pt idx="56">
                  <c:v>0.65465072691553916</c:v>
                </c:pt>
                <c:pt idx="57">
                  <c:v>0.66965465286024273</c:v>
                </c:pt>
                <c:pt idx="58">
                  <c:v>0.68410412137048315</c:v>
                </c:pt>
                <c:pt idx="59">
                  <c:v>0.69855373233086604</c:v>
                </c:pt>
                <c:pt idx="60">
                  <c:v>0.71300334329124881</c:v>
                </c:pt>
                <c:pt idx="61">
                  <c:v>0.72590974437508848</c:v>
                </c:pt>
                <c:pt idx="62">
                  <c:v>0.73881390079001674</c:v>
                </c:pt>
                <c:pt idx="63">
                  <c:v>0.751718057204945</c:v>
                </c:pt>
                <c:pt idx="64">
                  <c:v>0.7646335514883541</c:v>
                </c:pt>
                <c:pt idx="65">
                  <c:v>0.77448705430851117</c:v>
                </c:pt>
                <c:pt idx="66">
                  <c:v>0.78433962342185215</c:v>
                </c:pt>
                <c:pt idx="67">
                  <c:v>0.79419219253519313</c:v>
                </c:pt>
                <c:pt idx="68">
                  <c:v>0.80404476164853422</c:v>
                </c:pt>
                <c:pt idx="69">
                  <c:v>0.81389733076187509</c:v>
                </c:pt>
                <c:pt idx="70">
                  <c:v>0.82374989987521618</c:v>
                </c:pt>
                <c:pt idx="71">
                  <c:v>0.83360246898855717</c:v>
                </c:pt>
                <c:pt idx="72">
                  <c:v>0.84345503810189815</c:v>
                </c:pt>
                <c:pt idx="73">
                  <c:v>0.85330760721523913</c:v>
                </c:pt>
                <c:pt idx="74">
                  <c:v>0.86316017632858033</c:v>
                </c:pt>
                <c:pt idx="75">
                  <c:v>0.87009648607404899</c:v>
                </c:pt>
                <c:pt idx="76">
                  <c:v>0.87486905062850162</c:v>
                </c:pt>
                <c:pt idx="77">
                  <c:v>0.88026483390984822</c:v>
                </c:pt>
                <c:pt idx="78">
                  <c:v>0.88566093647599697</c:v>
                </c:pt>
                <c:pt idx="79">
                  <c:v>0.89105703904214573</c:v>
                </c:pt>
                <c:pt idx="80">
                  <c:v>0.89645314160829415</c:v>
                </c:pt>
                <c:pt idx="81">
                  <c:v>0.90184924417444279</c:v>
                </c:pt>
                <c:pt idx="82">
                  <c:v>0.9072540930962768</c:v>
                </c:pt>
                <c:pt idx="83">
                  <c:v>0.91197208522411088</c:v>
                </c:pt>
                <c:pt idx="84">
                  <c:v>0.91641871689078869</c:v>
                </c:pt>
                <c:pt idx="85">
                  <c:v>0.92086614220826013</c:v>
                </c:pt>
                <c:pt idx="86">
                  <c:v>0.92531356752573146</c:v>
                </c:pt>
                <c:pt idx="87">
                  <c:v>0.9297609928432029</c:v>
                </c:pt>
                <c:pt idx="88">
                  <c:v>0.93420841816067424</c:v>
                </c:pt>
                <c:pt idx="89">
                  <c:v>0.93865584347814568</c:v>
                </c:pt>
                <c:pt idx="90">
                  <c:v>0.94310326879561712</c:v>
                </c:pt>
                <c:pt idx="91">
                  <c:v>0.94755069411308868</c:v>
                </c:pt>
                <c:pt idx="92">
                  <c:v>0.9519981194305599</c:v>
                </c:pt>
                <c:pt idx="93">
                  <c:v>0.95644554474803145</c:v>
                </c:pt>
                <c:pt idx="94">
                  <c:v>0.96089297006550267</c:v>
                </c:pt>
                <c:pt idx="95">
                  <c:v>0.96534039538297423</c:v>
                </c:pt>
                <c:pt idx="96">
                  <c:v>0.96959267932250859</c:v>
                </c:pt>
                <c:pt idx="97">
                  <c:v>0.96912832886367239</c:v>
                </c:pt>
                <c:pt idx="98">
                  <c:v>0.97249955735506888</c:v>
                </c:pt>
                <c:pt idx="99">
                  <c:v>0.9754432648380621</c:v>
                </c:pt>
                <c:pt idx="100">
                  <c:v>0.97838697232105531</c:v>
                </c:pt>
                <c:pt idx="101">
                  <c:v>0.98133067980404853</c:v>
                </c:pt>
                <c:pt idx="102">
                  <c:v>0.98435590902617243</c:v>
                </c:pt>
                <c:pt idx="103">
                  <c:v>0.98768509054004772</c:v>
                </c:pt>
                <c:pt idx="104">
                  <c:v>0.98880540959678898</c:v>
                </c:pt>
                <c:pt idx="105">
                  <c:v>0.99068398102536059</c:v>
                </c:pt>
                <c:pt idx="106">
                  <c:v>0.99172962962962963</c:v>
                </c:pt>
                <c:pt idx="107">
                  <c:v>0.9929618425147837</c:v>
                </c:pt>
                <c:pt idx="108">
                  <c:v>0.99419398537192649</c:v>
                </c:pt>
                <c:pt idx="109">
                  <c:v>0.9954261282290694</c:v>
                </c:pt>
                <c:pt idx="110">
                  <c:v>0.99610131626724752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E4-43DA-B687-F8E97F3FD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855336"/>
        <c:axId val="186855728"/>
      </c:lineChart>
      <c:catAx>
        <c:axId val="186855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Julian</a:t>
                </a:r>
                <a:r>
                  <a:rPr lang="en-US" baseline="0"/>
                  <a:t> Date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855728"/>
        <c:crosses val="autoZero"/>
        <c:auto val="1"/>
        <c:lblAlgn val="ctr"/>
        <c:lblOffset val="100"/>
        <c:noMultiLvlLbl val="0"/>
      </c:catAx>
      <c:valAx>
        <c:axId val="186855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Timing Complete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2.2033364809568776E-2"/>
              <c:y val="0.29036484183552885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crossAx val="1868553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557218591302145"/>
          <c:y val="0.32859797738552821"/>
          <c:w val="0.2029515786447374"/>
          <c:h val="0.34280404522894353"/>
        </c:manualLayout>
      </c:layout>
      <c:overlay val="0"/>
    </c:legend>
    <c:plotVisOnly val="1"/>
    <c:dispBlanksAs val="gap"/>
    <c:showDLblsOverMax val="0"/>
  </c:chart>
  <c:spPr>
    <a:solidFill>
      <a:schemeClr val="tx2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350520</xdr:colOff>
      <xdr:row>2</xdr:row>
      <xdr:rowOff>3810</xdr:rowOff>
    </xdr:from>
    <xdr:to>
      <xdr:col>13</xdr:col>
      <xdr:colOff>472440</xdr:colOff>
      <xdr:row>24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502920</xdr:colOff>
      <xdr:row>2</xdr:row>
      <xdr:rowOff>11430</xdr:rowOff>
    </xdr:from>
    <xdr:to>
      <xdr:col>28</xdr:col>
      <xdr:colOff>38100</xdr:colOff>
      <xdr:row>24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0.11825</cdr:x>
      <cdr:y>0.03277</cdr:y>
    </cdr:from>
    <cdr:to>
      <cdr:x>0.68063</cdr:x>
      <cdr:y>0.10427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67740" y="125730"/>
          <a:ext cx="4602480" cy="27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0.29888</cdr:x>
      <cdr:y>0.00894</cdr:y>
    </cdr:from>
    <cdr:to>
      <cdr:x>0.72439</cdr:x>
      <cdr:y>0.06455</cdr:y>
    </cdr:to>
    <cdr:sp macro="" textlink="">
      <cdr:nvSpPr>
        <cdr:cNvPr id="4" name="TextBox 3"/>
        <cdr:cNvSpPr txBox="1"/>
      </cdr:nvSpPr>
      <cdr:spPr>
        <a:xfrm xmlns:a="http://schemas.openxmlformats.org/drawingml/2006/main" flipV="1">
          <a:off x="2446020" y="34290"/>
          <a:ext cx="3482340" cy="2133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>
  <person displayName="Chris Burns" id="{9FC98E8A-8F34-4637-AF3C-D60583A400BB}" userId="S::cburns@jamestowntribe.org::0ffdb1c5-e04b-46f6-9cfe-b1f9dc1f465d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07" dT="2022-10-27T20:47:41.84" personId="{9FC98E8A-8F34-4637-AF3C-D60583A400BB}" id="{57459AE9-066E-4704-B851-3970D8AF4A80}">
    <text xml:space="preserve">This escapement estimate does not include spawning that occurs in Matriotti Creek. While Spawning likely occurs in Matriotti Creek redds surveys are not performed due to logistical difficulties.  </text>
  </threadedComment>
  <threadedComment ref="G107" dT="2022-10-27T21:13:09.59" personId="{9FC98E8A-8F34-4637-AF3C-D60583A400BB}" id="{72273427-E2D1-4F5A-BB45-9138B74E4FD2}" parentId="{57459AE9-066E-4704-B851-3970D8AF4A80}">
    <text xml:space="preserve">Expansions are based on spawn timing for 2015 and redds/Mi for similar habitat.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90"/>
  <sheetViews>
    <sheetView tabSelected="1" topLeftCell="A69" zoomScale="75" zoomScaleNormal="75" workbookViewId="0">
      <selection activeCell="D44" sqref="D44"/>
    </sheetView>
  </sheetViews>
  <sheetFormatPr defaultRowHeight="15" x14ac:dyDescent="0.25"/>
  <cols>
    <col min="2" max="2" width="14.42578125" customWidth="1"/>
    <col min="3" max="3" width="26.7109375" customWidth="1"/>
    <col min="4" max="4" width="21.140625" customWidth="1"/>
    <col min="5" max="5" width="17.140625" customWidth="1"/>
    <col min="6" max="6" width="12.140625" customWidth="1"/>
    <col min="7" max="7" width="15" customWidth="1"/>
    <col min="8" max="8" width="13.140625" customWidth="1"/>
    <col min="9" max="9" width="21.28515625" customWidth="1"/>
    <col min="10" max="10" width="11.5703125" customWidth="1"/>
    <col min="11" max="11" width="17.140625" customWidth="1"/>
    <col min="12" max="12" width="17" customWidth="1"/>
    <col min="13" max="13" width="20.7109375" customWidth="1"/>
    <col min="14" max="14" width="11.7109375" customWidth="1"/>
    <col min="15" max="15" width="12.85546875" customWidth="1"/>
    <col min="16" max="16" width="16.85546875" customWidth="1"/>
    <col min="17" max="17" width="14.7109375" customWidth="1"/>
    <col min="18" max="18" width="17.28515625" customWidth="1"/>
    <col min="19" max="19" width="19.85546875" customWidth="1"/>
    <col min="20" max="20" width="16.28515625" customWidth="1"/>
    <col min="21" max="21" width="13.28515625" customWidth="1"/>
    <col min="22" max="22" width="10.5703125" customWidth="1"/>
    <col min="23" max="23" width="99.85546875" customWidth="1"/>
    <col min="25" max="25" width="11.7109375" customWidth="1"/>
    <col min="26" max="26" width="23.28515625" customWidth="1"/>
    <col min="27" max="27" width="14.28515625" customWidth="1"/>
    <col min="29" max="29" width="12.85546875" customWidth="1"/>
    <col min="30" max="30" width="23.7109375" customWidth="1"/>
    <col min="31" max="31" width="13.85546875" customWidth="1"/>
  </cols>
  <sheetData>
    <row r="1" spans="1:32" ht="26.25" x14ac:dyDescent="0.4">
      <c r="A1" s="166" t="s">
        <v>125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</row>
    <row r="2" spans="1:32" ht="18.75" x14ac:dyDescent="0.3">
      <c r="A2" s="156" t="s">
        <v>0</v>
      </c>
      <c r="B2" s="156"/>
      <c r="C2" s="42"/>
      <c r="D2" s="42"/>
      <c r="E2" s="42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</row>
    <row r="3" spans="1:32" ht="18.75" x14ac:dyDescent="0.3">
      <c r="A3" s="156" t="s">
        <v>1</v>
      </c>
      <c r="B3" s="157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Y3" s="15"/>
      <c r="Z3" s="15"/>
      <c r="AA3" s="15"/>
      <c r="AC3" s="15"/>
      <c r="AD3" s="15"/>
      <c r="AE3" s="15"/>
      <c r="AF3" s="15"/>
    </row>
    <row r="4" spans="1:32" ht="18.75" x14ac:dyDescent="0.3">
      <c r="A4" s="57" t="s">
        <v>2</v>
      </c>
      <c r="B4" s="57" t="s">
        <v>3</v>
      </c>
      <c r="C4" s="57" t="s">
        <v>20</v>
      </c>
      <c r="D4" s="57" t="s">
        <v>27</v>
      </c>
      <c r="E4" s="57" t="s">
        <v>26</v>
      </c>
      <c r="F4" s="57" t="s">
        <v>4</v>
      </c>
      <c r="G4" s="57" t="s">
        <v>5</v>
      </c>
      <c r="H4" s="57" t="s">
        <v>6</v>
      </c>
      <c r="I4" s="57" t="s">
        <v>7</v>
      </c>
      <c r="J4" s="57" t="s">
        <v>8</v>
      </c>
      <c r="K4" s="57" t="s">
        <v>9</v>
      </c>
      <c r="L4" s="57" t="s">
        <v>10</v>
      </c>
      <c r="M4" s="57" t="s">
        <v>11</v>
      </c>
      <c r="N4" s="57" t="s">
        <v>13</v>
      </c>
      <c r="O4" s="57" t="s">
        <v>12</v>
      </c>
      <c r="P4" s="57" t="s">
        <v>14</v>
      </c>
      <c r="Q4" s="57" t="s">
        <v>15</v>
      </c>
      <c r="R4" s="57" t="s">
        <v>16</v>
      </c>
      <c r="S4" s="57" t="s">
        <v>17</v>
      </c>
      <c r="T4" s="57" t="s">
        <v>18</v>
      </c>
      <c r="U4" s="57" t="s">
        <v>29</v>
      </c>
      <c r="V4" s="57" t="s">
        <v>28</v>
      </c>
      <c r="W4" s="42" t="s">
        <v>19</v>
      </c>
      <c r="Y4" s="15"/>
      <c r="Z4" s="3"/>
      <c r="AA4" s="3"/>
      <c r="AC4" s="15"/>
      <c r="AD4" s="15"/>
      <c r="AE4" s="15"/>
      <c r="AF4" s="15"/>
    </row>
    <row r="5" spans="1:32" ht="18.75" x14ac:dyDescent="0.3">
      <c r="A5" s="49">
        <v>18</v>
      </c>
      <c r="B5" s="49">
        <v>1.8E-3</v>
      </c>
      <c r="C5" s="49" t="s">
        <v>126</v>
      </c>
      <c r="D5" s="42"/>
      <c r="E5" s="49">
        <v>13</v>
      </c>
      <c r="F5" s="48">
        <v>45016</v>
      </c>
      <c r="G5" s="49">
        <v>0</v>
      </c>
      <c r="H5" s="49">
        <v>0.3</v>
      </c>
      <c r="I5" s="49">
        <v>0.3</v>
      </c>
      <c r="J5" s="49" t="s">
        <v>65</v>
      </c>
      <c r="K5" s="49">
        <v>0</v>
      </c>
      <c r="L5" s="49">
        <v>0</v>
      </c>
      <c r="M5" s="49">
        <v>0</v>
      </c>
      <c r="N5" s="49">
        <v>1</v>
      </c>
      <c r="O5" s="49">
        <v>1</v>
      </c>
      <c r="P5" s="49">
        <v>1</v>
      </c>
      <c r="Q5" s="49">
        <f>P5/I5</f>
        <v>3.3333333333333335</v>
      </c>
      <c r="R5" s="49" t="s">
        <v>127</v>
      </c>
      <c r="S5" s="49" t="s">
        <v>101</v>
      </c>
      <c r="T5" s="49" t="s">
        <v>108</v>
      </c>
      <c r="U5" s="49">
        <v>0</v>
      </c>
      <c r="V5" s="49"/>
      <c r="W5" s="42"/>
      <c r="Y5" s="15"/>
      <c r="Z5" s="3"/>
      <c r="AA5" s="3"/>
      <c r="AC5" s="15"/>
      <c r="AD5" s="15"/>
      <c r="AE5" s="15"/>
      <c r="AF5" s="15"/>
    </row>
    <row r="6" spans="1:32" ht="18.75" x14ac:dyDescent="0.3">
      <c r="A6" s="49">
        <v>18</v>
      </c>
      <c r="B6" s="49">
        <v>1.8E-3</v>
      </c>
      <c r="C6" s="49" t="s">
        <v>126</v>
      </c>
      <c r="D6" s="42"/>
      <c r="E6" s="49">
        <v>16</v>
      </c>
      <c r="F6" s="48">
        <v>45038</v>
      </c>
      <c r="G6" s="49">
        <v>0</v>
      </c>
      <c r="H6" s="49">
        <v>0.3</v>
      </c>
      <c r="I6" s="49">
        <v>0.3</v>
      </c>
      <c r="J6" s="49" t="s">
        <v>65</v>
      </c>
      <c r="K6" s="49">
        <v>0</v>
      </c>
      <c r="L6" s="49">
        <v>0</v>
      </c>
      <c r="M6" s="49">
        <v>0</v>
      </c>
      <c r="N6" s="49">
        <v>1</v>
      </c>
      <c r="O6" s="49">
        <v>2</v>
      </c>
      <c r="P6" s="49">
        <v>2</v>
      </c>
      <c r="Q6" s="49">
        <v>2</v>
      </c>
      <c r="R6" s="49" t="s">
        <v>127</v>
      </c>
      <c r="S6" s="49" t="s">
        <v>101</v>
      </c>
      <c r="T6" s="49" t="s">
        <v>108</v>
      </c>
      <c r="U6" s="49">
        <v>0</v>
      </c>
      <c r="V6" s="49"/>
      <c r="W6" s="42"/>
      <c r="Y6" s="15"/>
      <c r="Z6" s="3"/>
      <c r="AA6" s="3"/>
      <c r="AC6" s="15"/>
      <c r="AD6" s="15"/>
      <c r="AE6" s="15"/>
      <c r="AF6" s="15"/>
    </row>
    <row r="7" spans="1:32" ht="18.75" x14ac:dyDescent="0.3">
      <c r="A7" s="42"/>
      <c r="B7" s="42"/>
      <c r="C7" s="42"/>
      <c r="D7" s="42"/>
      <c r="E7" s="42"/>
      <c r="F7" s="42"/>
      <c r="G7" s="42"/>
      <c r="H7" s="42"/>
      <c r="I7" s="49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Y7" s="15"/>
      <c r="Z7" s="3"/>
      <c r="AA7" s="3"/>
      <c r="AC7" s="15"/>
      <c r="AD7" s="15"/>
      <c r="AE7" s="15"/>
      <c r="AF7" s="15"/>
    </row>
    <row r="8" spans="1:32" s="2" customFormat="1" ht="18.75" x14ac:dyDescent="0.3">
      <c r="A8" s="44">
        <v>18</v>
      </c>
      <c r="B8" s="44">
        <v>1.8E-3</v>
      </c>
      <c r="C8" s="44" t="s">
        <v>21</v>
      </c>
      <c r="D8" s="44"/>
      <c r="E8" s="44">
        <v>9</v>
      </c>
      <c r="F8" s="45">
        <v>44984</v>
      </c>
      <c r="G8" s="44">
        <v>0.5</v>
      </c>
      <c r="H8" s="44">
        <v>3.3</v>
      </c>
      <c r="I8" s="44">
        <f>H8-G8</f>
        <v>2.8</v>
      </c>
      <c r="J8" s="44" t="s">
        <v>65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6">
        <v>0</v>
      </c>
      <c r="R8" s="44" t="s">
        <v>127</v>
      </c>
      <c r="S8" s="44" t="s">
        <v>101</v>
      </c>
      <c r="T8" s="44" t="s">
        <v>106</v>
      </c>
      <c r="U8" s="44">
        <v>0</v>
      </c>
      <c r="V8" s="44"/>
      <c r="W8" s="47"/>
      <c r="Y8" s="4"/>
      <c r="Z8" s="20"/>
      <c r="AA8" s="1"/>
      <c r="AC8" s="4"/>
      <c r="AD8" s="27"/>
    </row>
    <row r="9" spans="1:32" s="2" customFormat="1" ht="18.75" x14ac:dyDescent="0.3">
      <c r="A9" s="44">
        <v>18</v>
      </c>
      <c r="B9" s="44">
        <v>1.8E-3</v>
      </c>
      <c r="C9" s="44" t="s">
        <v>21</v>
      </c>
      <c r="D9" s="44"/>
      <c r="E9" s="44">
        <v>10</v>
      </c>
      <c r="F9" s="45">
        <v>44994</v>
      </c>
      <c r="G9" s="44">
        <v>0.5</v>
      </c>
      <c r="H9" s="44">
        <v>3.3</v>
      </c>
      <c r="I9" s="44">
        <f t="shared" ref="I9:I12" si="0">H9-G9</f>
        <v>2.8</v>
      </c>
      <c r="J9" s="44" t="s">
        <v>65</v>
      </c>
      <c r="K9" s="44">
        <v>1</v>
      </c>
      <c r="L9" s="44">
        <v>0</v>
      </c>
      <c r="M9" s="44">
        <v>1</v>
      </c>
      <c r="N9" s="44">
        <v>0</v>
      </c>
      <c r="O9" s="44">
        <v>0</v>
      </c>
      <c r="P9" s="44">
        <v>0</v>
      </c>
      <c r="Q9" s="46">
        <v>0</v>
      </c>
      <c r="R9" s="44" t="s">
        <v>127</v>
      </c>
      <c r="S9" s="44" t="s">
        <v>101</v>
      </c>
      <c r="T9" s="44" t="s">
        <v>106</v>
      </c>
      <c r="U9" s="44">
        <v>1</v>
      </c>
      <c r="V9" s="44"/>
      <c r="W9" s="44" t="s">
        <v>128</v>
      </c>
      <c r="Y9" s="4"/>
      <c r="Z9" s="20"/>
      <c r="AA9" s="1"/>
      <c r="AC9" s="4"/>
      <c r="AD9" s="27"/>
    </row>
    <row r="10" spans="1:32" ht="18.75" x14ac:dyDescent="0.3">
      <c r="A10" s="44">
        <v>18</v>
      </c>
      <c r="B10" s="44">
        <v>1.8E-3</v>
      </c>
      <c r="C10" s="44" t="s">
        <v>21</v>
      </c>
      <c r="D10" s="44"/>
      <c r="E10" s="44">
        <v>12</v>
      </c>
      <c r="F10" s="48">
        <v>45008</v>
      </c>
      <c r="G10" s="44">
        <v>0.5</v>
      </c>
      <c r="H10" s="44">
        <v>3.3</v>
      </c>
      <c r="I10" s="44">
        <f t="shared" si="0"/>
        <v>2.8</v>
      </c>
      <c r="J10" s="44" t="s">
        <v>65</v>
      </c>
      <c r="K10" s="44">
        <v>0</v>
      </c>
      <c r="L10" s="44">
        <v>0</v>
      </c>
      <c r="M10" s="44">
        <v>0</v>
      </c>
      <c r="N10" s="44">
        <v>1</v>
      </c>
      <c r="O10" s="44">
        <v>1</v>
      </c>
      <c r="P10" s="44">
        <v>1</v>
      </c>
      <c r="Q10" s="46">
        <f>P10/I10</f>
        <v>0.35714285714285715</v>
      </c>
      <c r="R10" s="44" t="s">
        <v>127</v>
      </c>
      <c r="S10" s="44" t="s">
        <v>101</v>
      </c>
      <c r="T10" s="44" t="s">
        <v>108</v>
      </c>
      <c r="U10" s="44">
        <v>0</v>
      </c>
      <c r="V10" s="44"/>
      <c r="W10" s="42"/>
      <c r="Y10" s="4"/>
      <c r="Z10" s="20"/>
      <c r="AA10" s="1"/>
      <c r="AC10" s="4"/>
      <c r="AD10" s="21"/>
    </row>
    <row r="11" spans="1:32" ht="18.75" x14ac:dyDescent="0.3">
      <c r="A11" s="44">
        <v>18</v>
      </c>
      <c r="B11" s="44">
        <v>1.8E-3</v>
      </c>
      <c r="C11" s="44" t="s">
        <v>21</v>
      </c>
      <c r="D11" s="44"/>
      <c r="E11" s="44">
        <v>13</v>
      </c>
      <c r="F11" s="48">
        <v>45015</v>
      </c>
      <c r="G11" s="44">
        <v>0.5</v>
      </c>
      <c r="H11" s="44">
        <v>3.3</v>
      </c>
      <c r="I11" s="44">
        <f t="shared" si="0"/>
        <v>2.8</v>
      </c>
      <c r="J11" s="44" t="s">
        <v>65</v>
      </c>
      <c r="K11" s="44">
        <v>0</v>
      </c>
      <c r="L11" s="44">
        <v>0</v>
      </c>
      <c r="M11" s="44">
        <v>0</v>
      </c>
      <c r="N11" s="44">
        <v>0</v>
      </c>
      <c r="O11" s="44">
        <v>1</v>
      </c>
      <c r="P11" s="44">
        <v>1</v>
      </c>
      <c r="Q11" s="46">
        <f>P11/I11</f>
        <v>0.35714285714285715</v>
      </c>
      <c r="R11" s="44" t="s">
        <v>127</v>
      </c>
      <c r="S11" s="44" t="s">
        <v>101</v>
      </c>
      <c r="T11" s="44" t="s">
        <v>108</v>
      </c>
      <c r="U11" s="44">
        <v>3</v>
      </c>
      <c r="V11" s="44"/>
      <c r="W11" s="44" t="s">
        <v>128</v>
      </c>
      <c r="Y11" s="4"/>
      <c r="Z11" s="20"/>
      <c r="AA11" s="1"/>
      <c r="AC11" s="4"/>
      <c r="AD11" s="21"/>
    </row>
    <row r="12" spans="1:32" ht="18.75" x14ac:dyDescent="0.3">
      <c r="A12" s="44">
        <v>18</v>
      </c>
      <c r="B12" s="44">
        <v>1.8E-3</v>
      </c>
      <c r="C12" s="44" t="s">
        <v>21</v>
      </c>
      <c r="D12" s="44"/>
      <c r="E12" s="44">
        <v>16</v>
      </c>
      <c r="F12" s="48">
        <v>45038</v>
      </c>
      <c r="G12" s="44">
        <v>0.5</v>
      </c>
      <c r="H12" s="44">
        <v>3.3</v>
      </c>
      <c r="I12" s="44">
        <f t="shared" si="0"/>
        <v>2.8</v>
      </c>
      <c r="J12" s="44" t="s">
        <v>65</v>
      </c>
      <c r="K12" s="44">
        <v>2</v>
      </c>
      <c r="L12" s="44">
        <v>0</v>
      </c>
      <c r="M12" s="44">
        <v>2</v>
      </c>
      <c r="N12" s="44">
        <v>11</v>
      </c>
      <c r="O12" s="44">
        <v>12</v>
      </c>
      <c r="P12" s="44">
        <v>12</v>
      </c>
      <c r="Q12" s="46">
        <f>P12/I12</f>
        <v>4.2857142857142856</v>
      </c>
      <c r="R12" s="44" t="s">
        <v>127</v>
      </c>
      <c r="S12" s="44" t="s">
        <v>101</v>
      </c>
      <c r="T12" s="44" t="s">
        <v>108</v>
      </c>
      <c r="U12" s="44">
        <v>1</v>
      </c>
      <c r="V12" s="44"/>
      <c r="W12" s="44"/>
      <c r="Y12" s="4"/>
      <c r="Z12" s="20"/>
      <c r="AA12" s="1"/>
      <c r="AC12" s="4"/>
      <c r="AD12" s="21"/>
    </row>
    <row r="13" spans="1:32" ht="18.75" x14ac:dyDescent="0.3">
      <c r="A13" s="43"/>
      <c r="B13" s="43"/>
      <c r="C13" s="43"/>
      <c r="D13" s="43"/>
      <c r="E13" s="43"/>
      <c r="F13" s="50"/>
      <c r="G13" s="43"/>
      <c r="H13" s="43"/>
      <c r="I13" s="44"/>
      <c r="J13" s="43"/>
      <c r="K13" s="44"/>
      <c r="L13" s="44"/>
      <c r="M13" s="44"/>
      <c r="N13" s="44"/>
      <c r="O13" s="44"/>
      <c r="P13" s="44"/>
      <c r="Q13" s="46"/>
      <c r="R13" s="44"/>
      <c r="S13" s="44"/>
      <c r="T13" s="44"/>
      <c r="U13" s="44"/>
      <c r="V13" s="43"/>
      <c r="W13" s="43"/>
      <c r="Y13" s="4"/>
      <c r="Z13" s="20"/>
      <c r="AA13" s="1"/>
      <c r="AC13" s="4"/>
      <c r="AD13" s="21"/>
    </row>
    <row r="14" spans="1:32" ht="18.75" x14ac:dyDescent="0.3">
      <c r="A14" s="49">
        <v>18</v>
      </c>
      <c r="B14" s="49">
        <v>1.8E-3</v>
      </c>
      <c r="C14" s="49" t="s">
        <v>22</v>
      </c>
      <c r="D14" s="49"/>
      <c r="E14" s="49">
        <v>9</v>
      </c>
      <c r="F14" s="48">
        <v>44986</v>
      </c>
      <c r="G14" s="49">
        <v>3.3</v>
      </c>
      <c r="H14" s="49">
        <v>6.4</v>
      </c>
      <c r="I14" s="49">
        <f>H14-G14</f>
        <v>3.1000000000000005</v>
      </c>
      <c r="J14" s="49" t="s">
        <v>65</v>
      </c>
      <c r="K14" s="44">
        <v>6</v>
      </c>
      <c r="L14" s="44">
        <v>0</v>
      </c>
      <c r="M14" s="44">
        <v>6</v>
      </c>
      <c r="N14" s="44">
        <v>0</v>
      </c>
      <c r="O14" s="44">
        <v>0</v>
      </c>
      <c r="P14" s="44">
        <v>0</v>
      </c>
      <c r="Q14" s="46">
        <v>0</v>
      </c>
      <c r="R14" s="44" t="s">
        <v>127</v>
      </c>
      <c r="S14" s="44" t="s">
        <v>101</v>
      </c>
      <c r="T14" s="44" t="s">
        <v>106</v>
      </c>
      <c r="U14" s="44">
        <v>12</v>
      </c>
      <c r="V14" s="49"/>
      <c r="W14" s="49"/>
      <c r="Y14" s="4"/>
      <c r="Z14" s="22"/>
      <c r="AC14" s="4"/>
      <c r="AD14" s="21"/>
    </row>
    <row r="15" spans="1:32" ht="18.75" x14ac:dyDescent="0.3">
      <c r="A15" s="49">
        <v>18</v>
      </c>
      <c r="B15" s="49">
        <v>1.8E-3</v>
      </c>
      <c r="C15" s="49" t="s">
        <v>22</v>
      </c>
      <c r="D15" s="49"/>
      <c r="E15" s="49">
        <v>11</v>
      </c>
      <c r="F15" s="48">
        <v>44998</v>
      </c>
      <c r="G15" s="49">
        <v>3.3</v>
      </c>
      <c r="H15" s="49">
        <v>6.4</v>
      </c>
      <c r="I15" s="49">
        <f t="shared" ref="I15:I18" si="1">H15-G15</f>
        <v>3.1000000000000005</v>
      </c>
      <c r="J15" s="49" t="s">
        <v>65</v>
      </c>
      <c r="K15" s="44">
        <v>1</v>
      </c>
      <c r="L15" s="44">
        <v>0</v>
      </c>
      <c r="M15" s="44">
        <v>1</v>
      </c>
      <c r="N15" s="44">
        <v>0</v>
      </c>
      <c r="O15" s="44">
        <v>0</v>
      </c>
      <c r="P15" s="44">
        <v>0</v>
      </c>
      <c r="Q15" s="46">
        <v>0</v>
      </c>
      <c r="R15" s="44" t="s">
        <v>127</v>
      </c>
      <c r="S15" s="44" t="s">
        <v>101</v>
      </c>
      <c r="T15" s="44" t="s">
        <v>106</v>
      </c>
      <c r="U15" s="44"/>
      <c r="V15" s="49"/>
      <c r="W15" s="49"/>
      <c r="Y15" s="4"/>
      <c r="Z15" s="22"/>
      <c r="AC15" s="4"/>
      <c r="AD15" s="21"/>
    </row>
    <row r="16" spans="1:32" ht="18.75" x14ac:dyDescent="0.3">
      <c r="A16" s="49">
        <v>18</v>
      </c>
      <c r="B16" s="49">
        <v>1.8E-3</v>
      </c>
      <c r="C16" s="49" t="s">
        <v>22</v>
      </c>
      <c r="D16" s="49"/>
      <c r="E16" s="49">
        <v>13</v>
      </c>
      <c r="F16" s="48">
        <v>45014</v>
      </c>
      <c r="G16" s="49">
        <v>3.3</v>
      </c>
      <c r="H16" s="49">
        <v>6.4</v>
      </c>
      <c r="I16" s="49">
        <f t="shared" si="1"/>
        <v>3.1000000000000005</v>
      </c>
      <c r="J16" s="49" t="s">
        <v>65</v>
      </c>
      <c r="K16" s="44">
        <v>0</v>
      </c>
      <c r="L16" s="44">
        <v>0</v>
      </c>
      <c r="M16" s="44">
        <v>0</v>
      </c>
      <c r="N16" s="44">
        <v>5</v>
      </c>
      <c r="O16" s="44">
        <v>5</v>
      </c>
      <c r="P16" s="44">
        <v>5</v>
      </c>
      <c r="Q16" s="46">
        <f>P16/I16</f>
        <v>1.6129032258064513</v>
      </c>
      <c r="R16" s="44" t="s">
        <v>127</v>
      </c>
      <c r="S16" s="44" t="s">
        <v>101</v>
      </c>
      <c r="T16" s="44" t="s">
        <v>106</v>
      </c>
      <c r="U16" s="44">
        <v>1</v>
      </c>
      <c r="V16" s="49"/>
      <c r="W16" s="49" t="s">
        <v>129</v>
      </c>
      <c r="Y16" s="4"/>
      <c r="Z16" s="22"/>
      <c r="AC16" s="4"/>
      <c r="AD16" s="21"/>
    </row>
    <row r="17" spans="1:30" ht="18.75" x14ac:dyDescent="0.3">
      <c r="A17" s="49">
        <v>18</v>
      </c>
      <c r="B17" s="49">
        <v>1.8E-3</v>
      </c>
      <c r="C17" s="49" t="s">
        <v>22</v>
      </c>
      <c r="D17" s="49"/>
      <c r="E17" s="49">
        <v>15</v>
      </c>
      <c r="F17" s="48">
        <v>45031</v>
      </c>
      <c r="G17" s="49">
        <v>3.3</v>
      </c>
      <c r="H17" s="49">
        <v>6.4</v>
      </c>
      <c r="I17" s="49">
        <f t="shared" si="1"/>
        <v>3.1000000000000005</v>
      </c>
      <c r="J17" s="49" t="s">
        <v>65</v>
      </c>
      <c r="K17" s="44">
        <v>1</v>
      </c>
      <c r="L17" s="44">
        <v>0</v>
      </c>
      <c r="M17" s="44">
        <v>1</v>
      </c>
      <c r="N17" s="44">
        <v>12</v>
      </c>
      <c r="O17" s="44">
        <v>17</v>
      </c>
      <c r="P17" s="44">
        <v>17</v>
      </c>
      <c r="Q17" s="46">
        <f>P17/I17</f>
        <v>5.4838709677419342</v>
      </c>
      <c r="R17" s="44" t="s">
        <v>127</v>
      </c>
      <c r="S17" s="44" t="s">
        <v>101</v>
      </c>
      <c r="T17" s="44" t="s">
        <v>106</v>
      </c>
      <c r="U17" s="44">
        <v>1</v>
      </c>
      <c r="V17" s="49"/>
      <c r="W17" s="49" t="s">
        <v>130</v>
      </c>
      <c r="Y17" s="4"/>
      <c r="Z17" s="22"/>
      <c r="AC17" s="4"/>
      <c r="AD17" s="21"/>
    </row>
    <row r="18" spans="1:30" ht="18.75" x14ac:dyDescent="0.3">
      <c r="A18" s="49">
        <v>18</v>
      </c>
      <c r="B18" s="49">
        <v>1.8E-3</v>
      </c>
      <c r="C18" s="49" t="s">
        <v>22</v>
      </c>
      <c r="D18" s="49"/>
      <c r="E18" s="49">
        <v>17</v>
      </c>
      <c r="F18" s="48">
        <v>45042</v>
      </c>
      <c r="G18" s="49">
        <v>3.3</v>
      </c>
      <c r="H18" s="49">
        <v>6.4</v>
      </c>
      <c r="I18" s="49">
        <f t="shared" si="1"/>
        <v>3.1000000000000005</v>
      </c>
      <c r="J18" s="49" t="s">
        <v>65</v>
      </c>
      <c r="K18" s="44">
        <v>9</v>
      </c>
      <c r="L18" s="44">
        <v>0</v>
      </c>
      <c r="M18" s="44">
        <v>9</v>
      </c>
      <c r="N18" s="44">
        <v>22</v>
      </c>
      <c r="O18" s="44">
        <f>P17+N18</f>
        <v>39</v>
      </c>
      <c r="P18" s="44">
        <v>39</v>
      </c>
      <c r="Q18" s="46">
        <f>P18/I18</f>
        <v>12.58064516129032</v>
      </c>
      <c r="R18" s="44" t="s">
        <v>127</v>
      </c>
      <c r="S18" s="44" t="s">
        <v>101</v>
      </c>
      <c r="T18" s="44" t="s">
        <v>105</v>
      </c>
      <c r="U18" s="44">
        <v>7</v>
      </c>
      <c r="V18" s="49"/>
      <c r="W18" s="49" t="s">
        <v>131</v>
      </c>
      <c r="Y18" s="4"/>
      <c r="Z18" s="22"/>
      <c r="AC18" s="4"/>
      <c r="AD18" s="21"/>
    </row>
    <row r="19" spans="1:30" ht="18.75" x14ac:dyDescent="0.3">
      <c r="A19" s="43"/>
      <c r="B19" s="43"/>
      <c r="C19" s="43"/>
      <c r="D19" s="43"/>
      <c r="E19" s="43"/>
      <c r="F19" s="50"/>
      <c r="G19" s="43"/>
      <c r="H19" s="43"/>
      <c r="I19" s="44"/>
      <c r="J19" s="43"/>
      <c r="K19" s="44"/>
      <c r="L19" s="44"/>
      <c r="M19" s="44"/>
      <c r="N19" s="44"/>
      <c r="O19" s="44"/>
      <c r="P19" s="44"/>
      <c r="Q19" s="46"/>
      <c r="R19" s="44"/>
      <c r="S19" s="44"/>
      <c r="T19" s="44"/>
      <c r="U19" s="44"/>
      <c r="V19" s="43"/>
      <c r="W19" s="43"/>
      <c r="Y19" s="4"/>
      <c r="Z19" s="22"/>
      <c r="AC19" s="4"/>
      <c r="AD19" s="21"/>
    </row>
    <row r="20" spans="1:30" s="2" customFormat="1" ht="18.75" x14ac:dyDescent="0.3">
      <c r="A20" s="44">
        <v>18</v>
      </c>
      <c r="B20" s="44">
        <v>1.8E-3</v>
      </c>
      <c r="C20" s="44" t="s">
        <v>107</v>
      </c>
      <c r="D20" s="44"/>
      <c r="E20" s="44">
        <v>9</v>
      </c>
      <c r="F20" s="45">
        <v>44988</v>
      </c>
      <c r="G20" s="44">
        <v>6.4</v>
      </c>
      <c r="H20" s="44">
        <v>9.1999999999999993</v>
      </c>
      <c r="I20" s="44">
        <f>H20-G20</f>
        <v>2.7999999999999989</v>
      </c>
      <c r="J20" s="44" t="s">
        <v>65</v>
      </c>
      <c r="K20" s="44">
        <v>0</v>
      </c>
      <c r="L20" s="44">
        <v>0</v>
      </c>
      <c r="M20" s="44">
        <v>0</v>
      </c>
      <c r="N20" s="44">
        <v>2</v>
      </c>
      <c r="O20" s="44">
        <v>2</v>
      </c>
      <c r="P20" s="44">
        <v>2</v>
      </c>
      <c r="Q20" s="46">
        <f>P20/I20</f>
        <v>0.71428571428571452</v>
      </c>
      <c r="R20" s="44" t="s">
        <v>127</v>
      </c>
      <c r="S20" s="44" t="s">
        <v>101</v>
      </c>
      <c r="T20" s="44" t="s">
        <v>104</v>
      </c>
      <c r="U20" s="44">
        <v>3</v>
      </c>
      <c r="V20" s="44"/>
      <c r="W20" s="44"/>
      <c r="Y20" s="4"/>
      <c r="Z20" s="22"/>
      <c r="AA20"/>
      <c r="AC20" s="4"/>
      <c r="AD20" s="27"/>
    </row>
    <row r="21" spans="1:30" s="2" customFormat="1" ht="18.75" x14ac:dyDescent="0.3">
      <c r="A21" s="44">
        <v>18</v>
      </c>
      <c r="B21" s="44">
        <v>1.8E-3</v>
      </c>
      <c r="C21" s="44" t="s">
        <v>107</v>
      </c>
      <c r="D21" s="44"/>
      <c r="E21" s="44">
        <v>13</v>
      </c>
      <c r="F21" s="45">
        <v>45012</v>
      </c>
      <c r="G21" s="44">
        <v>6.4</v>
      </c>
      <c r="H21" s="44">
        <v>9.1999999999999993</v>
      </c>
      <c r="I21" s="44">
        <f t="shared" ref="I21:I22" si="2">H21-G21</f>
        <v>2.7999999999999989</v>
      </c>
      <c r="J21" s="44" t="s">
        <v>65</v>
      </c>
      <c r="K21" s="44">
        <v>2</v>
      </c>
      <c r="L21" s="44">
        <v>0</v>
      </c>
      <c r="M21" s="44">
        <v>2</v>
      </c>
      <c r="N21" s="44">
        <v>0</v>
      </c>
      <c r="O21" s="44">
        <v>2</v>
      </c>
      <c r="P21" s="44">
        <v>2</v>
      </c>
      <c r="Q21" s="46">
        <f>P21/I21</f>
        <v>0.71428571428571452</v>
      </c>
      <c r="R21" s="44" t="s">
        <v>127</v>
      </c>
      <c r="S21" s="44" t="s">
        <v>101</v>
      </c>
      <c r="T21" s="44" t="s">
        <v>106</v>
      </c>
      <c r="U21" s="44">
        <v>6</v>
      </c>
      <c r="V21" s="44"/>
      <c r="W21" s="44" t="s">
        <v>132</v>
      </c>
      <c r="Y21" s="4"/>
      <c r="Z21" s="22"/>
      <c r="AA21"/>
      <c r="AC21" s="4"/>
      <c r="AD21" s="27"/>
    </row>
    <row r="22" spans="1:30" ht="18.75" x14ac:dyDescent="0.3">
      <c r="A22" s="44">
        <v>18</v>
      </c>
      <c r="B22" s="44">
        <v>1.8E-3</v>
      </c>
      <c r="C22" s="44" t="s">
        <v>107</v>
      </c>
      <c r="D22" s="44"/>
      <c r="E22" s="44">
        <v>16</v>
      </c>
      <c r="F22" s="48">
        <v>45033</v>
      </c>
      <c r="G22" s="44">
        <v>6.4</v>
      </c>
      <c r="H22" s="44">
        <v>9.1999999999999993</v>
      </c>
      <c r="I22" s="44">
        <f t="shared" si="2"/>
        <v>2.7999999999999989</v>
      </c>
      <c r="J22" s="44" t="s">
        <v>65</v>
      </c>
      <c r="K22" s="44">
        <v>8</v>
      </c>
      <c r="L22" s="44">
        <v>0</v>
      </c>
      <c r="M22" s="44">
        <v>8</v>
      </c>
      <c r="N22" s="44">
        <v>9</v>
      </c>
      <c r="O22" s="44">
        <v>10</v>
      </c>
      <c r="P22" s="44">
        <v>11</v>
      </c>
      <c r="Q22" s="46">
        <f>P22/I22</f>
        <v>3.9285714285714302</v>
      </c>
      <c r="R22" s="44" t="s">
        <v>127</v>
      </c>
      <c r="S22" s="44" t="s">
        <v>101</v>
      </c>
      <c r="T22" s="44" t="s">
        <v>106</v>
      </c>
      <c r="U22" s="44">
        <v>5</v>
      </c>
      <c r="V22" s="44"/>
      <c r="W22" s="44" t="s">
        <v>133</v>
      </c>
      <c r="Y22" s="4"/>
      <c r="Z22" s="22"/>
      <c r="AC22" s="4"/>
      <c r="AD22" s="21"/>
    </row>
    <row r="23" spans="1:30" ht="18.75" x14ac:dyDescent="0.3">
      <c r="A23" s="43"/>
      <c r="B23" s="43"/>
      <c r="C23" s="43"/>
      <c r="D23" s="43"/>
      <c r="E23" s="43"/>
      <c r="F23" s="50"/>
      <c r="G23" s="43"/>
      <c r="H23" s="43"/>
      <c r="I23" s="44"/>
      <c r="J23" s="43"/>
      <c r="K23" s="44"/>
      <c r="L23" s="44"/>
      <c r="M23" s="44"/>
      <c r="N23" s="44"/>
      <c r="O23" s="44"/>
      <c r="P23" s="44"/>
      <c r="Q23" s="46"/>
      <c r="R23" s="44"/>
      <c r="S23" s="44"/>
      <c r="T23" s="44"/>
      <c r="U23" s="44"/>
      <c r="V23" s="43"/>
      <c r="W23" s="43"/>
      <c r="Y23" s="4"/>
      <c r="Z23" s="22"/>
      <c r="AC23" s="4"/>
      <c r="AD23" s="21"/>
    </row>
    <row r="24" spans="1:30" ht="18.75" x14ac:dyDescent="0.3">
      <c r="A24" s="44">
        <v>18</v>
      </c>
      <c r="B24" s="49">
        <v>1.8E-3</v>
      </c>
      <c r="C24" s="49" t="s">
        <v>23</v>
      </c>
      <c r="D24" s="49"/>
      <c r="E24" s="49">
        <v>10</v>
      </c>
      <c r="F24" s="48">
        <v>44991</v>
      </c>
      <c r="G24" s="49">
        <v>9.1999999999999993</v>
      </c>
      <c r="H24" s="49">
        <v>11.2</v>
      </c>
      <c r="I24" s="49">
        <f>H24-G24</f>
        <v>2</v>
      </c>
      <c r="J24" s="49" t="s">
        <v>65</v>
      </c>
      <c r="K24" s="44">
        <v>4</v>
      </c>
      <c r="L24" s="44">
        <v>0</v>
      </c>
      <c r="M24" s="44">
        <v>4</v>
      </c>
      <c r="N24" s="44">
        <v>0</v>
      </c>
      <c r="O24" s="44">
        <v>0</v>
      </c>
      <c r="P24" s="44">
        <v>0</v>
      </c>
      <c r="Q24" s="46">
        <v>0</v>
      </c>
      <c r="R24" s="44" t="s">
        <v>127</v>
      </c>
      <c r="S24" s="44" t="s">
        <v>101</v>
      </c>
      <c r="T24" s="44" t="s">
        <v>106</v>
      </c>
      <c r="U24" s="44">
        <v>3</v>
      </c>
      <c r="V24" s="49"/>
      <c r="W24" s="49"/>
      <c r="Y24" s="4"/>
      <c r="Z24" s="22"/>
      <c r="AC24" s="4"/>
      <c r="AD24" s="21"/>
    </row>
    <row r="25" spans="1:30" ht="18.75" x14ac:dyDescent="0.3">
      <c r="A25" s="44">
        <v>18</v>
      </c>
      <c r="B25" s="49">
        <v>1.8E-3</v>
      </c>
      <c r="C25" s="49" t="s">
        <v>23</v>
      </c>
      <c r="D25" s="49"/>
      <c r="E25" s="49">
        <v>12</v>
      </c>
      <c r="F25" s="48">
        <v>45007</v>
      </c>
      <c r="G25" s="49">
        <v>9.1999999999999993</v>
      </c>
      <c r="H25" s="49">
        <v>11.2</v>
      </c>
      <c r="I25" s="49">
        <f t="shared" ref="I25:I27" si="3">H25-G25</f>
        <v>2</v>
      </c>
      <c r="J25" s="49" t="s">
        <v>65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6">
        <v>0</v>
      </c>
      <c r="R25" s="44" t="s">
        <v>127</v>
      </c>
      <c r="S25" s="44" t="s">
        <v>101</v>
      </c>
      <c r="T25" s="44" t="s">
        <v>106</v>
      </c>
      <c r="U25" s="44">
        <v>2</v>
      </c>
      <c r="V25" s="49">
        <v>189</v>
      </c>
      <c r="W25" s="43"/>
      <c r="Y25" s="4"/>
      <c r="Z25" s="22"/>
      <c r="AC25" s="4"/>
      <c r="AD25" s="21"/>
    </row>
    <row r="26" spans="1:30" ht="18.75" x14ac:dyDescent="0.3">
      <c r="A26" s="44">
        <v>18</v>
      </c>
      <c r="B26" s="49">
        <v>1.8E-3</v>
      </c>
      <c r="C26" s="49" t="s">
        <v>23</v>
      </c>
      <c r="D26" s="49"/>
      <c r="E26" s="49">
        <v>13</v>
      </c>
      <c r="F26" s="48">
        <v>45016</v>
      </c>
      <c r="G26" s="49">
        <v>9.1999999999999993</v>
      </c>
      <c r="H26" s="49">
        <v>11.2</v>
      </c>
      <c r="I26" s="49">
        <f t="shared" si="3"/>
        <v>2</v>
      </c>
      <c r="J26" s="49" t="s">
        <v>65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6">
        <v>0</v>
      </c>
      <c r="R26" s="44" t="s">
        <v>127</v>
      </c>
      <c r="S26" s="44" t="s">
        <v>101</v>
      </c>
      <c r="T26" s="44" t="s">
        <v>106</v>
      </c>
      <c r="U26" s="44">
        <v>6</v>
      </c>
      <c r="V26" s="49"/>
      <c r="W26" s="49"/>
      <c r="Y26" s="4"/>
      <c r="Z26" s="22"/>
      <c r="AC26" s="4"/>
      <c r="AD26" s="21"/>
    </row>
    <row r="27" spans="1:30" ht="18.75" x14ac:dyDescent="0.3">
      <c r="A27" s="44">
        <v>18</v>
      </c>
      <c r="B27" s="49">
        <v>1.8E-3</v>
      </c>
      <c r="C27" s="49" t="s">
        <v>23</v>
      </c>
      <c r="D27" s="49"/>
      <c r="E27" s="49">
        <v>16</v>
      </c>
      <c r="F27" s="48">
        <v>45035</v>
      </c>
      <c r="G27" s="49">
        <v>9.1999999999999993</v>
      </c>
      <c r="H27" s="49">
        <v>11.2</v>
      </c>
      <c r="I27" s="49">
        <f t="shared" si="3"/>
        <v>2</v>
      </c>
      <c r="J27" s="49" t="s">
        <v>65</v>
      </c>
      <c r="K27" s="44">
        <v>6</v>
      </c>
      <c r="L27" s="44">
        <v>0</v>
      </c>
      <c r="M27" s="44">
        <v>6</v>
      </c>
      <c r="N27" s="44">
        <v>1</v>
      </c>
      <c r="O27" s="44">
        <v>1</v>
      </c>
      <c r="P27" s="44">
        <v>1</v>
      </c>
      <c r="Q27" s="46">
        <f>P27/I27</f>
        <v>0.5</v>
      </c>
      <c r="R27" s="44" t="s">
        <v>127</v>
      </c>
      <c r="S27" s="44" t="s">
        <v>101</v>
      </c>
      <c r="T27" s="44" t="s">
        <v>102</v>
      </c>
      <c r="U27" s="44">
        <v>4</v>
      </c>
      <c r="V27" s="49"/>
      <c r="W27" s="49" t="s">
        <v>134</v>
      </c>
      <c r="Y27" s="4"/>
      <c r="Z27" s="22"/>
      <c r="AC27" s="4"/>
      <c r="AD27" s="21"/>
    </row>
    <row r="28" spans="1:30" ht="18.75" x14ac:dyDescent="0.3">
      <c r="A28" s="44"/>
      <c r="B28" s="49"/>
      <c r="C28" s="49"/>
      <c r="D28" s="49"/>
      <c r="E28" s="49"/>
      <c r="F28" s="48"/>
      <c r="G28" s="49"/>
      <c r="H28" s="49"/>
      <c r="I28" s="49"/>
      <c r="J28" s="49"/>
      <c r="K28" s="44"/>
      <c r="L28" s="44"/>
      <c r="M28" s="44"/>
      <c r="N28" s="44"/>
      <c r="O28" s="44"/>
      <c r="P28" s="44"/>
      <c r="Q28" s="46"/>
      <c r="R28" s="44"/>
      <c r="S28" s="44"/>
      <c r="T28" s="44"/>
      <c r="U28" s="44"/>
      <c r="V28" s="49"/>
      <c r="W28" s="49"/>
      <c r="Y28" s="4"/>
      <c r="Z28" s="22"/>
      <c r="AC28" s="4"/>
      <c r="AD28" s="21"/>
    </row>
    <row r="29" spans="1:30" ht="18.75" x14ac:dyDescent="0.3">
      <c r="A29" s="44">
        <v>18</v>
      </c>
      <c r="B29" s="49">
        <v>1.8E-3</v>
      </c>
      <c r="C29" s="49" t="s">
        <v>135</v>
      </c>
      <c r="D29" s="49"/>
      <c r="E29" s="49">
        <v>10</v>
      </c>
      <c r="F29" s="48">
        <v>44994</v>
      </c>
      <c r="G29" s="49">
        <v>11.2</v>
      </c>
      <c r="H29" s="49">
        <v>13.8</v>
      </c>
      <c r="I29" s="49">
        <f>H29-G29</f>
        <v>2.6000000000000014</v>
      </c>
      <c r="J29" s="49" t="s">
        <v>65</v>
      </c>
      <c r="K29" s="44">
        <v>1</v>
      </c>
      <c r="L29" s="44">
        <v>0</v>
      </c>
      <c r="M29" s="44">
        <v>1</v>
      </c>
      <c r="N29" s="44">
        <v>0</v>
      </c>
      <c r="O29" s="44">
        <v>0</v>
      </c>
      <c r="P29" s="44">
        <v>0</v>
      </c>
      <c r="Q29" s="46">
        <v>0</v>
      </c>
      <c r="R29" s="44" t="s">
        <v>127</v>
      </c>
      <c r="S29" s="44" t="s">
        <v>101</v>
      </c>
      <c r="T29" s="44" t="s">
        <v>106</v>
      </c>
      <c r="U29" s="44">
        <v>2</v>
      </c>
      <c r="V29" s="49"/>
      <c r="W29" s="49"/>
      <c r="Y29" s="4"/>
      <c r="Z29" s="22"/>
      <c r="AC29" s="4"/>
      <c r="AD29" s="21"/>
    </row>
    <row r="30" spans="1:30" ht="18.75" x14ac:dyDescent="0.3">
      <c r="A30" s="44">
        <v>18</v>
      </c>
      <c r="B30" s="49">
        <v>1.8E-3</v>
      </c>
      <c r="C30" s="49" t="s">
        <v>135</v>
      </c>
      <c r="D30" s="49"/>
      <c r="E30" s="49">
        <v>14</v>
      </c>
      <c r="F30" s="48">
        <v>45021</v>
      </c>
      <c r="G30" s="49">
        <v>11.2</v>
      </c>
      <c r="H30" s="49">
        <v>13.8</v>
      </c>
      <c r="I30" s="49">
        <f t="shared" ref="I30:I31" si="4">H30-G30</f>
        <v>2.6000000000000014</v>
      </c>
      <c r="J30" s="49" t="s">
        <v>65</v>
      </c>
      <c r="K30" s="44">
        <v>0</v>
      </c>
      <c r="L30" s="44">
        <v>0</v>
      </c>
      <c r="M30" s="44">
        <v>0</v>
      </c>
      <c r="N30" s="44">
        <v>3</v>
      </c>
      <c r="O30" s="44">
        <v>3</v>
      </c>
      <c r="P30" s="44">
        <v>3</v>
      </c>
      <c r="Q30" s="46">
        <f>P30/I30</f>
        <v>1.1538461538461533</v>
      </c>
      <c r="R30" s="44" t="s">
        <v>127</v>
      </c>
      <c r="S30" s="44" t="s">
        <v>101</v>
      </c>
      <c r="T30" s="44" t="s">
        <v>106</v>
      </c>
      <c r="U30" s="44">
        <v>6</v>
      </c>
      <c r="V30" s="49"/>
      <c r="W30" s="49" t="s">
        <v>132</v>
      </c>
      <c r="Y30" s="4"/>
      <c r="Z30" s="22"/>
      <c r="AC30" s="4"/>
      <c r="AD30" s="21"/>
    </row>
    <row r="31" spans="1:30" ht="18.75" x14ac:dyDescent="0.3">
      <c r="A31" s="44">
        <v>18</v>
      </c>
      <c r="B31" s="49">
        <v>1.8E-3</v>
      </c>
      <c r="C31" s="49" t="s">
        <v>135</v>
      </c>
      <c r="D31" s="49"/>
      <c r="E31" s="49">
        <v>16</v>
      </c>
      <c r="F31" s="48">
        <v>45035</v>
      </c>
      <c r="G31" s="49">
        <v>11.2</v>
      </c>
      <c r="H31" s="49">
        <v>13.8</v>
      </c>
      <c r="I31" s="49">
        <f t="shared" si="4"/>
        <v>2.6000000000000014</v>
      </c>
      <c r="J31" s="49" t="s">
        <v>65</v>
      </c>
      <c r="K31" s="44">
        <v>1</v>
      </c>
      <c r="L31" s="44">
        <v>0</v>
      </c>
      <c r="M31" s="44">
        <v>1</v>
      </c>
      <c r="N31" s="44">
        <v>4</v>
      </c>
      <c r="O31" s="44">
        <v>7</v>
      </c>
      <c r="P31" s="44">
        <v>7</v>
      </c>
      <c r="Q31" s="46">
        <f>P31/I31</f>
        <v>2.6923076923076907</v>
      </c>
      <c r="R31" s="44" t="s">
        <v>127</v>
      </c>
      <c r="S31" s="44" t="s">
        <v>101</v>
      </c>
      <c r="T31" s="44" t="s">
        <v>103</v>
      </c>
      <c r="U31" s="44">
        <v>5</v>
      </c>
      <c r="V31" s="49"/>
      <c r="W31" s="49" t="s">
        <v>136</v>
      </c>
      <c r="Y31" s="4"/>
      <c r="Z31" s="22"/>
      <c r="AC31" s="4"/>
      <c r="AD31" s="21"/>
    </row>
    <row r="32" spans="1:30" ht="18.75" x14ac:dyDescent="0.3">
      <c r="A32" s="44"/>
      <c r="B32" s="49"/>
      <c r="C32" s="49"/>
      <c r="D32" s="49"/>
      <c r="E32" s="49"/>
      <c r="F32" s="48"/>
      <c r="G32" s="49"/>
      <c r="H32" s="49"/>
      <c r="I32" s="49"/>
      <c r="J32" s="49"/>
      <c r="K32" s="44"/>
      <c r="L32" s="44"/>
      <c r="M32" s="44"/>
      <c r="N32" s="44"/>
      <c r="O32" s="44"/>
      <c r="P32" s="44"/>
      <c r="Q32" s="46"/>
      <c r="R32" s="44"/>
      <c r="S32" s="44"/>
      <c r="T32" s="44"/>
      <c r="U32" s="44"/>
      <c r="V32" s="49"/>
      <c r="W32" s="49"/>
      <c r="Y32" s="4"/>
      <c r="Z32" s="22"/>
      <c r="AC32" s="4"/>
      <c r="AD32" s="21"/>
    </row>
    <row r="33" spans="1:30" ht="18.75" x14ac:dyDescent="0.3">
      <c r="A33" s="44"/>
      <c r="B33" s="49"/>
      <c r="C33" s="49"/>
      <c r="D33" s="49"/>
      <c r="E33" s="49"/>
      <c r="F33" s="48"/>
      <c r="G33" s="49"/>
      <c r="H33" s="49"/>
      <c r="I33" s="44"/>
      <c r="J33" s="49"/>
      <c r="K33" s="44"/>
      <c r="L33" s="44"/>
      <c r="M33" s="44"/>
      <c r="N33" s="44"/>
      <c r="O33" s="44"/>
      <c r="P33" s="44"/>
      <c r="Q33" s="46"/>
      <c r="R33" s="44"/>
      <c r="S33" s="44"/>
      <c r="T33" s="44"/>
      <c r="U33" s="44"/>
      <c r="V33" s="49"/>
      <c r="W33" s="49"/>
      <c r="Y33" s="4"/>
      <c r="Z33" s="22"/>
      <c r="AC33" s="4"/>
      <c r="AD33" s="21"/>
    </row>
    <row r="34" spans="1:30" s="175" customFormat="1" ht="18.75" x14ac:dyDescent="0.3">
      <c r="A34" s="170">
        <v>18</v>
      </c>
      <c r="B34" s="171">
        <v>3.8E-3</v>
      </c>
      <c r="C34" s="171" t="s">
        <v>24</v>
      </c>
      <c r="D34" s="171"/>
      <c r="E34" s="171">
        <v>6</v>
      </c>
      <c r="F34" s="172">
        <v>44966</v>
      </c>
      <c r="G34" s="171">
        <v>0</v>
      </c>
      <c r="H34" s="171">
        <v>1.7</v>
      </c>
      <c r="I34" s="171">
        <v>1.7</v>
      </c>
      <c r="J34" s="171" t="s">
        <v>65</v>
      </c>
      <c r="K34" s="170">
        <v>0</v>
      </c>
      <c r="L34" s="170">
        <v>0</v>
      </c>
      <c r="M34" s="170">
        <v>0</v>
      </c>
      <c r="N34" s="170">
        <v>1</v>
      </c>
      <c r="O34" s="170">
        <v>1</v>
      </c>
      <c r="P34" s="170">
        <v>1</v>
      </c>
      <c r="Q34" s="173">
        <f t="shared" ref="Q34:Q42" si="5">P34/I34</f>
        <v>0.58823529411764708</v>
      </c>
      <c r="R34" s="170" t="s">
        <v>127</v>
      </c>
      <c r="S34" s="170" t="s">
        <v>101</v>
      </c>
      <c r="T34" s="170" t="s">
        <v>102</v>
      </c>
      <c r="U34" s="170">
        <v>0</v>
      </c>
      <c r="V34" s="171"/>
      <c r="W34" s="174"/>
      <c r="Y34" s="176"/>
      <c r="Z34" s="177"/>
      <c r="AC34" s="176"/>
      <c r="AD34" s="178"/>
    </row>
    <row r="35" spans="1:30" ht="18.75" x14ac:dyDescent="0.3">
      <c r="A35" s="44">
        <v>18</v>
      </c>
      <c r="B35" s="49">
        <v>3.8E-3</v>
      </c>
      <c r="C35" s="49" t="s">
        <v>24</v>
      </c>
      <c r="D35" s="49"/>
      <c r="E35" s="49">
        <v>7</v>
      </c>
      <c r="F35" s="48">
        <v>44973</v>
      </c>
      <c r="G35" s="49">
        <v>0</v>
      </c>
      <c r="H35" s="49">
        <v>1.7</v>
      </c>
      <c r="I35" s="49">
        <v>1.7</v>
      </c>
      <c r="J35" s="49" t="s">
        <v>65</v>
      </c>
      <c r="K35" s="44">
        <v>0</v>
      </c>
      <c r="L35" s="44">
        <v>0</v>
      </c>
      <c r="M35" s="44">
        <v>0</v>
      </c>
      <c r="N35" s="44">
        <v>3</v>
      </c>
      <c r="O35" s="44">
        <v>4</v>
      </c>
      <c r="P35" s="44">
        <v>4</v>
      </c>
      <c r="Q35" s="46">
        <f t="shared" si="5"/>
        <v>2.3529411764705883</v>
      </c>
      <c r="R35" s="44" t="s">
        <v>127</v>
      </c>
      <c r="S35" s="44" t="s">
        <v>101</v>
      </c>
      <c r="T35" s="44" t="s">
        <v>103</v>
      </c>
      <c r="U35" s="44">
        <v>0</v>
      </c>
      <c r="V35" s="49"/>
      <c r="W35" s="43"/>
      <c r="Y35" s="4"/>
      <c r="Z35" s="22"/>
      <c r="AC35" s="4"/>
      <c r="AD35" s="21"/>
    </row>
    <row r="36" spans="1:30" ht="18.75" x14ac:dyDescent="0.3">
      <c r="A36" s="44">
        <v>18</v>
      </c>
      <c r="B36" s="49">
        <v>3.8E-3</v>
      </c>
      <c r="C36" s="49" t="s">
        <v>24</v>
      </c>
      <c r="D36" s="49"/>
      <c r="E36" s="49">
        <v>12</v>
      </c>
      <c r="F36" s="48">
        <v>45008</v>
      </c>
      <c r="G36" s="49">
        <v>0</v>
      </c>
      <c r="H36" s="49">
        <v>1.7</v>
      </c>
      <c r="I36" s="49">
        <v>1.7</v>
      </c>
      <c r="J36" s="49" t="s">
        <v>65</v>
      </c>
      <c r="K36" s="44">
        <v>0</v>
      </c>
      <c r="L36" s="44">
        <v>0</v>
      </c>
      <c r="M36" s="44">
        <v>0</v>
      </c>
      <c r="N36" s="44">
        <v>2</v>
      </c>
      <c r="O36" s="44">
        <v>6</v>
      </c>
      <c r="P36" s="44">
        <v>6</v>
      </c>
      <c r="Q36" s="46">
        <f t="shared" si="5"/>
        <v>3.5294117647058822</v>
      </c>
      <c r="R36" s="44" t="s">
        <v>127</v>
      </c>
      <c r="S36" s="44" t="s">
        <v>101</v>
      </c>
      <c r="T36" s="44" t="s">
        <v>103</v>
      </c>
      <c r="U36" s="44">
        <v>0</v>
      </c>
      <c r="V36" s="49"/>
      <c r="W36" s="43"/>
      <c r="Y36" s="4"/>
      <c r="Z36" s="22"/>
      <c r="AC36" s="4"/>
      <c r="AD36" s="21"/>
    </row>
    <row r="37" spans="1:30" ht="18.75" x14ac:dyDescent="0.3">
      <c r="A37" s="44">
        <v>18</v>
      </c>
      <c r="B37" s="49">
        <v>3.8E-3</v>
      </c>
      <c r="C37" s="49" t="s">
        <v>24</v>
      </c>
      <c r="D37" s="49"/>
      <c r="E37" s="49">
        <v>16</v>
      </c>
      <c r="F37" s="48">
        <v>45036</v>
      </c>
      <c r="G37" s="49">
        <v>0</v>
      </c>
      <c r="H37" s="49">
        <v>1.7</v>
      </c>
      <c r="I37" s="49">
        <v>1.7</v>
      </c>
      <c r="J37" s="49" t="s">
        <v>65</v>
      </c>
      <c r="K37" s="44">
        <v>0</v>
      </c>
      <c r="L37" s="44">
        <v>0</v>
      </c>
      <c r="M37" s="44">
        <v>0</v>
      </c>
      <c r="N37" s="44">
        <v>6</v>
      </c>
      <c r="O37" s="44">
        <v>12</v>
      </c>
      <c r="P37" s="44">
        <v>12</v>
      </c>
      <c r="Q37" s="46">
        <f t="shared" si="5"/>
        <v>7.0588235294117645</v>
      </c>
      <c r="R37" s="44" t="s">
        <v>127</v>
      </c>
      <c r="S37" s="44" t="s">
        <v>101</v>
      </c>
      <c r="T37" s="44" t="s">
        <v>103</v>
      </c>
      <c r="U37" s="44">
        <v>0</v>
      </c>
      <c r="V37" s="49"/>
      <c r="W37" s="43"/>
      <c r="Y37" s="4"/>
      <c r="Z37" s="22"/>
      <c r="AC37" s="4"/>
      <c r="AD37" s="21"/>
    </row>
    <row r="38" spans="1:30" ht="18.75" x14ac:dyDescent="0.3">
      <c r="A38" s="44">
        <v>18</v>
      </c>
      <c r="B38" s="49">
        <v>3.8E-3</v>
      </c>
      <c r="C38" s="49" t="s">
        <v>24</v>
      </c>
      <c r="D38" s="49"/>
      <c r="E38" s="49">
        <v>17</v>
      </c>
      <c r="F38" s="48">
        <v>45044</v>
      </c>
      <c r="G38" s="49">
        <v>0</v>
      </c>
      <c r="H38" s="49">
        <v>1.7</v>
      </c>
      <c r="I38" s="49">
        <v>1.7</v>
      </c>
      <c r="J38" s="49" t="s">
        <v>65</v>
      </c>
      <c r="K38" s="44">
        <v>0</v>
      </c>
      <c r="L38" s="44">
        <v>0</v>
      </c>
      <c r="M38" s="44">
        <v>0</v>
      </c>
      <c r="N38" s="44">
        <v>8</v>
      </c>
      <c r="O38" s="44">
        <v>20</v>
      </c>
      <c r="P38" s="44">
        <v>20</v>
      </c>
      <c r="Q38" s="46">
        <f t="shared" si="5"/>
        <v>11.764705882352942</v>
      </c>
      <c r="R38" s="44" t="s">
        <v>127</v>
      </c>
      <c r="S38" s="44" t="s">
        <v>101</v>
      </c>
      <c r="T38" s="44" t="s">
        <v>102</v>
      </c>
      <c r="U38" s="44">
        <v>0</v>
      </c>
      <c r="V38" s="49"/>
      <c r="W38" s="43"/>
      <c r="Y38" s="4"/>
      <c r="Z38" s="22"/>
      <c r="AC38" s="4"/>
      <c r="AD38" s="21"/>
    </row>
    <row r="39" spans="1:30" ht="18.75" x14ac:dyDescent="0.3">
      <c r="A39" s="44">
        <v>18</v>
      </c>
      <c r="B39" s="49">
        <v>3.8E-3</v>
      </c>
      <c r="C39" s="49" t="s">
        <v>24</v>
      </c>
      <c r="D39" s="49"/>
      <c r="E39" s="49">
        <v>20</v>
      </c>
      <c r="F39" s="48">
        <v>45063</v>
      </c>
      <c r="G39" s="49">
        <v>0</v>
      </c>
      <c r="H39" s="49">
        <v>1.7</v>
      </c>
      <c r="I39" s="49">
        <v>1.7</v>
      </c>
      <c r="J39" s="49" t="s">
        <v>65</v>
      </c>
      <c r="K39" s="44">
        <v>0</v>
      </c>
      <c r="L39" s="44">
        <v>0</v>
      </c>
      <c r="M39" s="44">
        <v>0</v>
      </c>
      <c r="N39" s="44">
        <v>4</v>
      </c>
      <c r="O39" s="44">
        <v>24</v>
      </c>
      <c r="P39" s="44">
        <v>24</v>
      </c>
      <c r="Q39" s="46">
        <f t="shared" si="5"/>
        <v>14.117647058823529</v>
      </c>
      <c r="R39" s="44" t="s">
        <v>127</v>
      </c>
      <c r="S39" s="44" t="s">
        <v>101</v>
      </c>
      <c r="T39" s="44" t="s">
        <v>103</v>
      </c>
      <c r="U39" s="44">
        <v>0</v>
      </c>
      <c r="V39" s="49"/>
      <c r="W39" s="43"/>
      <c r="Y39" s="4"/>
      <c r="Z39" s="22"/>
      <c r="AC39" s="4"/>
      <c r="AD39" s="21"/>
    </row>
    <row r="40" spans="1:30" ht="18.75" x14ac:dyDescent="0.3">
      <c r="A40" s="44">
        <v>18</v>
      </c>
      <c r="B40" s="49">
        <v>3.8E-3</v>
      </c>
      <c r="C40" s="49" t="s">
        <v>24</v>
      </c>
      <c r="D40" s="49"/>
      <c r="E40" s="49">
        <v>22</v>
      </c>
      <c r="F40" s="48">
        <v>45077</v>
      </c>
      <c r="G40" s="49">
        <v>0</v>
      </c>
      <c r="H40" s="49">
        <v>1.7</v>
      </c>
      <c r="I40" s="49">
        <v>1.7</v>
      </c>
      <c r="J40" s="49" t="s">
        <v>65</v>
      </c>
      <c r="K40" s="44">
        <v>0</v>
      </c>
      <c r="L40" s="44">
        <v>0</v>
      </c>
      <c r="M40" s="44">
        <v>0</v>
      </c>
      <c r="N40" s="44">
        <v>0</v>
      </c>
      <c r="O40" s="44">
        <v>22</v>
      </c>
      <c r="P40" s="44">
        <v>24</v>
      </c>
      <c r="Q40" s="46">
        <f t="shared" si="5"/>
        <v>14.117647058823529</v>
      </c>
      <c r="R40" s="44" t="s">
        <v>127</v>
      </c>
      <c r="S40" s="44" t="s">
        <v>101</v>
      </c>
      <c r="T40" s="44" t="s">
        <v>103</v>
      </c>
      <c r="U40" s="44">
        <v>0</v>
      </c>
      <c r="V40" s="49"/>
      <c r="W40" s="58"/>
      <c r="Y40" s="4"/>
      <c r="Z40" s="22"/>
      <c r="AC40" s="4"/>
      <c r="AD40" s="21"/>
    </row>
    <row r="41" spans="1:30" ht="18.75" x14ac:dyDescent="0.3">
      <c r="A41" s="44">
        <v>18</v>
      </c>
      <c r="B41" s="49">
        <v>3.8E-3</v>
      </c>
      <c r="C41" s="49" t="s">
        <v>24</v>
      </c>
      <c r="D41" s="49"/>
      <c r="E41" s="49">
        <v>24</v>
      </c>
      <c r="F41" s="48">
        <v>45092</v>
      </c>
      <c r="G41" s="49">
        <v>0</v>
      </c>
      <c r="H41" s="49">
        <v>1.7</v>
      </c>
      <c r="I41" s="49">
        <v>1.7</v>
      </c>
      <c r="J41" s="49" t="s">
        <v>65</v>
      </c>
      <c r="K41" s="44">
        <v>0</v>
      </c>
      <c r="L41" s="44">
        <v>0</v>
      </c>
      <c r="M41" s="44">
        <v>0</v>
      </c>
      <c r="N41" s="44">
        <v>2</v>
      </c>
      <c r="O41" s="44">
        <v>23</v>
      </c>
      <c r="P41" s="44">
        <v>26</v>
      </c>
      <c r="Q41" s="46">
        <f t="shared" si="5"/>
        <v>15.294117647058824</v>
      </c>
      <c r="R41" s="44" t="s">
        <v>127</v>
      </c>
      <c r="S41" s="44" t="s">
        <v>101</v>
      </c>
      <c r="T41" s="44" t="s">
        <v>103</v>
      </c>
      <c r="U41" s="44">
        <v>0</v>
      </c>
      <c r="V41" s="49"/>
      <c r="W41" s="58"/>
      <c r="Y41" s="4"/>
      <c r="Z41" s="22"/>
      <c r="AC41" s="4"/>
      <c r="AD41" s="21"/>
    </row>
    <row r="42" spans="1:30" ht="18.75" x14ac:dyDescent="0.3">
      <c r="A42" s="44">
        <v>18</v>
      </c>
      <c r="B42" s="49">
        <v>3.8E-3</v>
      </c>
      <c r="C42" s="49" t="s">
        <v>24</v>
      </c>
      <c r="D42" s="49"/>
      <c r="E42" s="49">
        <v>26</v>
      </c>
      <c r="F42" s="48">
        <v>45100</v>
      </c>
      <c r="G42" s="49">
        <v>0</v>
      </c>
      <c r="H42" s="49">
        <v>1.7</v>
      </c>
      <c r="I42" s="49">
        <v>1.7</v>
      </c>
      <c r="J42" s="49" t="s">
        <v>65</v>
      </c>
      <c r="K42" s="44">
        <v>0</v>
      </c>
      <c r="L42" s="44">
        <v>0</v>
      </c>
      <c r="M42" s="44">
        <v>0</v>
      </c>
      <c r="N42" s="44">
        <v>0</v>
      </c>
      <c r="O42" s="44">
        <v>23</v>
      </c>
      <c r="P42" s="44">
        <v>26</v>
      </c>
      <c r="Q42" s="46">
        <f t="shared" si="5"/>
        <v>15.294117647058824</v>
      </c>
      <c r="R42" s="44" t="s">
        <v>127</v>
      </c>
      <c r="S42" s="44" t="s">
        <v>101</v>
      </c>
      <c r="T42" s="44" t="s">
        <v>103</v>
      </c>
      <c r="U42" s="44">
        <v>0</v>
      </c>
      <c r="V42" s="49"/>
      <c r="W42" s="58"/>
      <c r="Y42" s="4"/>
      <c r="Z42" s="22"/>
      <c r="AC42" s="4"/>
      <c r="AD42" s="21"/>
    </row>
    <row r="43" spans="1:30" ht="18.75" x14ac:dyDescent="0.3">
      <c r="A43" s="44"/>
      <c r="B43" s="49"/>
      <c r="C43" s="49"/>
      <c r="D43" s="49"/>
      <c r="E43" s="49"/>
      <c r="F43" s="48"/>
      <c r="G43" s="49"/>
      <c r="H43" s="49"/>
      <c r="I43" s="44"/>
      <c r="J43" s="49"/>
      <c r="K43" s="44"/>
      <c r="L43" s="44"/>
      <c r="M43" s="44"/>
      <c r="N43" s="44"/>
      <c r="O43" s="44"/>
      <c r="P43" s="44"/>
      <c r="Q43" s="46"/>
      <c r="R43" s="44"/>
      <c r="S43" s="44"/>
      <c r="T43" s="44"/>
      <c r="U43" s="44"/>
      <c r="V43" s="49"/>
      <c r="W43" s="43"/>
      <c r="Y43" s="4"/>
      <c r="Z43" s="22"/>
      <c r="AC43" s="4"/>
      <c r="AD43" s="21"/>
    </row>
    <row r="44" spans="1:30" ht="18.75" x14ac:dyDescent="0.3">
      <c r="A44" s="44">
        <v>18</v>
      </c>
      <c r="B44" s="49">
        <v>1.8E-3</v>
      </c>
      <c r="C44" s="49" t="s">
        <v>145</v>
      </c>
      <c r="D44" s="49"/>
      <c r="E44" s="49"/>
      <c r="F44" s="48"/>
      <c r="G44" s="49">
        <v>17.5</v>
      </c>
      <c r="H44" s="49">
        <v>18.7</v>
      </c>
      <c r="I44" s="44">
        <f>H44-G44</f>
        <v>1.1999999999999993</v>
      </c>
      <c r="J44" s="49" t="s">
        <v>65</v>
      </c>
      <c r="K44" s="44"/>
      <c r="L44" s="44"/>
      <c r="M44" s="44"/>
      <c r="N44" s="44"/>
      <c r="O44" s="44"/>
      <c r="P44" s="44"/>
      <c r="Q44" s="46"/>
      <c r="R44" s="44" t="s">
        <v>127</v>
      </c>
      <c r="S44" s="44" t="s">
        <v>101</v>
      </c>
      <c r="T44" s="44"/>
      <c r="U44" s="44"/>
      <c r="V44" s="49"/>
      <c r="W44" s="43"/>
      <c r="Y44" s="4"/>
      <c r="Z44" s="22"/>
      <c r="AC44" s="4"/>
      <c r="AD44" s="21"/>
    </row>
    <row r="45" spans="1:30" ht="18.75" x14ac:dyDescent="0.3">
      <c r="A45" s="44"/>
      <c r="B45" s="49"/>
      <c r="C45" s="49"/>
      <c r="D45" s="49"/>
      <c r="E45" s="49"/>
      <c r="F45" s="48"/>
      <c r="G45" s="49"/>
      <c r="H45" s="49"/>
      <c r="I45" s="49"/>
      <c r="J45" s="49"/>
      <c r="K45" s="44"/>
      <c r="L45" s="44"/>
      <c r="M45" s="44"/>
      <c r="N45" s="44"/>
      <c r="O45" s="44"/>
      <c r="P45" s="44"/>
      <c r="Q45" s="46"/>
      <c r="R45" s="44"/>
      <c r="S45" s="44"/>
      <c r="T45" s="44"/>
      <c r="U45" s="44"/>
      <c r="V45" s="49"/>
      <c r="W45" s="43"/>
      <c r="Y45" s="4"/>
      <c r="Z45" s="22"/>
      <c r="AC45" s="4"/>
      <c r="AD45" s="21"/>
    </row>
    <row r="46" spans="1:30" ht="18.75" x14ac:dyDescent="0.3">
      <c r="A46" s="44">
        <v>18</v>
      </c>
      <c r="B46" s="49">
        <v>1.8E-3</v>
      </c>
      <c r="C46" s="49" t="s">
        <v>66</v>
      </c>
      <c r="D46" s="49"/>
      <c r="E46" s="49">
        <v>17</v>
      </c>
      <c r="F46" s="48">
        <v>45041</v>
      </c>
      <c r="G46" s="49">
        <v>15.8</v>
      </c>
      <c r="H46" s="49">
        <v>17.5</v>
      </c>
      <c r="I46" s="49">
        <f>H46-G46</f>
        <v>1.6999999999999993</v>
      </c>
      <c r="J46" s="49" t="s">
        <v>65</v>
      </c>
      <c r="K46" s="44">
        <v>0</v>
      </c>
      <c r="L46" s="44">
        <v>0</v>
      </c>
      <c r="M46" s="44">
        <v>0</v>
      </c>
      <c r="N46" s="44">
        <v>1</v>
      </c>
      <c r="O46" s="44">
        <v>1</v>
      </c>
      <c r="P46" s="44">
        <v>1</v>
      </c>
      <c r="Q46" s="46">
        <f>P46/I46</f>
        <v>0.5882352941176473</v>
      </c>
      <c r="R46" s="44" t="s">
        <v>127</v>
      </c>
      <c r="S46" s="44" t="s">
        <v>101</v>
      </c>
      <c r="T46" s="44" t="s">
        <v>137</v>
      </c>
      <c r="U46" s="44">
        <v>2</v>
      </c>
      <c r="V46" s="49"/>
      <c r="W46" s="43" t="s">
        <v>132</v>
      </c>
      <c r="Y46" s="4"/>
      <c r="Z46" s="22"/>
      <c r="AC46" s="4"/>
      <c r="AD46" s="21"/>
    </row>
    <row r="47" spans="1:30" ht="18.75" x14ac:dyDescent="0.3">
      <c r="A47" s="44"/>
      <c r="B47" s="49"/>
      <c r="C47" s="49"/>
      <c r="D47" s="49"/>
      <c r="E47" s="49"/>
      <c r="F47" s="48"/>
      <c r="G47" s="49"/>
      <c r="H47" s="49"/>
      <c r="I47" s="49"/>
      <c r="J47" s="49"/>
      <c r="K47" s="44"/>
      <c r="L47" s="44"/>
      <c r="M47" s="44"/>
      <c r="N47" s="44"/>
      <c r="O47" s="44"/>
      <c r="P47" s="44"/>
      <c r="Q47" s="46"/>
      <c r="R47" s="44"/>
      <c r="S47" s="44"/>
      <c r="T47" s="44"/>
      <c r="U47" s="44"/>
      <c r="V47" s="49"/>
      <c r="W47" s="43"/>
      <c r="Y47" s="4"/>
      <c r="Z47" s="22"/>
      <c r="AC47" s="4"/>
      <c r="AD47" s="21"/>
    </row>
    <row r="48" spans="1:30" ht="18.75" x14ac:dyDescent="0.3">
      <c r="A48" s="49">
        <v>18</v>
      </c>
      <c r="B48" s="49">
        <v>4.7999999999999996E-3</v>
      </c>
      <c r="C48" s="49" t="s">
        <v>30</v>
      </c>
      <c r="D48" s="49"/>
      <c r="E48" s="49">
        <v>12</v>
      </c>
      <c r="F48" s="48">
        <v>45006</v>
      </c>
      <c r="G48" s="49">
        <v>0</v>
      </c>
      <c r="H48" s="49">
        <v>1</v>
      </c>
      <c r="I48" s="49">
        <v>1</v>
      </c>
      <c r="J48" s="49" t="s">
        <v>65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6">
        <v>0</v>
      </c>
      <c r="R48" s="44" t="s">
        <v>127</v>
      </c>
      <c r="S48" s="44" t="s">
        <v>101</v>
      </c>
      <c r="T48" s="44" t="s">
        <v>106</v>
      </c>
      <c r="U48" s="44"/>
      <c r="V48" s="49"/>
      <c r="W48" s="43"/>
      <c r="Y48" s="4"/>
      <c r="Z48" s="22"/>
      <c r="AC48" s="4"/>
      <c r="AD48" s="21"/>
    </row>
    <row r="49" spans="1:30" ht="18.75" x14ac:dyDescent="0.3">
      <c r="A49" s="49">
        <v>18</v>
      </c>
      <c r="B49" s="49">
        <v>4.7999999999999996E-3</v>
      </c>
      <c r="C49" s="49" t="s">
        <v>30</v>
      </c>
      <c r="D49" s="49"/>
      <c r="E49" s="49">
        <v>17</v>
      </c>
      <c r="F49" s="48">
        <v>45039</v>
      </c>
      <c r="G49" s="49">
        <v>0</v>
      </c>
      <c r="H49" s="49">
        <v>1</v>
      </c>
      <c r="I49" s="49">
        <v>1</v>
      </c>
      <c r="J49" s="49" t="s">
        <v>65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6">
        <v>0</v>
      </c>
      <c r="R49" s="44" t="s">
        <v>127</v>
      </c>
      <c r="S49" s="44" t="s">
        <v>101</v>
      </c>
      <c r="T49" s="44" t="s">
        <v>108</v>
      </c>
      <c r="U49" s="44">
        <v>0</v>
      </c>
      <c r="V49" s="49"/>
      <c r="W49" s="43"/>
      <c r="Y49" s="4"/>
      <c r="Z49" s="22"/>
      <c r="AC49" s="4"/>
      <c r="AD49" s="21"/>
    </row>
    <row r="50" spans="1:30" ht="18.75" x14ac:dyDescent="0.3">
      <c r="A50" s="43"/>
      <c r="B50" s="43"/>
      <c r="C50" s="49"/>
      <c r="D50" s="49"/>
      <c r="E50" s="49"/>
      <c r="F50" s="50"/>
      <c r="G50" s="43"/>
      <c r="H50" s="43"/>
      <c r="I50" s="44"/>
      <c r="J50" s="49" t="s">
        <v>65</v>
      </c>
      <c r="K50" s="44"/>
      <c r="L50" s="44"/>
      <c r="M50" s="44"/>
      <c r="N50" s="44"/>
      <c r="O50" s="44"/>
      <c r="P50" s="44"/>
      <c r="Q50" s="46"/>
      <c r="R50" s="44"/>
      <c r="S50" s="44"/>
      <c r="T50" s="44"/>
      <c r="U50" s="44"/>
      <c r="V50" s="43"/>
      <c r="W50" s="43"/>
      <c r="Y50" s="4"/>
      <c r="Z50" s="22"/>
      <c r="AC50" s="4"/>
      <c r="AD50" s="21"/>
    </row>
    <row r="51" spans="1:30" ht="18.75" x14ac:dyDescent="0.3">
      <c r="A51" s="49">
        <v>18</v>
      </c>
      <c r="B51" s="49">
        <v>4.7999999999999996E-3</v>
      </c>
      <c r="C51" s="49" t="s">
        <v>30</v>
      </c>
      <c r="D51" s="49"/>
      <c r="E51" s="49">
        <v>12</v>
      </c>
      <c r="F51" s="129">
        <v>45006</v>
      </c>
      <c r="G51" s="49">
        <v>1</v>
      </c>
      <c r="H51" s="49">
        <v>2.5</v>
      </c>
      <c r="I51" s="44">
        <v>1.5</v>
      </c>
      <c r="J51" s="49" t="s">
        <v>65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6">
        <v>0</v>
      </c>
      <c r="R51" s="44" t="s">
        <v>127</v>
      </c>
      <c r="S51" s="44" t="s">
        <v>101</v>
      </c>
      <c r="T51" s="44" t="s">
        <v>106</v>
      </c>
      <c r="U51" s="44"/>
      <c r="V51" s="43"/>
      <c r="W51" s="43"/>
      <c r="Y51" s="4"/>
      <c r="Z51" s="22"/>
      <c r="AC51" s="4"/>
      <c r="AD51" s="21"/>
    </row>
    <row r="52" spans="1:30" ht="18.75" x14ac:dyDescent="0.3">
      <c r="A52" s="49">
        <v>18</v>
      </c>
      <c r="B52" s="49">
        <v>4.7999999999999996E-3</v>
      </c>
      <c r="C52" s="49" t="s">
        <v>30</v>
      </c>
      <c r="D52" s="49"/>
      <c r="E52" s="49">
        <v>17</v>
      </c>
      <c r="F52" s="48">
        <v>45039</v>
      </c>
      <c r="G52" s="49">
        <v>1</v>
      </c>
      <c r="H52" s="49">
        <v>2.5</v>
      </c>
      <c r="I52" s="49">
        <v>1.5</v>
      </c>
      <c r="J52" s="49" t="s">
        <v>65</v>
      </c>
      <c r="K52" s="44">
        <v>0</v>
      </c>
      <c r="L52" s="44">
        <v>0</v>
      </c>
      <c r="M52" s="44">
        <v>0</v>
      </c>
      <c r="N52" s="44">
        <v>5</v>
      </c>
      <c r="O52" s="44">
        <v>5</v>
      </c>
      <c r="P52" s="44">
        <v>5</v>
      </c>
      <c r="Q52" s="46">
        <f>P52/I52</f>
        <v>3.3333333333333335</v>
      </c>
      <c r="R52" s="44" t="s">
        <v>127</v>
      </c>
      <c r="S52" s="44" t="s">
        <v>101</v>
      </c>
      <c r="T52" s="44" t="s">
        <v>108</v>
      </c>
      <c r="U52" s="44">
        <v>1</v>
      </c>
      <c r="V52" s="49"/>
      <c r="W52" s="43"/>
      <c r="Y52" s="4"/>
      <c r="Z52" s="22"/>
      <c r="AC52" s="4"/>
      <c r="AD52" s="21"/>
    </row>
    <row r="53" spans="1:30" ht="18.75" x14ac:dyDescent="0.3">
      <c r="A53" s="43"/>
      <c r="B53" s="43"/>
      <c r="C53" s="43"/>
      <c r="D53" s="43"/>
      <c r="E53" s="43"/>
      <c r="F53" s="50"/>
      <c r="G53" s="43"/>
      <c r="H53" s="43"/>
      <c r="I53" s="49"/>
      <c r="J53" s="43"/>
      <c r="K53" s="44"/>
      <c r="L53" s="44"/>
      <c r="M53" s="44"/>
      <c r="N53" s="44"/>
      <c r="O53" s="44"/>
      <c r="P53" s="44"/>
      <c r="Q53" s="46"/>
      <c r="R53" s="44"/>
      <c r="S53" s="44"/>
      <c r="T53" s="44"/>
      <c r="U53" s="44"/>
      <c r="V53" s="43"/>
      <c r="W53" s="43"/>
      <c r="Y53" s="4"/>
      <c r="Z53" s="22"/>
      <c r="AC53" s="4"/>
      <c r="AD53" s="21"/>
    </row>
    <row r="54" spans="1:30" ht="18.75" x14ac:dyDescent="0.3">
      <c r="A54" s="49">
        <v>18</v>
      </c>
      <c r="B54" s="49" t="s">
        <v>138</v>
      </c>
      <c r="C54" s="49" t="s">
        <v>139</v>
      </c>
      <c r="D54" s="43"/>
      <c r="E54" s="49">
        <v>18</v>
      </c>
      <c r="F54" s="127">
        <v>45047</v>
      </c>
      <c r="G54" s="49">
        <v>0</v>
      </c>
      <c r="H54" s="49">
        <v>1</v>
      </c>
      <c r="I54" s="49">
        <v>1</v>
      </c>
      <c r="J54" s="49" t="s">
        <v>65</v>
      </c>
      <c r="K54" s="44">
        <v>0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6">
        <v>0</v>
      </c>
      <c r="R54" s="44" t="s">
        <v>127</v>
      </c>
      <c r="S54" s="44" t="s">
        <v>101</v>
      </c>
      <c r="T54" s="44" t="s">
        <v>103</v>
      </c>
      <c r="U54" s="44">
        <v>0</v>
      </c>
      <c r="V54" s="43"/>
      <c r="W54" s="43"/>
      <c r="Y54" s="4"/>
      <c r="Z54" s="22"/>
      <c r="AC54" s="4"/>
      <c r="AD54" s="21"/>
    </row>
    <row r="55" spans="1:30" ht="18.75" x14ac:dyDescent="0.3">
      <c r="A55" s="43"/>
      <c r="B55" s="43"/>
      <c r="C55" s="43"/>
      <c r="D55" s="43"/>
      <c r="E55" s="43"/>
      <c r="F55" s="50"/>
      <c r="G55" s="43"/>
      <c r="H55" s="43"/>
      <c r="I55" s="49"/>
      <c r="J55" s="43"/>
      <c r="K55" s="44"/>
      <c r="L55" s="44"/>
      <c r="M55" s="44"/>
      <c r="N55" s="44"/>
      <c r="O55" s="44"/>
      <c r="P55" s="44"/>
      <c r="Q55" s="46"/>
      <c r="R55" s="44"/>
      <c r="S55" s="44"/>
      <c r="T55" s="44"/>
      <c r="U55" s="44"/>
      <c r="V55" s="43"/>
      <c r="W55" s="43"/>
      <c r="Y55" s="4"/>
      <c r="Z55" s="22"/>
      <c r="AC55" s="4"/>
      <c r="AD55" s="21"/>
    </row>
    <row r="56" spans="1:30" ht="18.75" x14ac:dyDescent="0.3">
      <c r="A56" s="49">
        <v>18</v>
      </c>
      <c r="B56" s="49">
        <v>2.8E-3</v>
      </c>
      <c r="C56" s="49" t="s">
        <v>25</v>
      </c>
      <c r="D56" s="49"/>
      <c r="E56" s="49"/>
      <c r="F56" s="48"/>
      <c r="G56" s="49">
        <v>13.8</v>
      </c>
      <c r="H56" s="49">
        <v>15.8</v>
      </c>
      <c r="I56" s="44">
        <v>2</v>
      </c>
      <c r="J56" s="49" t="s">
        <v>65</v>
      </c>
      <c r="K56" s="44"/>
      <c r="L56" s="44"/>
      <c r="M56" s="44"/>
      <c r="N56" s="44"/>
      <c r="O56" s="44"/>
      <c r="P56" s="44"/>
      <c r="Q56" s="46"/>
      <c r="R56" s="44"/>
      <c r="S56" s="44"/>
      <c r="T56" s="44"/>
      <c r="U56" s="44"/>
      <c r="V56" s="49"/>
      <c r="W56" s="49"/>
      <c r="Y56" s="4"/>
      <c r="Z56" s="22"/>
      <c r="AC56" s="4"/>
      <c r="AD56" s="21"/>
    </row>
    <row r="57" spans="1:30" ht="18.75" x14ac:dyDescent="0.3">
      <c r="A57" s="49"/>
      <c r="B57" s="49"/>
      <c r="C57" s="49"/>
      <c r="D57" s="49"/>
      <c r="E57" s="49"/>
      <c r="F57" s="48"/>
      <c r="G57" s="49"/>
      <c r="H57" s="49"/>
      <c r="I57" s="49"/>
      <c r="J57" s="49"/>
      <c r="K57" s="44"/>
      <c r="L57" s="44"/>
      <c r="M57" s="44"/>
      <c r="N57" s="44"/>
      <c r="O57" s="44"/>
      <c r="P57" s="44"/>
      <c r="Q57" s="46"/>
      <c r="R57" s="44"/>
      <c r="S57" s="44"/>
      <c r="T57" s="44"/>
      <c r="U57" s="44"/>
      <c r="V57" s="49"/>
      <c r="W57" s="49"/>
      <c r="Y57" s="4"/>
      <c r="Z57" s="22"/>
      <c r="AC57" s="4"/>
      <c r="AD57" s="21"/>
    </row>
    <row r="58" spans="1:30" ht="15.6" customHeight="1" x14ac:dyDescent="0.3">
      <c r="A58" s="49">
        <v>18</v>
      </c>
      <c r="B58" s="49"/>
      <c r="C58" s="49" t="s">
        <v>68</v>
      </c>
      <c r="D58" s="49"/>
      <c r="E58" s="49">
        <v>18</v>
      </c>
      <c r="F58" s="48">
        <v>45047</v>
      </c>
      <c r="G58" s="49">
        <v>0</v>
      </c>
      <c r="H58" s="49">
        <v>0.5</v>
      </c>
      <c r="I58" s="44">
        <v>0.5</v>
      </c>
      <c r="J58" s="49" t="s">
        <v>65</v>
      </c>
      <c r="K58" s="44">
        <v>0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6">
        <v>0</v>
      </c>
      <c r="R58" s="44" t="s">
        <v>127</v>
      </c>
      <c r="S58" s="44" t="s">
        <v>101</v>
      </c>
      <c r="T58" s="44" t="s">
        <v>102</v>
      </c>
      <c r="U58" s="44"/>
      <c r="V58" s="49"/>
      <c r="W58" s="49"/>
      <c r="Y58" s="24"/>
      <c r="Z58" s="25"/>
      <c r="AA58" s="26"/>
      <c r="AC58" s="24"/>
      <c r="AD58" s="21"/>
    </row>
    <row r="59" spans="1:30" ht="18.75" x14ac:dyDescent="0.3">
      <c r="A59" s="49"/>
      <c r="B59" s="49"/>
      <c r="C59" s="49"/>
      <c r="D59" s="49"/>
      <c r="E59" s="49"/>
      <c r="F59" s="48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52"/>
      <c r="S59" s="49"/>
      <c r="T59" s="49"/>
      <c r="U59" s="49"/>
      <c r="V59" s="49"/>
      <c r="W59" s="49"/>
      <c r="Y59" s="4"/>
      <c r="Z59" s="22"/>
      <c r="AC59" s="4"/>
      <c r="AD59" s="21"/>
    </row>
    <row r="60" spans="1:30" ht="18.75" x14ac:dyDescent="0.3">
      <c r="A60" s="49">
        <v>18</v>
      </c>
      <c r="B60" s="49">
        <v>2.8E-3</v>
      </c>
      <c r="C60" s="49" t="s">
        <v>109</v>
      </c>
      <c r="D60" s="49"/>
      <c r="E60" s="49">
        <v>18</v>
      </c>
      <c r="F60" s="48">
        <v>45047</v>
      </c>
      <c r="G60" s="49">
        <v>0</v>
      </c>
      <c r="H60" s="49">
        <v>1</v>
      </c>
      <c r="I60" s="126">
        <v>1</v>
      </c>
      <c r="J60" s="49" t="s">
        <v>65</v>
      </c>
      <c r="K60" s="49">
        <v>0</v>
      </c>
      <c r="L60" s="49">
        <v>0</v>
      </c>
      <c r="M60" s="49">
        <v>0</v>
      </c>
      <c r="N60" s="44">
        <v>0</v>
      </c>
      <c r="O60" s="44">
        <v>0</v>
      </c>
      <c r="P60" s="44">
        <v>0</v>
      </c>
      <c r="Q60" s="60">
        <v>0</v>
      </c>
      <c r="R60" s="44" t="s">
        <v>127</v>
      </c>
      <c r="S60" s="49" t="s">
        <v>101</v>
      </c>
      <c r="T60" s="49" t="s">
        <v>103</v>
      </c>
      <c r="U60" s="49">
        <v>0</v>
      </c>
      <c r="V60" s="49"/>
      <c r="W60" s="49"/>
      <c r="Y60" s="4"/>
      <c r="Z60" s="22"/>
      <c r="AC60" s="4"/>
      <c r="AD60" s="21"/>
    </row>
    <row r="61" spans="1:30" ht="18.75" x14ac:dyDescent="0.3">
      <c r="A61" s="49"/>
      <c r="B61" s="49"/>
      <c r="C61" s="49"/>
      <c r="D61" s="49"/>
      <c r="E61" s="49"/>
      <c r="F61" s="48"/>
      <c r="G61" s="49"/>
      <c r="H61" s="49"/>
      <c r="I61" s="51"/>
      <c r="J61" s="49"/>
      <c r="K61" s="49"/>
      <c r="L61" s="49"/>
      <c r="M61" s="49"/>
      <c r="N61" s="44"/>
      <c r="O61" s="44"/>
      <c r="P61" s="44"/>
      <c r="Q61" s="60"/>
      <c r="R61" s="47"/>
      <c r="S61" s="49"/>
      <c r="T61" s="49"/>
      <c r="U61" s="49"/>
      <c r="V61" s="49"/>
      <c r="W61" s="49"/>
      <c r="Y61" s="4"/>
      <c r="Z61" s="22"/>
      <c r="AC61" s="4"/>
      <c r="AD61" s="21"/>
    </row>
    <row r="62" spans="1:30" ht="18.75" x14ac:dyDescent="0.3">
      <c r="A62" s="49"/>
      <c r="B62" s="49"/>
      <c r="C62" s="49"/>
      <c r="D62" s="49"/>
      <c r="E62" s="49"/>
      <c r="F62" s="48"/>
      <c r="G62" s="49"/>
      <c r="H62" s="49"/>
      <c r="I62" s="51"/>
      <c r="J62" s="49"/>
      <c r="K62" s="49"/>
      <c r="L62" s="49"/>
      <c r="M62" s="49"/>
      <c r="N62" s="44"/>
      <c r="O62" s="44"/>
      <c r="P62" s="44"/>
      <c r="Q62" s="60"/>
      <c r="R62" s="47"/>
      <c r="S62" s="49"/>
      <c r="T62" s="49"/>
      <c r="U62" s="49"/>
      <c r="V62" s="49"/>
      <c r="W62" s="49"/>
      <c r="Y62" s="4"/>
      <c r="Z62" s="22"/>
      <c r="AC62" s="4"/>
      <c r="AD62" s="21"/>
    </row>
    <row r="63" spans="1:30" ht="19.5" thickBot="1" x14ac:dyDescent="0.35">
      <c r="A63" s="49">
        <v>18</v>
      </c>
      <c r="B63" s="49"/>
      <c r="C63" s="49" t="s">
        <v>143</v>
      </c>
      <c r="D63" s="49"/>
      <c r="E63" s="49">
        <v>18</v>
      </c>
      <c r="F63" s="48">
        <v>45047</v>
      </c>
      <c r="G63" s="49">
        <v>0</v>
      </c>
      <c r="H63" s="49">
        <v>1</v>
      </c>
      <c r="I63" s="51">
        <v>1</v>
      </c>
      <c r="J63" s="49" t="s">
        <v>65</v>
      </c>
      <c r="K63" s="49">
        <v>0</v>
      </c>
      <c r="L63" s="49">
        <v>0</v>
      </c>
      <c r="M63" s="49">
        <v>0</v>
      </c>
      <c r="N63" s="44">
        <v>0</v>
      </c>
      <c r="O63" s="44">
        <v>0</v>
      </c>
      <c r="P63" s="44">
        <v>0</v>
      </c>
      <c r="Q63" s="60">
        <v>0</v>
      </c>
      <c r="R63" s="44" t="s">
        <v>127</v>
      </c>
      <c r="S63" s="49" t="s">
        <v>101</v>
      </c>
      <c r="T63" s="49" t="s">
        <v>102</v>
      </c>
      <c r="U63" s="49">
        <v>0</v>
      </c>
      <c r="V63" s="49"/>
      <c r="W63" s="49"/>
      <c r="Y63" s="4"/>
      <c r="Z63" s="22"/>
      <c r="AC63" s="4"/>
      <c r="AD63" s="21"/>
    </row>
    <row r="64" spans="1:30" ht="19.5" thickBot="1" x14ac:dyDescent="0.35">
      <c r="A64" s="49"/>
      <c r="B64" s="49"/>
      <c r="C64" s="49"/>
      <c r="D64" s="49"/>
      <c r="E64" s="49"/>
      <c r="F64" s="48"/>
      <c r="G64" s="150" t="s">
        <v>155</v>
      </c>
      <c r="H64" s="151"/>
      <c r="I64" s="152">
        <f>SUM(I5:I63)-I44</f>
        <v>81.800000000000026</v>
      </c>
      <c r="J64" s="49"/>
      <c r="K64" s="42">
        <f>SUM(K5:K63)</f>
        <v>42</v>
      </c>
      <c r="L64" s="49"/>
      <c r="M64" s="49"/>
      <c r="N64" s="47">
        <f>SUM(N5:N63)</f>
        <v>104</v>
      </c>
      <c r="O64" s="44"/>
      <c r="P64" s="44"/>
      <c r="Q64" s="60"/>
      <c r="R64" s="47"/>
      <c r="S64" s="49"/>
      <c r="T64" s="150" t="s">
        <v>156</v>
      </c>
      <c r="U64" s="153">
        <f>SUM(U5:U63)</f>
        <v>71</v>
      </c>
      <c r="V64" s="49"/>
      <c r="W64" s="49"/>
      <c r="Y64" s="4"/>
      <c r="Z64" s="22"/>
      <c r="AC64" s="4"/>
      <c r="AD64" s="21"/>
    </row>
    <row r="65" spans="1:30" ht="19.5" thickBot="1" x14ac:dyDescent="0.35">
      <c r="A65" s="43"/>
      <c r="B65" s="43"/>
      <c r="C65" s="49"/>
      <c r="D65" s="49"/>
      <c r="E65" s="49"/>
      <c r="F65" s="164" t="s">
        <v>69</v>
      </c>
      <c r="G65" s="165"/>
      <c r="H65" s="165"/>
      <c r="I65" s="165"/>
      <c r="J65" s="165"/>
      <c r="K65" s="165"/>
      <c r="L65" s="165"/>
      <c r="M65" s="165"/>
      <c r="N65" s="43"/>
      <c r="O65" s="43"/>
      <c r="P65" s="42"/>
      <c r="Q65" s="61"/>
      <c r="R65" s="53"/>
      <c r="S65" s="43"/>
      <c r="T65" s="43"/>
      <c r="U65" s="43"/>
      <c r="V65" s="43"/>
      <c r="W65" s="43"/>
      <c r="Y65" s="4"/>
      <c r="Z65" s="22"/>
      <c r="AC65" s="4"/>
      <c r="AD65" s="21"/>
    </row>
    <row r="66" spans="1:30" ht="18.75" x14ac:dyDescent="0.3">
      <c r="A66" s="42"/>
      <c r="B66" s="42"/>
      <c r="C66" s="43"/>
      <c r="D66" s="43"/>
      <c r="E66" s="43"/>
      <c r="F66" s="3" t="s">
        <v>70</v>
      </c>
      <c r="G66" s="3" t="s">
        <v>87</v>
      </c>
      <c r="H66" s="3" t="s">
        <v>90</v>
      </c>
      <c r="I66" s="3" t="s">
        <v>117</v>
      </c>
      <c r="J66" s="3" t="s">
        <v>92</v>
      </c>
      <c r="K66" s="3" t="s">
        <v>97</v>
      </c>
      <c r="L66" s="3" t="s">
        <v>93</v>
      </c>
      <c r="M66" s="3" t="s">
        <v>94</v>
      </c>
      <c r="N66" s="43"/>
      <c r="O66" s="43"/>
      <c r="P66" s="43"/>
      <c r="Q66" s="61"/>
      <c r="R66" s="53"/>
      <c r="S66" s="43"/>
      <c r="T66" s="43"/>
      <c r="U66" s="43"/>
      <c r="V66" s="43"/>
      <c r="W66" s="43"/>
      <c r="Y66" s="4"/>
      <c r="Z66" s="22"/>
      <c r="AC66" s="4"/>
      <c r="AD66" s="21"/>
    </row>
    <row r="67" spans="1:30" ht="18.75" x14ac:dyDescent="0.3">
      <c r="A67" s="42"/>
      <c r="B67" s="42"/>
      <c r="C67" s="43"/>
      <c r="D67" s="49" t="s">
        <v>141</v>
      </c>
      <c r="E67" s="43"/>
      <c r="F67" s="3" t="s">
        <v>110</v>
      </c>
      <c r="G67" s="4">
        <v>0.5</v>
      </c>
      <c r="H67" s="4">
        <v>2</v>
      </c>
      <c r="I67" s="31">
        <v>6.0895386021014142</v>
      </c>
      <c r="J67" s="4">
        <v>3.24</v>
      </c>
      <c r="K67" s="31">
        <v>9.8650525354042919</v>
      </c>
      <c r="L67" s="4">
        <f>H67/G67</f>
        <v>4</v>
      </c>
      <c r="M67" s="31">
        <f>I67/G67</f>
        <v>12.179077204202828</v>
      </c>
      <c r="N67" s="43"/>
      <c r="O67" s="43"/>
      <c r="P67" s="43"/>
      <c r="Q67" s="62"/>
      <c r="R67" s="53"/>
      <c r="S67" s="43"/>
      <c r="T67" s="43"/>
      <c r="U67" s="43"/>
      <c r="V67" s="43"/>
      <c r="W67" s="43"/>
      <c r="Y67" s="4"/>
      <c r="Z67" s="22"/>
      <c r="AC67" s="4"/>
      <c r="AD67" s="21"/>
    </row>
    <row r="68" spans="1:30" ht="18.75" x14ac:dyDescent="0.3">
      <c r="A68" s="43"/>
      <c r="B68" s="43"/>
      <c r="C68" s="58" t="s">
        <v>142</v>
      </c>
      <c r="D68" s="128">
        <f>I64</f>
        <v>81.800000000000026</v>
      </c>
      <c r="E68" s="43"/>
      <c r="F68" s="3" t="s">
        <v>71</v>
      </c>
      <c r="G68" s="4">
        <f>3.3-0.3</f>
        <v>3</v>
      </c>
      <c r="H68" s="31">
        <v>12</v>
      </c>
      <c r="I68" s="31">
        <v>35.896875682761632</v>
      </c>
      <c r="J68" s="31">
        <v>19.440000000000001</v>
      </c>
      <c r="K68" s="112">
        <v>58.152938606073846</v>
      </c>
      <c r="L68" s="4">
        <f t="shared" ref="L68:L75" si="6">H68/G68</f>
        <v>4</v>
      </c>
      <c r="M68" s="31">
        <f t="shared" ref="M68:M74" si="7">I68/G68</f>
        <v>11.965625227587211</v>
      </c>
      <c r="N68" s="42"/>
      <c r="O68" s="42"/>
      <c r="P68" s="42"/>
      <c r="Q68" s="63"/>
      <c r="R68" s="43"/>
      <c r="S68" s="43"/>
      <c r="T68" s="43"/>
      <c r="U68" s="43"/>
      <c r="V68" s="43"/>
      <c r="W68" s="43"/>
      <c r="Y68" s="4"/>
      <c r="Z68" s="22"/>
      <c r="AC68" s="4"/>
      <c r="AD68" s="21"/>
    </row>
    <row r="69" spans="1:30" ht="18.75" x14ac:dyDescent="0.3">
      <c r="A69" s="43"/>
      <c r="B69" s="43"/>
      <c r="C69" s="43"/>
      <c r="D69" s="43"/>
      <c r="E69" s="43"/>
      <c r="F69" s="3" t="s">
        <v>72</v>
      </c>
      <c r="G69" s="4">
        <f>6.4-3.3</f>
        <v>3.1000000000000005</v>
      </c>
      <c r="H69" s="31">
        <v>39</v>
      </c>
      <c r="I69" s="113">
        <v>61.786943683183516</v>
      </c>
      <c r="J69" s="31">
        <v>63.180000000000007</v>
      </c>
      <c r="K69" s="112">
        <v>100.09484876675731</v>
      </c>
      <c r="L69" s="4">
        <f t="shared" si="6"/>
        <v>12.58064516129032</v>
      </c>
      <c r="M69" s="31">
        <f t="shared" si="7"/>
        <v>19.931272155865646</v>
      </c>
      <c r="N69" s="43"/>
      <c r="O69" s="43"/>
      <c r="P69" s="156" t="s">
        <v>151</v>
      </c>
      <c r="Q69" s="154"/>
      <c r="R69" s="154"/>
      <c r="S69" s="43"/>
      <c r="T69" s="43"/>
      <c r="U69" s="43"/>
      <c r="V69" s="43"/>
      <c r="W69" s="43"/>
      <c r="Y69" s="4"/>
      <c r="Z69" s="22"/>
      <c r="AC69" s="4"/>
      <c r="AD69" s="21"/>
    </row>
    <row r="70" spans="1:30" ht="18.75" x14ac:dyDescent="0.3">
      <c r="A70" s="49"/>
      <c r="B70" s="49"/>
      <c r="C70" s="49"/>
      <c r="D70" s="49"/>
      <c r="E70" s="49"/>
      <c r="F70" s="3" t="s">
        <v>73</v>
      </c>
      <c r="G70" s="4">
        <f>9.2-6.4</f>
        <v>2.7999999999999989</v>
      </c>
      <c r="H70" s="31">
        <v>11</v>
      </c>
      <c r="I70" s="31">
        <v>22.092050209205027</v>
      </c>
      <c r="J70" s="31">
        <v>17.82</v>
      </c>
      <c r="K70" s="112">
        <v>35.789121338912146</v>
      </c>
      <c r="L70" s="4">
        <f t="shared" si="6"/>
        <v>3.9285714285714302</v>
      </c>
      <c r="M70" s="31">
        <f t="shared" si="7"/>
        <v>7.8900179318589414</v>
      </c>
      <c r="N70" s="42"/>
      <c r="O70" s="42"/>
      <c r="P70" s="42" t="s">
        <v>152</v>
      </c>
      <c r="Q70" s="63" t="s">
        <v>153</v>
      </c>
      <c r="R70" s="42"/>
      <c r="S70" s="49"/>
      <c r="T70" s="49"/>
      <c r="U70" s="49"/>
      <c r="V70" s="49"/>
      <c r="W70" s="43"/>
      <c r="Y70" s="4"/>
      <c r="Z70" s="22"/>
      <c r="AC70" s="4"/>
      <c r="AD70" s="21"/>
    </row>
    <row r="71" spans="1:30" ht="18.75" x14ac:dyDescent="0.3">
      <c r="A71" s="49"/>
      <c r="B71" s="49"/>
      <c r="C71" s="59"/>
      <c r="D71" s="59"/>
      <c r="E71" s="49"/>
      <c r="F71" s="3" t="s">
        <v>74</v>
      </c>
      <c r="G71" s="4">
        <f>11.2-9.2</f>
        <v>2</v>
      </c>
      <c r="H71" s="31">
        <v>1</v>
      </c>
      <c r="I71" s="31">
        <v>2.5945945945945943</v>
      </c>
      <c r="J71" s="31">
        <v>1.62</v>
      </c>
      <c r="K71" s="112">
        <v>4.2032432432432429</v>
      </c>
      <c r="L71" s="4">
        <f t="shared" si="6"/>
        <v>0.5</v>
      </c>
      <c r="M71" s="31">
        <f t="shared" si="7"/>
        <v>1.2972972972972971</v>
      </c>
      <c r="N71" s="42"/>
      <c r="O71" s="42"/>
      <c r="P71" s="42">
        <f>AVERAGE(L67:L71)</f>
        <v>5.0018433179723498</v>
      </c>
      <c r="Q71" s="63">
        <f>AVERAGE(M67:M71)</f>
        <v>10.652657963362383</v>
      </c>
      <c r="R71" s="49"/>
      <c r="S71" s="49"/>
      <c r="T71" s="49"/>
      <c r="U71" s="49"/>
      <c r="V71" s="49"/>
      <c r="W71" s="43"/>
      <c r="Y71" s="4"/>
      <c r="Z71" s="22"/>
      <c r="AC71" s="4"/>
      <c r="AD71" s="21"/>
    </row>
    <row r="72" spans="1:30" ht="18.75" x14ac:dyDescent="0.3">
      <c r="A72" s="49"/>
      <c r="B72" s="49"/>
      <c r="C72" s="49"/>
      <c r="D72" s="49"/>
      <c r="E72" s="49"/>
      <c r="F72" s="117" t="s">
        <v>140</v>
      </c>
      <c r="G72" s="4">
        <v>2.6</v>
      </c>
      <c r="H72" s="31">
        <v>7</v>
      </c>
      <c r="I72" s="31">
        <v>13.695528920012377</v>
      </c>
      <c r="J72" s="31">
        <v>11.34</v>
      </c>
      <c r="K72" s="112">
        <v>22.186756850420053</v>
      </c>
      <c r="L72" s="4">
        <f t="shared" si="6"/>
        <v>2.6923076923076921</v>
      </c>
      <c r="M72" s="31">
        <f t="shared" si="7"/>
        <v>5.2675111230816833</v>
      </c>
      <c r="N72" s="42"/>
      <c r="O72" s="42"/>
      <c r="P72" s="42"/>
      <c r="Q72" s="64"/>
      <c r="R72" s="49"/>
      <c r="S72" s="49"/>
      <c r="T72" s="49"/>
      <c r="U72" s="49"/>
      <c r="V72" s="49"/>
      <c r="W72" s="43"/>
      <c r="Y72" s="4"/>
      <c r="Z72" s="22"/>
      <c r="AC72" s="4"/>
      <c r="AD72" s="21"/>
    </row>
    <row r="73" spans="1:30" ht="18.75" x14ac:dyDescent="0.3">
      <c r="A73" s="49"/>
      <c r="B73" s="54"/>
      <c r="C73" s="49"/>
      <c r="D73" s="49"/>
      <c r="E73" s="49"/>
      <c r="F73" s="117" t="s">
        <v>75</v>
      </c>
      <c r="G73" s="4">
        <f>15.8-13.8</f>
        <v>2</v>
      </c>
      <c r="H73" s="31">
        <v>0</v>
      </c>
      <c r="I73" s="24">
        <f>M73*G73</f>
        <v>10.535022246163367</v>
      </c>
      <c r="J73" s="117"/>
      <c r="K73" s="145">
        <f>I73*(0.81*2)</f>
        <v>17.066736038784654</v>
      </c>
      <c r="L73" s="24">
        <v>0</v>
      </c>
      <c r="M73" s="24">
        <v>5.2675111230816833</v>
      </c>
      <c r="N73" s="49"/>
      <c r="O73" s="119"/>
      <c r="P73" s="156" t="s">
        <v>154</v>
      </c>
      <c r="Q73" s="154"/>
      <c r="R73" s="154"/>
      <c r="S73" s="49"/>
      <c r="T73" s="49"/>
      <c r="U73" s="49"/>
      <c r="V73" s="49"/>
      <c r="W73" s="49"/>
      <c r="Y73" s="4"/>
      <c r="Z73" s="22"/>
      <c r="AC73" s="4"/>
      <c r="AD73" s="21"/>
    </row>
    <row r="74" spans="1:30" ht="18.75" x14ac:dyDescent="0.3">
      <c r="A74" s="43"/>
      <c r="B74" s="55"/>
      <c r="C74" s="43"/>
      <c r="D74" s="43"/>
      <c r="E74" s="42" t="s">
        <v>150</v>
      </c>
      <c r="F74" s="117" t="s">
        <v>76</v>
      </c>
      <c r="G74" s="4">
        <f>17.5-15.8</f>
        <v>1.6999999999999993</v>
      </c>
      <c r="H74" s="31">
        <v>1</v>
      </c>
      <c r="I74" s="31">
        <v>1.4864629146118067</v>
      </c>
      <c r="J74" s="31">
        <v>1.62</v>
      </c>
      <c r="K74" s="146">
        <v>2.4080699216711268</v>
      </c>
      <c r="L74" s="4">
        <f t="shared" si="6"/>
        <v>0.5882352941176473</v>
      </c>
      <c r="M74" s="31">
        <f t="shared" si="7"/>
        <v>0.87438994977165141</v>
      </c>
      <c r="N74" s="43"/>
      <c r="O74" s="43"/>
      <c r="P74" s="42" t="s">
        <v>152</v>
      </c>
      <c r="Q74" s="63" t="s">
        <v>153</v>
      </c>
      <c r="R74" s="56"/>
      <c r="S74" s="43"/>
      <c r="T74" s="43"/>
      <c r="U74" s="43"/>
      <c r="V74" s="43"/>
      <c r="W74" s="43"/>
      <c r="Y74" s="4"/>
      <c r="Z74" s="22"/>
      <c r="AC74" s="4"/>
      <c r="AD74" s="21"/>
    </row>
    <row r="75" spans="1:30" ht="19.5" thickBot="1" x14ac:dyDescent="0.35">
      <c r="A75" s="49"/>
      <c r="B75" s="54"/>
      <c r="C75" s="49"/>
      <c r="D75" s="49"/>
      <c r="E75" s="49"/>
      <c r="F75" s="117" t="s">
        <v>77</v>
      </c>
      <c r="G75" s="4">
        <f>18.7-17.5</f>
        <v>1.1999999999999993</v>
      </c>
      <c r="H75" s="31">
        <v>0</v>
      </c>
      <c r="I75" s="36">
        <f>M75*G75</f>
        <v>1.049267939725981</v>
      </c>
      <c r="J75" s="31"/>
      <c r="K75" s="147">
        <f>I75*(0.81*2)</f>
        <v>1.6998140623560893</v>
      </c>
      <c r="L75" s="4">
        <f t="shared" si="6"/>
        <v>0</v>
      </c>
      <c r="M75" s="36">
        <v>0.87438994977165141</v>
      </c>
      <c r="N75" s="49"/>
      <c r="O75" s="49"/>
      <c r="P75" s="49">
        <f>AVERAGE(L72+L74)</f>
        <v>3.2805429864253393</v>
      </c>
      <c r="Q75" s="51">
        <f>AVERAGE(M72:M75)</f>
        <v>3.0709505364266674</v>
      </c>
      <c r="R75" s="44"/>
      <c r="S75" s="49"/>
      <c r="T75" s="49"/>
      <c r="U75" s="49"/>
      <c r="V75" s="49"/>
      <c r="W75" s="43"/>
      <c r="Y75" s="4"/>
      <c r="Z75" s="22"/>
      <c r="AC75" s="4"/>
      <c r="AD75" s="21"/>
    </row>
    <row r="76" spans="1:30" ht="20.25" thickTop="1" thickBot="1" x14ac:dyDescent="0.35">
      <c r="A76" s="49"/>
      <c r="B76" s="54"/>
      <c r="C76" s="49"/>
      <c r="D76" s="49"/>
      <c r="E76" s="49"/>
      <c r="F76" s="114" t="s">
        <v>89</v>
      </c>
      <c r="G76" s="115">
        <f>SUM(G67:G75)</f>
        <v>18.899999999999995</v>
      </c>
      <c r="H76" s="115">
        <f>SUM(H67:H75)</f>
        <v>73</v>
      </c>
      <c r="I76" s="115">
        <f>SUM(I67:I75)</f>
        <v>155.22628479235973</v>
      </c>
      <c r="J76" s="115">
        <f>SUM(J67:J75)</f>
        <v>118.26000000000002</v>
      </c>
      <c r="K76" s="125">
        <f>SUM(K67:K75)</f>
        <v>251.46658136362274</v>
      </c>
      <c r="L76" s="115"/>
      <c r="M76" s="116"/>
      <c r="N76" s="49"/>
      <c r="O76" s="49"/>
      <c r="P76" s="49"/>
      <c r="Q76" s="51"/>
      <c r="R76" s="44"/>
      <c r="S76" s="49"/>
      <c r="T76" s="49"/>
      <c r="U76" s="49"/>
      <c r="V76" s="49"/>
      <c r="W76" s="43"/>
      <c r="Y76" s="4"/>
      <c r="Z76" s="22"/>
      <c r="AC76" s="4"/>
      <c r="AD76" s="21"/>
    </row>
    <row r="77" spans="1:30" ht="19.5" thickTop="1" x14ac:dyDescent="0.3">
      <c r="A77" s="49"/>
      <c r="B77" s="54"/>
      <c r="C77" s="49"/>
      <c r="D77" s="49"/>
      <c r="E77" s="49"/>
      <c r="F77" s="117"/>
      <c r="G77" s="3"/>
      <c r="H77" s="3"/>
      <c r="I77" s="3"/>
      <c r="J77" s="3"/>
      <c r="K77" s="3"/>
      <c r="L77" s="3"/>
      <c r="M77" s="3"/>
      <c r="N77" s="49"/>
      <c r="O77" s="49"/>
      <c r="P77" s="49"/>
      <c r="Q77" s="51"/>
      <c r="R77" s="44"/>
      <c r="S77" s="49"/>
      <c r="T77" s="49"/>
      <c r="U77" s="49"/>
      <c r="V77" s="49"/>
      <c r="W77" s="43"/>
      <c r="Y77" s="4"/>
      <c r="Z77" s="22"/>
      <c r="AC77" s="4"/>
      <c r="AD77" s="21"/>
    </row>
    <row r="78" spans="1:30" ht="19.5" thickBot="1" x14ac:dyDescent="0.35">
      <c r="A78" s="49"/>
      <c r="B78" s="54"/>
      <c r="C78" s="49"/>
      <c r="D78" s="49"/>
      <c r="E78" s="49"/>
      <c r="F78" s="164" t="s">
        <v>78</v>
      </c>
      <c r="G78" s="165"/>
      <c r="H78" s="165"/>
      <c r="I78" s="165"/>
      <c r="J78" s="165"/>
      <c r="K78" s="165"/>
      <c r="L78" s="165"/>
      <c r="M78" s="165"/>
      <c r="N78" s="49"/>
      <c r="O78" s="49"/>
      <c r="P78" s="49"/>
      <c r="Q78" s="51"/>
      <c r="R78" s="44"/>
      <c r="S78" s="49"/>
      <c r="T78" s="49"/>
      <c r="U78" s="49"/>
      <c r="V78" s="49"/>
      <c r="W78" s="43"/>
      <c r="Y78" s="4"/>
      <c r="Z78" s="22"/>
      <c r="AC78" s="4"/>
      <c r="AD78" s="21"/>
    </row>
    <row r="79" spans="1:30" ht="18.75" x14ac:dyDescent="0.3">
      <c r="A79" s="43"/>
      <c r="B79" s="43"/>
      <c r="C79" s="43"/>
      <c r="D79" s="43"/>
      <c r="E79" s="49"/>
      <c r="F79" s="3" t="s">
        <v>79</v>
      </c>
      <c r="G79" s="4">
        <v>1</v>
      </c>
      <c r="H79" s="31">
        <v>0</v>
      </c>
      <c r="I79" s="31">
        <v>0</v>
      </c>
      <c r="J79" s="31">
        <v>0</v>
      </c>
      <c r="K79" s="31">
        <v>0</v>
      </c>
      <c r="L79" s="31">
        <f>H79/G79</f>
        <v>0</v>
      </c>
      <c r="M79" s="31">
        <f>I79/G79</f>
        <v>0</v>
      </c>
      <c r="N79" s="43"/>
      <c r="O79" s="73"/>
      <c r="P79" s="43"/>
      <c r="Q79" s="43"/>
      <c r="R79" s="43"/>
      <c r="S79" s="43"/>
      <c r="T79" s="43"/>
      <c r="U79" s="43"/>
      <c r="V79" s="43"/>
      <c r="W79" s="43"/>
      <c r="Y79" s="4"/>
      <c r="Z79" s="22"/>
      <c r="AC79" s="4"/>
      <c r="AD79" s="21"/>
    </row>
    <row r="80" spans="1:30" ht="18.75" x14ac:dyDescent="0.3">
      <c r="A80" s="43"/>
      <c r="B80" s="43"/>
      <c r="C80" s="43"/>
      <c r="D80" s="43"/>
      <c r="E80" s="49"/>
      <c r="F80" s="3" t="s">
        <v>80</v>
      </c>
      <c r="G80" s="4">
        <v>1.5</v>
      </c>
      <c r="H80" s="31">
        <v>5</v>
      </c>
      <c r="I80" s="31">
        <v>6.6115702479338827</v>
      </c>
      <c r="J80" s="31">
        <v>8.1000000000000014</v>
      </c>
      <c r="K80" s="31">
        <v>10.710743801652891</v>
      </c>
      <c r="L80" s="31">
        <f t="shared" ref="L80" si="8">H80/G80</f>
        <v>3.3333333333333335</v>
      </c>
      <c r="M80" s="31">
        <f t="shared" ref="M80" si="9">I80/G80</f>
        <v>4.4077134986225888</v>
      </c>
      <c r="N80" s="43"/>
      <c r="O80" s="53"/>
      <c r="P80" s="43"/>
      <c r="Q80" s="43"/>
      <c r="R80" s="43"/>
      <c r="S80" s="43"/>
      <c r="T80" s="43"/>
      <c r="U80" s="43"/>
      <c r="V80" s="43"/>
      <c r="W80" s="43"/>
      <c r="Y80" s="4"/>
      <c r="Z80" s="22"/>
      <c r="AC80" s="4"/>
      <c r="AD80" s="21"/>
    </row>
    <row r="81" spans="1:30" ht="18.75" x14ac:dyDescent="0.3">
      <c r="A81" s="43"/>
      <c r="B81" s="43"/>
      <c r="C81" s="43"/>
      <c r="D81" s="43"/>
      <c r="E81" s="49"/>
      <c r="F81" s="117" t="s">
        <v>81</v>
      </c>
      <c r="G81" s="4">
        <f>5.1-2.5</f>
        <v>2.5999999999999996</v>
      </c>
      <c r="H81" s="31"/>
      <c r="I81" s="24">
        <f>M81*G81</f>
        <v>2.2038567493112944</v>
      </c>
      <c r="J81" s="117"/>
      <c r="K81" s="24">
        <f>I81*(0.81*2)</f>
        <v>3.5702479338842972</v>
      </c>
      <c r="L81" s="117"/>
      <c r="M81" s="24">
        <f>(M80*0.5)/G81</f>
        <v>0.84763721127357483</v>
      </c>
      <c r="N81" s="43"/>
      <c r="O81" s="118"/>
      <c r="P81" s="43"/>
      <c r="Q81" s="43"/>
      <c r="R81" s="43"/>
      <c r="S81" s="43"/>
      <c r="T81" s="43"/>
      <c r="U81" s="43"/>
      <c r="V81" s="43"/>
      <c r="W81" s="43"/>
      <c r="Y81" s="4"/>
      <c r="Z81" s="22"/>
      <c r="AC81" s="4"/>
      <c r="AD81" s="21"/>
    </row>
    <row r="82" spans="1:30" ht="19.5" thickBot="1" x14ac:dyDescent="0.35">
      <c r="A82" s="43"/>
      <c r="B82" s="43"/>
      <c r="C82" s="43"/>
      <c r="D82" s="43"/>
      <c r="E82" s="49"/>
      <c r="F82" s="117" t="s">
        <v>82</v>
      </c>
      <c r="G82" s="4">
        <f>9.6-5.1</f>
        <v>4.5</v>
      </c>
      <c r="H82" s="31"/>
      <c r="I82" s="148">
        <f>G82*M82</f>
        <v>0.42381860563678742</v>
      </c>
      <c r="J82" s="148"/>
      <c r="K82" s="148">
        <f>I82*(0.81*2)</f>
        <v>0.68658614113159566</v>
      </c>
      <c r="L82" s="117"/>
      <c r="M82" s="117">
        <f>(M81*0.5)/G82</f>
        <v>9.4181912363730538E-2</v>
      </c>
      <c r="N82" s="43"/>
      <c r="O82" s="120"/>
      <c r="P82" s="43"/>
      <c r="Q82" s="43"/>
      <c r="R82" s="43"/>
      <c r="S82" s="43"/>
      <c r="T82" s="43"/>
      <c r="U82" s="43"/>
      <c r="V82" s="43"/>
      <c r="W82" s="43"/>
      <c r="Y82" s="4"/>
      <c r="Z82" s="22"/>
      <c r="AC82" s="4"/>
      <c r="AD82" s="21"/>
    </row>
    <row r="83" spans="1:30" ht="20.25" thickTop="1" thickBot="1" x14ac:dyDescent="0.35">
      <c r="A83" s="43"/>
      <c r="B83" s="43"/>
      <c r="C83" s="43"/>
      <c r="D83" s="43"/>
      <c r="E83" s="49"/>
      <c r="F83" s="114" t="s">
        <v>89</v>
      </c>
      <c r="G83" s="115">
        <f>SUM(G79:G82)</f>
        <v>9.6</v>
      </c>
      <c r="H83" s="115">
        <f t="shared" ref="H83" si="10">SUM(H79:H82)</f>
        <v>5</v>
      </c>
      <c r="I83" s="115"/>
      <c r="J83" s="115"/>
      <c r="K83" s="125">
        <f>SUM(K79:K82)</f>
        <v>14.967577876668784</v>
      </c>
      <c r="L83" s="115"/>
      <c r="M83" s="115"/>
      <c r="N83" s="43"/>
      <c r="O83" s="43"/>
      <c r="P83" s="43"/>
      <c r="Q83" s="43"/>
      <c r="R83" s="43"/>
      <c r="S83" s="43"/>
      <c r="T83" s="43"/>
      <c r="U83" s="43"/>
      <c r="V83" s="43"/>
      <c r="W83" s="43"/>
      <c r="Y83" s="4"/>
      <c r="Z83" s="22"/>
      <c r="AC83" s="4"/>
      <c r="AD83" s="21"/>
    </row>
    <row r="84" spans="1:30" ht="19.5" thickTop="1" x14ac:dyDescent="0.3">
      <c r="A84" s="43"/>
      <c r="B84" s="43"/>
      <c r="C84" s="43"/>
      <c r="D84" s="43"/>
      <c r="E84" s="49"/>
      <c r="F84" s="117"/>
      <c r="G84" s="3"/>
      <c r="H84" s="3"/>
      <c r="I84" s="3"/>
      <c r="J84" s="3"/>
      <c r="K84" s="3"/>
      <c r="L84" s="3"/>
      <c r="M84" s="3"/>
      <c r="N84" s="43"/>
      <c r="O84" s="43"/>
      <c r="P84" s="43"/>
      <c r="Q84" s="43"/>
      <c r="R84" s="43"/>
      <c r="S84" s="43"/>
      <c r="T84" s="43"/>
      <c r="U84" s="43"/>
      <c r="V84" s="43"/>
      <c r="W84" s="43"/>
      <c r="Y84" s="4"/>
      <c r="Z84" s="22"/>
      <c r="AC84" s="4"/>
      <c r="AD84" s="21"/>
    </row>
    <row r="85" spans="1:30" ht="18.75" x14ac:dyDescent="0.3">
      <c r="A85" s="43"/>
      <c r="B85" s="43"/>
      <c r="C85" s="43"/>
      <c r="D85" s="43"/>
      <c r="E85" s="49"/>
      <c r="F85" s="117"/>
      <c r="G85" s="3"/>
      <c r="H85" s="3"/>
      <c r="I85" s="3"/>
      <c r="J85" s="3"/>
      <c r="K85" s="3"/>
      <c r="L85" s="3"/>
      <c r="M85" s="3"/>
      <c r="N85" s="43"/>
      <c r="O85" s="43"/>
      <c r="P85" s="43"/>
      <c r="Q85" s="43"/>
      <c r="R85" s="43"/>
      <c r="S85" s="43"/>
      <c r="T85" s="43"/>
      <c r="U85" s="43"/>
      <c r="V85" s="43"/>
      <c r="W85" s="43"/>
      <c r="Y85" s="4"/>
      <c r="Z85" s="22"/>
      <c r="AC85" s="4"/>
      <c r="AD85" s="21"/>
    </row>
    <row r="86" spans="1:30" ht="19.5" thickBot="1" x14ac:dyDescent="0.35">
      <c r="A86" s="43"/>
      <c r="B86" s="43"/>
      <c r="C86" s="43"/>
      <c r="D86" s="43"/>
      <c r="E86" s="49"/>
      <c r="F86" s="156" t="s">
        <v>24</v>
      </c>
      <c r="G86" s="157"/>
      <c r="H86" s="157"/>
      <c r="I86" s="157"/>
      <c r="J86" s="157"/>
      <c r="K86" s="157"/>
      <c r="L86" s="157"/>
      <c r="M86" s="157"/>
      <c r="N86" s="43"/>
      <c r="O86" s="43"/>
      <c r="P86" s="43"/>
      <c r="Q86" s="43"/>
      <c r="R86" s="43"/>
      <c r="S86" s="43"/>
      <c r="T86" s="43"/>
      <c r="U86" s="43"/>
      <c r="V86" s="43"/>
      <c r="W86" s="43"/>
      <c r="Y86" s="4"/>
      <c r="Z86" s="22"/>
      <c r="AC86" s="4"/>
      <c r="AD86" s="21"/>
    </row>
    <row r="87" spans="1:30" ht="20.25" thickTop="1" thickBot="1" x14ac:dyDescent="0.35">
      <c r="A87" s="43"/>
      <c r="B87" s="43"/>
      <c r="C87" s="43"/>
      <c r="D87" s="43"/>
      <c r="E87" s="49"/>
      <c r="F87" s="121" t="s">
        <v>83</v>
      </c>
      <c r="G87" s="122">
        <v>1.7</v>
      </c>
      <c r="H87" s="123">
        <v>26</v>
      </c>
      <c r="I87" s="122"/>
      <c r="J87" s="122">
        <f>H87*(0.81*2)</f>
        <v>42.120000000000005</v>
      </c>
      <c r="K87" s="125" t="s">
        <v>149</v>
      </c>
      <c r="L87" s="122">
        <f>H87/G87</f>
        <v>15.294117647058824</v>
      </c>
      <c r="M87" s="124"/>
      <c r="N87" s="43"/>
      <c r="O87" s="43"/>
      <c r="P87" s="43"/>
      <c r="Q87" s="43"/>
      <c r="R87" s="43"/>
      <c r="S87" s="43"/>
      <c r="T87" s="43"/>
      <c r="U87" s="43"/>
      <c r="V87" s="43"/>
      <c r="W87" s="43"/>
      <c r="Y87" s="4"/>
      <c r="Z87" s="22"/>
      <c r="AC87" s="4"/>
      <c r="AD87" s="21"/>
    </row>
    <row r="88" spans="1:30" ht="19.5" thickTop="1" x14ac:dyDescent="0.3">
      <c r="A88" s="43"/>
      <c r="B88" s="43"/>
      <c r="C88" s="43"/>
      <c r="D88" s="43"/>
      <c r="E88" s="49"/>
      <c r="F88" s="4"/>
      <c r="G88" s="4"/>
      <c r="H88" s="31"/>
      <c r="I88" s="4"/>
      <c r="J88" s="4"/>
      <c r="K88" s="4"/>
      <c r="L88" s="4"/>
      <c r="M88" s="4"/>
      <c r="N88" s="43"/>
      <c r="O88" s="43"/>
      <c r="P88" s="43"/>
      <c r="Q88" s="43"/>
      <c r="R88" s="43"/>
      <c r="S88" s="43"/>
      <c r="T88" s="43"/>
      <c r="U88" s="43"/>
      <c r="V88" s="43"/>
      <c r="W88" s="43"/>
      <c r="Y88" s="4"/>
      <c r="Z88" s="22"/>
      <c r="AC88" s="4"/>
      <c r="AD88" s="21"/>
    </row>
    <row r="89" spans="1:30" ht="18.75" x14ac:dyDescent="0.3">
      <c r="A89" s="43"/>
      <c r="B89" s="43"/>
      <c r="C89" s="43"/>
      <c r="D89" s="43"/>
      <c r="E89" s="49"/>
      <c r="F89" s="4"/>
      <c r="G89" s="4"/>
      <c r="H89" s="31"/>
      <c r="I89" s="4"/>
      <c r="J89" s="4"/>
      <c r="K89" s="4"/>
      <c r="L89" s="4"/>
      <c r="M89" s="4"/>
      <c r="N89" s="43"/>
      <c r="O89" s="43"/>
      <c r="P89" s="43"/>
      <c r="Q89" s="43"/>
      <c r="R89" s="43"/>
      <c r="S89" s="43"/>
      <c r="T89" s="43"/>
      <c r="U89" s="43"/>
      <c r="V89" s="43"/>
      <c r="W89" s="43"/>
      <c r="Y89" s="4"/>
      <c r="Z89" s="22"/>
      <c r="AC89" s="4"/>
      <c r="AD89" s="21"/>
    </row>
    <row r="90" spans="1:30" ht="19.5" thickBot="1" x14ac:dyDescent="0.35">
      <c r="A90" s="43"/>
      <c r="B90" s="43"/>
      <c r="C90" s="43"/>
      <c r="D90" s="43"/>
      <c r="E90" s="49"/>
      <c r="F90" s="156" t="s">
        <v>67</v>
      </c>
      <c r="G90" s="156"/>
      <c r="H90" s="156"/>
      <c r="I90" s="156"/>
      <c r="J90" s="156"/>
      <c r="K90" s="156"/>
      <c r="L90" s="156"/>
      <c r="M90" s="156"/>
      <c r="N90" s="43"/>
      <c r="O90" s="43"/>
      <c r="P90" s="43"/>
      <c r="Q90" s="43"/>
      <c r="R90" s="43"/>
      <c r="S90" s="43"/>
      <c r="T90" s="43"/>
      <c r="U90" s="43"/>
      <c r="V90" s="43"/>
      <c r="W90" s="43"/>
      <c r="Y90" s="4"/>
      <c r="Z90" s="22"/>
      <c r="AC90" s="4"/>
      <c r="AD90" s="21"/>
    </row>
    <row r="91" spans="1:30" ht="20.25" thickTop="1" thickBot="1" x14ac:dyDescent="0.35">
      <c r="A91" s="43"/>
      <c r="B91" s="43"/>
      <c r="C91" s="47"/>
      <c r="D91" s="47"/>
      <c r="E91" s="47"/>
      <c r="F91" s="121" t="s">
        <v>84</v>
      </c>
      <c r="G91" s="122">
        <v>0.5</v>
      </c>
      <c r="H91" s="123">
        <v>0</v>
      </c>
      <c r="I91" s="123"/>
      <c r="J91" s="122"/>
      <c r="K91" s="122">
        <f>M9</f>
        <v>1</v>
      </c>
      <c r="L91" s="123"/>
      <c r="M91" s="124"/>
      <c r="N91" s="43"/>
      <c r="O91" s="43"/>
      <c r="P91" s="43"/>
      <c r="Q91" s="43"/>
      <c r="R91" s="43"/>
      <c r="S91" s="43"/>
      <c r="T91" s="43"/>
      <c r="U91" s="43"/>
      <c r="V91" s="43"/>
      <c r="W91" s="43"/>
      <c r="Y91" s="4"/>
      <c r="Z91" s="22"/>
      <c r="AC91" s="4"/>
      <c r="AD91" s="21"/>
    </row>
    <row r="92" spans="1:30" ht="19.5" thickTop="1" x14ac:dyDescent="0.3">
      <c r="A92" s="43"/>
      <c r="B92" s="43"/>
      <c r="C92" s="47"/>
      <c r="D92" s="47"/>
      <c r="E92" s="47"/>
      <c r="F92" s="4"/>
      <c r="G92" s="4"/>
      <c r="H92" s="31"/>
      <c r="I92" s="31"/>
      <c r="J92" s="4"/>
      <c r="K92" s="4"/>
      <c r="L92" s="31"/>
      <c r="M92" s="4"/>
      <c r="N92" s="43"/>
      <c r="O92" s="43"/>
      <c r="P92" s="43"/>
      <c r="Q92" s="43"/>
      <c r="R92" s="43"/>
      <c r="S92" s="43"/>
      <c r="T92" s="43"/>
      <c r="U92" s="43"/>
      <c r="V92" s="43"/>
      <c r="W92" s="43"/>
      <c r="Y92" s="4"/>
      <c r="Z92" s="22"/>
      <c r="AC92" s="4"/>
      <c r="AD92" s="21"/>
    </row>
    <row r="93" spans="1:30" ht="19.5" thickBot="1" x14ac:dyDescent="0.35">
      <c r="A93" s="43"/>
      <c r="B93" s="43"/>
      <c r="C93" s="52"/>
      <c r="D93" s="52"/>
      <c r="E93" s="52"/>
      <c r="F93" s="156" t="s">
        <v>85</v>
      </c>
      <c r="G93" s="157"/>
      <c r="H93" s="157"/>
      <c r="I93" s="157"/>
      <c r="J93" s="157"/>
      <c r="K93" s="157"/>
      <c r="L93" s="157"/>
      <c r="M93" s="157"/>
      <c r="N93" s="43"/>
      <c r="O93" s="43"/>
      <c r="P93" s="43"/>
      <c r="Q93" s="43"/>
      <c r="R93" s="43"/>
      <c r="S93" s="43"/>
      <c r="T93" s="43"/>
      <c r="U93" s="43"/>
      <c r="V93" s="43"/>
      <c r="W93" s="43"/>
      <c r="Y93" s="4"/>
      <c r="Z93" s="22"/>
      <c r="AC93" s="4"/>
      <c r="AD93" s="21"/>
    </row>
    <row r="94" spans="1:30" ht="20.25" thickTop="1" thickBot="1" x14ac:dyDescent="0.35">
      <c r="A94" s="43"/>
      <c r="B94" s="43"/>
      <c r="C94" s="43"/>
      <c r="D94" s="43"/>
      <c r="E94" s="49"/>
      <c r="F94" s="121" t="s">
        <v>79</v>
      </c>
      <c r="G94" s="122">
        <v>1</v>
      </c>
      <c r="H94" s="122">
        <v>0</v>
      </c>
      <c r="I94" s="122"/>
      <c r="J94" s="122"/>
      <c r="K94" s="122"/>
      <c r="L94" s="122"/>
      <c r="M94" s="124"/>
      <c r="N94" s="43"/>
      <c r="O94" s="43"/>
      <c r="P94" s="43"/>
      <c r="Q94" s="43"/>
      <c r="R94" s="43"/>
      <c r="S94" s="43"/>
      <c r="T94" s="43"/>
      <c r="U94" s="43"/>
      <c r="V94" s="43"/>
      <c r="W94" s="43"/>
      <c r="Y94" s="4"/>
      <c r="Z94" s="22"/>
      <c r="AC94" s="4"/>
      <c r="AD94" s="21"/>
    </row>
    <row r="95" spans="1:30" ht="19.5" thickTop="1" x14ac:dyDescent="0.3">
      <c r="A95" s="43"/>
      <c r="B95" s="43"/>
      <c r="C95" s="43"/>
      <c r="D95" s="43"/>
      <c r="E95" s="49"/>
      <c r="F95" s="4"/>
      <c r="G95" s="4"/>
      <c r="H95" s="4"/>
      <c r="I95" s="4"/>
      <c r="J95" s="4"/>
      <c r="K95" s="4"/>
      <c r="L95" s="4"/>
      <c r="M95" s="4"/>
      <c r="N95" s="43"/>
      <c r="O95" s="43"/>
      <c r="P95" s="43"/>
      <c r="Q95" s="43"/>
      <c r="R95" s="43"/>
      <c r="S95" s="43"/>
      <c r="T95" s="43"/>
      <c r="U95" s="43"/>
      <c r="V95" s="43"/>
      <c r="W95" s="43"/>
      <c r="Y95" s="4"/>
      <c r="Z95" s="22"/>
      <c r="AC95" s="4"/>
      <c r="AD95" s="21"/>
    </row>
    <row r="96" spans="1:30" ht="19.5" thickBot="1" x14ac:dyDescent="0.35">
      <c r="E96" s="4"/>
      <c r="F96" s="156" t="s">
        <v>86</v>
      </c>
      <c r="G96" s="157"/>
      <c r="H96" s="157"/>
      <c r="I96" s="157"/>
      <c r="J96" s="157"/>
      <c r="K96" s="157"/>
      <c r="L96" s="157"/>
      <c r="M96" s="157"/>
      <c r="Y96" s="4"/>
      <c r="Z96" s="22"/>
      <c r="AC96" s="4"/>
      <c r="AD96" s="21"/>
    </row>
    <row r="97" spans="5:30" ht="16.5" thickTop="1" thickBot="1" x14ac:dyDescent="0.3">
      <c r="E97" s="4"/>
      <c r="F97" s="121" t="s">
        <v>79</v>
      </c>
      <c r="G97" s="122">
        <v>1</v>
      </c>
      <c r="H97" s="122">
        <v>0</v>
      </c>
      <c r="I97" s="122">
        <v>0</v>
      </c>
      <c r="J97" s="122">
        <v>0</v>
      </c>
      <c r="K97" s="122">
        <v>0</v>
      </c>
      <c r="L97" s="122">
        <v>0</v>
      </c>
      <c r="M97" s="124"/>
      <c r="Y97" s="4"/>
      <c r="Z97" s="22"/>
      <c r="AC97" s="4"/>
      <c r="AD97" s="21"/>
    </row>
    <row r="98" spans="5:30" ht="15.75" thickTop="1" x14ac:dyDescent="0.25">
      <c r="E98" s="4"/>
      <c r="L98" t="s">
        <v>124</v>
      </c>
      <c r="Y98" s="4"/>
      <c r="Z98" s="22"/>
      <c r="AC98" s="4"/>
      <c r="AD98" s="21"/>
    </row>
    <row r="99" spans="5:30" x14ac:dyDescent="0.25">
      <c r="E99" s="4"/>
      <c r="G99" t="s">
        <v>69</v>
      </c>
      <c r="H99">
        <f>H76</f>
        <v>73</v>
      </c>
      <c r="J99">
        <f>J76</f>
        <v>118.26000000000002</v>
      </c>
      <c r="K99" s="66">
        <f>K76</f>
        <v>251.46658136362274</v>
      </c>
      <c r="Y99" s="4"/>
      <c r="Z99" s="22"/>
      <c r="AC99" s="4"/>
      <c r="AD99" s="21"/>
    </row>
    <row r="100" spans="5:30" x14ac:dyDescent="0.25">
      <c r="E100" s="4"/>
      <c r="G100" t="s">
        <v>78</v>
      </c>
      <c r="H100">
        <f>H83</f>
        <v>5</v>
      </c>
      <c r="J100">
        <f>J83</f>
        <v>0</v>
      </c>
      <c r="K100" s="66">
        <f>K83</f>
        <v>14.967577876668784</v>
      </c>
      <c r="Y100" s="4"/>
      <c r="Z100" s="22"/>
      <c r="AC100" s="4"/>
      <c r="AD100" s="21"/>
    </row>
    <row r="101" spans="5:30" x14ac:dyDescent="0.25">
      <c r="E101" s="4"/>
      <c r="G101" t="s">
        <v>88</v>
      </c>
      <c r="H101">
        <v>0</v>
      </c>
      <c r="J101">
        <v>0</v>
      </c>
      <c r="Y101" s="4"/>
      <c r="Z101" s="22"/>
      <c r="AC101" s="4"/>
      <c r="AD101" s="21"/>
    </row>
    <row r="102" spans="5:30" ht="15.75" thickBot="1" x14ac:dyDescent="0.3">
      <c r="E102" s="4"/>
      <c r="G102" t="s">
        <v>24</v>
      </c>
      <c r="H102">
        <f>H87</f>
        <v>26</v>
      </c>
      <c r="J102">
        <f>J83</f>
        <v>0</v>
      </c>
      <c r="K102">
        <f>J87</f>
        <v>42.120000000000005</v>
      </c>
      <c r="Y102" s="4"/>
      <c r="Z102" s="22"/>
      <c r="AC102" s="4"/>
      <c r="AD102" s="21"/>
    </row>
    <row r="103" spans="5:30" ht="15.75" thickBot="1" x14ac:dyDescent="0.3">
      <c r="E103" s="4"/>
      <c r="G103" s="65" t="s">
        <v>89</v>
      </c>
      <c r="H103" s="75">
        <f>SUM(H99:H102)</f>
        <v>104</v>
      </c>
      <c r="I103" s="75"/>
      <c r="J103" s="75">
        <f t="shared" ref="J103" si="11">SUM(J99:J102)</f>
        <v>118.26000000000002</v>
      </c>
      <c r="K103" s="149">
        <f>SUM(K99:K102)</f>
        <v>308.55415924029154</v>
      </c>
      <c r="Y103" s="4"/>
      <c r="Z103" s="22"/>
      <c r="AC103" s="4"/>
      <c r="AD103" s="21"/>
    </row>
    <row r="104" spans="5:30" x14ac:dyDescent="0.25">
      <c r="E104" s="4"/>
      <c r="F104" s="22"/>
      <c r="Y104" s="4"/>
      <c r="Z104" s="22"/>
      <c r="AC104" s="4"/>
      <c r="AD104" s="21"/>
    </row>
    <row r="105" spans="5:30" ht="15.75" thickBot="1" x14ac:dyDescent="0.3">
      <c r="E105" s="4"/>
      <c r="F105" s="22"/>
      <c r="Y105" s="4"/>
      <c r="Z105" s="22"/>
      <c r="AC105" s="4"/>
      <c r="AD105" s="21"/>
    </row>
    <row r="106" spans="5:30" ht="21.75" thickBot="1" x14ac:dyDescent="0.4">
      <c r="E106" s="4"/>
      <c r="F106" s="22"/>
      <c r="G106" s="158" t="s">
        <v>100</v>
      </c>
      <c r="H106" s="159"/>
      <c r="I106" s="159"/>
      <c r="J106" s="159"/>
      <c r="K106" s="159"/>
      <c r="L106" s="160"/>
      <c r="Y106" s="4"/>
      <c r="Z106" s="22"/>
      <c r="AC106" s="4"/>
      <c r="AD106" s="21"/>
    </row>
    <row r="107" spans="5:30" ht="21.75" thickBot="1" x14ac:dyDescent="0.4">
      <c r="E107" s="4"/>
      <c r="F107" s="22"/>
      <c r="G107" s="161">
        <f>K103</f>
        <v>308.55415924029154</v>
      </c>
      <c r="H107" s="162"/>
      <c r="I107" s="162"/>
      <c r="J107" s="162"/>
      <c r="K107" s="162"/>
      <c r="L107" s="163"/>
      <c r="Y107" s="4"/>
      <c r="Z107" s="22"/>
      <c r="AC107" s="4"/>
      <c r="AD107" s="21"/>
    </row>
    <row r="108" spans="5:30" x14ac:dyDescent="0.25">
      <c r="E108" s="4"/>
      <c r="F108" s="22"/>
      <c r="G108" s="4"/>
      <c r="Y108" s="4"/>
      <c r="Z108" s="22"/>
      <c r="AC108" s="4"/>
      <c r="AD108" s="21"/>
    </row>
    <row r="109" spans="5:30" x14ac:dyDescent="0.25">
      <c r="E109" s="4"/>
      <c r="F109" s="22"/>
      <c r="Y109" s="4"/>
      <c r="Z109" s="22"/>
      <c r="AC109" s="4"/>
      <c r="AD109" s="21"/>
    </row>
    <row r="110" spans="5:30" x14ac:dyDescent="0.25">
      <c r="E110" s="4"/>
      <c r="F110" s="22"/>
      <c r="Y110" s="4"/>
      <c r="Z110" s="22"/>
      <c r="AC110" s="4"/>
      <c r="AD110" s="21"/>
    </row>
    <row r="111" spans="5:30" x14ac:dyDescent="0.25">
      <c r="E111" s="4"/>
      <c r="F111" s="22"/>
      <c r="Y111" s="4"/>
      <c r="Z111" s="22"/>
      <c r="AC111" s="4"/>
      <c r="AD111" s="21"/>
    </row>
    <row r="112" spans="5:30" x14ac:dyDescent="0.25">
      <c r="E112" s="4"/>
      <c r="F112" s="22"/>
      <c r="Y112" s="4"/>
      <c r="Z112" s="22"/>
      <c r="AC112" s="4"/>
      <c r="AD112" s="21"/>
    </row>
    <row r="113" spans="5:31" x14ac:dyDescent="0.25">
      <c r="E113" s="4"/>
      <c r="F113" s="22"/>
      <c r="Y113" s="4"/>
      <c r="Z113" s="22"/>
      <c r="AC113" s="4"/>
      <c r="AD113" s="21"/>
    </row>
    <row r="114" spans="5:31" x14ac:dyDescent="0.25">
      <c r="E114" s="4"/>
      <c r="F114" s="22"/>
      <c r="Y114" s="154"/>
      <c r="Z114" s="154"/>
      <c r="AA114" s="23"/>
      <c r="AC114" s="154"/>
      <c r="AD114" s="154"/>
      <c r="AE114" s="28"/>
    </row>
    <row r="115" spans="5:31" x14ac:dyDescent="0.25">
      <c r="E115" s="4"/>
      <c r="F115" s="22"/>
      <c r="Y115" s="155"/>
      <c r="Z115" s="155"/>
      <c r="AA115" s="34"/>
    </row>
    <row r="116" spans="5:31" x14ac:dyDescent="0.25">
      <c r="E116" s="4"/>
      <c r="F116" s="22"/>
    </row>
    <row r="117" spans="5:31" x14ac:dyDescent="0.25">
      <c r="E117" s="4"/>
      <c r="F117" s="22"/>
    </row>
    <row r="118" spans="5:31" x14ac:dyDescent="0.25">
      <c r="E118" s="4"/>
      <c r="F118" s="22"/>
    </row>
    <row r="119" spans="5:31" x14ac:dyDescent="0.25">
      <c r="E119" s="4"/>
      <c r="F119" s="22"/>
    </row>
    <row r="120" spans="5:31" x14ac:dyDescent="0.25">
      <c r="E120" s="4"/>
      <c r="F120" s="22"/>
    </row>
    <row r="121" spans="5:31" x14ac:dyDescent="0.25">
      <c r="E121" s="4"/>
      <c r="F121" s="22"/>
    </row>
    <row r="122" spans="5:31" x14ac:dyDescent="0.25">
      <c r="E122" s="4"/>
      <c r="F122" s="22"/>
    </row>
    <row r="123" spans="5:31" x14ac:dyDescent="0.25">
      <c r="E123" s="4"/>
      <c r="F123" s="22"/>
    </row>
    <row r="124" spans="5:31" x14ac:dyDescent="0.25">
      <c r="E124" s="4"/>
      <c r="F124" s="22"/>
    </row>
    <row r="125" spans="5:31" x14ac:dyDescent="0.25">
      <c r="E125" s="4"/>
      <c r="F125" s="22"/>
    </row>
    <row r="126" spans="5:31" x14ac:dyDescent="0.25">
      <c r="E126" s="4"/>
      <c r="F126" s="22"/>
    </row>
    <row r="127" spans="5:31" x14ac:dyDescent="0.25">
      <c r="E127" s="4"/>
      <c r="F127" s="22"/>
    </row>
    <row r="128" spans="5:31" x14ac:dyDescent="0.25">
      <c r="E128" s="4"/>
      <c r="F128" s="22"/>
    </row>
    <row r="129" spans="5:6" x14ac:dyDescent="0.25">
      <c r="E129" s="4"/>
      <c r="F129" s="22"/>
    </row>
    <row r="130" spans="5:6" x14ac:dyDescent="0.25">
      <c r="E130" s="4"/>
      <c r="F130" s="22"/>
    </row>
    <row r="131" spans="5:6" x14ac:dyDescent="0.25">
      <c r="E131" s="4"/>
      <c r="F131" s="22"/>
    </row>
    <row r="132" spans="5:6" x14ac:dyDescent="0.25">
      <c r="E132" s="4"/>
      <c r="F132" s="22"/>
    </row>
    <row r="133" spans="5:6" x14ac:dyDescent="0.25">
      <c r="E133" s="4"/>
      <c r="F133" s="22"/>
    </row>
    <row r="134" spans="5:6" x14ac:dyDescent="0.25">
      <c r="E134" s="4"/>
      <c r="F134" s="22"/>
    </row>
    <row r="135" spans="5:6" x14ac:dyDescent="0.25">
      <c r="E135" s="4"/>
      <c r="F135" s="22"/>
    </row>
    <row r="136" spans="5:6" x14ac:dyDescent="0.25">
      <c r="E136" s="4"/>
      <c r="F136" s="22"/>
    </row>
    <row r="137" spans="5:6" x14ac:dyDescent="0.25">
      <c r="E137" s="4"/>
      <c r="F137" s="22"/>
    </row>
    <row r="138" spans="5:6" x14ac:dyDescent="0.25">
      <c r="E138" s="4"/>
      <c r="F138" s="22"/>
    </row>
    <row r="139" spans="5:6" x14ac:dyDescent="0.25">
      <c r="E139" s="4"/>
      <c r="F139" s="22"/>
    </row>
    <row r="140" spans="5:6" x14ac:dyDescent="0.25">
      <c r="E140" s="4"/>
      <c r="F140" s="22"/>
    </row>
    <row r="141" spans="5:6" x14ac:dyDescent="0.25">
      <c r="E141" s="4"/>
      <c r="F141" s="22"/>
    </row>
    <row r="142" spans="5:6" x14ac:dyDescent="0.25">
      <c r="E142" s="4"/>
      <c r="F142" s="22"/>
    </row>
    <row r="143" spans="5:6" x14ac:dyDescent="0.25">
      <c r="E143" s="4"/>
      <c r="F143" s="22"/>
    </row>
    <row r="144" spans="5:6" x14ac:dyDescent="0.25">
      <c r="E144" s="4"/>
      <c r="F144" s="22"/>
    </row>
    <row r="145" spans="5:6" x14ac:dyDescent="0.25">
      <c r="E145" s="4"/>
      <c r="F145" s="22"/>
    </row>
    <row r="146" spans="5:6" x14ac:dyDescent="0.25">
      <c r="E146" s="4"/>
      <c r="F146" s="22"/>
    </row>
    <row r="147" spans="5:6" x14ac:dyDescent="0.25">
      <c r="E147" s="4"/>
      <c r="F147" s="22"/>
    </row>
    <row r="148" spans="5:6" x14ac:dyDescent="0.25">
      <c r="E148" s="4"/>
      <c r="F148" s="22"/>
    </row>
    <row r="149" spans="5:6" x14ac:dyDescent="0.25">
      <c r="E149" s="4"/>
      <c r="F149" s="22"/>
    </row>
    <row r="150" spans="5:6" x14ac:dyDescent="0.25">
      <c r="E150" s="4"/>
      <c r="F150" s="22"/>
    </row>
    <row r="151" spans="5:6" x14ac:dyDescent="0.25">
      <c r="E151" s="4"/>
      <c r="F151" s="22"/>
    </row>
    <row r="152" spans="5:6" x14ac:dyDescent="0.25">
      <c r="E152" s="4"/>
      <c r="F152" s="22"/>
    </row>
    <row r="153" spans="5:6" x14ac:dyDescent="0.25">
      <c r="E153" s="4"/>
      <c r="F153" s="22"/>
    </row>
    <row r="154" spans="5:6" x14ac:dyDescent="0.25">
      <c r="E154" s="4"/>
      <c r="F154" s="22"/>
    </row>
    <row r="155" spans="5:6" x14ac:dyDescent="0.25">
      <c r="E155" s="4"/>
      <c r="F155" s="22"/>
    </row>
    <row r="156" spans="5:6" x14ac:dyDescent="0.25">
      <c r="E156" s="4"/>
      <c r="F156" s="22"/>
    </row>
    <row r="157" spans="5:6" x14ac:dyDescent="0.25">
      <c r="E157" s="4"/>
      <c r="F157" s="22"/>
    </row>
    <row r="158" spans="5:6" x14ac:dyDescent="0.25">
      <c r="E158" s="4"/>
      <c r="F158" s="22"/>
    </row>
    <row r="159" spans="5:6" x14ac:dyDescent="0.25">
      <c r="E159" s="4"/>
      <c r="F159" s="22"/>
    </row>
    <row r="160" spans="5:6" x14ac:dyDescent="0.25">
      <c r="E160" s="4"/>
      <c r="F160" s="22"/>
    </row>
    <row r="161" spans="5:6" x14ac:dyDescent="0.25">
      <c r="E161" s="4"/>
      <c r="F161" s="22"/>
    </row>
    <row r="162" spans="5:6" x14ac:dyDescent="0.25">
      <c r="E162" s="4"/>
      <c r="F162" s="22"/>
    </row>
    <row r="163" spans="5:6" x14ac:dyDescent="0.25">
      <c r="E163" s="4"/>
      <c r="F163" s="22"/>
    </row>
    <row r="164" spans="5:6" x14ac:dyDescent="0.25">
      <c r="E164" s="4"/>
      <c r="F164" s="22"/>
    </row>
    <row r="165" spans="5:6" x14ac:dyDescent="0.25">
      <c r="E165" s="4"/>
      <c r="F165" s="22"/>
    </row>
    <row r="166" spans="5:6" x14ac:dyDescent="0.25">
      <c r="E166" s="4"/>
      <c r="F166" s="22"/>
    </row>
    <row r="167" spans="5:6" x14ac:dyDescent="0.25">
      <c r="E167" s="4"/>
      <c r="F167" s="22"/>
    </row>
    <row r="168" spans="5:6" x14ac:dyDescent="0.25">
      <c r="E168" s="4"/>
      <c r="F168" s="22"/>
    </row>
    <row r="169" spans="5:6" x14ac:dyDescent="0.25">
      <c r="E169" s="4"/>
      <c r="F169" s="22"/>
    </row>
    <row r="170" spans="5:6" x14ac:dyDescent="0.25">
      <c r="E170" s="4"/>
      <c r="F170" s="22"/>
    </row>
    <row r="171" spans="5:6" x14ac:dyDescent="0.25">
      <c r="E171" s="4"/>
      <c r="F171" s="22"/>
    </row>
    <row r="172" spans="5:6" x14ac:dyDescent="0.25">
      <c r="E172" s="4"/>
      <c r="F172" s="22"/>
    </row>
    <row r="173" spans="5:6" x14ac:dyDescent="0.25">
      <c r="E173" s="4"/>
      <c r="F173" s="22"/>
    </row>
    <row r="174" spans="5:6" x14ac:dyDescent="0.25">
      <c r="E174" s="4"/>
      <c r="F174" s="22"/>
    </row>
    <row r="175" spans="5:6" x14ac:dyDescent="0.25">
      <c r="E175" s="4"/>
      <c r="F175" s="22"/>
    </row>
    <row r="176" spans="5:6" x14ac:dyDescent="0.25">
      <c r="E176" s="4"/>
      <c r="F176" s="22"/>
    </row>
    <row r="177" spans="5:7" x14ac:dyDescent="0.25">
      <c r="E177" s="4"/>
      <c r="F177" s="22"/>
    </row>
    <row r="178" spans="5:7" x14ac:dyDescent="0.25">
      <c r="E178" s="4"/>
      <c r="F178" s="22"/>
    </row>
    <row r="179" spans="5:7" x14ac:dyDescent="0.25">
      <c r="E179" s="4"/>
      <c r="F179" s="22"/>
    </row>
    <row r="180" spans="5:7" x14ac:dyDescent="0.25">
      <c r="E180" s="4"/>
      <c r="F180" s="22"/>
    </row>
    <row r="181" spans="5:7" x14ac:dyDescent="0.25">
      <c r="E181" s="4"/>
      <c r="F181" s="22"/>
    </row>
    <row r="182" spans="5:7" x14ac:dyDescent="0.25">
      <c r="E182" s="4"/>
      <c r="F182" s="22"/>
    </row>
    <row r="183" spans="5:7" x14ac:dyDescent="0.25">
      <c r="E183" s="4"/>
      <c r="F183" s="22"/>
    </row>
    <row r="184" spans="5:7" x14ac:dyDescent="0.25">
      <c r="E184" s="4"/>
      <c r="F184" s="22"/>
    </row>
    <row r="185" spans="5:7" x14ac:dyDescent="0.25">
      <c r="E185" s="4"/>
      <c r="F185" s="22"/>
    </row>
    <row r="186" spans="5:7" x14ac:dyDescent="0.25">
      <c r="E186" s="4"/>
      <c r="F186" s="22"/>
    </row>
    <row r="187" spans="5:7" x14ac:dyDescent="0.25">
      <c r="E187" s="4"/>
      <c r="F187" s="22"/>
    </row>
    <row r="188" spans="5:7" x14ac:dyDescent="0.25">
      <c r="E188" s="4"/>
      <c r="F188" s="22"/>
    </row>
    <row r="189" spans="5:7" x14ac:dyDescent="0.25">
      <c r="E189" s="4"/>
      <c r="F189" s="22"/>
    </row>
    <row r="190" spans="5:7" x14ac:dyDescent="0.25">
      <c r="E190" s="154"/>
      <c r="F190" s="154"/>
      <c r="G190" s="23"/>
    </row>
  </sheetData>
  <mergeCells count="17">
    <mergeCell ref="F65:M65"/>
    <mergeCell ref="F78:M78"/>
    <mergeCell ref="F86:M86"/>
    <mergeCell ref="F90:M90"/>
    <mergeCell ref="A1:W1"/>
    <mergeCell ref="A2:B2"/>
    <mergeCell ref="A3:B3"/>
    <mergeCell ref="P69:R69"/>
    <mergeCell ref="P73:R73"/>
    <mergeCell ref="E190:F190"/>
    <mergeCell ref="Y114:Z114"/>
    <mergeCell ref="AC114:AD114"/>
    <mergeCell ref="Y115:Z115"/>
    <mergeCell ref="F93:M93"/>
    <mergeCell ref="F96:M96"/>
    <mergeCell ref="G106:L106"/>
    <mergeCell ref="G107:L107"/>
  </mergeCells>
  <phoneticPr fontId="17" type="noConversion"/>
  <pageMargins left="0.7" right="0.7" top="0.75" bottom="0.75" header="0.3" footer="0.3"/>
  <pageSetup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J169"/>
  <sheetViews>
    <sheetView topLeftCell="A117" workbookViewId="0">
      <selection activeCell="F139" sqref="F139:F148"/>
    </sheetView>
  </sheetViews>
  <sheetFormatPr defaultRowHeight="15" x14ac:dyDescent="0.25"/>
  <cols>
    <col min="1" max="1" width="10.5703125" customWidth="1"/>
    <col min="2" max="2" width="11.28515625" customWidth="1"/>
    <col min="3" max="3" width="19.140625" customWidth="1"/>
    <col min="4" max="4" width="12.7109375" customWidth="1"/>
    <col min="5" max="5" width="12.28515625" customWidth="1"/>
    <col min="6" max="6" width="26.7109375" customWidth="1"/>
    <col min="7" max="7" width="24.85546875" customWidth="1"/>
  </cols>
  <sheetData>
    <row r="1" spans="1:10" x14ac:dyDescent="0.25">
      <c r="A1" s="154" t="s">
        <v>38</v>
      </c>
      <c r="B1" s="154"/>
      <c r="C1" s="154"/>
      <c r="D1" s="154"/>
      <c r="E1" s="154"/>
      <c r="F1" s="154"/>
    </row>
    <row r="2" spans="1:10" x14ac:dyDescent="0.25">
      <c r="A2" s="154" t="s">
        <v>36</v>
      </c>
      <c r="B2" s="154"/>
      <c r="C2" s="154"/>
      <c r="D2" s="154"/>
      <c r="E2" s="154"/>
      <c r="F2" s="154"/>
    </row>
    <row r="3" spans="1:10" x14ac:dyDescent="0.25">
      <c r="A3" s="154" t="s">
        <v>45</v>
      </c>
      <c r="B3" s="154"/>
      <c r="C3" s="154"/>
      <c r="D3" s="154"/>
      <c r="E3" s="154"/>
      <c r="F3" s="154"/>
    </row>
    <row r="4" spans="1:10" ht="15.75" thickBot="1" x14ac:dyDescent="0.3">
      <c r="A4" s="168">
        <v>2023</v>
      </c>
      <c r="B4" s="168"/>
      <c r="C4" s="168"/>
      <c r="D4" s="168"/>
      <c r="E4" s="168"/>
      <c r="F4" s="168"/>
    </row>
    <row r="5" spans="1:10" ht="15.75" thickBot="1" x14ac:dyDescent="0.3">
      <c r="A5" s="5" t="s">
        <v>27</v>
      </c>
      <c r="B5" s="5" t="s">
        <v>31</v>
      </c>
      <c r="C5" s="5" t="s">
        <v>32</v>
      </c>
      <c r="D5" s="5" t="s">
        <v>33</v>
      </c>
      <c r="E5" s="5" t="s">
        <v>39</v>
      </c>
      <c r="F5" s="5" t="s">
        <v>112</v>
      </c>
      <c r="G5" s="5" t="s">
        <v>35</v>
      </c>
    </row>
    <row r="6" spans="1:10" x14ac:dyDescent="0.25">
      <c r="A6" s="4"/>
      <c r="B6" s="6"/>
      <c r="C6" s="4"/>
      <c r="D6" s="4"/>
      <c r="E6" s="4"/>
      <c r="F6" s="4"/>
      <c r="J6" s="33"/>
    </row>
    <row r="7" spans="1:10" x14ac:dyDescent="0.25">
      <c r="A7" s="4">
        <v>25</v>
      </c>
      <c r="B7" s="6">
        <v>44951</v>
      </c>
      <c r="C7" s="4"/>
      <c r="D7" s="4"/>
      <c r="E7" s="4"/>
      <c r="F7" s="4"/>
    </row>
    <row r="8" spans="1:10" x14ac:dyDescent="0.25">
      <c r="A8" s="4">
        <v>26</v>
      </c>
      <c r="B8" s="6">
        <v>44952</v>
      </c>
      <c r="C8" s="4"/>
      <c r="D8" s="4"/>
      <c r="E8" s="4"/>
      <c r="F8" s="4"/>
    </row>
    <row r="9" spans="1:10" x14ac:dyDescent="0.25">
      <c r="A9" s="4">
        <v>27</v>
      </c>
      <c r="B9" s="6">
        <v>44953</v>
      </c>
      <c r="C9" s="4"/>
      <c r="D9" s="4"/>
      <c r="E9" s="4"/>
      <c r="F9" s="4"/>
    </row>
    <row r="10" spans="1:10" x14ac:dyDescent="0.25">
      <c r="A10" s="4">
        <v>28</v>
      </c>
      <c r="B10" s="6">
        <v>44954</v>
      </c>
      <c r="C10" s="4"/>
      <c r="D10" s="4"/>
      <c r="E10" s="4"/>
      <c r="F10" s="4"/>
    </row>
    <row r="11" spans="1:10" x14ac:dyDescent="0.25">
      <c r="A11" s="4">
        <v>29</v>
      </c>
      <c r="B11" s="6">
        <v>44955</v>
      </c>
      <c r="C11" s="4"/>
      <c r="D11" s="4"/>
      <c r="E11" s="4"/>
      <c r="F11" s="4"/>
    </row>
    <row r="12" spans="1:10" x14ac:dyDescent="0.25">
      <c r="A12" s="4">
        <v>30</v>
      </c>
      <c r="B12" s="6">
        <v>44956</v>
      </c>
      <c r="C12" s="4"/>
      <c r="D12" s="4"/>
      <c r="E12" s="4"/>
      <c r="F12" s="4"/>
    </row>
    <row r="13" spans="1:10" x14ac:dyDescent="0.25">
      <c r="A13" s="4">
        <v>31</v>
      </c>
      <c r="B13" s="6">
        <v>44957</v>
      </c>
      <c r="C13" s="4"/>
      <c r="D13" s="4"/>
      <c r="E13" s="4"/>
      <c r="F13" s="4"/>
    </row>
    <row r="14" spans="1:10" x14ac:dyDescent="0.25">
      <c r="A14" s="4">
        <v>32</v>
      </c>
      <c r="B14" s="6">
        <v>44958</v>
      </c>
      <c r="C14" s="4"/>
      <c r="D14" s="4"/>
      <c r="E14" s="4"/>
      <c r="F14" s="10"/>
    </row>
    <row r="15" spans="1:10" x14ac:dyDescent="0.25">
      <c r="A15" s="4">
        <v>33</v>
      </c>
      <c r="B15" s="6">
        <v>44959</v>
      </c>
      <c r="C15" s="4"/>
      <c r="D15" s="8"/>
      <c r="E15" s="8"/>
      <c r="F15" s="10"/>
    </row>
    <row r="16" spans="1:10" x14ac:dyDescent="0.25">
      <c r="A16" s="4">
        <v>34</v>
      </c>
      <c r="B16" s="6">
        <v>44960</v>
      </c>
      <c r="C16" s="4"/>
      <c r="D16" s="4"/>
      <c r="E16" s="8"/>
      <c r="F16" s="10"/>
    </row>
    <row r="17" spans="1:6" x14ac:dyDescent="0.25">
      <c r="A17" s="4">
        <v>35</v>
      </c>
      <c r="B17" s="6">
        <v>44961</v>
      </c>
      <c r="C17" s="4"/>
      <c r="D17" s="4"/>
      <c r="E17" s="8"/>
      <c r="F17" s="10"/>
    </row>
    <row r="18" spans="1:6" x14ac:dyDescent="0.25">
      <c r="A18" s="4">
        <v>36</v>
      </c>
      <c r="B18" s="6">
        <v>44962</v>
      </c>
      <c r="C18" s="4"/>
      <c r="D18" s="4"/>
      <c r="E18" s="8"/>
      <c r="F18" s="10"/>
    </row>
    <row r="19" spans="1:6" x14ac:dyDescent="0.25">
      <c r="A19" s="4">
        <v>37</v>
      </c>
      <c r="B19" s="6">
        <v>44963</v>
      </c>
      <c r="C19" s="4"/>
      <c r="D19" s="4"/>
      <c r="E19" s="8"/>
      <c r="F19" s="10"/>
    </row>
    <row r="20" spans="1:6" x14ac:dyDescent="0.25">
      <c r="A20" s="4">
        <v>38</v>
      </c>
      <c r="B20" s="6">
        <v>44964</v>
      </c>
      <c r="C20" s="4"/>
      <c r="D20" s="4"/>
      <c r="E20" s="8"/>
      <c r="F20" s="10"/>
    </row>
    <row r="21" spans="1:6" x14ac:dyDescent="0.25">
      <c r="A21" s="4">
        <v>39</v>
      </c>
      <c r="B21" s="6">
        <v>44965</v>
      </c>
      <c r="C21" s="4"/>
      <c r="D21" s="4"/>
      <c r="E21" s="8"/>
      <c r="F21" s="10"/>
    </row>
    <row r="22" spans="1:6" x14ac:dyDescent="0.25">
      <c r="A22" s="4">
        <v>40</v>
      </c>
      <c r="B22" s="6">
        <v>44966</v>
      </c>
      <c r="C22" s="4"/>
      <c r="D22" s="4"/>
      <c r="E22" s="8"/>
      <c r="F22" s="10"/>
    </row>
    <row r="23" spans="1:6" x14ac:dyDescent="0.25">
      <c r="A23" s="4">
        <v>41</v>
      </c>
      <c r="B23" s="6">
        <v>44967</v>
      </c>
      <c r="C23" s="4"/>
      <c r="D23" s="4"/>
      <c r="E23" s="8"/>
      <c r="F23" s="10"/>
    </row>
    <row r="24" spans="1:6" x14ac:dyDescent="0.25">
      <c r="A24" s="4">
        <v>42</v>
      </c>
      <c r="B24" s="6">
        <v>44968</v>
      </c>
      <c r="C24" s="4"/>
      <c r="D24" s="4"/>
      <c r="E24" s="8"/>
      <c r="F24" s="10"/>
    </row>
    <row r="25" spans="1:6" x14ac:dyDescent="0.25">
      <c r="A25" s="4">
        <v>43</v>
      </c>
      <c r="B25" s="6">
        <v>44969</v>
      </c>
      <c r="C25" s="4"/>
      <c r="D25" s="4"/>
      <c r="E25" s="8"/>
      <c r="F25" s="10"/>
    </row>
    <row r="26" spans="1:6" x14ac:dyDescent="0.25">
      <c r="A26" s="4">
        <v>44</v>
      </c>
      <c r="B26" s="6">
        <v>44970</v>
      </c>
      <c r="C26" s="4"/>
      <c r="D26" s="4"/>
      <c r="E26" s="8"/>
      <c r="F26" s="10"/>
    </row>
    <row r="27" spans="1:6" x14ac:dyDescent="0.25">
      <c r="A27" s="4">
        <v>45</v>
      </c>
      <c r="B27" s="6">
        <v>44971</v>
      </c>
      <c r="C27" s="4"/>
      <c r="D27" s="4"/>
      <c r="E27" s="8"/>
      <c r="F27" s="10"/>
    </row>
    <row r="28" spans="1:6" x14ac:dyDescent="0.25">
      <c r="A28" s="4">
        <v>46</v>
      </c>
      <c r="B28" s="6">
        <v>44972</v>
      </c>
      <c r="C28" s="4"/>
      <c r="D28" s="4"/>
      <c r="E28" s="8"/>
      <c r="F28" s="10"/>
    </row>
    <row r="29" spans="1:6" x14ac:dyDescent="0.25">
      <c r="A29" s="4">
        <v>47</v>
      </c>
      <c r="B29" s="6">
        <v>44973</v>
      </c>
      <c r="C29" s="4"/>
      <c r="D29" s="4"/>
      <c r="E29" s="8"/>
      <c r="F29" s="10"/>
    </row>
    <row r="30" spans="1:6" x14ac:dyDescent="0.25">
      <c r="A30" s="4">
        <v>48</v>
      </c>
      <c r="B30" s="6">
        <v>44974</v>
      </c>
      <c r="C30" s="4"/>
      <c r="D30" s="4"/>
      <c r="E30" s="8"/>
      <c r="F30" s="10"/>
    </row>
    <row r="31" spans="1:6" x14ac:dyDescent="0.25">
      <c r="A31" s="4">
        <v>49</v>
      </c>
      <c r="B31" s="6">
        <v>44975</v>
      </c>
      <c r="C31" s="4"/>
      <c r="D31" s="4"/>
      <c r="E31" s="8"/>
      <c r="F31" s="10"/>
    </row>
    <row r="32" spans="1:6" x14ac:dyDescent="0.25">
      <c r="A32" s="4">
        <v>50</v>
      </c>
      <c r="B32" s="6">
        <v>44976</v>
      </c>
      <c r="C32" s="4"/>
      <c r="D32" s="4"/>
      <c r="E32" s="8"/>
      <c r="F32" s="10"/>
    </row>
    <row r="33" spans="1:10" x14ac:dyDescent="0.25">
      <c r="A33" s="4">
        <v>51</v>
      </c>
      <c r="B33" s="6">
        <v>44977</v>
      </c>
      <c r="C33" s="4"/>
      <c r="D33" s="4"/>
      <c r="E33" s="8"/>
      <c r="F33" s="10"/>
    </row>
    <row r="34" spans="1:10" x14ac:dyDescent="0.25">
      <c r="A34" s="4">
        <v>52</v>
      </c>
      <c r="B34" s="6">
        <v>44978</v>
      </c>
      <c r="C34" s="4"/>
      <c r="D34" s="4"/>
      <c r="E34" s="8"/>
      <c r="F34" s="10"/>
    </row>
    <row r="35" spans="1:10" x14ac:dyDescent="0.25">
      <c r="A35" s="4">
        <v>53</v>
      </c>
      <c r="B35" s="6">
        <v>44979</v>
      </c>
      <c r="C35" s="4"/>
      <c r="D35" s="4"/>
      <c r="E35" s="8"/>
      <c r="F35" s="10"/>
    </row>
    <row r="36" spans="1:10" x14ac:dyDescent="0.25">
      <c r="A36" s="4">
        <v>54</v>
      </c>
      <c r="B36" s="6">
        <v>44980</v>
      </c>
      <c r="C36" s="4"/>
      <c r="D36" s="4"/>
      <c r="E36" s="8"/>
      <c r="F36" s="10"/>
    </row>
    <row r="37" spans="1:10" x14ac:dyDescent="0.25">
      <c r="A37" s="4">
        <v>55</v>
      </c>
      <c r="B37" s="6">
        <v>44981</v>
      </c>
      <c r="C37" s="4"/>
      <c r="D37" s="4"/>
      <c r="E37" s="8"/>
      <c r="F37" s="10"/>
      <c r="G37" s="2"/>
      <c r="H37" s="2"/>
      <c r="I37" s="31"/>
      <c r="J37" s="2"/>
    </row>
    <row r="38" spans="1:10" x14ac:dyDescent="0.25">
      <c r="A38" s="4">
        <v>56</v>
      </c>
      <c r="B38" s="6">
        <v>44982</v>
      </c>
      <c r="C38" s="4"/>
      <c r="D38" s="4"/>
      <c r="E38" s="8"/>
      <c r="F38" s="10"/>
      <c r="G38" s="2"/>
      <c r="H38" s="2"/>
      <c r="I38" s="2"/>
      <c r="J38" s="2"/>
    </row>
    <row r="39" spans="1:10" x14ac:dyDescent="0.25">
      <c r="A39" s="4">
        <v>57</v>
      </c>
      <c r="B39" s="6">
        <v>44983</v>
      </c>
      <c r="C39" s="4"/>
      <c r="D39" s="4"/>
      <c r="E39" s="8"/>
      <c r="F39" s="82">
        <v>0</v>
      </c>
      <c r="G39" s="2"/>
      <c r="H39" s="2"/>
      <c r="I39" s="2"/>
      <c r="J39" s="2"/>
    </row>
    <row r="40" spans="1:10" x14ac:dyDescent="0.25">
      <c r="A40" s="4">
        <v>58</v>
      </c>
      <c r="B40" s="6">
        <v>44984</v>
      </c>
      <c r="C40" s="4"/>
      <c r="D40" s="4"/>
      <c r="E40" s="8"/>
      <c r="F40" s="82">
        <v>6.4935064935064931E-3</v>
      </c>
      <c r="G40" s="2"/>
      <c r="H40" s="2"/>
      <c r="I40" s="2"/>
      <c r="J40" s="2"/>
    </row>
    <row r="41" spans="1:10" x14ac:dyDescent="0.25">
      <c r="A41" s="4">
        <v>59</v>
      </c>
      <c r="B41" s="6">
        <v>44985</v>
      </c>
      <c r="C41" s="4"/>
      <c r="D41" s="4"/>
      <c r="E41" s="8"/>
      <c r="F41" s="82">
        <v>1.2993506493506491E-2</v>
      </c>
      <c r="G41" s="2"/>
      <c r="H41" s="2"/>
      <c r="I41" s="2"/>
      <c r="J41" s="2"/>
    </row>
    <row r="42" spans="1:10" x14ac:dyDescent="0.25">
      <c r="A42" s="4">
        <v>60</v>
      </c>
      <c r="B42" s="6">
        <v>44986</v>
      </c>
      <c r="C42" s="4"/>
      <c r="D42" s="4"/>
      <c r="E42" s="8"/>
      <c r="F42" s="82">
        <v>1.9493506493506493E-2</v>
      </c>
      <c r="G42" s="2"/>
      <c r="H42" s="2"/>
      <c r="I42" s="2"/>
      <c r="J42" s="2"/>
    </row>
    <row r="43" spans="1:10" x14ac:dyDescent="0.25">
      <c r="A43" s="4">
        <v>61</v>
      </c>
      <c r="B43" s="6">
        <v>44987</v>
      </c>
      <c r="C43" s="4"/>
      <c r="D43" s="4"/>
      <c r="E43" s="8"/>
      <c r="F43" s="82">
        <v>2.5993506493506492E-2</v>
      </c>
      <c r="G43" s="2"/>
      <c r="H43" s="2"/>
      <c r="I43" s="2"/>
      <c r="J43" s="2"/>
    </row>
    <row r="44" spans="1:10" x14ac:dyDescent="0.25">
      <c r="A44" s="4">
        <v>62</v>
      </c>
      <c r="B44" s="6">
        <v>44988</v>
      </c>
      <c r="C44" s="4"/>
      <c r="D44" s="4"/>
      <c r="E44" s="8"/>
      <c r="F44" s="82">
        <v>3.2493506493506491E-2</v>
      </c>
      <c r="G44" s="2"/>
      <c r="H44" s="2"/>
      <c r="I44" s="2"/>
      <c r="J44" s="2"/>
    </row>
    <row r="45" spans="1:10" x14ac:dyDescent="0.25">
      <c r="A45" s="4">
        <v>63</v>
      </c>
      <c r="B45" s="6">
        <v>44989</v>
      </c>
      <c r="C45" s="4"/>
      <c r="D45" s="4"/>
      <c r="E45" s="8"/>
      <c r="F45" s="82">
        <v>3.8993506493506497E-2</v>
      </c>
      <c r="G45" s="2"/>
      <c r="H45" s="2"/>
      <c r="I45" s="2"/>
      <c r="J45" s="2"/>
    </row>
    <row r="46" spans="1:10" x14ac:dyDescent="0.25">
      <c r="A46" s="4">
        <v>64</v>
      </c>
      <c r="B46" s="6">
        <v>44990</v>
      </c>
      <c r="C46" s="4"/>
      <c r="D46" s="4"/>
      <c r="E46" s="8"/>
      <c r="F46" s="82">
        <v>4.5493506493506496E-2</v>
      </c>
      <c r="G46" s="2"/>
      <c r="H46" s="2"/>
      <c r="I46" s="2"/>
      <c r="J46" s="2"/>
    </row>
    <row r="47" spans="1:10" x14ac:dyDescent="0.25">
      <c r="A47" s="4">
        <v>65</v>
      </c>
      <c r="B47" s="6">
        <v>44991</v>
      </c>
      <c r="C47" s="4"/>
      <c r="D47" s="4"/>
      <c r="E47" s="8"/>
      <c r="F47" s="82">
        <v>5.1993506493506494E-2</v>
      </c>
      <c r="G47" s="2"/>
      <c r="H47" s="2"/>
      <c r="I47" s="2"/>
      <c r="J47" s="2"/>
    </row>
    <row r="48" spans="1:10" x14ac:dyDescent="0.25">
      <c r="A48" s="4">
        <v>66</v>
      </c>
      <c r="B48" s="6">
        <v>44992</v>
      </c>
      <c r="C48" s="4"/>
      <c r="D48" s="4"/>
      <c r="E48" s="8"/>
      <c r="F48" s="82">
        <v>5.8493506493506493E-2</v>
      </c>
      <c r="G48" s="2"/>
      <c r="H48" s="2"/>
      <c r="I48" s="2"/>
      <c r="J48" s="2"/>
    </row>
    <row r="49" spans="1:10" x14ac:dyDescent="0.25">
      <c r="A49" s="4">
        <v>67</v>
      </c>
      <c r="B49" s="6">
        <v>44993</v>
      </c>
      <c r="C49" s="4"/>
      <c r="D49" s="4"/>
      <c r="E49" s="8"/>
      <c r="F49" s="82">
        <v>6.4993506493506492E-2</v>
      </c>
      <c r="G49" s="2"/>
      <c r="H49" s="2"/>
      <c r="I49" s="2"/>
      <c r="J49" s="2"/>
    </row>
    <row r="50" spans="1:10" x14ac:dyDescent="0.25">
      <c r="A50" s="4">
        <v>68</v>
      </c>
      <c r="B50" s="6">
        <v>44994</v>
      </c>
      <c r="C50" s="4"/>
      <c r="D50" s="4"/>
      <c r="E50" s="8"/>
      <c r="F50" s="82">
        <v>7.1493506493506498E-2</v>
      </c>
      <c r="G50" s="2"/>
      <c r="H50" s="2"/>
      <c r="I50" s="2"/>
      <c r="J50" s="2"/>
    </row>
    <row r="51" spans="1:10" x14ac:dyDescent="0.25">
      <c r="A51" s="4">
        <v>69</v>
      </c>
      <c r="B51" s="6">
        <v>44995</v>
      </c>
      <c r="C51" s="4"/>
      <c r="D51" s="4"/>
      <c r="E51" s="8"/>
      <c r="F51" s="82">
        <v>7.7993506493506504E-2</v>
      </c>
      <c r="G51" s="2"/>
      <c r="H51" s="2"/>
      <c r="I51" s="2"/>
      <c r="J51" s="2"/>
    </row>
    <row r="52" spans="1:10" x14ac:dyDescent="0.25">
      <c r="A52" s="4">
        <v>70</v>
      </c>
      <c r="B52" s="6">
        <v>44996</v>
      </c>
      <c r="C52" s="4"/>
      <c r="D52" s="4"/>
      <c r="E52" s="8"/>
      <c r="F52" s="82">
        <v>8.4493506493506496E-2</v>
      </c>
      <c r="G52" s="2"/>
      <c r="H52" s="2"/>
      <c r="I52" s="2"/>
      <c r="J52" s="2"/>
    </row>
    <row r="53" spans="1:10" x14ac:dyDescent="0.25">
      <c r="A53" s="4">
        <v>71</v>
      </c>
      <c r="B53" s="6">
        <v>44997</v>
      </c>
      <c r="C53" s="4"/>
      <c r="D53" s="4"/>
      <c r="E53" s="8"/>
      <c r="F53" s="82">
        <v>9.0993506493506487E-2</v>
      </c>
      <c r="G53" s="2"/>
      <c r="H53" s="2"/>
      <c r="I53" s="2"/>
      <c r="J53" s="2"/>
    </row>
    <row r="54" spans="1:10" x14ac:dyDescent="0.25">
      <c r="A54" s="4">
        <v>72</v>
      </c>
      <c r="B54" s="6">
        <v>44998</v>
      </c>
      <c r="C54" s="4"/>
      <c r="D54" s="4"/>
      <c r="E54" s="8"/>
      <c r="F54" s="82">
        <v>9.7493506493506479E-2</v>
      </c>
      <c r="G54" s="2"/>
      <c r="H54" s="2"/>
      <c r="I54" s="2"/>
      <c r="J54" s="2"/>
    </row>
    <row r="55" spans="1:10" x14ac:dyDescent="0.25">
      <c r="A55" s="4">
        <v>73</v>
      </c>
      <c r="B55" s="6">
        <v>44999</v>
      </c>
      <c r="C55" s="4"/>
      <c r="D55" s="4"/>
      <c r="E55" s="8"/>
      <c r="F55" s="82">
        <v>0.10399350649350647</v>
      </c>
      <c r="G55" s="2"/>
      <c r="H55" s="2"/>
      <c r="I55" s="2"/>
      <c r="J55" s="2"/>
    </row>
    <row r="56" spans="1:10" x14ac:dyDescent="0.25">
      <c r="A56" s="4">
        <v>74</v>
      </c>
      <c r="B56" s="6">
        <v>45000</v>
      </c>
      <c r="C56" s="4"/>
      <c r="D56" s="4"/>
      <c r="E56" s="8"/>
      <c r="F56" s="82">
        <v>0.11049350649350646</v>
      </c>
      <c r="G56" s="2"/>
      <c r="H56" s="2"/>
      <c r="I56" s="2"/>
      <c r="J56" s="2"/>
    </row>
    <row r="57" spans="1:10" x14ac:dyDescent="0.25">
      <c r="A57" s="4">
        <v>75</v>
      </c>
      <c r="B57" s="6">
        <v>45001</v>
      </c>
      <c r="C57" s="4"/>
      <c r="D57" s="4"/>
      <c r="E57" s="8"/>
      <c r="F57" s="82">
        <v>0.11699350649350646</v>
      </c>
      <c r="G57" s="2"/>
      <c r="H57" s="2"/>
      <c r="I57" s="2"/>
      <c r="J57" s="2"/>
    </row>
    <row r="58" spans="1:10" x14ac:dyDescent="0.25">
      <c r="A58" s="4">
        <v>76</v>
      </c>
      <c r="B58" s="6">
        <v>45002</v>
      </c>
      <c r="C58" s="4"/>
      <c r="D58" s="4"/>
      <c r="E58" s="8"/>
      <c r="F58" s="82">
        <v>0.12349350649350645</v>
      </c>
      <c r="G58" s="2"/>
      <c r="H58" s="2"/>
      <c r="I58" s="2"/>
      <c r="J58" s="2"/>
    </row>
    <row r="59" spans="1:10" x14ac:dyDescent="0.25">
      <c r="A59" s="4">
        <v>77</v>
      </c>
      <c r="B59" s="6">
        <v>45003</v>
      </c>
      <c r="C59" s="4"/>
      <c r="D59" s="4"/>
      <c r="E59" s="8"/>
      <c r="F59" s="82">
        <v>0.12999350649350644</v>
      </c>
      <c r="G59" s="2"/>
      <c r="H59" s="2"/>
      <c r="I59" s="2"/>
      <c r="J59" s="2"/>
    </row>
    <row r="60" spans="1:10" x14ac:dyDescent="0.25">
      <c r="A60" s="4">
        <v>78</v>
      </c>
      <c r="B60" s="6">
        <v>45004</v>
      </c>
      <c r="C60" s="4"/>
      <c r="D60" s="4"/>
      <c r="E60" s="8"/>
      <c r="F60" s="82">
        <v>0.13649350649350642</v>
      </c>
      <c r="G60" s="2"/>
      <c r="H60" s="2"/>
      <c r="I60" s="2"/>
      <c r="J60" s="2"/>
    </row>
    <row r="61" spans="1:10" x14ac:dyDescent="0.25">
      <c r="A61" s="4">
        <v>79</v>
      </c>
      <c r="B61" s="6">
        <v>45005</v>
      </c>
      <c r="C61" s="4"/>
      <c r="D61" s="4"/>
      <c r="E61" s="8"/>
      <c r="F61" s="82">
        <v>0.14299350649350642</v>
      </c>
      <c r="G61" s="2"/>
      <c r="H61" s="2"/>
      <c r="I61" s="2"/>
      <c r="J61" s="2"/>
    </row>
    <row r="62" spans="1:10" x14ac:dyDescent="0.25">
      <c r="A62" s="4">
        <v>80</v>
      </c>
      <c r="B62" s="6">
        <v>45006</v>
      </c>
      <c r="C62" s="4"/>
      <c r="D62" s="4"/>
      <c r="E62" s="8"/>
      <c r="F62" s="82">
        <v>0.1494935064935064</v>
      </c>
      <c r="G62" s="2"/>
      <c r="H62" s="2"/>
      <c r="I62" s="2"/>
      <c r="J62" s="2"/>
    </row>
    <row r="63" spans="1:10" x14ac:dyDescent="0.25">
      <c r="A63" s="4">
        <v>81</v>
      </c>
      <c r="B63" s="6">
        <v>45007</v>
      </c>
      <c r="C63" s="4"/>
      <c r="D63" s="4"/>
      <c r="E63" s="8"/>
      <c r="F63" s="82">
        <v>0.15599350649350641</v>
      </c>
      <c r="G63" s="2"/>
      <c r="H63" s="2"/>
      <c r="I63" s="2"/>
      <c r="J63" s="2"/>
    </row>
    <row r="64" spans="1:10" x14ac:dyDescent="0.25">
      <c r="A64" s="4">
        <v>82</v>
      </c>
      <c r="B64" s="6">
        <v>45008</v>
      </c>
      <c r="C64" s="4"/>
      <c r="D64" s="4"/>
      <c r="E64" s="8"/>
      <c r="F64" s="82">
        <v>0.16249350649350638</v>
      </c>
      <c r="G64" s="2"/>
      <c r="H64" s="2"/>
      <c r="I64" s="2"/>
      <c r="J64" s="2"/>
    </row>
    <row r="65" spans="1:10" x14ac:dyDescent="0.25">
      <c r="A65" s="4">
        <v>83</v>
      </c>
      <c r="B65" s="6">
        <v>45009</v>
      </c>
      <c r="C65" s="4"/>
      <c r="D65" s="4"/>
      <c r="E65" s="8"/>
      <c r="F65" s="82">
        <v>0.16899350649350639</v>
      </c>
      <c r="G65" s="2"/>
      <c r="H65" s="2"/>
      <c r="I65" s="2"/>
      <c r="J65" s="2"/>
    </row>
    <row r="66" spans="1:10" x14ac:dyDescent="0.25">
      <c r="A66" s="4">
        <v>84</v>
      </c>
      <c r="B66" s="6">
        <v>45010</v>
      </c>
      <c r="C66" s="4"/>
      <c r="D66" s="4"/>
      <c r="E66" s="8"/>
      <c r="F66" s="82">
        <v>0.17549350649350637</v>
      </c>
      <c r="G66" s="2"/>
      <c r="H66" s="2"/>
      <c r="I66" s="2"/>
      <c r="J66" s="2"/>
    </row>
    <row r="67" spans="1:10" x14ac:dyDescent="0.25">
      <c r="A67" s="4">
        <v>85</v>
      </c>
      <c r="B67" s="6">
        <v>45011</v>
      </c>
      <c r="C67" s="4"/>
      <c r="D67" s="4"/>
      <c r="E67" s="8"/>
      <c r="F67" s="82">
        <v>0.18199350649350637</v>
      </c>
      <c r="G67" s="2"/>
      <c r="H67" s="2"/>
      <c r="I67" s="2"/>
      <c r="J67" s="2"/>
    </row>
    <row r="68" spans="1:10" x14ac:dyDescent="0.25">
      <c r="A68" s="4">
        <v>86</v>
      </c>
      <c r="B68" s="6">
        <v>45012</v>
      </c>
      <c r="C68" s="4"/>
      <c r="D68" s="4"/>
      <c r="E68" s="8"/>
      <c r="F68" s="82">
        <v>0.18849350649350638</v>
      </c>
      <c r="G68" s="2"/>
      <c r="H68" s="2"/>
      <c r="I68" s="2"/>
      <c r="J68" s="2"/>
    </row>
    <row r="69" spans="1:10" x14ac:dyDescent="0.25">
      <c r="A69" s="4">
        <v>87</v>
      </c>
      <c r="B69" s="6">
        <v>45013</v>
      </c>
      <c r="C69" s="4"/>
      <c r="D69" s="4"/>
      <c r="E69" s="8"/>
      <c r="F69" s="82">
        <v>0.19499350649350636</v>
      </c>
      <c r="G69" s="2"/>
      <c r="H69" s="2"/>
      <c r="I69" s="2"/>
      <c r="J69" s="2"/>
    </row>
    <row r="70" spans="1:10" x14ac:dyDescent="0.25">
      <c r="A70" s="4">
        <v>88</v>
      </c>
      <c r="B70" s="6">
        <v>45014</v>
      </c>
      <c r="C70" s="4"/>
      <c r="D70" s="4"/>
      <c r="E70" s="8"/>
      <c r="F70" s="82">
        <v>0.20149350649350636</v>
      </c>
      <c r="G70" s="2"/>
      <c r="H70" s="2"/>
      <c r="I70" s="2"/>
      <c r="J70" s="2"/>
    </row>
    <row r="71" spans="1:10" x14ac:dyDescent="0.25">
      <c r="A71" s="4">
        <v>89</v>
      </c>
      <c r="B71" s="6">
        <v>45015</v>
      </c>
      <c r="C71" s="4"/>
      <c r="D71" s="4"/>
      <c r="E71" s="8"/>
      <c r="F71" s="82">
        <v>0.20799350649350634</v>
      </c>
      <c r="G71" s="2"/>
      <c r="H71" s="2"/>
      <c r="I71" s="2"/>
      <c r="J71" s="2"/>
    </row>
    <row r="72" spans="1:10" x14ac:dyDescent="0.25">
      <c r="A72" s="4">
        <v>90</v>
      </c>
      <c r="B72" s="6">
        <v>45016</v>
      </c>
      <c r="C72" s="4"/>
      <c r="D72" s="4"/>
      <c r="E72" s="8"/>
      <c r="F72" s="82">
        <v>0.21449350649350632</v>
      </c>
      <c r="G72" s="2"/>
      <c r="H72" s="2"/>
      <c r="I72" s="2"/>
      <c r="J72" s="2"/>
    </row>
    <row r="73" spans="1:10" x14ac:dyDescent="0.25">
      <c r="A73" s="4">
        <v>91</v>
      </c>
      <c r="B73" s="6">
        <v>45017</v>
      </c>
      <c r="C73" s="4"/>
      <c r="D73" s="4"/>
      <c r="E73" s="8"/>
      <c r="F73" s="82">
        <v>0.22099350649350633</v>
      </c>
      <c r="G73" s="2"/>
      <c r="H73" s="2"/>
      <c r="I73" s="2"/>
      <c r="J73" s="2"/>
    </row>
    <row r="74" spans="1:10" x14ac:dyDescent="0.25">
      <c r="A74" s="4">
        <v>92</v>
      </c>
      <c r="B74" s="6">
        <v>45018</v>
      </c>
      <c r="C74" s="4"/>
      <c r="D74" s="4"/>
      <c r="E74" s="8"/>
      <c r="F74" s="82">
        <v>0.2274935064935063</v>
      </c>
      <c r="G74" s="2"/>
      <c r="H74" s="2"/>
      <c r="I74" s="2"/>
      <c r="J74" s="2"/>
    </row>
    <row r="75" spans="1:10" x14ac:dyDescent="0.25">
      <c r="A75" s="4">
        <v>93</v>
      </c>
      <c r="B75" s="6">
        <v>45019</v>
      </c>
      <c r="C75" s="4"/>
      <c r="D75" s="8"/>
      <c r="E75" s="8"/>
      <c r="F75" s="82">
        <v>0.23399350649350631</v>
      </c>
      <c r="G75" s="2"/>
      <c r="H75" s="2"/>
      <c r="I75" s="2"/>
      <c r="J75" s="2"/>
    </row>
    <row r="76" spans="1:10" x14ac:dyDescent="0.25">
      <c r="A76" s="4">
        <v>94</v>
      </c>
      <c r="B76" s="6">
        <v>45020</v>
      </c>
      <c r="C76" s="4"/>
      <c r="D76" s="4"/>
      <c r="E76" s="8"/>
      <c r="F76" s="82">
        <v>0.24049350649350629</v>
      </c>
      <c r="G76" s="2"/>
      <c r="H76" s="2"/>
      <c r="I76" s="2"/>
      <c r="J76" s="2"/>
    </row>
    <row r="77" spans="1:10" x14ac:dyDescent="0.25">
      <c r="A77" s="4">
        <v>95</v>
      </c>
      <c r="B77" s="6">
        <v>45021</v>
      </c>
      <c r="C77" s="4"/>
      <c r="D77" s="4"/>
      <c r="E77" s="8"/>
      <c r="F77" s="82">
        <v>0.24699350649350629</v>
      </c>
      <c r="G77" s="2"/>
      <c r="H77" s="2"/>
      <c r="I77" s="2"/>
      <c r="J77" s="2"/>
    </row>
    <row r="78" spans="1:10" x14ac:dyDescent="0.25">
      <c r="A78" s="4">
        <v>96</v>
      </c>
      <c r="B78" s="6">
        <v>45022</v>
      </c>
      <c r="C78" s="4"/>
      <c r="D78" s="4"/>
      <c r="E78" s="8"/>
      <c r="F78" s="82">
        <v>0.25349350649350627</v>
      </c>
      <c r="G78" s="2"/>
      <c r="H78" s="2"/>
      <c r="I78" s="2"/>
      <c r="J78" s="2"/>
    </row>
    <row r="79" spans="1:10" x14ac:dyDescent="0.25">
      <c r="A79" s="4">
        <v>97</v>
      </c>
      <c r="B79" s="6">
        <v>45023</v>
      </c>
      <c r="C79" s="4"/>
      <c r="D79" s="4"/>
      <c r="E79" s="8"/>
      <c r="F79" s="82">
        <v>0.25999350649350628</v>
      </c>
      <c r="G79" s="2"/>
      <c r="H79" s="2"/>
      <c r="I79" s="2"/>
      <c r="J79" s="2"/>
    </row>
    <row r="80" spans="1:10" x14ac:dyDescent="0.25">
      <c r="A80" s="4">
        <v>98</v>
      </c>
      <c r="B80" s="6">
        <v>45024</v>
      </c>
      <c r="C80" s="4"/>
      <c r="D80" s="4"/>
      <c r="E80" s="8"/>
      <c r="F80" s="82">
        <v>0.26649350649350628</v>
      </c>
      <c r="G80" s="2"/>
      <c r="H80" s="2"/>
      <c r="I80" s="2"/>
      <c r="J80" s="2"/>
    </row>
    <row r="81" spans="1:10" x14ac:dyDescent="0.25">
      <c r="A81" s="4">
        <v>99</v>
      </c>
      <c r="B81" s="6">
        <v>45025</v>
      </c>
      <c r="C81" s="4"/>
      <c r="D81" s="4"/>
      <c r="E81" s="8"/>
      <c r="F81" s="82">
        <v>0.27272727272727271</v>
      </c>
      <c r="G81" s="2"/>
      <c r="H81" s="2"/>
      <c r="I81" s="2"/>
      <c r="J81" s="2"/>
    </row>
    <row r="82" spans="1:10" x14ac:dyDescent="0.25">
      <c r="A82" s="4">
        <v>100</v>
      </c>
      <c r="B82" s="6">
        <v>45026</v>
      </c>
      <c r="C82" s="4"/>
      <c r="D82" s="4"/>
      <c r="E82" s="8"/>
      <c r="F82" s="82">
        <v>0.29545454545454547</v>
      </c>
      <c r="G82" s="2"/>
      <c r="H82" s="2"/>
      <c r="I82" s="2"/>
      <c r="J82" s="2"/>
    </row>
    <row r="83" spans="1:10" x14ac:dyDescent="0.25">
      <c r="A83" s="4">
        <v>101</v>
      </c>
      <c r="B83" s="6">
        <v>45027</v>
      </c>
      <c r="C83" s="4"/>
      <c r="D83" s="4"/>
      <c r="E83" s="8"/>
      <c r="F83" s="82">
        <v>0.31818181818181818</v>
      </c>
      <c r="G83" s="2"/>
      <c r="H83" s="2"/>
      <c r="I83" s="2"/>
      <c r="J83" s="2"/>
    </row>
    <row r="84" spans="1:10" x14ac:dyDescent="0.25">
      <c r="A84" s="4">
        <v>102</v>
      </c>
      <c r="B84" s="6">
        <v>45028</v>
      </c>
      <c r="C84" s="4"/>
      <c r="D84" s="4"/>
      <c r="E84" s="8"/>
      <c r="F84" s="82">
        <v>0.34090909090909088</v>
      </c>
      <c r="G84" s="2"/>
      <c r="H84" s="2"/>
      <c r="I84" s="2"/>
      <c r="J84" s="2"/>
    </row>
    <row r="85" spans="1:10" x14ac:dyDescent="0.25">
      <c r="A85" s="4">
        <v>103</v>
      </c>
      <c r="B85" s="6">
        <v>45029</v>
      </c>
      <c r="C85" s="4"/>
      <c r="D85" s="4"/>
      <c r="E85" s="8"/>
      <c r="F85" s="82">
        <v>0.36363636363636365</v>
      </c>
      <c r="G85" s="2"/>
      <c r="H85" s="2"/>
      <c r="I85" s="2"/>
      <c r="J85" s="2"/>
    </row>
    <row r="86" spans="1:10" x14ac:dyDescent="0.25">
      <c r="A86" s="4">
        <v>104</v>
      </c>
      <c r="B86" s="6">
        <v>45030</v>
      </c>
      <c r="C86" s="4"/>
      <c r="D86" s="4"/>
      <c r="E86" s="8"/>
      <c r="F86" s="82">
        <v>0.38636363636363635</v>
      </c>
      <c r="G86" s="2"/>
      <c r="H86" s="2"/>
      <c r="I86" s="2"/>
      <c r="J86" s="2"/>
    </row>
    <row r="87" spans="1:10" x14ac:dyDescent="0.25">
      <c r="A87" s="4">
        <v>105</v>
      </c>
      <c r="B87" s="6">
        <v>45031</v>
      </c>
      <c r="C87" s="4"/>
      <c r="D87" s="4"/>
      <c r="E87" s="8"/>
      <c r="F87" s="82">
        <v>0.40909090909090912</v>
      </c>
      <c r="G87" s="2"/>
      <c r="H87" s="2"/>
      <c r="I87" s="2"/>
      <c r="J87" s="2"/>
    </row>
    <row r="88" spans="1:10" x14ac:dyDescent="0.25">
      <c r="A88" s="4">
        <v>106</v>
      </c>
      <c r="B88" s="6">
        <v>45032</v>
      </c>
      <c r="C88" s="4"/>
      <c r="D88" s="4"/>
      <c r="E88" s="8"/>
      <c r="F88" s="82">
        <v>0.43181818181818182</v>
      </c>
      <c r="G88" s="2"/>
      <c r="H88" s="2"/>
      <c r="I88" s="2"/>
      <c r="J88" s="2"/>
    </row>
    <row r="89" spans="1:10" x14ac:dyDescent="0.25">
      <c r="A89" s="4">
        <v>107</v>
      </c>
      <c r="B89" s="6">
        <v>45033</v>
      </c>
      <c r="C89" s="4"/>
      <c r="D89" s="4"/>
      <c r="E89" s="8"/>
      <c r="F89" s="82">
        <v>0.45454545454545453</v>
      </c>
      <c r="G89" s="2"/>
      <c r="H89" s="2"/>
      <c r="I89" s="2"/>
      <c r="J89" s="2"/>
    </row>
    <row r="90" spans="1:10" x14ac:dyDescent="0.25">
      <c r="A90" s="4">
        <v>108</v>
      </c>
      <c r="B90" s="6">
        <v>45034</v>
      </c>
      <c r="C90" s="4"/>
      <c r="D90" s="4"/>
      <c r="E90" s="8"/>
      <c r="F90" s="82">
        <v>0.47727272727272729</v>
      </c>
      <c r="G90" s="2"/>
      <c r="H90" s="2"/>
      <c r="I90" s="2"/>
      <c r="J90" s="2"/>
    </row>
    <row r="91" spans="1:10" x14ac:dyDescent="0.25">
      <c r="A91" s="4">
        <v>109</v>
      </c>
      <c r="B91" s="6">
        <v>45035</v>
      </c>
      <c r="C91" s="4"/>
      <c r="D91" s="4"/>
      <c r="E91" s="8"/>
      <c r="F91" s="82">
        <v>0.5</v>
      </c>
      <c r="G91" s="2"/>
      <c r="H91" s="2"/>
      <c r="I91" s="2"/>
      <c r="J91" s="2"/>
    </row>
    <row r="92" spans="1:10" x14ac:dyDescent="0.25">
      <c r="A92" s="4">
        <v>110</v>
      </c>
      <c r="B92" s="6">
        <v>45036</v>
      </c>
      <c r="C92" s="4"/>
      <c r="D92" s="4"/>
      <c r="E92" s="8"/>
      <c r="F92" s="82">
        <v>0.52272727272727271</v>
      </c>
      <c r="G92" s="2"/>
      <c r="H92" s="2"/>
      <c r="I92" s="2"/>
      <c r="J92" s="2"/>
    </row>
    <row r="93" spans="1:10" x14ac:dyDescent="0.25">
      <c r="A93" s="4">
        <v>111</v>
      </c>
      <c r="B93" s="6">
        <v>45037</v>
      </c>
      <c r="C93" s="4"/>
      <c r="D93" s="4"/>
      <c r="E93" s="8"/>
      <c r="F93" s="82">
        <v>0.54545454545454541</v>
      </c>
      <c r="G93" s="2"/>
      <c r="H93" s="2"/>
      <c r="I93" s="2"/>
      <c r="J93" s="2"/>
    </row>
    <row r="94" spans="1:10" x14ac:dyDescent="0.25">
      <c r="A94" s="4">
        <v>112</v>
      </c>
      <c r="B94" s="6">
        <v>45038</v>
      </c>
      <c r="C94" s="4"/>
      <c r="D94" s="4"/>
      <c r="E94" s="8"/>
      <c r="F94" s="82">
        <v>0.56818181818181823</v>
      </c>
      <c r="G94" s="2"/>
      <c r="H94" s="2"/>
      <c r="I94" s="2"/>
      <c r="J94" s="2"/>
    </row>
    <row r="95" spans="1:10" x14ac:dyDescent="0.25">
      <c r="A95" s="4">
        <v>113</v>
      </c>
      <c r="B95" s="6">
        <v>45039</v>
      </c>
      <c r="C95" s="4"/>
      <c r="D95" s="4"/>
      <c r="E95" s="8"/>
      <c r="F95" s="82">
        <v>0.59090909090909094</v>
      </c>
      <c r="G95" s="2"/>
      <c r="H95" s="2"/>
      <c r="I95" s="2"/>
      <c r="J95" s="2"/>
    </row>
    <row r="96" spans="1:10" x14ac:dyDescent="0.25">
      <c r="A96" s="4">
        <v>114</v>
      </c>
      <c r="B96" s="6">
        <v>45040</v>
      </c>
      <c r="C96" s="4"/>
      <c r="D96" s="4"/>
      <c r="E96" s="8"/>
      <c r="F96" s="82">
        <v>0.61363636363636365</v>
      </c>
      <c r="G96" s="2"/>
      <c r="H96" s="2"/>
      <c r="I96" s="2"/>
      <c r="J96" s="2"/>
    </row>
    <row r="97" spans="1:10" x14ac:dyDescent="0.25">
      <c r="A97" s="4">
        <v>115</v>
      </c>
      <c r="B97" s="6">
        <v>45041</v>
      </c>
      <c r="C97" s="4"/>
      <c r="D97" s="4"/>
      <c r="E97" s="8"/>
      <c r="F97" s="82">
        <v>0.63636363636363635</v>
      </c>
      <c r="G97" s="2"/>
      <c r="H97" s="2"/>
      <c r="I97" s="2"/>
      <c r="J97" s="2"/>
    </row>
    <row r="98" spans="1:10" x14ac:dyDescent="0.25">
      <c r="A98" s="4">
        <v>116</v>
      </c>
      <c r="B98" s="6">
        <v>45042</v>
      </c>
      <c r="C98" s="4"/>
      <c r="D98" s="4"/>
      <c r="E98" s="8"/>
      <c r="F98" s="82">
        <v>0.65909090909090906</v>
      </c>
      <c r="G98" s="2"/>
      <c r="H98" s="2"/>
      <c r="I98" s="2"/>
      <c r="J98" s="2"/>
    </row>
    <row r="99" spans="1:10" x14ac:dyDescent="0.25">
      <c r="A99" s="4">
        <v>117</v>
      </c>
      <c r="B99" s="6">
        <v>45043</v>
      </c>
      <c r="C99" s="4"/>
      <c r="D99" s="4"/>
      <c r="E99" s="8"/>
      <c r="F99" s="82">
        <v>0.68181818181818177</v>
      </c>
      <c r="G99" s="2"/>
      <c r="H99" s="2"/>
      <c r="I99" s="2"/>
      <c r="J99" s="2"/>
    </row>
    <row r="100" spans="1:10" x14ac:dyDescent="0.25">
      <c r="A100" s="4">
        <v>118</v>
      </c>
      <c r="B100" s="6">
        <v>45044</v>
      </c>
      <c r="C100" s="4"/>
      <c r="D100" s="4"/>
      <c r="E100" s="8"/>
      <c r="F100" s="82">
        <v>0.69065656565656564</v>
      </c>
      <c r="G100" s="2"/>
      <c r="H100" s="2"/>
      <c r="I100" s="2"/>
      <c r="J100" s="2"/>
    </row>
    <row r="101" spans="1:10" x14ac:dyDescent="0.25">
      <c r="A101" s="4">
        <v>119</v>
      </c>
      <c r="B101" s="6">
        <v>45045</v>
      </c>
      <c r="C101" s="4"/>
      <c r="D101" s="4"/>
      <c r="E101" s="8"/>
      <c r="F101" s="82">
        <v>0.69947474747474747</v>
      </c>
      <c r="G101" s="2"/>
      <c r="H101" s="2"/>
      <c r="I101" s="2"/>
      <c r="J101" s="2"/>
    </row>
    <row r="102" spans="1:10" x14ac:dyDescent="0.25">
      <c r="A102" s="4">
        <v>120</v>
      </c>
      <c r="B102" s="6">
        <v>45046</v>
      </c>
      <c r="C102" s="4"/>
      <c r="D102" s="4"/>
      <c r="E102" s="8"/>
      <c r="F102" s="82">
        <v>0.70829292929292942</v>
      </c>
      <c r="G102" s="2"/>
      <c r="H102" s="2"/>
      <c r="I102" s="2"/>
      <c r="J102" s="2"/>
    </row>
    <row r="103" spans="1:10" x14ac:dyDescent="0.25">
      <c r="A103" s="4">
        <v>121</v>
      </c>
      <c r="B103" s="6">
        <v>45047</v>
      </c>
      <c r="C103" s="4"/>
      <c r="D103" s="4"/>
      <c r="E103" s="8"/>
      <c r="F103" s="82">
        <v>0.71711111111111125</v>
      </c>
      <c r="G103" s="2"/>
      <c r="H103" s="2"/>
      <c r="I103" s="2"/>
      <c r="J103" s="2"/>
    </row>
    <row r="104" spans="1:10" x14ac:dyDescent="0.25">
      <c r="A104" s="4">
        <v>122</v>
      </c>
      <c r="B104" s="6">
        <v>45048</v>
      </c>
      <c r="C104" s="4"/>
      <c r="D104" s="4"/>
      <c r="E104" s="8"/>
      <c r="F104" s="82">
        <v>0.72592929292929309</v>
      </c>
      <c r="G104" s="2"/>
      <c r="H104" s="2"/>
      <c r="I104" s="2"/>
      <c r="J104" s="2"/>
    </row>
    <row r="105" spans="1:10" x14ac:dyDescent="0.25">
      <c r="A105" s="4">
        <v>123</v>
      </c>
      <c r="B105" s="6">
        <v>45049</v>
      </c>
      <c r="C105" s="4"/>
      <c r="D105" s="4"/>
      <c r="E105" s="8"/>
      <c r="F105" s="82">
        <v>0.73474747474747493</v>
      </c>
      <c r="G105" s="2"/>
      <c r="H105" s="2"/>
      <c r="I105" s="2"/>
      <c r="J105" s="2"/>
    </row>
    <row r="106" spans="1:10" x14ac:dyDescent="0.25">
      <c r="A106" s="4">
        <v>124</v>
      </c>
      <c r="B106" s="6">
        <v>45050</v>
      </c>
      <c r="C106" s="4"/>
      <c r="D106" s="4"/>
      <c r="E106" s="8"/>
      <c r="F106" s="82">
        <v>0.74356565656565676</v>
      </c>
      <c r="G106" s="2"/>
      <c r="H106" s="2"/>
      <c r="I106" s="2"/>
      <c r="J106" s="2"/>
    </row>
    <row r="107" spans="1:10" x14ac:dyDescent="0.25">
      <c r="A107" s="4">
        <v>125</v>
      </c>
      <c r="B107" s="6">
        <v>45051</v>
      </c>
      <c r="C107" s="4"/>
      <c r="D107" s="4"/>
      <c r="E107" s="8"/>
      <c r="F107" s="82">
        <v>0.75238383838383849</v>
      </c>
      <c r="G107" s="2"/>
      <c r="H107" s="2"/>
      <c r="I107" s="2"/>
      <c r="J107" s="2"/>
    </row>
    <row r="108" spans="1:10" x14ac:dyDescent="0.25">
      <c r="A108" s="4">
        <v>126</v>
      </c>
      <c r="B108" s="6">
        <v>45052</v>
      </c>
      <c r="C108" s="4"/>
      <c r="D108" s="4"/>
      <c r="E108" s="8"/>
      <c r="F108" s="82">
        <v>0.76120202020202032</v>
      </c>
      <c r="G108" s="2"/>
      <c r="H108" s="2"/>
      <c r="I108" s="2"/>
      <c r="J108" s="2"/>
    </row>
    <row r="109" spans="1:10" x14ac:dyDescent="0.25">
      <c r="A109" s="4">
        <v>127</v>
      </c>
      <c r="B109" s="6">
        <v>45053</v>
      </c>
      <c r="C109" s="4"/>
      <c r="D109" s="4"/>
      <c r="E109" s="8"/>
      <c r="F109" s="82">
        <v>0.77002020202020205</v>
      </c>
      <c r="G109" s="2"/>
      <c r="H109" s="2"/>
      <c r="I109" s="2"/>
      <c r="J109" s="2"/>
    </row>
    <row r="110" spans="1:10" x14ac:dyDescent="0.25">
      <c r="A110" s="4">
        <v>128</v>
      </c>
      <c r="B110" s="6">
        <v>45054</v>
      </c>
      <c r="C110" s="4"/>
      <c r="D110" s="4"/>
      <c r="E110" s="4"/>
      <c r="F110" s="82">
        <v>0.77883838383838377</v>
      </c>
      <c r="G110" s="2"/>
      <c r="H110" s="2"/>
      <c r="I110" s="2"/>
      <c r="J110" s="2"/>
    </row>
    <row r="111" spans="1:10" x14ac:dyDescent="0.25">
      <c r="A111" s="4">
        <v>129</v>
      </c>
      <c r="B111" s="6">
        <v>45055</v>
      </c>
      <c r="C111" s="4"/>
      <c r="D111" s="4"/>
      <c r="E111" s="4"/>
      <c r="F111" s="82">
        <v>0.78765656565656561</v>
      </c>
      <c r="G111" s="2"/>
      <c r="H111" s="2"/>
      <c r="I111" s="2"/>
      <c r="J111" s="2"/>
    </row>
    <row r="112" spans="1:10" x14ac:dyDescent="0.25">
      <c r="A112" s="4">
        <v>130</v>
      </c>
      <c r="B112" s="6">
        <v>45056</v>
      </c>
      <c r="C112" s="4"/>
      <c r="D112" s="4"/>
      <c r="E112" s="4"/>
      <c r="F112" s="82">
        <v>0.79647474747474734</v>
      </c>
      <c r="G112" s="2"/>
      <c r="H112" s="2"/>
      <c r="I112" s="2"/>
      <c r="J112" s="2"/>
    </row>
    <row r="113" spans="1:10" x14ac:dyDescent="0.25">
      <c r="A113" s="4">
        <v>131</v>
      </c>
      <c r="B113" s="6">
        <v>45057</v>
      </c>
      <c r="C113" s="4"/>
      <c r="D113" s="4"/>
      <c r="E113" s="4"/>
      <c r="F113" s="82">
        <v>0.80529292929292917</v>
      </c>
      <c r="G113" s="2"/>
      <c r="H113" s="2"/>
      <c r="I113" s="2"/>
      <c r="J113" s="2"/>
    </row>
    <row r="114" spans="1:10" x14ac:dyDescent="0.25">
      <c r="A114" s="4">
        <v>132</v>
      </c>
      <c r="B114" s="6">
        <v>45058</v>
      </c>
      <c r="C114" s="4"/>
      <c r="D114" s="4"/>
      <c r="E114" s="4"/>
      <c r="F114" s="82">
        <v>0.8141111111111109</v>
      </c>
      <c r="G114" s="2"/>
      <c r="H114" s="2"/>
      <c r="I114" s="2"/>
      <c r="J114" s="2"/>
    </row>
    <row r="115" spans="1:10" x14ac:dyDescent="0.25">
      <c r="A115" s="4">
        <v>133</v>
      </c>
      <c r="B115" s="6">
        <v>45059</v>
      </c>
      <c r="C115" s="4"/>
      <c r="D115" s="4"/>
      <c r="E115" s="4"/>
      <c r="F115" s="82">
        <v>0.82292929292929273</v>
      </c>
      <c r="G115" s="2"/>
      <c r="H115" s="2"/>
      <c r="I115" s="2"/>
      <c r="J115" s="2"/>
    </row>
    <row r="116" spans="1:10" x14ac:dyDescent="0.25">
      <c r="A116" s="4">
        <v>134</v>
      </c>
      <c r="B116" s="6">
        <v>45060</v>
      </c>
      <c r="C116" s="4"/>
      <c r="D116" s="4"/>
      <c r="E116" s="4"/>
      <c r="F116" s="82">
        <v>0.83174747474747446</v>
      </c>
      <c r="G116" s="2"/>
      <c r="H116" s="2"/>
      <c r="I116" s="2"/>
      <c r="J116" s="2"/>
    </row>
    <row r="117" spans="1:10" x14ac:dyDescent="0.25">
      <c r="A117" s="4">
        <v>135</v>
      </c>
      <c r="B117" s="6">
        <v>45061</v>
      </c>
      <c r="C117" s="4"/>
      <c r="D117" s="4"/>
      <c r="E117" s="4"/>
      <c r="F117" s="82">
        <v>0.84056565656565629</v>
      </c>
      <c r="G117" s="2"/>
      <c r="H117" s="2"/>
      <c r="I117" s="2"/>
      <c r="J117" s="2"/>
    </row>
    <row r="118" spans="1:10" x14ac:dyDescent="0.25">
      <c r="A118" s="4">
        <v>136</v>
      </c>
      <c r="B118" s="6">
        <v>45062</v>
      </c>
      <c r="C118" s="4"/>
      <c r="D118" s="4"/>
      <c r="E118" s="4"/>
      <c r="F118" s="82">
        <v>0.84938383838383802</v>
      </c>
      <c r="G118" s="2"/>
      <c r="H118" s="2"/>
      <c r="I118" s="2"/>
      <c r="J118" s="2"/>
    </row>
    <row r="119" spans="1:10" x14ac:dyDescent="0.25">
      <c r="A119" s="4">
        <v>137</v>
      </c>
      <c r="B119" s="6">
        <v>45063</v>
      </c>
      <c r="C119" s="4"/>
      <c r="D119" s="4"/>
      <c r="E119" s="4"/>
      <c r="F119" s="82">
        <v>0.85820202020201986</v>
      </c>
      <c r="G119" s="2"/>
      <c r="H119" s="2"/>
      <c r="I119" s="2"/>
      <c r="J119" s="2"/>
    </row>
    <row r="120" spans="1:10" x14ac:dyDescent="0.25">
      <c r="A120" s="4">
        <v>138</v>
      </c>
      <c r="B120" s="6">
        <v>45064</v>
      </c>
      <c r="C120" s="4"/>
      <c r="D120" s="4"/>
      <c r="E120" s="4"/>
      <c r="F120" s="82">
        <v>0.86702020202020158</v>
      </c>
      <c r="G120" s="2"/>
      <c r="H120" s="2"/>
      <c r="I120" s="2"/>
      <c r="J120" s="2"/>
    </row>
    <row r="121" spans="1:10" x14ac:dyDescent="0.25">
      <c r="A121" s="4">
        <v>139</v>
      </c>
      <c r="B121" s="6">
        <v>45065</v>
      </c>
      <c r="C121" s="4"/>
      <c r="D121" s="4"/>
      <c r="E121" s="4"/>
      <c r="F121" s="82">
        <v>0.87583838383838331</v>
      </c>
      <c r="G121" s="2"/>
      <c r="H121" s="2"/>
      <c r="I121" s="2"/>
      <c r="J121" s="2"/>
    </row>
    <row r="122" spans="1:10" x14ac:dyDescent="0.25">
      <c r="A122" s="4">
        <v>140</v>
      </c>
      <c r="B122" s="6">
        <v>45066</v>
      </c>
      <c r="C122" s="4"/>
      <c r="D122" s="4"/>
      <c r="E122" s="4"/>
      <c r="F122" s="82">
        <v>0.88465656565656514</v>
      </c>
      <c r="G122" s="2"/>
      <c r="H122" s="2"/>
      <c r="I122" s="2"/>
      <c r="J122" s="2"/>
    </row>
    <row r="123" spans="1:10" x14ac:dyDescent="0.25">
      <c r="A123" s="4">
        <v>141</v>
      </c>
      <c r="B123" s="6">
        <v>45067</v>
      </c>
      <c r="C123" s="4"/>
      <c r="D123" s="4"/>
      <c r="E123" s="4"/>
      <c r="F123" s="82">
        <v>0.89347474747474687</v>
      </c>
      <c r="G123" s="2"/>
      <c r="H123" s="2"/>
      <c r="I123" s="2"/>
      <c r="J123" s="2"/>
    </row>
    <row r="124" spans="1:10" x14ac:dyDescent="0.25">
      <c r="A124" s="4">
        <v>142</v>
      </c>
      <c r="B124" s="6">
        <v>45068</v>
      </c>
      <c r="C124" s="4"/>
      <c r="D124" s="4"/>
      <c r="E124" s="4"/>
      <c r="F124" s="4">
        <v>0.9022929292929287</v>
      </c>
      <c r="G124" s="2"/>
      <c r="H124" s="2"/>
      <c r="I124" s="2"/>
      <c r="J124" s="2"/>
    </row>
    <row r="125" spans="1:10" x14ac:dyDescent="0.25">
      <c r="A125" s="4">
        <v>143</v>
      </c>
      <c r="B125" s="6">
        <v>45069</v>
      </c>
      <c r="C125" s="4"/>
      <c r="D125" s="4"/>
      <c r="E125" s="4"/>
      <c r="F125" s="4">
        <v>0.91111111111111043</v>
      </c>
      <c r="G125" s="2"/>
      <c r="H125" s="2"/>
      <c r="I125" s="2"/>
      <c r="J125" s="2"/>
    </row>
    <row r="126" spans="1:10" x14ac:dyDescent="0.25">
      <c r="A126" s="4">
        <v>144</v>
      </c>
      <c r="B126" s="6">
        <v>45070</v>
      </c>
      <c r="C126" s="4"/>
      <c r="D126" s="4"/>
      <c r="E126" s="4"/>
      <c r="F126" s="4">
        <v>0.91992929292929226</v>
      </c>
      <c r="G126" s="2"/>
      <c r="H126" s="2"/>
      <c r="I126" s="2"/>
      <c r="J126" s="2"/>
    </row>
    <row r="127" spans="1:10" x14ac:dyDescent="0.25">
      <c r="A127" s="4">
        <v>145</v>
      </c>
      <c r="B127" s="6">
        <v>45071</v>
      </c>
      <c r="C127" s="4"/>
      <c r="D127" s="4"/>
      <c r="E127" s="4"/>
      <c r="F127" s="4">
        <v>0.92874747474747399</v>
      </c>
      <c r="G127" s="2"/>
      <c r="H127" s="2"/>
      <c r="I127" s="2"/>
      <c r="J127" s="2"/>
    </row>
    <row r="128" spans="1:10" x14ac:dyDescent="0.25">
      <c r="A128" s="4">
        <v>146</v>
      </c>
      <c r="B128" s="6">
        <v>45072</v>
      </c>
      <c r="C128" s="4"/>
      <c r="D128" s="4"/>
      <c r="E128" s="4"/>
      <c r="F128" s="4">
        <v>0.93756565656565583</v>
      </c>
      <c r="G128" s="2"/>
      <c r="H128" s="2"/>
      <c r="I128" s="2"/>
      <c r="J128" s="2"/>
    </row>
    <row r="129" spans="1:10" x14ac:dyDescent="0.25">
      <c r="A129" s="4">
        <v>147</v>
      </c>
      <c r="B129" s="6">
        <v>45073</v>
      </c>
      <c r="C129" s="4"/>
      <c r="D129" s="4"/>
      <c r="E129" s="4"/>
      <c r="F129" s="4">
        <v>0.94638383838383755</v>
      </c>
      <c r="G129" s="2"/>
      <c r="H129" s="2"/>
      <c r="I129" s="2"/>
      <c r="J129" s="2"/>
    </row>
    <row r="130" spans="1:10" x14ac:dyDescent="0.25">
      <c r="A130" s="4">
        <v>148</v>
      </c>
      <c r="B130" s="6">
        <v>45074</v>
      </c>
      <c r="C130" s="4"/>
      <c r="D130" s="4"/>
      <c r="E130" s="4"/>
      <c r="F130" s="4">
        <v>0.95520202020201939</v>
      </c>
      <c r="G130" s="2"/>
      <c r="H130" s="2"/>
      <c r="I130" s="2"/>
      <c r="J130" s="2"/>
    </row>
    <row r="131" spans="1:10" x14ac:dyDescent="0.25">
      <c r="A131" s="4">
        <v>149</v>
      </c>
      <c r="B131" s="6">
        <v>45075</v>
      </c>
      <c r="C131" s="4"/>
      <c r="D131" s="4"/>
      <c r="E131" s="4"/>
      <c r="F131" s="4">
        <v>0.96402020202020111</v>
      </c>
      <c r="G131" s="2"/>
      <c r="H131" s="2"/>
      <c r="I131" s="2"/>
      <c r="J131" s="2"/>
    </row>
    <row r="132" spans="1:10" x14ac:dyDescent="0.25">
      <c r="A132" s="4">
        <v>150</v>
      </c>
      <c r="B132" s="6">
        <v>45076</v>
      </c>
      <c r="C132" s="4"/>
      <c r="D132" s="4"/>
      <c r="E132" s="4"/>
      <c r="F132" s="4">
        <v>0.97283838383838284</v>
      </c>
      <c r="G132" s="2"/>
      <c r="H132" s="2"/>
      <c r="I132" s="2"/>
      <c r="J132" s="2"/>
    </row>
    <row r="133" spans="1:10" x14ac:dyDescent="0.25">
      <c r="A133" s="4">
        <v>151</v>
      </c>
      <c r="B133" s="6">
        <v>45077</v>
      </c>
      <c r="C133" s="4"/>
      <c r="D133" s="4"/>
      <c r="E133" s="4"/>
      <c r="F133" s="4">
        <v>0.98165656565656467</v>
      </c>
      <c r="G133" s="2"/>
      <c r="H133" s="2"/>
      <c r="I133" s="2"/>
      <c r="J133" s="2"/>
    </row>
    <row r="134" spans="1:10" x14ac:dyDescent="0.25">
      <c r="A134" s="4">
        <v>152</v>
      </c>
      <c r="B134" s="6">
        <v>45078</v>
      </c>
      <c r="C134" s="4"/>
      <c r="D134" s="4"/>
      <c r="E134" s="4"/>
      <c r="F134" s="4">
        <v>0.9904747474747464</v>
      </c>
      <c r="G134" s="2"/>
      <c r="H134" s="2"/>
      <c r="I134" s="2"/>
      <c r="J134" s="2"/>
    </row>
    <row r="135" spans="1:10" x14ac:dyDescent="0.25">
      <c r="A135" s="4">
        <v>153</v>
      </c>
      <c r="B135" s="6">
        <v>45079</v>
      </c>
      <c r="C135" s="4"/>
      <c r="D135" s="4"/>
      <c r="E135" s="4"/>
      <c r="F135" s="4">
        <v>1</v>
      </c>
      <c r="G135" s="2"/>
      <c r="H135" s="2"/>
      <c r="I135" s="2"/>
      <c r="J135" s="2"/>
    </row>
    <row r="136" spans="1:10" x14ac:dyDescent="0.25">
      <c r="A136" s="4">
        <v>154</v>
      </c>
      <c r="B136" s="6">
        <v>45080</v>
      </c>
      <c r="C136" s="4"/>
      <c r="D136" s="4"/>
      <c r="E136" s="4"/>
      <c r="F136" s="4">
        <v>1</v>
      </c>
      <c r="G136" s="2"/>
      <c r="H136" s="2"/>
      <c r="I136" s="2"/>
      <c r="J136" s="2"/>
    </row>
    <row r="137" spans="1:10" x14ac:dyDescent="0.25">
      <c r="A137" s="4">
        <v>155</v>
      </c>
      <c r="B137" s="6">
        <v>45081</v>
      </c>
      <c r="C137" s="4"/>
      <c r="D137" s="4"/>
      <c r="E137" s="4"/>
      <c r="F137" s="4">
        <v>1</v>
      </c>
      <c r="G137" s="2"/>
      <c r="H137" s="2"/>
      <c r="I137" s="2"/>
      <c r="J137" s="2"/>
    </row>
    <row r="138" spans="1:10" x14ac:dyDescent="0.25">
      <c r="A138" s="4">
        <v>156</v>
      </c>
      <c r="B138" s="6">
        <v>45082</v>
      </c>
      <c r="C138" s="4"/>
      <c r="D138" s="4"/>
      <c r="E138" s="4"/>
      <c r="F138" s="4">
        <v>1</v>
      </c>
      <c r="G138" s="2"/>
      <c r="H138" s="2"/>
      <c r="I138" s="2"/>
      <c r="J138" s="2"/>
    </row>
    <row r="139" spans="1:10" x14ac:dyDescent="0.25">
      <c r="A139" s="4">
        <v>157</v>
      </c>
      <c r="B139" s="6">
        <v>45083</v>
      </c>
      <c r="F139" s="4">
        <v>1</v>
      </c>
      <c r="G139" s="2"/>
      <c r="H139" s="2"/>
      <c r="I139" s="2"/>
      <c r="J139" s="2"/>
    </row>
    <row r="140" spans="1:10" x14ac:dyDescent="0.25">
      <c r="A140" s="4">
        <v>158</v>
      </c>
      <c r="B140" s="6">
        <v>45084</v>
      </c>
      <c r="F140" s="4">
        <v>1</v>
      </c>
    </row>
    <row r="141" spans="1:10" x14ac:dyDescent="0.25">
      <c r="A141" s="4">
        <v>159</v>
      </c>
      <c r="B141" s="6">
        <v>45085</v>
      </c>
      <c r="F141" s="4">
        <v>1</v>
      </c>
    </row>
    <row r="142" spans="1:10" x14ac:dyDescent="0.25">
      <c r="A142" s="4">
        <v>160</v>
      </c>
      <c r="B142" s="6">
        <v>45086</v>
      </c>
      <c r="F142" s="4">
        <v>1</v>
      </c>
    </row>
    <row r="143" spans="1:10" x14ac:dyDescent="0.25">
      <c r="A143" s="4">
        <v>161</v>
      </c>
      <c r="B143" s="6">
        <v>45087</v>
      </c>
      <c r="F143" s="4">
        <v>1</v>
      </c>
    </row>
    <row r="144" spans="1:10" x14ac:dyDescent="0.25">
      <c r="A144" s="4">
        <v>162</v>
      </c>
      <c r="B144" s="6">
        <v>45088</v>
      </c>
      <c r="F144" s="4">
        <v>1</v>
      </c>
    </row>
    <row r="145" spans="1:6" x14ac:dyDescent="0.25">
      <c r="A145" s="4">
        <v>163</v>
      </c>
      <c r="B145" s="6">
        <v>45089</v>
      </c>
      <c r="F145" s="4">
        <v>1</v>
      </c>
    </row>
    <row r="146" spans="1:6" x14ac:dyDescent="0.25">
      <c r="A146" s="4">
        <v>164</v>
      </c>
      <c r="B146" s="6">
        <v>45090</v>
      </c>
      <c r="F146" s="4">
        <v>1</v>
      </c>
    </row>
    <row r="147" spans="1:6" x14ac:dyDescent="0.25">
      <c r="A147" s="4">
        <v>165</v>
      </c>
      <c r="B147" s="6">
        <v>45091</v>
      </c>
      <c r="F147" s="4">
        <v>1</v>
      </c>
    </row>
    <row r="148" spans="1:6" x14ac:dyDescent="0.25">
      <c r="A148" s="4">
        <v>166</v>
      </c>
      <c r="B148" s="6">
        <v>45092</v>
      </c>
      <c r="F148" s="4">
        <v>1</v>
      </c>
    </row>
    <row r="149" spans="1:6" x14ac:dyDescent="0.25">
      <c r="A149" s="4">
        <v>167</v>
      </c>
      <c r="B149" s="6">
        <v>45093</v>
      </c>
    </row>
    <row r="150" spans="1:6" x14ac:dyDescent="0.25">
      <c r="A150" s="4">
        <v>168</v>
      </c>
      <c r="B150" s="6">
        <v>45094</v>
      </c>
    </row>
    <row r="151" spans="1:6" x14ac:dyDescent="0.25">
      <c r="A151" s="4">
        <v>169</v>
      </c>
      <c r="B151" s="6">
        <v>45095</v>
      </c>
    </row>
    <row r="152" spans="1:6" x14ac:dyDescent="0.25">
      <c r="A152" s="4">
        <v>170</v>
      </c>
      <c r="B152" s="6">
        <v>45096</v>
      </c>
    </row>
    <row r="153" spans="1:6" x14ac:dyDescent="0.25">
      <c r="A153" s="4">
        <v>171</v>
      </c>
      <c r="B153" s="6">
        <v>45097</v>
      </c>
    </row>
    <row r="154" spans="1:6" x14ac:dyDescent="0.25">
      <c r="A154" s="4">
        <v>172</v>
      </c>
      <c r="B154" s="6">
        <v>45098</v>
      </c>
    </row>
    <row r="155" spans="1:6" x14ac:dyDescent="0.25">
      <c r="A155" s="4">
        <v>173</v>
      </c>
      <c r="B155" s="6">
        <v>45099</v>
      </c>
    </row>
    <row r="156" spans="1:6" x14ac:dyDescent="0.25">
      <c r="A156" s="4">
        <v>174</v>
      </c>
      <c r="B156" s="6">
        <v>45100</v>
      </c>
    </row>
    <row r="157" spans="1:6" x14ac:dyDescent="0.25">
      <c r="A157" s="4">
        <v>175</v>
      </c>
      <c r="B157" s="6">
        <v>45101</v>
      </c>
    </row>
    <row r="158" spans="1:6" x14ac:dyDescent="0.25">
      <c r="A158" s="4">
        <v>176</v>
      </c>
      <c r="B158" s="6">
        <v>45102</v>
      </c>
    </row>
    <row r="159" spans="1:6" x14ac:dyDescent="0.25">
      <c r="A159" s="4">
        <v>177</v>
      </c>
      <c r="B159" s="6">
        <v>45103</v>
      </c>
    </row>
    <row r="160" spans="1:6" x14ac:dyDescent="0.25">
      <c r="A160" s="4">
        <v>178</v>
      </c>
      <c r="B160" s="6">
        <v>45104</v>
      </c>
    </row>
    <row r="161" spans="1:8" x14ac:dyDescent="0.25">
      <c r="A161" s="4">
        <v>179</v>
      </c>
      <c r="B161" s="6">
        <v>45105</v>
      </c>
    </row>
    <row r="162" spans="1:8" x14ac:dyDescent="0.25">
      <c r="A162" s="4">
        <v>180</v>
      </c>
      <c r="B162" s="6">
        <v>45106</v>
      </c>
    </row>
    <row r="163" spans="1:8" x14ac:dyDescent="0.25">
      <c r="A163" s="4">
        <v>181</v>
      </c>
      <c r="B163" s="6">
        <v>45107</v>
      </c>
    </row>
    <row r="164" spans="1:8" x14ac:dyDescent="0.25">
      <c r="A164" s="4"/>
      <c r="B164" s="6"/>
    </row>
    <row r="165" spans="1:8" x14ac:dyDescent="0.25">
      <c r="A165" s="4"/>
      <c r="B165" s="6"/>
    </row>
    <row r="166" spans="1:8" x14ac:dyDescent="0.25">
      <c r="A166" s="4"/>
      <c r="B166" s="6"/>
    </row>
    <row r="167" spans="1:8" x14ac:dyDescent="0.25">
      <c r="A167" s="4"/>
      <c r="B167" s="6"/>
    </row>
    <row r="169" spans="1:8" x14ac:dyDescent="0.25">
      <c r="E169" s="15" t="s">
        <v>90</v>
      </c>
      <c r="F169" s="15" t="s">
        <v>91</v>
      </c>
      <c r="G169" s="15" t="s">
        <v>92</v>
      </c>
      <c r="H169" s="15" t="s">
        <v>97</v>
      </c>
    </row>
  </sheetData>
  <mergeCells count="4">
    <mergeCell ref="A1:F1"/>
    <mergeCell ref="A2:F2"/>
    <mergeCell ref="A3:F3"/>
    <mergeCell ref="A4:F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00"/>
  </sheetPr>
  <dimension ref="A1:AG171"/>
  <sheetViews>
    <sheetView topLeftCell="A147" workbookViewId="0">
      <selection activeCell="D170" sqref="D170:G170"/>
    </sheetView>
  </sheetViews>
  <sheetFormatPr defaultRowHeight="15" x14ac:dyDescent="0.25"/>
  <cols>
    <col min="1" max="1" width="12.5703125" customWidth="1"/>
    <col min="2" max="2" width="10" customWidth="1"/>
    <col min="3" max="3" width="12.28515625" customWidth="1"/>
    <col min="4" max="4" width="20" customWidth="1"/>
    <col min="5" max="5" width="28" customWidth="1"/>
    <col min="6" max="6" width="18.42578125" customWidth="1"/>
    <col min="7" max="7" width="36.42578125" customWidth="1"/>
    <col min="8" max="8" width="24.5703125" customWidth="1"/>
    <col min="10" max="10" width="9.7109375" bestFit="1" customWidth="1"/>
    <col min="13" max="13" width="15.5703125" customWidth="1"/>
    <col min="16" max="16" width="16" customWidth="1"/>
  </cols>
  <sheetData>
    <row r="1" spans="1:33" x14ac:dyDescent="0.25">
      <c r="A1" s="154" t="s">
        <v>38</v>
      </c>
      <c r="B1" s="154"/>
      <c r="C1" s="154"/>
      <c r="D1" s="154"/>
      <c r="E1" s="154"/>
      <c r="F1" s="154"/>
    </row>
    <row r="2" spans="1:33" x14ac:dyDescent="0.25">
      <c r="A2" s="154" t="s">
        <v>36</v>
      </c>
      <c r="B2" s="154"/>
      <c r="C2" s="154"/>
      <c r="D2" s="154"/>
      <c r="E2" s="154"/>
      <c r="F2" s="154"/>
    </row>
    <row r="3" spans="1:33" x14ac:dyDescent="0.25">
      <c r="A3" s="154" t="s">
        <v>96</v>
      </c>
      <c r="B3" s="154"/>
      <c r="C3" s="154"/>
      <c r="D3" s="154"/>
      <c r="E3" s="154"/>
      <c r="F3" s="154"/>
    </row>
    <row r="4" spans="1:33" ht="15.75" thickBot="1" x14ac:dyDescent="0.3">
      <c r="A4" s="168">
        <v>2023</v>
      </c>
      <c r="B4" s="168"/>
      <c r="C4" s="168"/>
      <c r="D4" s="168"/>
      <c r="E4" s="168"/>
      <c r="F4" s="168"/>
      <c r="G4" s="4"/>
      <c r="H4" s="4"/>
      <c r="I4" s="4"/>
    </row>
    <row r="5" spans="1:33" ht="16.5" thickTop="1" thickBot="1" x14ac:dyDescent="0.3">
      <c r="A5" s="32" t="s">
        <v>27</v>
      </c>
      <c r="B5" s="32" t="s">
        <v>4</v>
      </c>
      <c r="C5" s="32" t="s">
        <v>62</v>
      </c>
      <c r="D5" s="5" t="s">
        <v>32</v>
      </c>
      <c r="E5" s="5" t="s">
        <v>33</v>
      </c>
      <c r="F5" s="5" t="s">
        <v>39</v>
      </c>
      <c r="G5" s="5" t="s">
        <v>115</v>
      </c>
      <c r="H5" s="5" t="s">
        <v>35</v>
      </c>
      <c r="J5" s="33"/>
    </row>
    <row r="6" spans="1:33" ht="16.5" thickTop="1" x14ac:dyDescent="0.25">
      <c r="A6" s="4"/>
      <c r="B6" s="6"/>
      <c r="K6" s="133">
        <v>18</v>
      </c>
      <c r="L6" s="131">
        <v>1.8E-3</v>
      </c>
      <c r="M6" s="131" t="s">
        <v>66</v>
      </c>
      <c r="N6" s="131"/>
      <c r="O6" s="131">
        <v>17</v>
      </c>
      <c r="P6" s="132">
        <v>45041</v>
      </c>
      <c r="Q6" s="131">
        <v>15.8</v>
      </c>
      <c r="R6" s="131">
        <v>17.5</v>
      </c>
      <c r="S6" s="131">
        <f>R6-Q6</f>
        <v>1.6999999999999993</v>
      </c>
      <c r="T6" s="131" t="s">
        <v>65</v>
      </c>
      <c r="U6" s="133">
        <v>0</v>
      </c>
      <c r="V6" s="133">
        <v>0</v>
      </c>
      <c r="W6" s="133">
        <v>0</v>
      </c>
      <c r="X6" s="133">
        <v>1</v>
      </c>
      <c r="Y6" s="133">
        <v>1</v>
      </c>
      <c r="Z6" s="133">
        <v>1</v>
      </c>
      <c r="AA6" s="134">
        <f>Z6/S6</f>
        <v>0.5882352941176473</v>
      </c>
      <c r="AB6" s="133" t="s">
        <v>127</v>
      </c>
      <c r="AC6" s="133" t="s">
        <v>101</v>
      </c>
      <c r="AD6" s="133" t="s">
        <v>137</v>
      </c>
      <c r="AE6" s="133">
        <v>2</v>
      </c>
      <c r="AF6" s="131"/>
      <c r="AG6" s="136" t="s">
        <v>132</v>
      </c>
    </row>
    <row r="7" spans="1:33" x14ac:dyDescent="0.25">
      <c r="A7" s="4">
        <v>25</v>
      </c>
      <c r="B7" s="6">
        <v>44951</v>
      </c>
    </row>
    <row r="8" spans="1:33" x14ac:dyDescent="0.25">
      <c r="A8" s="4">
        <v>26</v>
      </c>
      <c r="B8" s="6">
        <v>44952</v>
      </c>
    </row>
    <row r="9" spans="1:33" x14ac:dyDescent="0.25">
      <c r="A9" s="4">
        <v>27</v>
      </c>
      <c r="B9" s="6">
        <v>44953</v>
      </c>
    </row>
    <row r="10" spans="1:33" x14ac:dyDescent="0.25">
      <c r="A10" s="4">
        <v>28</v>
      </c>
      <c r="B10" s="6">
        <v>44954</v>
      </c>
    </row>
    <row r="11" spans="1:33" x14ac:dyDescent="0.25">
      <c r="A11" s="4">
        <v>29</v>
      </c>
      <c r="B11" s="6">
        <v>44955</v>
      </c>
    </row>
    <row r="12" spans="1:33" x14ac:dyDescent="0.25">
      <c r="A12" s="4">
        <v>30</v>
      </c>
      <c r="B12" s="6">
        <v>44956</v>
      </c>
    </row>
    <row r="13" spans="1:33" x14ac:dyDescent="0.25">
      <c r="A13" s="4">
        <v>31</v>
      </c>
      <c r="B13" s="6">
        <v>44957</v>
      </c>
    </row>
    <row r="14" spans="1:33" x14ac:dyDescent="0.25">
      <c r="A14" s="4">
        <v>32</v>
      </c>
      <c r="B14" s="6">
        <v>44958</v>
      </c>
      <c r="D14" s="21"/>
    </row>
    <row r="15" spans="1:33" x14ac:dyDescent="0.25">
      <c r="A15" s="4">
        <v>33</v>
      </c>
      <c r="B15" s="6">
        <v>44959</v>
      </c>
      <c r="D15" s="21"/>
    </row>
    <row r="16" spans="1:33" x14ac:dyDescent="0.25">
      <c r="A16" s="4">
        <v>34</v>
      </c>
      <c r="B16" s="6">
        <v>44960</v>
      </c>
      <c r="D16" s="21"/>
    </row>
    <row r="17" spans="1:4" x14ac:dyDescent="0.25">
      <c r="A17" s="4">
        <v>35</v>
      </c>
      <c r="B17" s="6">
        <v>44961</v>
      </c>
      <c r="D17" s="21"/>
    </row>
    <row r="18" spans="1:4" x14ac:dyDescent="0.25">
      <c r="A18" s="4">
        <v>36</v>
      </c>
      <c r="B18" s="6">
        <v>44962</v>
      </c>
      <c r="D18" s="21"/>
    </row>
    <row r="19" spans="1:4" x14ac:dyDescent="0.25">
      <c r="A19" s="4">
        <v>37</v>
      </c>
      <c r="B19" s="6">
        <v>44963</v>
      </c>
      <c r="D19" s="21"/>
    </row>
    <row r="20" spans="1:4" x14ac:dyDescent="0.25">
      <c r="A20" s="4">
        <v>38</v>
      </c>
      <c r="B20" s="6">
        <v>44964</v>
      </c>
      <c r="D20" s="21"/>
    </row>
    <row r="21" spans="1:4" x14ac:dyDescent="0.25">
      <c r="A21" s="4">
        <v>39</v>
      </c>
      <c r="B21" s="6">
        <v>44965</v>
      </c>
      <c r="D21" s="21"/>
    </row>
    <row r="22" spans="1:4" x14ac:dyDescent="0.25">
      <c r="A22" s="4">
        <v>40</v>
      </c>
      <c r="B22" s="6">
        <v>44966</v>
      </c>
      <c r="D22" s="21"/>
    </row>
    <row r="23" spans="1:4" x14ac:dyDescent="0.25">
      <c r="A23" s="4">
        <v>41</v>
      </c>
      <c r="B23" s="6">
        <v>44967</v>
      </c>
      <c r="D23" s="21"/>
    </row>
    <row r="24" spans="1:4" x14ac:dyDescent="0.25">
      <c r="A24" s="4">
        <v>42</v>
      </c>
      <c r="B24" s="6">
        <v>44968</v>
      </c>
      <c r="D24" s="21"/>
    </row>
    <row r="25" spans="1:4" x14ac:dyDescent="0.25">
      <c r="A25" s="4">
        <v>43</v>
      </c>
      <c r="B25" s="6">
        <v>44969</v>
      </c>
      <c r="D25" s="21"/>
    </row>
    <row r="26" spans="1:4" x14ac:dyDescent="0.25">
      <c r="A26" s="4">
        <v>44</v>
      </c>
      <c r="B26" s="6">
        <v>44970</v>
      </c>
      <c r="D26" s="21"/>
    </row>
    <row r="27" spans="1:4" x14ac:dyDescent="0.25">
      <c r="A27" s="4">
        <v>45</v>
      </c>
      <c r="B27" s="6">
        <v>44971</v>
      </c>
      <c r="D27" s="21"/>
    </row>
    <row r="28" spans="1:4" x14ac:dyDescent="0.25">
      <c r="A28" s="4">
        <v>46</v>
      </c>
      <c r="B28" s="6">
        <v>44972</v>
      </c>
    </row>
    <row r="29" spans="1:4" x14ac:dyDescent="0.25">
      <c r="A29" s="4">
        <v>47</v>
      </c>
      <c r="B29" s="6">
        <v>44973</v>
      </c>
      <c r="D29" s="69"/>
    </row>
    <row r="30" spans="1:4" x14ac:dyDescent="0.25">
      <c r="A30" s="4">
        <v>48</v>
      </c>
      <c r="B30" s="6">
        <v>44974</v>
      </c>
      <c r="D30" s="69"/>
    </row>
    <row r="31" spans="1:4" x14ac:dyDescent="0.25">
      <c r="A31" s="4">
        <v>49</v>
      </c>
      <c r="B31" s="6">
        <v>44975</v>
      </c>
      <c r="D31" s="69"/>
    </row>
    <row r="32" spans="1:4" x14ac:dyDescent="0.25">
      <c r="A32" s="4">
        <v>50</v>
      </c>
      <c r="B32" s="6">
        <v>44976</v>
      </c>
      <c r="D32" s="69"/>
    </row>
    <row r="33" spans="1:7" x14ac:dyDescent="0.25">
      <c r="A33" s="4">
        <v>51</v>
      </c>
      <c r="B33" s="6">
        <v>44977</v>
      </c>
      <c r="D33" s="69"/>
    </row>
    <row r="34" spans="1:7" x14ac:dyDescent="0.25">
      <c r="A34" s="4">
        <v>52</v>
      </c>
      <c r="B34" s="6">
        <v>44978</v>
      </c>
      <c r="D34" s="69"/>
    </row>
    <row r="35" spans="1:7" x14ac:dyDescent="0.25">
      <c r="A35" s="4">
        <v>53</v>
      </c>
      <c r="B35" s="6">
        <v>44979</v>
      </c>
      <c r="D35" s="69"/>
    </row>
    <row r="36" spans="1:7" x14ac:dyDescent="0.25">
      <c r="A36" s="4">
        <v>54</v>
      </c>
      <c r="B36" s="6">
        <v>44980</v>
      </c>
      <c r="D36" s="69"/>
    </row>
    <row r="37" spans="1:7" x14ac:dyDescent="0.25">
      <c r="A37" s="4">
        <v>55</v>
      </c>
      <c r="B37" s="6">
        <v>44981</v>
      </c>
      <c r="D37" s="69"/>
    </row>
    <row r="38" spans="1:7" x14ac:dyDescent="0.25">
      <c r="A38" s="4">
        <v>56</v>
      </c>
      <c r="B38" s="6">
        <v>44982</v>
      </c>
      <c r="D38" s="69"/>
    </row>
    <row r="39" spans="1:7" x14ac:dyDescent="0.25">
      <c r="A39" s="4">
        <v>57</v>
      </c>
      <c r="B39" s="6">
        <v>44983</v>
      </c>
      <c r="D39" s="69"/>
      <c r="G39" s="4">
        <v>0</v>
      </c>
    </row>
    <row r="40" spans="1:7" x14ac:dyDescent="0.25">
      <c r="A40" s="4">
        <v>58</v>
      </c>
      <c r="B40" s="6">
        <v>44984</v>
      </c>
      <c r="D40" s="69"/>
      <c r="G40" s="4">
        <v>6.1537299909392934E-3</v>
      </c>
    </row>
    <row r="41" spans="1:7" x14ac:dyDescent="0.25">
      <c r="A41" s="4">
        <v>59</v>
      </c>
      <c r="B41" s="6">
        <v>44985</v>
      </c>
      <c r="D41" s="69"/>
      <c r="G41" s="4">
        <v>1.2314444276653578E-2</v>
      </c>
    </row>
    <row r="42" spans="1:7" x14ac:dyDescent="0.25">
      <c r="A42" s="4">
        <v>60</v>
      </c>
      <c r="B42" s="6">
        <v>44986</v>
      </c>
      <c r="D42" s="69"/>
      <c r="G42" s="4">
        <v>1.8475158562367866E-2</v>
      </c>
    </row>
    <row r="43" spans="1:7" x14ac:dyDescent="0.25">
      <c r="A43" s="4">
        <v>61</v>
      </c>
      <c r="B43" s="6">
        <v>44987</v>
      </c>
      <c r="D43" s="69"/>
      <c r="G43" s="4">
        <v>2.4635872848082149E-2</v>
      </c>
    </row>
    <row r="44" spans="1:7" x14ac:dyDescent="0.25">
      <c r="A44" s="4">
        <v>62</v>
      </c>
      <c r="B44" s="6">
        <v>44988</v>
      </c>
      <c r="D44" s="69"/>
      <c r="G44" s="4">
        <v>3.0796587133796436E-2</v>
      </c>
    </row>
    <row r="45" spans="1:7" x14ac:dyDescent="0.25">
      <c r="A45" s="4">
        <v>63</v>
      </c>
      <c r="B45" s="6">
        <v>44989</v>
      </c>
      <c r="D45" s="69"/>
      <c r="G45" s="4">
        <v>3.695730141951073E-2</v>
      </c>
    </row>
    <row r="46" spans="1:7" x14ac:dyDescent="0.25">
      <c r="A46" s="4">
        <v>64</v>
      </c>
      <c r="B46" s="6">
        <v>44990</v>
      </c>
      <c r="D46" s="69"/>
      <c r="G46" s="4">
        <v>4.3118015705225013E-2</v>
      </c>
    </row>
    <row r="47" spans="1:7" x14ac:dyDescent="0.25">
      <c r="A47" s="4">
        <v>65</v>
      </c>
      <c r="B47" s="6">
        <v>44991</v>
      </c>
      <c r="D47" s="69"/>
      <c r="G47" s="4">
        <v>4.9278729990939296E-2</v>
      </c>
    </row>
    <row r="48" spans="1:7" x14ac:dyDescent="0.25">
      <c r="A48" s="4">
        <v>66</v>
      </c>
      <c r="B48" s="6">
        <v>44992</v>
      </c>
      <c r="D48" s="69"/>
      <c r="G48" s="4">
        <v>5.5439444276653579E-2</v>
      </c>
    </row>
    <row r="49" spans="1:7" x14ac:dyDescent="0.25">
      <c r="A49" s="4">
        <v>67</v>
      </c>
      <c r="B49" s="6">
        <v>44993</v>
      </c>
      <c r="D49" s="69"/>
      <c r="G49" s="4">
        <v>6.1600158562367863E-2</v>
      </c>
    </row>
    <row r="50" spans="1:7" x14ac:dyDescent="0.25">
      <c r="A50" s="4">
        <v>68</v>
      </c>
      <c r="B50" s="6">
        <v>44994</v>
      </c>
      <c r="D50" s="69"/>
      <c r="G50" s="4">
        <v>6.776087284808216E-2</v>
      </c>
    </row>
    <row r="51" spans="1:7" x14ac:dyDescent="0.25">
      <c r="A51" s="4">
        <v>69</v>
      </c>
      <c r="B51" s="6">
        <v>44995</v>
      </c>
      <c r="D51" s="69"/>
      <c r="G51" s="4">
        <v>7.3921587133796443E-2</v>
      </c>
    </row>
    <row r="52" spans="1:7" x14ac:dyDescent="0.25">
      <c r="A52" s="4">
        <v>70</v>
      </c>
      <c r="B52" s="6">
        <v>44996</v>
      </c>
      <c r="D52" s="69"/>
      <c r="G52" s="4">
        <v>8.0082301419510726E-2</v>
      </c>
    </row>
    <row r="53" spans="1:7" x14ac:dyDescent="0.25">
      <c r="A53" s="4">
        <v>71</v>
      </c>
      <c r="B53" s="6">
        <v>44997</v>
      </c>
      <c r="D53" s="69"/>
      <c r="G53" s="4">
        <v>8.6243015705224996E-2</v>
      </c>
    </row>
    <row r="54" spans="1:7" x14ac:dyDescent="0.25">
      <c r="A54" s="4">
        <v>72</v>
      </c>
      <c r="B54" s="6">
        <v>44998</v>
      </c>
      <c r="D54" s="69"/>
      <c r="G54" s="4">
        <v>9.2403729990939293E-2</v>
      </c>
    </row>
    <row r="55" spans="1:7" x14ac:dyDescent="0.25">
      <c r="A55" s="4">
        <v>73</v>
      </c>
      <c r="B55" s="6">
        <v>44999</v>
      </c>
      <c r="D55" s="69"/>
      <c r="G55" s="4">
        <v>9.8564444276653562E-2</v>
      </c>
    </row>
    <row r="56" spans="1:7" x14ac:dyDescent="0.25">
      <c r="A56" s="4">
        <v>74</v>
      </c>
      <c r="B56" s="6">
        <v>45000</v>
      </c>
      <c r="D56" s="69"/>
      <c r="G56" s="4">
        <v>0.10472515856236783</v>
      </c>
    </row>
    <row r="57" spans="1:7" x14ac:dyDescent="0.25">
      <c r="A57" s="4">
        <v>75</v>
      </c>
      <c r="B57" s="6">
        <v>45001</v>
      </c>
      <c r="D57" s="69"/>
      <c r="G57" s="4">
        <v>0.11088587284808213</v>
      </c>
    </row>
    <row r="58" spans="1:7" x14ac:dyDescent="0.25">
      <c r="A58" s="4">
        <v>76</v>
      </c>
      <c r="B58" s="6">
        <v>45002</v>
      </c>
      <c r="D58" s="69"/>
      <c r="G58" s="4">
        <v>0.1170465871337964</v>
      </c>
    </row>
    <row r="59" spans="1:7" x14ac:dyDescent="0.25">
      <c r="A59" s="4">
        <v>77</v>
      </c>
      <c r="B59" s="6">
        <v>45003</v>
      </c>
      <c r="D59" s="69"/>
      <c r="G59" s="4">
        <v>0.12320730141951067</v>
      </c>
    </row>
    <row r="60" spans="1:7" x14ac:dyDescent="0.25">
      <c r="A60" s="4">
        <v>78</v>
      </c>
      <c r="B60" s="6">
        <v>45004</v>
      </c>
      <c r="D60" s="69"/>
      <c r="G60" s="4">
        <v>0.12936801570522494</v>
      </c>
    </row>
    <row r="61" spans="1:7" x14ac:dyDescent="0.25">
      <c r="A61" s="4">
        <v>79</v>
      </c>
      <c r="B61" s="6">
        <v>45005</v>
      </c>
      <c r="D61" s="69"/>
      <c r="G61" s="4">
        <v>0.13552872999093923</v>
      </c>
    </row>
    <row r="62" spans="1:7" x14ac:dyDescent="0.25">
      <c r="A62" s="4">
        <v>80</v>
      </c>
      <c r="B62" s="6">
        <v>45006</v>
      </c>
      <c r="D62" s="69"/>
      <c r="G62" s="4">
        <v>0.1416894442766535</v>
      </c>
    </row>
    <row r="63" spans="1:7" x14ac:dyDescent="0.25">
      <c r="A63" s="4">
        <v>81</v>
      </c>
      <c r="B63" s="6">
        <v>45007</v>
      </c>
      <c r="D63" s="69"/>
      <c r="G63" s="4">
        <v>0.14785015856236777</v>
      </c>
    </row>
    <row r="64" spans="1:7" x14ac:dyDescent="0.25">
      <c r="A64" s="4">
        <v>82</v>
      </c>
      <c r="B64" s="6">
        <v>45008</v>
      </c>
      <c r="D64" s="69"/>
      <c r="G64" s="4">
        <v>0.15401087284808207</v>
      </c>
    </row>
    <row r="65" spans="1:7" x14ac:dyDescent="0.25">
      <c r="A65" s="4">
        <v>83</v>
      </c>
      <c r="B65" s="6">
        <v>45009</v>
      </c>
      <c r="D65" s="69"/>
      <c r="G65" s="4">
        <v>0.16017158713379637</v>
      </c>
    </row>
    <row r="66" spans="1:7" x14ac:dyDescent="0.25">
      <c r="A66" s="4">
        <v>84</v>
      </c>
      <c r="B66" s="6">
        <v>45010</v>
      </c>
      <c r="D66" s="69"/>
      <c r="G66" s="4">
        <v>0.16633230141951064</v>
      </c>
    </row>
    <row r="67" spans="1:7" x14ac:dyDescent="0.25">
      <c r="A67" s="4">
        <v>85</v>
      </c>
      <c r="B67" s="6">
        <v>45011</v>
      </c>
      <c r="D67" s="69"/>
      <c r="G67" s="4">
        <v>0.17249301570522493</v>
      </c>
    </row>
    <row r="68" spans="1:7" x14ac:dyDescent="0.25">
      <c r="A68" s="4">
        <v>86</v>
      </c>
      <c r="B68" s="6">
        <v>45012</v>
      </c>
      <c r="D68" s="69"/>
      <c r="G68" s="4">
        <v>0.17865372999093923</v>
      </c>
    </row>
    <row r="69" spans="1:7" x14ac:dyDescent="0.25">
      <c r="A69" s="4">
        <v>87</v>
      </c>
      <c r="B69" s="6">
        <v>45013</v>
      </c>
      <c r="D69" s="69"/>
      <c r="G69" s="4">
        <v>0.1848144442766535</v>
      </c>
    </row>
    <row r="70" spans="1:7" x14ac:dyDescent="0.25">
      <c r="A70" s="4">
        <v>88</v>
      </c>
      <c r="B70" s="6">
        <v>45014</v>
      </c>
      <c r="D70" s="69"/>
      <c r="G70" s="4">
        <v>0.1909751585623678</v>
      </c>
    </row>
    <row r="71" spans="1:7" x14ac:dyDescent="0.25">
      <c r="A71" s="4">
        <v>89</v>
      </c>
      <c r="B71" s="6">
        <v>45015</v>
      </c>
      <c r="D71" s="69"/>
      <c r="G71" s="4">
        <v>0.19713587284808209</v>
      </c>
    </row>
    <row r="72" spans="1:7" x14ac:dyDescent="0.25">
      <c r="A72" s="4">
        <v>90</v>
      </c>
      <c r="B72" s="6">
        <v>45016</v>
      </c>
      <c r="D72" s="69"/>
      <c r="G72" s="4">
        <v>0.20329658713379636</v>
      </c>
    </row>
    <row r="73" spans="1:7" x14ac:dyDescent="0.25">
      <c r="A73" s="4">
        <v>91</v>
      </c>
      <c r="B73" s="6">
        <v>45017</v>
      </c>
      <c r="D73" s="69"/>
      <c r="G73" s="4">
        <v>0.20945730141951063</v>
      </c>
    </row>
    <row r="74" spans="1:7" x14ac:dyDescent="0.25">
      <c r="A74" s="4">
        <v>92</v>
      </c>
      <c r="B74" s="6">
        <v>45018</v>
      </c>
      <c r="D74" s="69"/>
      <c r="G74" s="4">
        <v>0.21561801570522493</v>
      </c>
    </row>
    <row r="75" spans="1:7" x14ac:dyDescent="0.25">
      <c r="A75" s="4">
        <v>93</v>
      </c>
      <c r="B75" s="6">
        <v>45019</v>
      </c>
      <c r="D75" s="69"/>
      <c r="G75" s="4">
        <v>0.22177872999093923</v>
      </c>
    </row>
    <row r="76" spans="1:7" x14ac:dyDescent="0.25">
      <c r="A76" s="4">
        <v>94</v>
      </c>
      <c r="B76" s="6">
        <v>45020</v>
      </c>
      <c r="D76" s="69"/>
      <c r="G76" s="4">
        <v>0.2279394442766535</v>
      </c>
    </row>
    <row r="77" spans="1:7" x14ac:dyDescent="0.25">
      <c r="A77" s="4">
        <v>95</v>
      </c>
      <c r="B77" s="6">
        <v>45021</v>
      </c>
      <c r="D77" s="69"/>
      <c r="G77" s="4">
        <v>0.23410015856236779</v>
      </c>
    </row>
    <row r="78" spans="1:7" x14ac:dyDescent="0.25">
      <c r="A78" s="4">
        <v>96</v>
      </c>
      <c r="B78" s="6">
        <v>45022</v>
      </c>
      <c r="D78" s="69"/>
      <c r="G78" s="4">
        <v>0.24026087284808206</v>
      </c>
    </row>
    <row r="79" spans="1:7" x14ac:dyDescent="0.25">
      <c r="A79" s="4">
        <v>97</v>
      </c>
      <c r="B79" s="6">
        <v>45023</v>
      </c>
      <c r="D79" s="69"/>
      <c r="G79" s="4">
        <v>0.24642158713379636</v>
      </c>
    </row>
    <row r="80" spans="1:7" x14ac:dyDescent="0.25">
      <c r="A80" s="4">
        <v>98</v>
      </c>
      <c r="B80" s="6">
        <v>45024</v>
      </c>
      <c r="D80" s="69"/>
      <c r="G80" s="4">
        <v>0.25258230141951066</v>
      </c>
    </row>
    <row r="81" spans="1:7" x14ac:dyDescent="0.25">
      <c r="A81" s="4">
        <v>99</v>
      </c>
      <c r="B81" s="6">
        <v>45025</v>
      </c>
      <c r="D81" s="69"/>
      <c r="G81" s="4">
        <v>0.25860989882210816</v>
      </c>
    </row>
    <row r="82" spans="1:7" x14ac:dyDescent="0.25">
      <c r="A82" s="4">
        <v>100</v>
      </c>
      <c r="B82" s="6">
        <v>45026</v>
      </c>
      <c r="C82" s="31"/>
      <c r="D82" s="69"/>
      <c r="G82" s="4">
        <v>0.27272727272727271</v>
      </c>
    </row>
    <row r="83" spans="1:7" x14ac:dyDescent="0.25">
      <c r="A83" s="4">
        <v>101</v>
      </c>
      <c r="B83" s="6">
        <v>45027</v>
      </c>
      <c r="D83" s="69"/>
      <c r="G83" s="4">
        <v>0.29939703153988867</v>
      </c>
    </row>
    <row r="84" spans="1:7" x14ac:dyDescent="0.25">
      <c r="A84" s="4">
        <v>102</v>
      </c>
      <c r="B84" s="6">
        <v>45028</v>
      </c>
      <c r="D84" s="21"/>
      <c r="G84" s="4">
        <v>0.32606423933209649</v>
      </c>
    </row>
    <row r="85" spans="1:7" x14ac:dyDescent="0.25">
      <c r="A85" s="4">
        <v>103</v>
      </c>
      <c r="B85" s="6">
        <v>45029</v>
      </c>
      <c r="D85" s="21"/>
      <c r="G85" s="4">
        <v>0.35273144712430426</v>
      </c>
    </row>
    <row r="86" spans="1:7" x14ac:dyDescent="0.25">
      <c r="A86" s="4">
        <v>104</v>
      </c>
      <c r="B86" s="6">
        <v>45030</v>
      </c>
      <c r="D86" s="21"/>
      <c r="G86" s="4">
        <v>0.37939865491651203</v>
      </c>
    </row>
    <row r="87" spans="1:7" x14ac:dyDescent="0.25">
      <c r="A87" s="4">
        <v>105</v>
      </c>
      <c r="B87" s="6">
        <v>45031</v>
      </c>
      <c r="D87" s="21"/>
      <c r="G87" s="4">
        <v>0.4060658627087198</v>
      </c>
    </row>
    <row r="88" spans="1:7" x14ac:dyDescent="0.25">
      <c r="A88" s="4">
        <v>106</v>
      </c>
      <c r="B88" s="6">
        <v>45032</v>
      </c>
      <c r="D88" s="21"/>
      <c r="G88" s="4">
        <v>0.43273307050092757</v>
      </c>
    </row>
    <row r="89" spans="1:7" x14ac:dyDescent="0.25">
      <c r="A89" s="4">
        <v>107</v>
      </c>
      <c r="B89" s="6">
        <v>45033</v>
      </c>
      <c r="D89" s="21"/>
      <c r="G89" s="4">
        <v>0.45940027829313534</v>
      </c>
    </row>
    <row r="90" spans="1:7" x14ac:dyDescent="0.25">
      <c r="A90" s="4">
        <v>108</v>
      </c>
      <c r="B90" s="6">
        <v>45034</v>
      </c>
      <c r="D90" s="21"/>
      <c r="G90" s="4">
        <v>0.48606748608534317</v>
      </c>
    </row>
    <row r="91" spans="1:7" x14ac:dyDescent="0.25">
      <c r="A91" s="4">
        <v>109</v>
      </c>
      <c r="B91" s="6">
        <v>45035</v>
      </c>
      <c r="D91" s="21"/>
      <c r="G91" s="4">
        <v>0.512734693877551</v>
      </c>
    </row>
    <row r="92" spans="1:7" x14ac:dyDescent="0.25">
      <c r="A92" s="4">
        <v>110</v>
      </c>
      <c r="B92" s="6">
        <v>45036</v>
      </c>
      <c r="D92" s="21"/>
      <c r="G92" s="4">
        <v>0.53940190166975865</v>
      </c>
    </row>
    <row r="93" spans="1:7" x14ac:dyDescent="0.25">
      <c r="A93" s="4">
        <v>111</v>
      </c>
      <c r="B93" s="6">
        <v>45037</v>
      </c>
      <c r="D93" s="21"/>
      <c r="G93" s="4">
        <v>0.56606910946196654</v>
      </c>
    </row>
    <row r="94" spans="1:7" x14ac:dyDescent="0.25">
      <c r="A94" s="4">
        <v>112</v>
      </c>
      <c r="B94" s="6">
        <v>45038</v>
      </c>
      <c r="D94" s="21"/>
      <c r="G94" s="4">
        <v>0.59273631725417431</v>
      </c>
    </row>
    <row r="95" spans="1:7" x14ac:dyDescent="0.25">
      <c r="A95" s="4">
        <v>113</v>
      </c>
      <c r="B95" s="6">
        <v>45039</v>
      </c>
      <c r="D95" s="21"/>
      <c r="G95" s="4">
        <v>0.61940352504638208</v>
      </c>
    </row>
    <row r="96" spans="1:7" x14ac:dyDescent="0.25">
      <c r="A96" s="4">
        <v>114</v>
      </c>
      <c r="B96" s="6">
        <v>45040</v>
      </c>
      <c r="D96" s="21"/>
      <c r="G96" s="4">
        <v>0.64607073283858985</v>
      </c>
    </row>
    <row r="97" spans="1:8" x14ac:dyDescent="0.25">
      <c r="A97" s="4">
        <v>115</v>
      </c>
      <c r="B97" s="6">
        <v>45041</v>
      </c>
      <c r="C97">
        <v>1</v>
      </c>
      <c r="D97" s="21"/>
      <c r="G97" s="4">
        <v>0.67273794063079762</v>
      </c>
      <c r="H97">
        <f>C97/G97</f>
        <v>1.4864629146118067</v>
      </c>
    </row>
    <row r="98" spans="1:8" x14ac:dyDescent="0.25">
      <c r="A98" s="4">
        <v>116</v>
      </c>
      <c r="B98" s="6">
        <v>45042</v>
      </c>
      <c r="D98" s="21"/>
      <c r="G98" s="4">
        <v>0.69940514842300539</v>
      </c>
    </row>
    <row r="99" spans="1:8" x14ac:dyDescent="0.25">
      <c r="A99" s="4">
        <v>117</v>
      </c>
      <c r="B99" s="6">
        <v>45043</v>
      </c>
      <c r="D99" s="21"/>
      <c r="G99" s="4">
        <v>0.72607235621521315</v>
      </c>
    </row>
    <row r="100" spans="1:8" x14ac:dyDescent="0.25">
      <c r="A100" s="4">
        <v>118</v>
      </c>
      <c r="B100" s="6">
        <v>45044</v>
      </c>
      <c r="D100" s="21"/>
      <c r="G100" s="4">
        <v>0.74579511956297651</v>
      </c>
    </row>
    <row r="101" spans="1:8" x14ac:dyDescent="0.25">
      <c r="A101" s="4">
        <v>119</v>
      </c>
      <c r="B101" s="6">
        <v>45045</v>
      </c>
      <c r="D101" s="21"/>
      <c r="G101" s="4">
        <v>0.76550778190063884</v>
      </c>
    </row>
    <row r="102" spans="1:8" x14ac:dyDescent="0.25">
      <c r="A102" s="4">
        <v>120</v>
      </c>
      <c r="B102" s="6">
        <v>45046</v>
      </c>
      <c r="D102" s="21"/>
      <c r="G102" s="4">
        <v>0.78522044423830129</v>
      </c>
    </row>
    <row r="103" spans="1:8" x14ac:dyDescent="0.25">
      <c r="A103" s="4">
        <v>121</v>
      </c>
      <c r="B103" s="6">
        <v>45047</v>
      </c>
      <c r="D103" s="21"/>
      <c r="G103" s="4">
        <v>0.80498412698412714</v>
      </c>
    </row>
    <row r="104" spans="1:8" x14ac:dyDescent="0.25">
      <c r="A104" s="4">
        <v>122</v>
      </c>
      <c r="B104" s="6">
        <v>45048</v>
      </c>
      <c r="D104" s="21"/>
      <c r="G104" s="4">
        <v>0.81096884814531878</v>
      </c>
    </row>
    <row r="105" spans="1:8" x14ac:dyDescent="0.25">
      <c r="A105" s="4">
        <v>123</v>
      </c>
      <c r="B105" s="6">
        <v>45049</v>
      </c>
      <c r="D105" s="21"/>
      <c r="G105" s="4">
        <v>0.81694936762583836</v>
      </c>
    </row>
    <row r="106" spans="1:8" x14ac:dyDescent="0.25">
      <c r="A106" s="4">
        <v>124</v>
      </c>
      <c r="B106" s="6">
        <v>45050</v>
      </c>
      <c r="D106" s="21"/>
      <c r="G106" s="4">
        <v>0.82292988710635784</v>
      </c>
    </row>
    <row r="107" spans="1:8" x14ac:dyDescent="0.25">
      <c r="A107" s="4">
        <v>125</v>
      </c>
      <c r="B107" s="6">
        <v>45051</v>
      </c>
      <c r="D107" s="21"/>
      <c r="G107" s="4">
        <v>0.82891040658687731</v>
      </c>
    </row>
    <row r="108" spans="1:8" x14ac:dyDescent="0.25">
      <c r="A108" s="4">
        <v>126</v>
      </c>
      <c r="B108" s="6">
        <v>45052</v>
      </c>
      <c r="D108" s="21"/>
      <c r="G108" s="4">
        <v>0.83489092606739679</v>
      </c>
    </row>
    <row r="109" spans="1:8" x14ac:dyDescent="0.25">
      <c r="A109" s="4">
        <v>127</v>
      </c>
      <c r="B109" s="6">
        <v>45053</v>
      </c>
      <c r="D109" s="21"/>
      <c r="G109" s="4">
        <v>0.84087144554791626</v>
      </c>
    </row>
    <row r="110" spans="1:8" x14ac:dyDescent="0.25">
      <c r="A110" s="4">
        <v>128</v>
      </c>
      <c r="B110" s="6">
        <v>45054</v>
      </c>
      <c r="D110" s="21"/>
      <c r="G110" s="4">
        <v>0.84685196502843574</v>
      </c>
    </row>
    <row r="111" spans="1:8" x14ac:dyDescent="0.25">
      <c r="A111" s="4">
        <v>129</v>
      </c>
      <c r="B111" s="6">
        <v>45055</v>
      </c>
      <c r="D111" s="21"/>
      <c r="G111" s="4">
        <v>0.85283248450895521</v>
      </c>
    </row>
    <row r="112" spans="1:8" x14ac:dyDescent="0.25">
      <c r="A112" s="4">
        <v>130</v>
      </c>
      <c r="B112" s="6">
        <v>45056</v>
      </c>
      <c r="D112" s="21"/>
      <c r="G112" s="4">
        <v>0.85881300398947469</v>
      </c>
    </row>
    <row r="113" spans="1:7" x14ac:dyDescent="0.25">
      <c r="A113" s="4">
        <v>131</v>
      </c>
      <c r="B113" s="6">
        <v>45057</v>
      </c>
      <c r="D113" s="21"/>
      <c r="G113" s="4">
        <v>0.86479352346999416</v>
      </c>
    </row>
    <row r="114" spans="1:7" x14ac:dyDescent="0.25">
      <c r="A114" s="4">
        <v>132</v>
      </c>
      <c r="B114" s="6">
        <v>45058</v>
      </c>
      <c r="D114" s="21"/>
      <c r="G114" s="4">
        <v>0.87077404295051364</v>
      </c>
    </row>
    <row r="115" spans="1:7" x14ac:dyDescent="0.25">
      <c r="A115" s="4">
        <v>133</v>
      </c>
      <c r="B115" s="6">
        <v>45059</v>
      </c>
      <c r="D115" s="21"/>
      <c r="G115" s="4">
        <v>0.87675456243103311</v>
      </c>
    </row>
    <row r="116" spans="1:7" x14ac:dyDescent="0.25">
      <c r="A116" s="4">
        <v>134</v>
      </c>
      <c r="B116" s="6">
        <v>45060</v>
      </c>
      <c r="D116" s="21"/>
      <c r="G116" s="4">
        <v>0.88273508191155259</v>
      </c>
    </row>
    <row r="117" spans="1:7" x14ac:dyDescent="0.25">
      <c r="A117" s="4">
        <v>135</v>
      </c>
      <c r="B117" s="6">
        <v>45061</v>
      </c>
      <c r="D117" s="21"/>
      <c r="G117" s="4">
        <v>0.88871560139207206</v>
      </c>
    </row>
    <row r="118" spans="1:7" x14ac:dyDescent="0.25">
      <c r="A118" s="4">
        <v>136</v>
      </c>
      <c r="B118" s="6">
        <v>45062</v>
      </c>
      <c r="D118" s="21"/>
      <c r="G118" s="4">
        <v>0.89469612087259154</v>
      </c>
    </row>
    <row r="119" spans="1:7" x14ac:dyDescent="0.25">
      <c r="A119" s="4">
        <v>137</v>
      </c>
      <c r="B119" s="6">
        <v>45063</v>
      </c>
      <c r="D119" s="21"/>
      <c r="G119" s="4">
        <v>0.90067664035311101</v>
      </c>
    </row>
    <row r="120" spans="1:7" x14ac:dyDescent="0.25">
      <c r="A120" s="4">
        <v>138</v>
      </c>
      <c r="B120" s="6">
        <v>45064</v>
      </c>
      <c r="D120" s="21"/>
      <c r="G120" s="4">
        <v>0.90665715983363049</v>
      </c>
    </row>
    <row r="121" spans="1:7" x14ac:dyDescent="0.25">
      <c r="A121" s="4">
        <v>139</v>
      </c>
      <c r="B121" s="6">
        <v>45065</v>
      </c>
      <c r="D121" s="21"/>
      <c r="G121" s="4">
        <v>0.91263767931414996</v>
      </c>
    </row>
    <row r="122" spans="1:7" x14ac:dyDescent="0.25">
      <c r="A122" s="4">
        <v>140</v>
      </c>
      <c r="B122" s="6">
        <v>45066</v>
      </c>
      <c r="D122" s="21"/>
      <c r="G122" s="4">
        <v>0.91861819879466944</v>
      </c>
    </row>
    <row r="123" spans="1:7" x14ac:dyDescent="0.25">
      <c r="A123" s="4">
        <v>141</v>
      </c>
      <c r="B123" s="6">
        <v>45067</v>
      </c>
      <c r="D123" s="21"/>
      <c r="E123" s="41"/>
      <c r="G123" s="4">
        <v>0.92459871827518891</v>
      </c>
    </row>
    <row r="124" spans="1:7" x14ac:dyDescent="0.25">
      <c r="A124" s="4">
        <v>142</v>
      </c>
      <c r="B124" s="6">
        <v>45068</v>
      </c>
      <c r="D124" s="21"/>
      <c r="G124" s="4">
        <v>0.9305792377557085</v>
      </c>
    </row>
    <row r="125" spans="1:7" x14ac:dyDescent="0.25">
      <c r="A125" s="4">
        <v>143</v>
      </c>
      <c r="B125" s="6">
        <v>45069</v>
      </c>
      <c r="D125" s="21"/>
      <c r="G125" s="4">
        <v>0.93655975723622786</v>
      </c>
    </row>
    <row r="126" spans="1:7" x14ac:dyDescent="0.25">
      <c r="A126" s="4">
        <v>144</v>
      </c>
      <c r="B126" s="6">
        <v>45070</v>
      </c>
      <c r="G126" s="4">
        <v>0.94254027671674745</v>
      </c>
    </row>
    <row r="127" spans="1:7" x14ac:dyDescent="0.25">
      <c r="A127" s="4">
        <v>145</v>
      </c>
      <c r="B127" s="6">
        <v>45071</v>
      </c>
      <c r="G127" s="4">
        <v>0.94852079619726681</v>
      </c>
    </row>
    <row r="128" spans="1:7" x14ac:dyDescent="0.25">
      <c r="A128" s="4">
        <v>146</v>
      </c>
      <c r="B128" s="6">
        <v>45072</v>
      </c>
      <c r="G128" s="4">
        <v>0.9545013156777864</v>
      </c>
    </row>
    <row r="129" spans="1:7" x14ac:dyDescent="0.25">
      <c r="A129" s="4">
        <v>147</v>
      </c>
      <c r="B129" s="6">
        <v>45073</v>
      </c>
      <c r="G129" s="4">
        <v>0.96048183515830576</v>
      </c>
    </row>
    <row r="130" spans="1:7" x14ac:dyDescent="0.25">
      <c r="A130" s="4">
        <v>148</v>
      </c>
      <c r="B130" s="6">
        <v>45074</v>
      </c>
      <c r="G130" s="4">
        <v>0.96646235463882535</v>
      </c>
    </row>
    <row r="131" spans="1:7" x14ac:dyDescent="0.25">
      <c r="A131" s="4">
        <v>149</v>
      </c>
      <c r="B131" s="6">
        <v>45075</v>
      </c>
      <c r="G131" s="4">
        <v>0.97244287411934471</v>
      </c>
    </row>
    <row r="132" spans="1:7" x14ac:dyDescent="0.25">
      <c r="A132" s="4">
        <v>150</v>
      </c>
      <c r="B132" s="6">
        <v>45076</v>
      </c>
      <c r="G132" s="4">
        <v>0.97842339359986419</v>
      </c>
    </row>
    <row r="133" spans="1:7" x14ac:dyDescent="0.25">
      <c r="A133" s="4">
        <v>151</v>
      </c>
      <c r="B133" s="6">
        <v>45077</v>
      </c>
      <c r="G133" s="4">
        <v>0.98440391308038366</v>
      </c>
    </row>
    <row r="134" spans="1:7" x14ac:dyDescent="0.25">
      <c r="A134" s="4">
        <v>152</v>
      </c>
      <c r="B134" s="6">
        <v>45078</v>
      </c>
      <c r="G134" s="4">
        <v>0.99038443256090314</v>
      </c>
    </row>
    <row r="135" spans="1:7" x14ac:dyDescent="0.25">
      <c r="A135" s="4">
        <v>153</v>
      </c>
      <c r="B135" s="6">
        <v>45079</v>
      </c>
      <c r="G135" s="4">
        <v>0.99671848739495861</v>
      </c>
    </row>
    <row r="136" spans="1:7" x14ac:dyDescent="0.25">
      <c r="A136" s="4">
        <v>154</v>
      </c>
      <c r="B136" s="6">
        <v>45080</v>
      </c>
      <c r="G136" s="4">
        <v>0.99828991596638716</v>
      </c>
    </row>
    <row r="137" spans="1:7" x14ac:dyDescent="0.25">
      <c r="A137" s="4">
        <v>155</v>
      </c>
      <c r="B137" s="6">
        <v>45081</v>
      </c>
      <c r="G137" s="4">
        <v>1</v>
      </c>
    </row>
    <row r="138" spans="1:7" x14ac:dyDescent="0.25">
      <c r="A138" s="4">
        <v>156</v>
      </c>
      <c r="B138" s="6">
        <v>45082</v>
      </c>
      <c r="G138" s="4">
        <v>1</v>
      </c>
    </row>
    <row r="139" spans="1:7" x14ac:dyDescent="0.25">
      <c r="A139" s="4">
        <v>157</v>
      </c>
      <c r="B139" s="6">
        <v>45083</v>
      </c>
      <c r="G139" s="4">
        <v>1</v>
      </c>
    </row>
    <row r="140" spans="1:7" x14ac:dyDescent="0.25">
      <c r="A140" s="4">
        <v>158</v>
      </c>
      <c r="B140" s="6">
        <v>45084</v>
      </c>
      <c r="G140" s="4">
        <v>1</v>
      </c>
    </row>
    <row r="141" spans="1:7" x14ac:dyDescent="0.25">
      <c r="A141" s="4">
        <v>159</v>
      </c>
      <c r="B141" s="6">
        <v>45085</v>
      </c>
      <c r="G141" s="4">
        <v>1</v>
      </c>
    </row>
    <row r="142" spans="1:7" x14ac:dyDescent="0.25">
      <c r="A142" s="4">
        <v>160</v>
      </c>
      <c r="B142" s="6">
        <v>45086</v>
      </c>
      <c r="G142" s="4">
        <v>1</v>
      </c>
    </row>
    <row r="143" spans="1:7" x14ac:dyDescent="0.25">
      <c r="A143" s="4">
        <v>161</v>
      </c>
      <c r="B143" s="6">
        <v>45087</v>
      </c>
      <c r="G143" s="4">
        <v>1</v>
      </c>
    </row>
    <row r="144" spans="1:7" x14ac:dyDescent="0.25">
      <c r="A144" s="4">
        <v>162</v>
      </c>
      <c r="B144" s="6">
        <v>45088</v>
      </c>
      <c r="G144" s="4">
        <v>1</v>
      </c>
    </row>
    <row r="145" spans="1:7" x14ac:dyDescent="0.25">
      <c r="A145" s="4">
        <v>163</v>
      </c>
      <c r="B145" s="6">
        <v>45089</v>
      </c>
      <c r="G145" s="4">
        <v>1</v>
      </c>
    </row>
    <row r="146" spans="1:7" x14ac:dyDescent="0.25">
      <c r="A146" s="4">
        <v>164</v>
      </c>
      <c r="B146" s="6">
        <v>45090</v>
      </c>
      <c r="G146" s="4">
        <v>1</v>
      </c>
    </row>
    <row r="147" spans="1:7" x14ac:dyDescent="0.25">
      <c r="A147" s="4">
        <v>165</v>
      </c>
      <c r="B147" s="6">
        <v>45091</v>
      </c>
      <c r="G147" s="4">
        <v>1</v>
      </c>
    </row>
    <row r="148" spans="1:7" x14ac:dyDescent="0.25">
      <c r="A148" s="4">
        <v>166</v>
      </c>
      <c r="B148" s="6">
        <v>45092</v>
      </c>
      <c r="G148" s="4">
        <v>1</v>
      </c>
    </row>
    <row r="149" spans="1:7" x14ac:dyDescent="0.25">
      <c r="A149" s="4">
        <v>167</v>
      </c>
      <c r="B149" s="6">
        <v>45093</v>
      </c>
      <c r="G149" s="4">
        <v>1</v>
      </c>
    </row>
    <row r="150" spans="1:7" x14ac:dyDescent="0.25">
      <c r="A150" s="4">
        <v>168</v>
      </c>
      <c r="B150" s="6">
        <v>45094</v>
      </c>
      <c r="G150" s="4">
        <v>1</v>
      </c>
    </row>
    <row r="151" spans="1:7" x14ac:dyDescent="0.25">
      <c r="A151" s="4">
        <v>169</v>
      </c>
      <c r="B151" s="6">
        <v>45095</v>
      </c>
      <c r="G151" s="4">
        <v>1</v>
      </c>
    </row>
    <row r="152" spans="1:7" x14ac:dyDescent="0.25">
      <c r="A152" s="4">
        <v>170</v>
      </c>
      <c r="B152" s="6">
        <v>45096</v>
      </c>
    </row>
    <row r="153" spans="1:7" x14ac:dyDescent="0.25">
      <c r="A153" s="4">
        <v>171</v>
      </c>
      <c r="B153" s="6">
        <v>45097</v>
      </c>
    </row>
    <row r="154" spans="1:7" x14ac:dyDescent="0.25">
      <c r="A154" s="4">
        <v>172</v>
      </c>
      <c r="B154" s="6">
        <v>45098</v>
      </c>
    </row>
    <row r="155" spans="1:7" x14ac:dyDescent="0.25">
      <c r="A155" s="4">
        <v>173</v>
      </c>
      <c r="B155" s="6">
        <v>45099</v>
      </c>
    </row>
    <row r="156" spans="1:7" x14ac:dyDescent="0.25">
      <c r="A156" s="4">
        <v>174</v>
      </c>
      <c r="B156" s="6">
        <v>45100</v>
      </c>
    </row>
    <row r="157" spans="1:7" x14ac:dyDescent="0.25">
      <c r="A157" s="4">
        <v>175</v>
      </c>
      <c r="B157" s="6">
        <v>45101</v>
      </c>
    </row>
    <row r="158" spans="1:7" x14ac:dyDescent="0.25">
      <c r="A158" s="4">
        <v>176</v>
      </c>
      <c r="B158" s="6">
        <v>45102</v>
      </c>
    </row>
    <row r="159" spans="1:7" x14ac:dyDescent="0.25">
      <c r="A159" s="4">
        <v>177</v>
      </c>
      <c r="B159" s="6">
        <v>45103</v>
      </c>
    </row>
    <row r="160" spans="1:7" x14ac:dyDescent="0.25">
      <c r="A160" s="4">
        <v>178</v>
      </c>
      <c r="B160" s="6">
        <v>45104</v>
      </c>
    </row>
    <row r="161" spans="1:7" x14ac:dyDescent="0.25">
      <c r="A161" s="4">
        <v>179</v>
      </c>
      <c r="B161" s="6">
        <v>45105</v>
      </c>
    </row>
    <row r="162" spans="1:7" x14ac:dyDescent="0.25">
      <c r="A162" s="4">
        <v>180</v>
      </c>
      <c r="B162" s="6">
        <v>45106</v>
      </c>
    </row>
    <row r="163" spans="1:7" x14ac:dyDescent="0.25">
      <c r="A163" s="4">
        <v>181</v>
      </c>
      <c r="B163" s="6">
        <v>45107</v>
      </c>
    </row>
    <row r="164" spans="1:7" x14ac:dyDescent="0.25">
      <c r="A164" s="4"/>
      <c r="B164" s="6"/>
    </row>
    <row r="165" spans="1:7" x14ac:dyDescent="0.25">
      <c r="A165" s="4"/>
      <c r="B165" s="6"/>
    </row>
    <row r="166" spans="1:7" x14ac:dyDescent="0.25">
      <c r="A166" s="4"/>
      <c r="B166" s="6"/>
    </row>
    <row r="167" spans="1:7" x14ac:dyDescent="0.25">
      <c r="A167" s="4"/>
      <c r="B167" s="6"/>
    </row>
    <row r="169" spans="1:7" x14ac:dyDescent="0.25">
      <c r="D169" s="15" t="s">
        <v>90</v>
      </c>
      <c r="E169" s="15" t="s">
        <v>91</v>
      </c>
      <c r="F169" s="15" t="s">
        <v>92</v>
      </c>
      <c r="G169" s="15" t="s">
        <v>97</v>
      </c>
    </row>
    <row r="170" spans="1:7" x14ac:dyDescent="0.25">
      <c r="D170">
        <v>1</v>
      </c>
      <c r="E170">
        <v>1.4864629146118067</v>
      </c>
      <c r="F170">
        <f>D170*(0.81*2)</f>
        <v>1.62</v>
      </c>
      <c r="G170" s="26">
        <f>E170*(0.81*2)</f>
        <v>2.4080699216711268</v>
      </c>
    </row>
    <row r="171" spans="1:7" x14ac:dyDescent="0.25">
      <c r="C171" t="s">
        <v>98</v>
      </c>
      <c r="D171">
        <f>D170/1.7</f>
        <v>0.58823529411764708</v>
      </c>
      <c r="E171">
        <f>E170/1.7</f>
        <v>0.87438994977165097</v>
      </c>
    </row>
  </sheetData>
  <mergeCells count="4">
    <mergeCell ref="A1:F1"/>
    <mergeCell ref="A2:F2"/>
    <mergeCell ref="A3:F3"/>
    <mergeCell ref="A4:F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05043-0703-4098-9199-AE5D5D9C0AC3}">
  <sheetPr>
    <tabColor rgb="FFFFC000"/>
  </sheetPr>
  <dimension ref="A1:G169"/>
  <sheetViews>
    <sheetView topLeftCell="A75" workbookViewId="0">
      <selection activeCell="C162" sqref="C162"/>
    </sheetView>
  </sheetViews>
  <sheetFormatPr defaultRowHeight="15" x14ac:dyDescent="0.25"/>
  <cols>
    <col min="1" max="1" width="18.85546875" customWidth="1"/>
    <col min="2" max="2" width="15.5703125" customWidth="1"/>
    <col min="3" max="3" width="23.85546875" customWidth="1"/>
    <col min="4" max="4" width="21" customWidth="1"/>
    <col min="5" max="5" width="12.42578125" customWidth="1"/>
    <col min="6" max="6" width="43" customWidth="1"/>
    <col min="7" max="7" width="24.7109375" customWidth="1"/>
  </cols>
  <sheetData>
    <row r="1" spans="1:7" x14ac:dyDescent="0.25">
      <c r="A1" s="154" t="s">
        <v>38</v>
      </c>
      <c r="B1" s="154"/>
      <c r="C1" s="154"/>
      <c r="D1" s="154"/>
      <c r="E1" s="154"/>
      <c r="F1" s="154"/>
    </row>
    <row r="2" spans="1:7" x14ac:dyDescent="0.25">
      <c r="A2" s="154" t="s">
        <v>36</v>
      </c>
      <c r="B2" s="154"/>
      <c r="C2" s="154"/>
      <c r="D2" s="154"/>
      <c r="E2" s="154"/>
      <c r="F2" s="154"/>
    </row>
    <row r="3" spans="1:7" x14ac:dyDescent="0.25">
      <c r="A3" s="154" t="s">
        <v>96</v>
      </c>
      <c r="B3" s="154"/>
      <c r="C3" s="154"/>
      <c r="D3" s="154"/>
      <c r="E3" s="154"/>
      <c r="F3" s="154"/>
    </row>
    <row r="4" spans="1:7" ht="15.75" thickBot="1" x14ac:dyDescent="0.3">
      <c r="A4" s="168">
        <v>2023</v>
      </c>
      <c r="B4" s="168"/>
      <c r="C4" s="168"/>
      <c r="D4" s="168"/>
      <c r="E4" s="154"/>
      <c r="F4" s="154"/>
    </row>
    <row r="5" spans="1:7" ht="16.5" thickTop="1" thickBot="1" x14ac:dyDescent="0.3">
      <c r="A5" s="32" t="s">
        <v>27</v>
      </c>
      <c r="B5" s="32" t="s">
        <v>4</v>
      </c>
      <c r="C5" s="5" t="s">
        <v>32</v>
      </c>
      <c r="D5" s="5" t="s">
        <v>33</v>
      </c>
      <c r="E5" s="5" t="s">
        <v>39</v>
      </c>
      <c r="F5" s="5" t="s">
        <v>115</v>
      </c>
      <c r="G5" s="5" t="s">
        <v>35</v>
      </c>
    </row>
    <row r="6" spans="1:7" ht="15.75" thickTop="1" x14ac:dyDescent="0.25">
      <c r="A6" s="4"/>
      <c r="B6" s="6"/>
    </row>
    <row r="7" spans="1:7" x14ac:dyDescent="0.25">
      <c r="A7" s="4">
        <v>25</v>
      </c>
      <c r="B7" s="6">
        <v>44951</v>
      </c>
    </row>
    <row r="8" spans="1:7" x14ac:dyDescent="0.25">
      <c r="A8" s="4">
        <v>26</v>
      </c>
      <c r="B8" s="6">
        <v>44952</v>
      </c>
    </row>
    <row r="9" spans="1:7" x14ac:dyDescent="0.25">
      <c r="A9" s="4">
        <v>27</v>
      </c>
      <c r="B9" s="6">
        <v>44953</v>
      </c>
    </row>
    <row r="10" spans="1:7" x14ac:dyDescent="0.25">
      <c r="A10" s="4">
        <v>28</v>
      </c>
      <c r="B10" s="6">
        <v>44954</v>
      </c>
    </row>
    <row r="11" spans="1:7" x14ac:dyDescent="0.25">
      <c r="A11" s="4">
        <v>29</v>
      </c>
      <c r="B11" s="6">
        <v>44955</v>
      </c>
    </row>
    <row r="12" spans="1:7" x14ac:dyDescent="0.25">
      <c r="A12" s="4">
        <v>30</v>
      </c>
      <c r="B12" s="6">
        <v>44956</v>
      </c>
    </row>
    <row r="13" spans="1:7" x14ac:dyDescent="0.25">
      <c r="A13" s="4">
        <v>31</v>
      </c>
      <c r="B13" s="6">
        <v>44957</v>
      </c>
    </row>
    <row r="14" spans="1:7" x14ac:dyDescent="0.25">
      <c r="A14" s="4">
        <v>32</v>
      </c>
      <c r="B14" s="6">
        <v>44958</v>
      </c>
    </row>
    <row r="15" spans="1:7" x14ac:dyDescent="0.25">
      <c r="A15" s="4">
        <v>33</v>
      </c>
      <c r="B15" s="6">
        <v>44959</v>
      </c>
    </row>
    <row r="16" spans="1:7" x14ac:dyDescent="0.25">
      <c r="A16" s="4">
        <v>34</v>
      </c>
      <c r="B16" s="6">
        <v>44960</v>
      </c>
    </row>
    <row r="17" spans="1:2" x14ac:dyDescent="0.25">
      <c r="A17" s="4">
        <v>35</v>
      </c>
      <c r="B17" s="6">
        <v>44961</v>
      </c>
    </row>
    <row r="18" spans="1:2" x14ac:dyDescent="0.25">
      <c r="A18" s="4">
        <v>36</v>
      </c>
      <c r="B18" s="6">
        <v>44962</v>
      </c>
    </row>
    <row r="19" spans="1:2" x14ac:dyDescent="0.25">
      <c r="A19" s="4">
        <v>37</v>
      </c>
      <c r="B19" s="6">
        <v>44963</v>
      </c>
    </row>
    <row r="20" spans="1:2" x14ac:dyDescent="0.25">
      <c r="A20" s="4">
        <v>38</v>
      </c>
      <c r="B20" s="6">
        <v>44964</v>
      </c>
    </row>
    <row r="21" spans="1:2" x14ac:dyDescent="0.25">
      <c r="A21" s="4">
        <v>39</v>
      </c>
      <c r="B21" s="6">
        <v>44965</v>
      </c>
    </row>
    <row r="22" spans="1:2" x14ac:dyDescent="0.25">
      <c r="A22" s="4">
        <v>40</v>
      </c>
      <c r="B22" s="6">
        <v>44966</v>
      </c>
    </row>
    <row r="23" spans="1:2" x14ac:dyDescent="0.25">
      <c r="A23" s="4">
        <v>41</v>
      </c>
      <c r="B23" s="6">
        <v>44967</v>
      </c>
    </row>
    <row r="24" spans="1:2" x14ac:dyDescent="0.25">
      <c r="A24" s="4">
        <v>42</v>
      </c>
      <c r="B24" s="6">
        <v>44968</v>
      </c>
    </row>
    <row r="25" spans="1:2" x14ac:dyDescent="0.25">
      <c r="A25" s="4">
        <v>43</v>
      </c>
      <c r="B25" s="6">
        <v>44969</v>
      </c>
    </row>
    <row r="26" spans="1:2" x14ac:dyDescent="0.25">
      <c r="A26" s="4">
        <v>44</v>
      </c>
      <c r="B26" s="6">
        <v>44970</v>
      </c>
    </row>
    <row r="27" spans="1:2" x14ac:dyDescent="0.25">
      <c r="A27" s="4">
        <v>45</v>
      </c>
      <c r="B27" s="6">
        <v>44971</v>
      </c>
    </row>
    <row r="28" spans="1:2" x14ac:dyDescent="0.25">
      <c r="A28" s="4">
        <v>46</v>
      </c>
      <c r="B28" s="6">
        <v>44972</v>
      </c>
    </row>
    <row r="29" spans="1:2" x14ac:dyDescent="0.25">
      <c r="A29" s="4">
        <v>47</v>
      </c>
      <c r="B29" s="6">
        <v>44973</v>
      </c>
    </row>
    <row r="30" spans="1:2" x14ac:dyDescent="0.25">
      <c r="A30" s="4">
        <v>48</v>
      </c>
      <c r="B30" s="6">
        <v>44974</v>
      </c>
    </row>
    <row r="31" spans="1:2" x14ac:dyDescent="0.25">
      <c r="A31" s="4">
        <v>49</v>
      </c>
      <c r="B31" s="6">
        <v>44975</v>
      </c>
    </row>
    <row r="32" spans="1:2" x14ac:dyDescent="0.25">
      <c r="A32" s="4">
        <v>50</v>
      </c>
      <c r="B32" s="6">
        <v>44976</v>
      </c>
    </row>
    <row r="33" spans="1:6" x14ac:dyDescent="0.25">
      <c r="A33" s="4">
        <v>51</v>
      </c>
      <c r="B33" s="6">
        <v>44977</v>
      </c>
    </row>
    <row r="34" spans="1:6" x14ac:dyDescent="0.25">
      <c r="A34" s="4">
        <v>52</v>
      </c>
      <c r="B34" s="6">
        <v>44978</v>
      </c>
    </row>
    <row r="35" spans="1:6" x14ac:dyDescent="0.25">
      <c r="A35" s="4">
        <v>53</v>
      </c>
      <c r="B35" s="6">
        <v>44979</v>
      </c>
    </row>
    <row r="36" spans="1:6" x14ac:dyDescent="0.25">
      <c r="A36" s="4">
        <v>54</v>
      </c>
      <c r="B36" s="6">
        <v>44980</v>
      </c>
    </row>
    <row r="37" spans="1:6" x14ac:dyDescent="0.25">
      <c r="A37" s="4">
        <v>55</v>
      </c>
      <c r="B37" s="6">
        <v>44981</v>
      </c>
    </row>
    <row r="38" spans="1:6" x14ac:dyDescent="0.25">
      <c r="A38" s="4">
        <v>56</v>
      </c>
      <c r="B38" s="6">
        <v>44982</v>
      </c>
    </row>
    <row r="39" spans="1:6" x14ac:dyDescent="0.25">
      <c r="A39" s="4">
        <v>57</v>
      </c>
      <c r="B39" s="6">
        <v>44983</v>
      </c>
      <c r="F39" s="4">
        <v>0</v>
      </c>
    </row>
    <row r="40" spans="1:6" x14ac:dyDescent="0.25">
      <c r="A40" s="4">
        <v>58</v>
      </c>
      <c r="B40" s="6">
        <v>44984</v>
      </c>
      <c r="F40" s="4">
        <v>6.1537299909392934E-3</v>
      </c>
    </row>
    <row r="41" spans="1:6" x14ac:dyDescent="0.25">
      <c r="A41" s="4">
        <v>59</v>
      </c>
      <c r="B41" s="6">
        <v>44985</v>
      </c>
      <c r="F41" s="4">
        <v>1.2314444276653578E-2</v>
      </c>
    </row>
    <row r="42" spans="1:6" x14ac:dyDescent="0.25">
      <c r="A42" s="4">
        <v>60</v>
      </c>
      <c r="B42" s="6">
        <v>44986</v>
      </c>
      <c r="F42" s="4">
        <v>1.8475158562367866E-2</v>
      </c>
    </row>
    <row r="43" spans="1:6" x14ac:dyDescent="0.25">
      <c r="A43" s="4">
        <v>61</v>
      </c>
      <c r="B43" s="6">
        <v>44987</v>
      </c>
      <c r="F43" s="4">
        <v>2.4635872848082149E-2</v>
      </c>
    </row>
    <row r="44" spans="1:6" x14ac:dyDescent="0.25">
      <c r="A44" s="4">
        <v>62</v>
      </c>
      <c r="B44" s="6">
        <v>44988</v>
      </c>
      <c r="F44" s="4">
        <v>3.0796587133796436E-2</v>
      </c>
    </row>
    <row r="45" spans="1:6" x14ac:dyDescent="0.25">
      <c r="A45" s="4">
        <v>63</v>
      </c>
      <c r="B45" s="6">
        <v>44989</v>
      </c>
      <c r="F45" s="4">
        <v>3.695730141951073E-2</v>
      </c>
    </row>
    <row r="46" spans="1:6" x14ac:dyDescent="0.25">
      <c r="A46" s="4">
        <v>64</v>
      </c>
      <c r="B46" s="6">
        <v>44990</v>
      </c>
      <c r="F46" s="4">
        <v>4.3118015705225013E-2</v>
      </c>
    </row>
    <row r="47" spans="1:6" x14ac:dyDescent="0.25">
      <c r="A47" s="4">
        <v>65</v>
      </c>
      <c r="B47" s="6">
        <v>44991</v>
      </c>
      <c r="F47" s="4">
        <v>4.9278729990939296E-2</v>
      </c>
    </row>
    <row r="48" spans="1:6" x14ac:dyDescent="0.25">
      <c r="A48" s="4">
        <v>66</v>
      </c>
      <c r="B48" s="6">
        <v>44992</v>
      </c>
      <c r="F48" s="4">
        <v>5.5439444276653579E-2</v>
      </c>
    </row>
    <row r="49" spans="1:6" x14ac:dyDescent="0.25">
      <c r="A49" s="4">
        <v>67</v>
      </c>
      <c r="B49" s="6">
        <v>44993</v>
      </c>
      <c r="F49" s="4">
        <v>6.1600158562367863E-2</v>
      </c>
    </row>
    <row r="50" spans="1:6" x14ac:dyDescent="0.25">
      <c r="A50" s="4">
        <v>68</v>
      </c>
      <c r="B50" s="6">
        <v>44994</v>
      </c>
      <c r="F50" s="4">
        <v>6.776087284808216E-2</v>
      </c>
    </row>
    <row r="51" spans="1:6" x14ac:dyDescent="0.25">
      <c r="A51" s="4">
        <v>69</v>
      </c>
      <c r="B51" s="6">
        <v>44995</v>
      </c>
      <c r="F51" s="4">
        <v>7.3921587133796443E-2</v>
      </c>
    </row>
    <row r="52" spans="1:6" x14ac:dyDescent="0.25">
      <c r="A52" s="4">
        <v>70</v>
      </c>
      <c r="B52" s="6">
        <v>44996</v>
      </c>
      <c r="F52" s="4">
        <v>8.0082301419510726E-2</v>
      </c>
    </row>
    <row r="53" spans="1:6" x14ac:dyDescent="0.25">
      <c r="A53" s="4">
        <v>71</v>
      </c>
      <c r="B53" s="6">
        <v>44997</v>
      </c>
      <c r="F53" s="4">
        <v>8.6243015705224996E-2</v>
      </c>
    </row>
    <row r="54" spans="1:6" x14ac:dyDescent="0.25">
      <c r="A54" s="4">
        <v>72</v>
      </c>
      <c r="B54" s="6">
        <v>44998</v>
      </c>
      <c r="F54" s="4">
        <v>9.2403729990939293E-2</v>
      </c>
    </row>
    <row r="55" spans="1:6" x14ac:dyDescent="0.25">
      <c r="A55" s="4">
        <v>73</v>
      </c>
      <c r="B55" s="6">
        <v>44999</v>
      </c>
      <c r="F55" s="4">
        <v>9.8564444276653562E-2</v>
      </c>
    </row>
    <row r="56" spans="1:6" x14ac:dyDescent="0.25">
      <c r="A56" s="4">
        <v>74</v>
      </c>
      <c r="B56" s="6">
        <v>45000</v>
      </c>
      <c r="F56" s="4">
        <v>0.10472515856236783</v>
      </c>
    </row>
    <row r="57" spans="1:6" x14ac:dyDescent="0.25">
      <c r="A57" s="4">
        <v>75</v>
      </c>
      <c r="B57" s="6">
        <v>45001</v>
      </c>
      <c r="F57" s="4">
        <v>0.11088587284808213</v>
      </c>
    </row>
    <row r="58" spans="1:6" x14ac:dyDescent="0.25">
      <c r="A58" s="4">
        <v>76</v>
      </c>
      <c r="B58" s="6">
        <v>45002</v>
      </c>
      <c r="F58" s="4">
        <v>0.1170465871337964</v>
      </c>
    </row>
    <row r="59" spans="1:6" x14ac:dyDescent="0.25">
      <c r="A59" s="4">
        <v>77</v>
      </c>
      <c r="B59" s="6">
        <v>45003</v>
      </c>
      <c r="F59" s="4">
        <v>0.12320730141951067</v>
      </c>
    </row>
    <row r="60" spans="1:6" x14ac:dyDescent="0.25">
      <c r="A60" s="4">
        <v>78</v>
      </c>
      <c r="B60" s="6">
        <v>45004</v>
      </c>
      <c r="F60" s="4">
        <v>0.12936801570522494</v>
      </c>
    </row>
    <row r="61" spans="1:6" x14ac:dyDescent="0.25">
      <c r="A61" s="4">
        <v>79</v>
      </c>
      <c r="B61" s="6">
        <v>45005</v>
      </c>
      <c r="F61" s="4">
        <v>0.13552872999093923</v>
      </c>
    </row>
    <row r="62" spans="1:6" x14ac:dyDescent="0.25">
      <c r="A62" s="4">
        <v>80</v>
      </c>
      <c r="B62" s="6">
        <v>45006</v>
      </c>
      <c r="F62" s="4">
        <v>0.1416894442766535</v>
      </c>
    </row>
    <row r="63" spans="1:6" x14ac:dyDescent="0.25">
      <c r="A63" s="4">
        <v>81</v>
      </c>
      <c r="B63" s="6">
        <v>45007</v>
      </c>
      <c r="F63" s="4">
        <v>0.14785015856236777</v>
      </c>
    </row>
    <row r="64" spans="1:6" x14ac:dyDescent="0.25">
      <c r="A64" s="4">
        <v>82</v>
      </c>
      <c r="B64" s="6">
        <v>45008</v>
      </c>
      <c r="F64" s="4">
        <v>0.15401087284808207</v>
      </c>
    </row>
    <row r="65" spans="1:6" x14ac:dyDescent="0.25">
      <c r="A65" s="4">
        <v>83</v>
      </c>
      <c r="B65" s="6">
        <v>45009</v>
      </c>
      <c r="F65" s="4">
        <v>0.16017158713379637</v>
      </c>
    </row>
    <row r="66" spans="1:6" x14ac:dyDescent="0.25">
      <c r="A66" s="4">
        <v>84</v>
      </c>
      <c r="B66" s="6">
        <v>45010</v>
      </c>
      <c r="F66" s="4">
        <v>0.16633230141951064</v>
      </c>
    </row>
    <row r="67" spans="1:6" x14ac:dyDescent="0.25">
      <c r="A67" s="4">
        <v>85</v>
      </c>
      <c r="B67" s="6">
        <v>45011</v>
      </c>
      <c r="F67" s="4">
        <v>0.17249301570522493</v>
      </c>
    </row>
    <row r="68" spans="1:6" x14ac:dyDescent="0.25">
      <c r="A68" s="4">
        <v>86</v>
      </c>
      <c r="B68" s="6">
        <v>45012</v>
      </c>
      <c r="F68" s="4">
        <v>0.17865372999093923</v>
      </c>
    </row>
    <row r="69" spans="1:6" x14ac:dyDescent="0.25">
      <c r="A69" s="4">
        <v>87</v>
      </c>
      <c r="B69" s="6">
        <v>45013</v>
      </c>
      <c r="F69" s="4">
        <v>0.1848144442766535</v>
      </c>
    </row>
    <row r="70" spans="1:6" x14ac:dyDescent="0.25">
      <c r="A70" s="4">
        <v>88</v>
      </c>
      <c r="B70" s="6">
        <v>45014</v>
      </c>
      <c r="F70" s="4">
        <v>0.1909751585623678</v>
      </c>
    </row>
    <row r="71" spans="1:6" x14ac:dyDescent="0.25">
      <c r="A71" s="4">
        <v>89</v>
      </c>
      <c r="B71" s="6">
        <v>45015</v>
      </c>
      <c r="F71" s="4">
        <v>0.19713587284808209</v>
      </c>
    </row>
    <row r="72" spans="1:6" x14ac:dyDescent="0.25">
      <c r="A72" s="4">
        <v>90</v>
      </c>
      <c r="B72" s="6">
        <v>45016</v>
      </c>
      <c r="F72" s="4">
        <v>0.20329658713379636</v>
      </c>
    </row>
    <row r="73" spans="1:6" x14ac:dyDescent="0.25">
      <c r="A73" s="4">
        <v>91</v>
      </c>
      <c r="B73" s="6">
        <v>45017</v>
      </c>
      <c r="F73" s="4">
        <v>0.20945730141951063</v>
      </c>
    </row>
    <row r="74" spans="1:6" x14ac:dyDescent="0.25">
      <c r="A74" s="4">
        <v>92</v>
      </c>
      <c r="B74" s="6">
        <v>45018</v>
      </c>
      <c r="F74" s="4">
        <v>0.21561801570522493</v>
      </c>
    </row>
    <row r="75" spans="1:6" x14ac:dyDescent="0.25">
      <c r="A75" s="4">
        <v>93</v>
      </c>
      <c r="B75" s="6">
        <v>45019</v>
      </c>
      <c r="F75" s="4">
        <v>0.22177872999093923</v>
      </c>
    </row>
    <row r="76" spans="1:6" x14ac:dyDescent="0.25">
      <c r="A76" s="4">
        <v>94</v>
      </c>
      <c r="B76" s="6">
        <v>45020</v>
      </c>
      <c r="F76" s="4">
        <v>0.2279394442766535</v>
      </c>
    </row>
    <row r="77" spans="1:6" x14ac:dyDescent="0.25">
      <c r="A77" s="4">
        <v>95</v>
      </c>
      <c r="B77" s="6">
        <v>45021</v>
      </c>
      <c r="F77" s="4">
        <v>0.23410015856236779</v>
      </c>
    </row>
    <row r="78" spans="1:6" x14ac:dyDescent="0.25">
      <c r="A78" s="4">
        <v>96</v>
      </c>
      <c r="B78" s="6">
        <v>45022</v>
      </c>
      <c r="F78" s="4">
        <v>0.24026087284808206</v>
      </c>
    </row>
    <row r="79" spans="1:6" x14ac:dyDescent="0.25">
      <c r="A79" s="4">
        <v>97</v>
      </c>
      <c r="B79" s="6">
        <v>45023</v>
      </c>
      <c r="F79" s="4">
        <v>0.24642158713379636</v>
      </c>
    </row>
    <row r="80" spans="1:6" x14ac:dyDescent="0.25">
      <c r="A80" s="4">
        <v>98</v>
      </c>
      <c r="B80" s="6">
        <v>45024</v>
      </c>
      <c r="F80" s="4">
        <v>0.25258230141951066</v>
      </c>
    </row>
    <row r="81" spans="1:6" x14ac:dyDescent="0.25">
      <c r="A81" s="4">
        <v>99</v>
      </c>
      <c r="B81" s="6">
        <v>45025</v>
      </c>
      <c r="F81" s="4">
        <v>0.25860989882210816</v>
      </c>
    </row>
    <row r="82" spans="1:6" x14ac:dyDescent="0.25">
      <c r="A82" s="4">
        <v>100</v>
      </c>
      <c r="B82" s="6">
        <v>45026</v>
      </c>
      <c r="F82" s="4">
        <v>0.27272727272727271</v>
      </c>
    </row>
    <row r="83" spans="1:6" x14ac:dyDescent="0.25">
      <c r="A83" s="4">
        <v>101</v>
      </c>
      <c r="B83" s="6">
        <v>45027</v>
      </c>
      <c r="F83" s="4">
        <v>0.29939703153988867</v>
      </c>
    </row>
    <row r="84" spans="1:6" x14ac:dyDescent="0.25">
      <c r="A84" s="4">
        <v>102</v>
      </c>
      <c r="B84" s="6">
        <v>45028</v>
      </c>
      <c r="F84" s="4">
        <v>0.32606423933209649</v>
      </c>
    </row>
    <row r="85" spans="1:6" x14ac:dyDescent="0.25">
      <c r="A85" s="4">
        <v>103</v>
      </c>
      <c r="B85" s="6">
        <v>45029</v>
      </c>
      <c r="F85" s="4">
        <v>0.35273144712430426</v>
      </c>
    </row>
    <row r="86" spans="1:6" x14ac:dyDescent="0.25">
      <c r="A86" s="4">
        <v>104</v>
      </c>
      <c r="B86" s="6">
        <v>45030</v>
      </c>
      <c r="F86" s="4">
        <v>0.37939865491651203</v>
      </c>
    </row>
    <row r="87" spans="1:6" x14ac:dyDescent="0.25">
      <c r="A87" s="4">
        <v>105</v>
      </c>
      <c r="B87" s="6">
        <v>45031</v>
      </c>
      <c r="F87" s="4">
        <v>0.4060658627087198</v>
      </c>
    </row>
    <row r="88" spans="1:6" x14ac:dyDescent="0.25">
      <c r="A88" s="4">
        <v>106</v>
      </c>
      <c r="B88" s="6">
        <v>45032</v>
      </c>
      <c r="F88" s="4">
        <v>0.43273307050092757</v>
      </c>
    </row>
    <row r="89" spans="1:6" x14ac:dyDescent="0.25">
      <c r="A89" s="4">
        <v>107</v>
      </c>
      <c r="B89" s="6">
        <v>45033</v>
      </c>
      <c r="F89" s="4">
        <v>0.45940027829313534</v>
      </c>
    </row>
    <row r="90" spans="1:6" x14ac:dyDescent="0.25">
      <c r="A90" s="4">
        <v>108</v>
      </c>
      <c r="B90" s="6">
        <v>45034</v>
      </c>
      <c r="F90" s="4">
        <v>0.48606748608534317</v>
      </c>
    </row>
    <row r="91" spans="1:6" x14ac:dyDescent="0.25">
      <c r="A91" s="4">
        <v>109</v>
      </c>
      <c r="B91" s="6">
        <v>45035</v>
      </c>
      <c r="F91" s="4">
        <v>0.512734693877551</v>
      </c>
    </row>
    <row r="92" spans="1:6" x14ac:dyDescent="0.25">
      <c r="A92" s="4">
        <v>110</v>
      </c>
      <c r="B92" s="6">
        <v>45036</v>
      </c>
      <c r="F92" s="4">
        <v>0.53940190166975865</v>
      </c>
    </row>
    <row r="93" spans="1:6" x14ac:dyDescent="0.25">
      <c r="A93" s="4">
        <v>111</v>
      </c>
      <c r="B93" s="6">
        <v>45037</v>
      </c>
      <c r="F93" s="4">
        <v>0.56606910946196654</v>
      </c>
    </row>
    <row r="94" spans="1:6" x14ac:dyDescent="0.25">
      <c r="A94" s="4">
        <v>112</v>
      </c>
      <c r="B94" s="6">
        <v>45038</v>
      </c>
      <c r="F94" s="4">
        <v>0.59273631725417431</v>
      </c>
    </row>
    <row r="95" spans="1:6" x14ac:dyDescent="0.25">
      <c r="A95" s="4">
        <v>113</v>
      </c>
      <c r="B95" s="6">
        <v>45039</v>
      </c>
      <c r="F95" s="4">
        <v>0.61940352504638208</v>
      </c>
    </row>
    <row r="96" spans="1:6" x14ac:dyDescent="0.25">
      <c r="A96" s="4">
        <v>114</v>
      </c>
      <c r="B96" s="6">
        <v>45040</v>
      </c>
      <c r="F96" s="4">
        <v>0.64607073283858985</v>
      </c>
    </row>
    <row r="97" spans="1:6" x14ac:dyDescent="0.25">
      <c r="A97" s="4">
        <v>115</v>
      </c>
      <c r="B97" s="6">
        <v>45041</v>
      </c>
      <c r="F97" s="4">
        <v>0.67273794063079762</v>
      </c>
    </row>
    <row r="98" spans="1:6" x14ac:dyDescent="0.25">
      <c r="A98" s="4">
        <v>116</v>
      </c>
      <c r="B98" s="6">
        <v>45042</v>
      </c>
      <c r="F98" s="4">
        <v>0.69940514842300539</v>
      </c>
    </row>
    <row r="99" spans="1:6" x14ac:dyDescent="0.25">
      <c r="A99" s="4">
        <v>117</v>
      </c>
      <c r="B99" s="6">
        <v>45043</v>
      </c>
      <c r="F99" s="4">
        <v>0.72607235621521315</v>
      </c>
    </row>
    <row r="100" spans="1:6" x14ac:dyDescent="0.25">
      <c r="A100" s="4">
        <v>118</v>
      </c>
      <c r="B100" s="6">
        <v>45044</v>
      </c>
      <c r="F100" s="4">
        <v>0.74579511956297651</v>
      </c>
    </row>
    <row r="101" spans="1:6" x14ac:dyDescent="0.25">
      <c r="A101" s="4">
        <v>119</v>
      </c>
      <c r="B101" s="6">
        <v>45045</v>
      </c>
      <c r="F101" s="4">
        <v>0.76550778190063884</v>
      </c>
    </row>
    <row r="102" spans="1:6" x14ac:dyDescent="0.25">
      <c r="A102" s="4">
        <v>120</v>
      </c>
      <c r="B102" s="6">
        <v>45046</v>
      </c>
      <c r="F102" s="4">
        <v>0.78522044423830129</v>
      </c>
    </row>
    <row r="103" spans="1:6" x14ac:dyDescent="0.25">
      <c r="A103" s="4">
        <v>121</v>
      </c>
      <c r="B103" s="6">
        <v>45047</v>
      </c>
      <c r="F103" s="4">
        <v>0.80498412698412714</v>
      </c>
    </row>
    <row r="104" spans="1:6" x14ac:dyDescent="0.25">
      <c r="A104" s="4">
        <v>122</v>
      </c>
      <c r="B104" s="6">
        <v>45048</v>
      </c>
      <c r="F104" s="4">
        <v>0.81096884814531878</v>
      </c>
    </row>
    <row r="105" spans="1:6" x14ac:dyDescent="0.25">
      <c r="A105" s="4">
        <v>123</v>
      </c>
      <c r="B105" s="6">
        <v>45049</v>
      </c>
      <c r="F105" s="4">
        <v>0.81694936762583836</v>
      </c>
    </row>
    <row r="106" spans="1:6" x14ac:dyDescent="0.25">
      <c r="A106" s="4">
        <v>124</v>
      </c>
      <c r="B106" s="6">
        <v>45050</v>
      </c>
      <c r="F106" s="4">
        <v>0.82292988710635784</v>
      </c>
    </row>
    <row r="107" spans="1:6" x14ac:dyDescent="0.25">
      <c r="A107" s="4">
        <v>125</v>
      </c>
      <c r="B107" s="6">
        <v>45051</v>
      </c>
      <c r="F107" s="4">
        <v>0.82891040658687731</v>
      </c>
    </row>
    <row r="108" spans="1:6" x14ac:dyDescent="0.25">
      <c r="A108" s="4">
        <v>126</v>
      </c>
      <c r="B108" s="6">
        <v>45052</v>
      </c>
      <c r="F108" s="4">
        <v>0.83489092606739679</v>
      </c>
    </row>
    <row r="109" spans="1:6" x14ac:dyDescent="0.25">
      <c r="A109" s="4">
        <v>127</v>
      </c>
      <c r="B109" s="6">
        <v>45053</v>
      </c>
      <c r="F109" s="4">
        <v>0.84087144554791626</v>
      </c>
    </row>
    <row r="110" spans="1:6" x14ac:dyDescent="0.25">
      <c r="A110" s="4">
        <v>128</v>
      </c>
      <c r="B110" s="6">
        <v>45054</v>
      </c>
      <c r="F110" s="4">
        <v>0.84685196502843574</v>
      </c>
    </row>
    <row r="111" spans="1:6" x14ac:dyDescent="0.25">
      <c r="A111" s="4">
        <v>129</v>
      </c>
      <c r="B111" s="6">
        <v>45055</v>
      </c>
      <c r="F111" s="4">
        <v>0.85283248450895521</v>
      </c>
    </row>
    <row r="112" spans="1:6" x14ac:dyDescent="0.25">
      <c r="A112" s="4">
        <v>130</v>
      </c>
      <c r="B112" s="6">
        <v>45056</v>
      </c>
      <c r="F112" s="4">
        <v>0.85881300398947469</v>
      </c>
    </row>
    <row r="113" spans="1:6" x14ac:dyDescent="0.25">
      <c r="A113" s="4">
        <v>131</v>
      </c>
      <c r="B113" s="6">
        <v>45057</v>
      </c>
      <c r="F113" s="4">
        <v>0.86479352346999416</v>
      </c>
    </row>
    <row r="114" spans="1:6" x14ac:dyDescent="0.25">
      <c r="A114" s="4">
        <v>132</v>
      </c>
      <c r="B114" s="6">
        <v>45058</v>
      </c>
      <c r="F114" s="4">
        <v>0.87077404295051364</v>
      </c>
    </row>
    <row r="115" spans="1:6" x14ac:dyDescent="0.25">
      <c r="A115" s="4">
        <v>133</v>
      </c>
      <c r="B115" s="6">
        <v>45059</v>
      </c>
      <c r="F115" s="4">
        <v>0.87675456243103311</v>
      </c>
    </row>
    <row r="116" spans="1:6" x14ac:dyDescent="0.25">
      <c r="A116" s="4">
        <v>134</v>
      </c>
      <c r="B116" s="6">
        <v>45060</v>
      </c>
      <c r="F116" s="4">
        <v>0.88273508191155259</v>
      </c>
    </row>
    <row r="117" spans="1:6" x14ac:dyDescent="0.25">
      <c r="A117" s="4">
        <v>135</v>
      </c>
      <c r="B117" s="6">
        <v>45061</v>
      </c>
      <c r="F117" s="4">
        <v>0.88871560139207206</v>
      </c>
    </row>
    <row r="118" spans="1:6" x14ac:dyDescent="0.25">
      <c r="A118" s="4">
        <v>136</v>
      </c>
      <c r="B118" s="6">
        <v>45062</v>
      </c>
      <c r="F118" s="4">
        <v>0.89469612087259154</v>
      </c>
    </row>
    <row r="119" spans="1:6" x14ac:dyDescent="0.25">
      <c r="A119" s="4">
        <v>137</v>
      </c>
      <c r="B119" s="6">
        <v>45063</v>
      </c>
      <c r="F119" s="4">
        <v>0.90067664035311101</v>
      </c>
    </row>
    <row r="120" spans="1:6" x14ac:dyDescent="0.25">
      <c r="A120" s="4">
        <v>138</v>
      </c>
      <c r="B120" s="6">
        <v>45064</v>
      </c>
      <c r="F120" s="4">
        <v>0.90665715983363049</v>
      </c>
    </row>
    <row r="121" spans="1:6" x14ac:dyDescent="0.25">
      <c r="A121" s="4">
        <v>139</v>
      </c>
      <c r="B121" s="6">
        <v>45065</v>
      </c>
      <c r="F121" s="4">
        <v>0.91263767931414996</v>
      </c>
    </row>
    <row r="122" spans="1:6" x14ac:dyDescent="0.25">
      <c r="A122" s="4">
        <v>140</v>
      </c>
      <c r="B122" s="6">
        <v>45066</v>
      </c>
      <c r="F122" s="4">
        <v>0.91861819879466944</v>
      </c>
    </row>
    <row r="123" spans="1:6" x14ac:dyDescent="0.25">
      <c r="A123" s="4">
        <v>141</v>
      </c>
      <c r="B123" s="6">
        <v>45067</v>
      </c>
      <c r="F123" s="4">
        <v>0.92459871827518891</v>
      </c>
    </row>
    <row r="124" spans="1:6" x14ac:dyDescent="0.25">
      <c r="A124" s="4">
        <v>142</v>
      </c>
      <c r="B124" s="6">
        <v>45068</v>
      </c>
      <c r="F124" s="4">
        <v>0.9305792377557085</v>
      </c>
    </row>
    <row r="125" spans="1:6" x14ac:dyDescent="0.25">
      <c r="A125" s="4">
        <v>143</v>
      </c>
      <c r="B125" s="6">
        <v>45069</v>
      </c>
      <c r="F125" s="4">
        <v>0.93655975723622786</v>
      </c>
    </row>
    <row r="126" spans="1:6" x14ac:dyDescent="0.25">
      <c r="A126" s="4">
        <v>144</v>
      </c>
      <c r="B126" s="6">
        <v>45070</v>
      </c>
      <c r="F126" s="4">
        <v>0.94254027671674745</v>
      </c>
    </row>
    <row r="127" spans="1:6" x14ac:dyDescent="0.25">
      <c r="A127" s="4">
        <v>145</v>
      </c>
      <c r="B127" s="6">
        <v>45071</v>
      </c>
      <c r="F127" s="4">
        <v>0.94852079619726681</v>
      </c>
    </row>
    <row r="128" spans="1:6" x14ac:dyDescent="0.25">
      <c r="A128" s="4">
        <v>146</v>
      </c>
      <c r="B128" s="6">
        <v>45072</v>
      </c>
      <c r="F128" s="4">
        <v>0.9545013156777864</v>
      </c>
    </row>
    <row r="129" spans="1:6" x14ac:dyDescent="0.25">
      <c r="A129" s="4">
        <v>147</v>
      </c>
      <c r="B129" s="6">
        <v>45073</v>
      </c>
      <c r="F129" s="4">
        <v>0.96048183515830576</v>
      </c>
    </row>
    <row r="130" spans="1:6" x14ac:dyDescent="0.25">
      <c r="A130" s="4">
        <v>148</v>
      </c>
      <c r="B130" s="6">
        <v>45074</v>
      </c>
      <c r="F130" s="4">
        <v>0.96646235463882535</v>
      </c>
    </row>
    <row r="131" spans="1:6" x14ac:dyDescent="0.25">
      <c r="A131" s="4">
        <v>149</v>
      </c>
      <c r="B131" s="6">
        <v>45075</v>
      </c>
      <c r="F131" s="4">
        <v>0.97244287411934471</v>
      </c>
    </row>
    <row r="132" spans="1:6" x14ac:dyDescent="0.25">
      <c r="A132" s="4">
        <v>150</v>
      </c>
      <c r="B132" s="6">
        <v>45076</v>
      </c>
      <c r="F132" s="4">
        <v>0.97842339359986419</v>
      </c>
    </row>
    <row r="133" spans="1:6" x14ac:dyDescent="0.25">
      <c r="A133" s="4">
        <v>151</v>
      </c>
      <c r="B133" s="6">
        <v>45077</v>
      </c>
      <c r="F133" s="4">
        <v>0.98440391308038366</v>
      </c>
    </row>
    <row r="134" spans="1:6" x14ac:dyDescent="0.25">
      <c r="A134" s="4">
        <v>152</v>
      </c>
      <c r="B134" s="6">
        <v>45078</v>
      </c>
      <c r="F134" s="4">
        <v>0.99038443256090314</v>
      </c>
    </row>
    <row r="135" spans="1:6" x14ac:dyDescent="0.25">
      <c r="A135" s="4">
        <v>153</v>
      </c>
      <c r="B135" s="6">
        <v>45079</v>
      </c>
      <c r="F135" s="4">
        <v>0.99671848739495861</v>
      </c>
    </row>
    <row r="136" spans="1:6" x14ac:dyDescent="0.25">
      <c r="A136" s="4">
        <v>154</v>
      </c>
      <c r="B136" s="6">
        <v>45080</v>
      </c>
      <c r="F136" s="4">
        <v>0.99828991596638716</v>
      </c>
    </row>
    <row r="137" spans="1:6" x14ac:dyDescent="0.25">
      <c r="A137" s="4">
        <v>155</v>
      </c>
      <c r="B137" s="6">
        <v>45081</v>
      </c>
      <c r="F137" s="4">
        <v>1</v>
      </c>
    </row>
    <row r="138" spans="1:6" x14ac:dyDescent="0.25">
      <c r="A138" s="4">
        <v>156</v>
      </c>
      <c r="B138" s="6">
        <v>45082</v>
      </c>
      <c r="F138" s="4">
        <v>1</v>
      </c>
    </row>
    <row r="139" spans="1:6" x14ac:dyDescent="0.25">
      <c r="A139" s="4">
        <v>157</v>
      </c>
      <c r="B139" s="6">
        <v>45083</v>
      </c>
      <c r="F139" s="4">
        <v>1</v>
      </c>
    </row>
    <row r="140" spans="1:6" x14ac:dyDescent="0.25">
      <c r="A140" s="4">
        <v>158</v>
      </c>
      <c r="B140" s="6">
        <v>45084</v>
      </c>
      <c r="F140" s="4">
        <v>1</v>
      </c>
    </row>
    <row r="141" spans="1:6" x14ac:dyDescent="0.25">
      <c r="A141" s="4">
        <v>159</v>
      </c>
      <c r="B141" s="6">
        <v>45085</v>
      </c>
      <c r="F141" s="4">
        <v>1</v>
      </c>
    </row>
    <row r="142" spans="1:6" x14ac:dyDescent="0.25">
      <c r="A142" s="4">
        <v>160</v>
      </c>
      <c r="B142" s="6">
        <v>45086</v>
      </c>
      <c r="F142" s="4">
        <v>1</v>
      </c>
    </row>
    <row r="143" spans="1:6" x14ac:dyDescent="0.25">
      <c r="A143" s="4">
        <v>161</v>
      </c>
      <c r="B143" s="6">
        <v>45087</v>
      </c>
      <c r="F143" s="4">
        <v>1</v>
      </c>
    </row>
    <row r="144" spans="1:6" x14ac:dyDescent="0.25">
      <c r="A144" s="4">
        <v>162</v>
      </c>
      <c r="B144" s="6">
        <v>45088</v>
      </c>
      <c r="F144" s="4">
        <v>1</v>
      </c>
    </row>
    <row r="145" spans="1:6" x14ac:dyDescent="0.25">
      <c r="A145" s="4">
        <v>163</v>
      </c>
      <c r="B145" s="6">
        <v>45089</v>
      </c>
      <c r="F145" s="4">
        <v>1</v>
      </c>
    </row>
    <row r="146" spans="1:6" x14ac:dyDescent="0.25">
      <c r="A146" s="4">
        <v>164</v>
      </c>
      <c r="B146" s="6">
        <v>45090</v>
      </c>
      <c r="F146" s="4">
        <v>1</v>
      </c>
    </row>
    <row r="147" spans="1:6" x14ac:dyDescent="0.25">
      <c r="A147" s="4">
        <v>165</v>
      </c>
      <c r="B147" s="6">
        <v>45091</v>
      </c>
      <c r="F147" s="4">
        <v>1</v>
      </c>
    </row>
    <row r="148" spans="1:6" x14ac:dyDescent="0.25">
      <c r="A148" s="4">
        <v>166</v>
      </c>
      <c r="B148" s="6">
        <v>45092</v>
      </c>
      <c r="F148" s="4">
        <v>1</v>
      </c>
    </row>
    <row r="149" spans="1:6" x14ac:dyDescent="0.25">
      <c r="A149" s="4">
        <v>167</v>
      </c>
      <c r="B149" s="6">
        <v>45093</v>
      </c>
      <c r="F149" s="4">
        <v>1</v>
      </c>
    </row>
    <row r="150" spans="1:6" x14ac:dyDescent="0.25">
      <c r="A150" s="4">
        <v>168</v>
      </c>
      <c r="B150" s="6">
        <v>45094</v>
      </c>
      <c r="F150" s="4">
        <v>1</v>
      </c>
    </row>
    <row r="151" spans="1:6" x14ac:dyDescent="0.25">
      <c r="A151" s="4">
        <v>169</v>
      </c>
      <c r="B151" s="6">
        <v>45095</v>
      </c>
      <c r="F151" s="4">
        <v>1</v>
      </c>
    </row>
    <row r="152" spans="1:6" x14ac:dyDescent="0.25">
      <c r="A152" s="4">
        <v>170</v>
      </c>
      <c r="B152" s="6">
        <v>45096</v>
      </c>
    </row>
    <row r="153" spans="1:6" x14ac:dyDescent="0.25">
      <c r="A153" s="4">
        <v>171</v>
      </c>
      <c r="B153" s="6">
        <v>45097</v>
      </c>
    </row>
    <row r="154" spans="1:6" x14ac:dyDescent="0.25">
      <c r="A154" s="4">
        <v>172</v>
      </c>
      <c r="B154" s="6">
        <v>45098</v>
      </c>
    </row>
    <row r="155" spans="1:6" x14ac:dyDescent="0.25">
      <c r="A155" s="4">
        <v>173</v>
      </c>
      <c r="B155" s="6">
        <v>45099</v>
      </c>
    </row>
    <row r="156" spans="1:6" x14ac:dyDescent="0.25">
      <c r="A156" s="4">
        <v>174</v>
      </c>
      <c r="B156" s="6">
        <v>45100</v>
      </c>
    </row>
    <row r="157" spans="1:6" x14ac:dyDescent="0.25">
      <c r="A157" s="4">
        <v>175</v>
      </c>
      <c r="B157" s="6">
        <v>45101</v>
      </c>
    </row>
    <row r="158" spans="1:6" x14ac:dyDescent="0.25">
      <c r="A158" s="4">
        <v>176</v>
      </c>
      <c r="B158" s="6">
        <v>45102</v>
      </c>
    </row>
    <row r="159" spans="1:6" x14ac:dyDescent="0.25">
      <c r="A159" s="4">
        <v>177</v>
      </c>
      <c r="B159" s="6">
        <v>45103</v>
      </c>
    </row>
    <row r="160" spans="1:6" x14ac:dyDescent="0.25">
      <c r="A160" s="4">
        <v>178</v>
      </c>
      <c r="B160" s="6">
        <v>45104</v>
      </c>
    </row>
    <row r="161" spans="1:7" x14ac:dyDescent="0.25">
      <c r="A161" s="4">
        <v>179</v>
      </c>
      <c r="B161" s="6">
        <v>45105</v>
      </c>
    </row>
    <row r="162" spans="1:7" x14ac:dyDescent="0.25">
      <c r="A162" s="4">
        <v>180</v>
      </c>
      <c r="B162" s="6">
        <v>45106</v>
      </c>
    </row>
    <row r="163" spans="1:7" x14ac:dyDescent="0.25">
      <c r="A163" s="4">
        <v>181</v>
      </c>
      <c r="B163" s="6">
        <v>45107</v>
      </c>
    </row>
    <row r="164" spans="1:7" x14ac:dyDescent="0.25">
      <c r="A164" s="4"/>
      <c r="B164" s="6"/>
    </row>
    <row r="165" spans="1:7" x14ac:dyDescent="0.25">
      <c r="A165" s="4"/>
      <c r="B165" s="6"/>
    </row>
    <row r="166" spans="1:7" x14ac:dyDescent="0.25">
      <c r="A166" s="4"/>
      <c r="B166" s="6"/>
    </row>
    <row r="167" spans="1:7" x14ac:dyDescent="0.25">
      <c r="A167" s="4"/>
      <c r="B167" s="6"/>
    </row>
    <row r="169" spans="1:7" x14ac:dyDescent="0.25">
      <c r="D169" s="15" t="s">
        <v>90</v>
      </c>
      <c r="E169" s="15" t="s">
        <v>91</v>
      </c>
      <c r="F169" s="15" t="s">
        <v>92</v>
      </c>
      <c r="G169" s="15" t="s">
        <v>97</v>
      </c>
    </row>
  </sheetData>
  <mergeCells count="4">
    <mergeCell ref="A1:F1"/>
    <mergeCell ref="A2:F2"/>
    <mergeCell ref="A3:F3"/>
    <mergeCell ref="A4:F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172"/>
  <sheetViews>
    <sheetView topLeftCell="A150" workbookViewId="0">
      <selection activeCell="E170" sqref="E170:H170"/>
    </sheetView>
  </sheetViews>
  <sheetFormatPr defaultRowHeight="15" x14ac:dyDescent="0.25"/>
  <cols>
    <col min="1" max="1" width="11.28515625" customWidth="1"/>
    <col min="2" max="2" width="11.85546875" customWidth="1"/>
    <col min="3" max="3" width="19.85546875" customWidth="1"/>
    <col min="4" max="4" width="12.42578125" customWidth="1"/>
    <col min="5" max="5" width="19.7109375" customWidth="1"/>
    <col min="6" max="6" width="29.85546875" customWidth="1"/>
    <col min="7" max="7" width="26" customWidth="1"/>
    <col min="8" max="8" width="21.85546875" customWidth="1"/>
    <col min="9" max="9" width="13.7109375" customWidth="1"/>
    <col min="10" max="10" width="9.85546875" bestFit="1" customWidth="1"/>
    <col min="11" max="11" width="17" customWidth="1"/>
    <col min="13" max="13" width="9.28515625" bestFit="1" customWidth="1"/>
    <col min="14" max="14" width="10.7109375" bestFit="1" customWidth="1"/>
    <col min="15" max="17" width="9.28515625" bestFit="1" customWidth="1"/>
    <col min="19" max="25" width="9.28515625" bestFit="1" customWidth="1"/>
    <col min="29" max="29" width="9.28515625" bestFit="1" customWidth="1"/>
  </cols>
  <sheetData>
    <row r="1" spans="1:29" x14ac:dyDescent="0.25">
      <c r="A1" s="154" t="s">
        <v>38</v>
      </c>
      <c r="B1" s="154"/>
      <c r="C1" s="154"/>
      <c r="D1" s="154"/>
      <c r="E1" s="154"/>
      <c r="F1" s="154"/>
    </row>
    <row r="2" spans="1:29" x14ac:dyDescent="0.25">
      <c r="A2" s="154" t="s">
        <v>36</v>
      </c>
      <c r="B2" s="154"/>
      <c r="C2" s="154"/>
      <c r="D2" s="154"/>
      <c r="E2" s="154"/>
      <c r="F2" s="154"/>
    </row>
    <row r="3" spans="1:29" x14ac:dyDescent="0.25">
      <c r="A3" s="154" t="s">
        <v>43</v>
      </c>
      <c r="B3" s="154"/>
      <c r="C3" s="154"/>
      <c r="D3" s="154"/>
      <c r="E3" s="154"/>
      <c r="F3" s="154"/>
    </row>
    <row r="4" spans="1:29" ht="15.75" thickBot="1" x14ac:dyDescent="0.3">
      <c r="A4" s="168">
        <v>2023</v>
      </c>
      <c r="B4" s="168"/>
      <c r="C4" s="168"/>
      <c r="D4" s="168"/>
      <c r="E4" s="168"/>
      <c r="F4" s="168"/>
    </row>
    <row r="5" spans="1:29" ht="15.75" thickBot="1" x14ac:dyDescent="0.3">
      <c r="A5" s="5" t="s">
        <v>27</v>
      </c>
      <c r="B5" s="5" t="s">
        <v>31</v>
      </c>
      <c r="C5" s="5" t="s">
        <v>32</v>
      </c>
      <c r="D5" s="5" t="s">
        <v>33</v>
      </c>
      <c r="E5" s="5" t="s">
        <v>39</v>
      </c>
      <c r="F5" s="5" t="s">
        <v>112</v>
      </c>
      <c r="G5" s="5" t="s">
        <v>35</v>
      </c>
    </row>
    <row r="6" spans="1:29" ht="15.75" x14ac:dyDescent="0.25">
      <c r="A6" s="4"/>
      <c r="B6" s="6"/>
      <c r="C6" s="4"/>
      <c r="D6" s="4"/>
      <c r="E6" s="4"/>
      <c r="F6" s="4"/>
      <c r="I6" s="131">
        <v>18</v>
      </c>
      <c r="J6" s="131">
        <v>4.7999999999999996E-3</v>
      </c>
      <c r="K6" s="131" t="s">
        <v>30</v>
      </c>
      <c r="L6" s="131"/>
      <c r="M6" s="131">
        <v>12</v>
      </c>
      <c r="N6" s="132">
        <v>45006</v>
      </c>
      <c r="O6" s="131">
        <v>0</v>
      </c>
      <c r="P6" s="131">
        <v>1</v>
      </c>
      <c r="Q6" s="131">
        <v>1</v>
      </c>
      <c r="R6" s="131" t="s">
        <v>65</v>
      </c>
      <c r="S6" s="133">
        <v>0</v>
      </c>
      <c r="T6" s="133">
        <v>0</v>
      </c>
      <c r="U6" s="133">
        <v>0</v>
      </c>
      <c r="V6" s="133">
        <v>0</v>
      </c>
      <c r="W6" s="133">
        <v>0</v>
      </c>
      <c r="X6" s="133">
        <v>0</v>
      </c>
      <c r="Y6" s="134">
        <v>0</v>
      </c>
      <c r="Z6" s="133" t="s">
        <v>127</v>
      </c>
      <c r="AA6" s="133" t="s">
        <v>101</v>
      </c>
      <c r="AB6" s="133" t="s">
        <v>106</v>
      </c>
      <c r="AC6" s="133"/>
    </row>
    <row r="7" spans="1:29" ht="15.75" x14ac:dyDescent="0.25">
      <c r="A7" s="4">
        <v>25</v>
      </c>
      <c r="B7" s="6">
        <v>44951</v>
      </c>
      <c r="C7" s="4"/>
      <c r="D7" s="4"/>
      <c r="E7" s="4"/>
      <c r="F7" s="4"/>
      <c r="I7" s="131">
        <v>18</v>
      </c>
      <c r="J7" s="131">
        <v>4.7999999999999996E-3</v>
      </c>
      <c r="K7" s="131" t="s">
        <v>30</v>
      </c>
      <c r="L7" s="131"/>
      <c r="M7" s="131">
        <v>17</v>
      </c>
      <c r="N7" s="132">
        <v>45039</v>
      </c>
      <c r="O7" s="131">
        <v>0</v>
      </c>
      <c r="P7" s="131">
        <v>1</v>
      </c>
      <c r="Q7" s="131">
        <v>1</v>
      </c>
      <c r="R7" s="131" t="s">
        <v>65</v>
      </c>
      <c r="S7" s="133">
        <v>0</v>
      </c>
      <c r="T7" s="133">
        <v>0</v>
      </c>
      <c r="U7" s="133">
        <v>0</v>
      </c>
      <c r="V7" s="133">
        <v>0</v>
      </c>
      <c r="W7" s="133">
        <v>0</v>
      </c>
      <c r="X7" s="133">
        <v>0</v>
      </c>
      <c r="Y7" s="134">
        <v>0</v>
      </c>
      <c r="Z7" s="133" t="s">
        <v>127</v>
      </c>
      <c r="AA7" s="133" t="s">
        <v>101</v>
      </c>
      <c r="AB7" s="133" t="s">
        <v>108</v>
      </c>
      <c r="AC7" s="133">
        <v>0</v>
      </c>
    </row>
    <row r="8" spans="1:29" x14ac:dyDescent="0.25">
      <c r="A8" s="4">
        <v>26</v>
      </c>
      <c r="B8" s="6">
        <v>44952</v>
      </c>
      <c r="C8" s="4"/>
      <c r="D8" s="4"/>
      <c r="E8" s="4"/>
      <c r="F8" s="4"/>
      <c r="J8" s="33"/>
    </row>
    <row r="9" spans="1:29" x14ac:dyDescent="0.25">
      <c r="A9" s="4">
        <v>27</v>
      </c>
      <c r="B9" s="6">
        <v>44953</v>
      </c>
      <c r="C9" s="4"/>
      <c r="D9" s="4"/>
      <c r="E9" s="4"/>
      <c r="F9" s="4"/>
    </row>
    <row r="10" spans="1:29" x14ac:dyDescent="0.25">
      <c r="A10" s="4">
        <v>28</v>
      </c>
      <c r="B10" s="6">
        <v>44954</v>
      </c>
      <c r="C10" s="4"/>
      <c r="D10" s="4"/>
      <c r="E10" s="4"/>
      <c r="F10" s="4"/>
    </row>
    <row r="11" spans="1:29" x14ac:dyDescent="0.25">
      <c r="A11" s="4">
        <v>29</v>
      </c>
      <c r="B11" s="6">
        <v>44955</v>
      </c>
      <c r="C11" s="4"/>
      <c r="D11" s="4"/>
      <c r="E11" s="4"/>
      <c r="F11" s="4"/>
    </row>
    <row r="12" spans="1:29" x14ac:dyDescent="0.25">
      <c r="A12" s="4">
        <v>30</v>
      </c>
      <c r="B12" s="6">
        <v>44956</v>
      </c>
      <c r="C12" s="4"/>
      <c r="D12" s="4"/>
      <c r="E12" s="4"/>
      <c r="F12" s="4"/>
    </row>
    <row r="13" spans="1:29" x14ac:dyDescent="0.25">
      <c r="A13" s="4">
        <v>31</v>
      </c>
      <c r="B13" s="6">
        <v>44957</v>
      </c>
      <c r="C13" s="4"/>
      <c r="D13" s="4"/>
      <c r="E13" s="4"/>
      <c r="F13" s="4"/>
    </row>
    <row r="14" spans="1:29" x14ac:dyDescent="0.25">
      <c r="A14" s="4">
        <v>32</v>
      </c>
      <c r="B14" s="6">
        <v>44958</v>
      </c>
      <c r="C14" s="4"/>
      <c r="D14" s="4"/>
      <c r="E14" s="4"/>
      <c r="F14" s="10"/>
    </row>
    <row r="15" spans="1:29" x14ac:dyDescent="0.25">
      <c r="A15" s="4">
        <v>33</v>
      </c>
      <c r="B15" s="6">
        <v>44959</v>
      </c>
      <c r="C15" s="4"/>
      <c r="D15" s="4"/>
      <c r="E15" s="4"/>
      <c r="F15" s="10"/>
    </row>
    <row r="16" spans="1:29" x14ac:dyDescent="0.25">
      <c r="A16" s="4">
        <v>34</v>
      </c>
      <c r="B16" s="6">
        <v>44960</v>
      </c>
      <c r="C16" s="4"/>
      <c r="D16" s="4"/>
      <c r="E16" s="4"/>
      <c r="F16" s="10"/>
    </row>
    <row r="17" spans="1:6" x14ac:dyDescent="0.25">
      <c r="A17" s="4">
        <v>35</v>
      </c>
      <c r="B17" s="6">
        <v>44961</v>
      </c>
      <c r="C17" s="4"/>
      <c r="D17" s="4"/>
      <c r="E17" s="4"/>
      <c r="F17" s="10"/>
    </row>
    <row r="18" spans="1:6" x14ac:dyDescent="0.25">
      <c r="A18" s="4">
        <v>36</v>
      </c>
      <c r="B18" s="6">
        <v>44962</v>
      </c>
      <c r="C18" s="4"/>
      <c r="D18" s="4"/>
      <c r="E18" s="4"/>
      <c r="F18" s="10"/>
    </row>
    <row r="19" spans="1:6" x14ac:dyDescent="0.25">
      <c r="A19" s="4">
        <v>37</v>
      </c>
      <c r="B19" s="6">
        <v>44963</v>
      </c>
      <c r="C19" s="4"/>
      <c r="D19" s="4"/>
      <c r="E19" s="4"/>
      <c r="F19" s="10"/>
    </row>
    <row r="20" spans="1:6" x14ac:dyDescent="0.25">
      <c r="A20" s="4">
        <v>38</v>
      </c>
      <c r="B20" s="6">
        <v>44964</v>
      </c>
      <c r="C20" s="4"/>
      <c r="D20" s="4"/>
      <c r="E20" s="4"/>
      <c r="F20" s="10"/>
    </row>
    <row r="21" spans="1:6" x14ac:dyDescent="0.25">
      <c r="A21" s="4">
        <v>39</v>
      </c>
      <c r="B21" s="6">
        <v>44965</v>
      </c>
      <c r="C21" s="4"/>
      <c r="D21" s="4"/>
      <c r="E21" s="4"/>
      <c r="F21" s="10"/>
    </row>
    <row r="22" spans="1:6" x14ac:dyDescent="0.25">
      <c r="A22" s="4">
        <v>40</v>
      </c>
      <c r="B22" s="6">
        <v>44966</v>
      </c>
      <c r="C22" s="4"/>
      <c r="D22" s="4"/>
      <c r="E22" s="4"/>
      <c r="F22" s="10"/>
    </row>
    <row r="23" spans="1:6" x14ac:dyDescent="0.25">
      <c r="A23" s="4">
        <v>41</v>
      </c>
      <c r="B23" s="6">
        <v>44967</v>
      </c>
      <c r="C23" s="4"/>
      <c r="D23" s="8"/>
      <c r="E23" s="8"/>
      <c r="F23" s="10"/>
    </row>
    <row r="24" spans="1:6" x14ac:dyDescent="0.25">
      <c r="A24" s="4">
        <v>42</v>
      </c>
      <c r="B24" s="6">
        <v>44968</v>
      </c>
      <c r="C24" s="4"/>
      <c r="D24" s="4"/>
      <c r="E24" s="8"/>
      <c r="F24" s="10"/>
    </row>
    <row r="25" spans="1:6" x14ac:dyDescent="0.25">
      <c r="A25" s="4">
        <v>43</v>
      </c>
      <c r="B25" s="6">
        <v>44969</v>
      </c>
      <c r="C25" s="4"/>
      <c r="D25" s="4"/>
      <c r="E25" s="8"/>
      <c r="F25" s="10"/>
    </row>
    <row r="26" spans="1:6" x14ac:dyDescent="0.25">
      <c r="A26" s="4">
        <v>44</v>
      </c>
      <c r="B26" s="6">
        <v>44970</v>
      </c>
      <c r="C26" s="4"/>
      <c r="D26" s="4"/>
      <c r="E26" s="8"/>
      <c r="F26" s="10"/>
    </row>
    <row r="27" spans="1:6" x14ac:dyDescent="0.25">
      <c r="A27" s="4">
        <v>45</v>
      </c>
      <c r="B27" s="6">
        <v>44971</v>
      </c>
      <c r="C27" s="4"/>
      <c r="D27" s="4"/>
      <c r="E27" s="8"/>
      <c r="F27" s="10"/>
    </row>
    <row r="28" spans="1:6" x14ac:dyDescent="0.25">
      <c r="A28" s="4">
        <v>46</v>
      </c>
      <c r="B28" s="6">
        <v>44972</v>
      </c>
      <c r="C28" s="4"/>
      <c r="D28" s="4"/>
      <c r="E28" s="8"/>
      <c r="F28" s="10"/>
    </row>
    <row r="29" spans="1:6" x14ac:dyDescent="0.25">
      <c r="A29" s="4">
        <v>47</v>
      </c>
      <c r="B29" s="6">
        <v>44973</v>
      </c>
      <c r="C29" s="4"/>
      <c r="D29" s="4"/>
      <c r="E29" s="8"/>
      <c r="F29" s="10"/>
    </row>
    <row r="30" spans="1:6" x14ac:dyDescent="0.25">
      <c r="A30" s="4">
        <v>48</v>
      </c>
      <c r="B30" s="6">
        <v>44974</v>
      </c>
      <c r="C30" s="4"/>
      <c r="D30" s="4"/>
      <c r="E30" s="8"/>
      <c r="F30" s="10"/>
    </row>
    <row r="31" spans="1:6" x14ac:dyDescent="0.25">
      <c r="A31" s="4">
        <v>49</v>
      </c>
      <c r="B31" s="6">
        <v>44975</v>
      </c>
      <c r="C31" s="4"/>
      <c r="D31" s="4"/>
      <c r="E31" s="8"/>
      <c r="F31" s="10"/>
    </row>
    <row r="32" spans="1:6" x14ac:dyDescent="0.25">
      <c r="A32" s="4">
        <v>50</v>
      </c>
      <c r="B32" s="6">
        <v>44976</v>
      </c>
      <c r="C32" s="4"/>
      <c r="D32" s="4"/>
      <c r="E32" s="8"/>
      <c r="F32" s="10"/>
    </row>
    <row r="33" spans="1:9" x14ac:dyDescent="0.25">
      <c r="A33" s="4">
        <v>51</v>
      </c>
      <c r="B33" s="6">
        <v>44977</v>
      </c>
      <c r="C33" s="4"/>
      <c r="D33" s="4"/>
      <c r="E33" s="8"/>
      <c r="F33" s="10"/>
    </row>
    <row r="34" spans="1:9" x14ac:dyDescent="0.25">
      <c r="A34" s="4">
        <v>52</v>
      </c>
      <c r="B34" s="6">
        <v>44978</v>
      </c>
      <c r="C34" s="4"/>
      <c r="D34" s="4"/>
      <c r="E34" s="8"/>
      <c r="F34" s="10"/>
    </row>
    <row r="35" spans="1:9" x14ac:dyDescent="0.25">
      <c r="A35" s="4">
        <v>53</v>
      </c>
      <c r="B35" s="6">
        <v>44979</v>
      </c>
      <c r="C35" s="4"/>
      <c r="D35" s="4"/>
      <c r="E35" s="8"/>
      <c r="F35" s="10"/>
    </row>
    <row r="36" spans="1:9" x14ac:dyDescent="0.25">
      <c r="A36" s="4">
        <v>54</v>
      </c>
      <c r="B36" s="6">
        <v>44980</v>
      </c>
      <c r="C36" s="4"/>
      <c r="D36" s="4"/>
      <c r="E36" s="8"/>
      <c r="F36" s="10"/>
    </row>
    <row r="37" spans="1:9" x14ac:dyDescent="0.25">
      <c r="A37" s="4">
        <v>55</v>
      </c>
      <c r="B37" s="6">
        <v>44981</v>
      </c>
      <c r="C37" s="4"/>
      <c r="D37" s="4"/>
      <c r="E37" s="8"/>
      <c r="F37" s="10"/>
      <c r="G37" s="4"/>
      <c r="I37" s="4"/>
    </row>
    <row r="38" spans="1:9" x14ac:dyDescent="0.25">
      <c r="A38" s="4">
        <v>56</v>
      </c>
      <c r="B38" s="6">
        <v>44982</v>
      </c>
      <c r="C38" s="4"/>
      <c r="D38" s="4"/>
      <c r="E38" s="8"/>
      <c r="F38" s="10"/>
    </row>
    <row r="39" spans="1:9" x14ac:dyDescent="0.25">
      <c r="A39" s="4">
        <v>57</v>
      </c>
      <c r="B39" s="6">
        <v>44983</v>
      </c>
      <c r="C39" s="4"/>
      <c r="D39" s="4"/>
      <c r="E39" s="8"/>
      <c r="F39" s="82">
        <v>0</v>
      </c>
    </row>
    <row r="40" spans="1:9" x14ac:dyDescent="0.25">
      <c r="A40" s="4">
        <v>58</v>
      </c>
      <c r="B40" s="6">
        <v>44984</v>
      </c>
      <c r="C40" s="4"/>
      <c r="D40" s="4"/>
      <c r="E40" s="8"/>
      <c r="F40" s="82">
        <v>0</v>
      </c>
    </row>
    <row r="41" spans="1:9" x14ac:dyDescent="0.25">
      <c r="A41" s="4">
        <v>59</v>
      </c>
      <c r="B41" s="6">
        <v>44985</v>
      </c>
      <c r="C41" s="4"/>
      <c r="D41" s="4"/>
      <c r="E41" s="8"/>
      <c r="F41" s="82">
        <v>0</v>
      </c>
    </row>
    <row r="42" spans="1:9" x14ac:dyDescent="0.25">
      <c r="A42" s="4">
        <v>60</v>
      </c>
      <c r="B42" s="6">
        <v>44986</v>
      </c>
      <c r="C42" s="4"/>
      <c r="D42" s="4"/>
      <c r="E42" s="8"/>
      <c r="F42" s="82">
        <v>0</v>
      </c>
    </row>
    <row r="43" spans="1:9" x14ac:dyDescent="0.25">
      <c r="A43" s="4">
        <v>61</v>
      </c>
      <c r="B43" s="6">
        <v>44987</v>
      </c>
      <c r="C43" s="4"/>
      <c r="D43" s="4"/>
      <c r="E43" s="8"/>
      <c r="F43" s="82">
        <v>0</v>
      </c>
    </row>
    <row r="44" spans="1:9" x14ac:dyDescent="0.25">
      <c r="A44" s="4">
        <v>62</v>
      </c>
      <c r="B44" s="6">
        <v>44988</v>
      </c>
      <c r="C44" s="4"/>
      <c r="D44" s="4"/>
      <c r="E44" s="8"/>
      <c r="F44" s="82">
        <v>0</v>
      </c>
    </row>
    <row r="45" spans="1:9" x14ac:dyDescent="0.25">
      <c r="A45" s="4">
        <v>63</v>
      </c>
      <c r="B45" s="6">
        <v>44989</v>
      </c>
      <c r="C45" s="4"/>
      <c r="D45" s="4"/>
      <c r="E45" s="8"/>
      <c r="F45" s="82">
        <v>0</v>
      </c>
    </row>
    <row r="46" spans="1:9" x14ac:dyDescent="0.25">
      <c r="A46" s="4">
        <v>64</v>
      </c>
      <c r="B46" s="6">
        <v>44990</v>
      </c>
      <c r="C46" s="4"/>
      <c r="D46" s="4"/>
      <c r="E46" s="8"/>
      <c r="F46" s="82">
        <v>0</v>
      </c>
    </row>
    <row r="47" spans="1:9" x14ac:dyDescent="0.25">
      <c r="A47" s="4">
        <v>65</v>
      </c>
      <c r="B47" s="6">
        <v>44991</v>
      </c>
      <c r="C47" s="4"/>
      <c r="D47" s="4"/>
      <c r="E47" s="8"/>
      <c r="F47" s="82">
        <v>0</v>
      </c>
    </row>
    <row r="48" spans="1:9" x14ac:dyDescent="0.25">
      <c r="A48" s="4">
        <v>66</v>
      </c>
      <c r="B48" s="6">
        <v>44992</v>
      </c>
      <c r="C48" s="4"/>
      <c r="D48" s="4"/>
      <c r="E48" s="8"/>
      <c r="F48" s="82">
        <v>1.1363636363636364E-2</v>
      </c>
    </row>
    <row r="49" spans="1:6" x14ac:dyDescent="0.25">
      <c r="A49" s="4">
        <v>67</v>
      </c>
      <c r="B49" s="6">
        <v>44993</v>
      </c>
      <c r="C49" s="4"/>
      <c r="D49" s="4"/>
      <c r="E49" s="8"/>
      <c r="F49" s="82">
        <v>2.2738636363636364E-2</v>
      </c>
    </row>
    <row r="50" spans="1:6" x14ac:dyDescent="0.25">
      <c r="A50" s="4">
        <v>68</v>
      </c>
      <c r="B50" s="6">
        <v>44994</v>
      </c>
      <c r="C50" s="4"/>
      <c r="D50" s="4"/>
      <c r="E50" s="8"/>
      <c r="F50" s="82">
        <v>3.411363636363636E-2</v>
      </c>
    </row>
    <row r="51" spans="1:6" x14ac:dyDescent="0.25">
      <c r="A51" s="4">
        <v>69</v>
      </c>
      <c r="B51" s="6">
        <v>44995</v>
      </c>
      <c r="C51" s="4"/>
      <c r="D51" s="4"/>
      <c r="E51" s="8"/>
      <c r="F51" s="82">
        <v>4.5488636363636356E-2</v>
      </c>
    </row>
    <row r="52" spans="1:6" x14ac:dyDescent="0.25">
      <c r="A52" s="4">
        <v>70</v>
      </c>
      <c r="B52" s="6">
        <v>44996</v>
      </c>
      <c r="C52" s="4"/>
      <c r="D52" s="4"/>
      <c r="E52" s="8"/>
      <c r="F52" s="82">
        <v>5.6863636363636352E-2</v>
      </c>
    </row>
    <row r="53" spans="1:6" x14ac:dyDescent="0.25">
      <c r="A53" s="4">
        <v>71</v>
      </c>
      <c r="B53" s="6">
        <v>44997</v>
      </c>
      <c r="C53" s="4"/>
      <c r="D53" s="4"/>
      <c r="E53" s="8"/>
      <c r="F53" s="82">
        <v>6.8238636363636349E-2</v>
      </c>
    </row>
    <row r="54" spans="1:6" x14ac:dyDescent="0.25">
      <c r="A54" s="4">
        <v>72</v>
      </c>
      <c r="B54" s="6">
        <v>44998</v>
      </c>
      <c r="C54" s="4"/>
      <c r="D54" s="4"/>
      <c r="E54" s="8"/>
      <c r="F54" s="82">
        <v>7.9613636363636345E-2</v>
      </c>
    </row>
    <row r="55" spans="1:6" x14ac:dyDescent="0.25">
      <c r="A55" s="4">
        <v>73</v>
      </c>
      <c r="B55" s="6">
        <v>44999</v>
      </c>
      <c r="C55" s="4"/>
      <c r="D55" s="4"/>
      <c r="E55" s="4"/>
      <c r="F55" s="82">
        <v>9.0988636363636341E-2</v>
      </c>
    </row>
    <row r="56" spans="1:6" x14ac:dyDescent="0.25">
      <c r="A56" s="4">
        <v>74</v>
      </c>
      <c r="B56" s="6">
        <v>45000</v>
      </c>
      <c r="C56" s="4"/>
      <c r="D56" s="8"/>
      <c r="E56" s="8"/>
      <c r="F56" s="82">
        <v>0.10236363636363634</v>
      </c>
    </row>
    <row r="57" spans="1:6" x14ac:dyDescent="0.25">
      <c r="A57" s="4">
        <v>75</v>
      </c>
      <c r="B57" s="6">
        <v>45001</v>
      </c>
      <c r="C57" s="4"/>
      <c r="D57" s="4"/>
      <c r="E57" s="8"/>
      <c r="F57" s="82">
        <v>0.11373863636363633</v>
      </c>
    </row>
    <row r="58" spans="1:6" x14ac:dyDescent="0.25">
      <c r="A58" s="4">
        <v>76</v>
      </c>
      <c r="B58" s="6">
        <v>45002</v>
      </c>
      <c r="C58" s="4"/>
      <c r="D58" s="4"/>
      <c r="E58" s="8"/>
      <c r="F58" s="82">
        <v>0.12511363636363634</v>
      </c>
    </row>
    <row r="59" spans="1:6" x14ac:dyDescent="0.25">
      <c r="A59" s="4">
        <v>77</v>
      </c>
      <c r="B59" s="6">
        <v>45003</v>
      </c>
      <c r="C59" s="4"/>
      <c r="D59" s="4"/>
      <c r="E59" s="8"/>
      <c r="F59" s="82">
        <v>0.13648863636363634</v>
      </c>
    </row>
    <row r="60" spans="1:6" x14ac:dyDescent="0.25">
      <c r="A60" s="4">
        <v>78</v>
      </c>
      <c r="B60" s="6">
        <v>45004</v>
      </c>
      <c r="C60" s="4"/>
      <c r="D60" s="4"/>
      <c r="E60" s="8"/>
      <c r="F60" s="82">
        <v>0.14786363636363634</v>
      </c>
    </row>
    <row r="61" spans="1:6" x14ac:dyDescent="0.25">
      <c r="A61" s="4">
        <v>79</v>
      </c>
      <c r="B61" s="6">
        <v>45005</v>
      </c>
      <c r="C61" s="4"/>
      <c r="D61" s="4"/>
      <c r="E61" s="8"/>
      <c r="F61" s="82">
        <v>0.15923863636363633</v>
      </c>
    </row>
    <row r="62" spans="1:6" x14ac:dyDescent="0.25">
      <c r="A62" s="4">
        <v>80</v>
      </c>
      <c r="B62" s="6">
        <v>45006</v>
      </c>
      <c r="C62" s="4">
        <v>0</v>
      </c>
      <c r="D62" s="4"/>
      <c r="E62" s="8"/>
      <c r="F62" s="82">
        <v>0.17061363636363633</v>
      </c>
    </row>
    <row r="63" spans="1:6" x14ac:dyDescent="0.25">
      <c r="A63" s="4">
        <v>81</v>
      </c>
      <c r="B63" s="6">
        <v>45007</v>
      </c>
      <c r="C63" s="4"/>
      <c r="D63" s="4"/>
      <c r="E63" s="8"/>
      <c r="F63" s="82">
        <v>0.18198863636363632</v>
      </c>
    </row>
    <row r="64" spans="1:6" x14ac:dyDescent="0.25">
      <c r="A64" s="4">
        <v>82</v>
      </c>
      <c r="B64" s="6">
        <v>45008</v>
      </c>
      <c r="C64" s="4"/>
      <c r="D64" s="4"/>
      <c r="E64" s="8"/>
      <c r="F64" s="82">
        <v>0.19336363636363632</v>
      </c>
    </row>
    <row r="65" spans="1:9" x14ac:dyDescent="0.25">
      <c r="A65" s="4">
        <v>83</v>
      </c>
      <c r="B65" s="6">
        <v>45009</v>
      </c>
      <c r="C65" s="4"/>
      <c r="D65" s="4"/>
      <c r="E65" s="8"/>
      <c r="F65" s="82">
        <v>0.20473863636363632</v>
      </c>
    </row>
    <row r="66" spans="1:9" x14ac:dyDescent="0.25">
      <c r="A66" s="4">
        <v>84</v>
      </c>
      <c r="B66" s="6">
        <v>45010</v>
      </c>
      <c r="C66" s="4"/>
      <c r="D66" s="4"/>
      <c r="E66" s="8"/>
      <c r="F66" s="82">
        <v>0.21611363636363631</v>
      </c>
      <c r="I66" s="103"/>
    </row>
    <row r="67" spans="1:9" x14ac:dyDescent="0.25">
      <c r="A67" s="4">
        <v>85</v>
      </c>
      <c r="B67" s="6">
        <v>45011</v>
      </c>
      <c r="C67" s="4"/>
      <c r="D67" s="4"/>
      <c r="E67" s="8"/>
      <c r="F67" s="82">
        <v>0.22748863636363631</v>
      </c>
      <c r="I67" s="21"/>
    </row>
    <row r="68" spans="1:9" x14ac:dyDescent="0.25">
      <c r="A68" s="4">
        <v>86</v>
      </c>
      <c r="B68" s="6">
        <v>45012</v>
      </c>
      <c r="C68" s="4"/>
      <c r="D68" s="4"/>
      <c r="E68" s="8"/>
      <c r="F68" s="82">
        <v>0.23886363636363631</v>
      </c>
    </row>
    <row r="69" spans="1:9" x14ac:dyDescent="0.25">
      <c r="A69" s="4">
        <v>87</v>
      </c>
      <c r="B69" s="6">
        <v>45013</v>
      </c>
      <c r="C69" s="4"/>
      <c r="D69" s="4"/>
      <c r="E69" s="8"/>
      <c r="F69" s="82">
        <v>0.2502386363636363</v>
      </c>
    </row>
    <row r="70" spans="1:9" x14ac:dyDescent="0.25">
      <c r="A70" s="4">
        <v>88</v>
      </c>
      <c r="B70" s="6">
        <v>45014</v>
      </c>
      <c r="C70" s="4"/>
      <c r="D70" s="4"/>
      <c r="E70" s="8"/>
      <c r="F70" s="82">
        <v>0.26161363636363633</v>
      </c>
    </row>
    <row r="71" spans="1:9" x14ac:dyDescent="0.25">
      <c r="A71" s="4">
        <v>89</v>
      </c>
      <c r="B71" s="6">
        <v>45015</v>
      </c>
      <c r="C71" s="4"/>
      <c r="D71" s="4"/>
      <c r="E71" s="8"/>
      <c r="F71" s="82">
        <v>0.27298863636363635</v>
      </c>
    </row>
    <row r="72" spans="1:9" x14ac:dyDescent="0.25">
      <c r="A72" s="4">
        <v>90</v>
      </c>
      <c r="B72" s="6">
        <v>45016</v>
      </c>
      <c r="C72" s="4"/>
      <c r="D72" s="4"/>
      <c r="E72" s="8"/>
      <c r="F72" s="82">
        <v>0.28436363636363637</v>
      </c>
    </row>
    <row r="73" spans="1:9" x14ac:dyDescent="0.25">
      <c r="A73" s="4">
        <v>91</v>
      </c>
      <c r="B73" s="6">
        <v>45017</v>
      </c>
      <c r="C73" s="4"/>
      <c r="D73" s="4"/>
      <c r="E73" s="8"/>
      <c r="F73" s="82">
        <v>0.2957386363636364</v>
      </c>
    </row>
    <row r="74" spans="1:9" x14ac:dyDescent="0.25">
      <c r="A74" s="4">
        <v>92</v>
      </c>
      <c r="B74" s="6">
        <v>45018</v>
      </c>
      <c r="C74" s="4"/>
      <c r="D74" s="4"/>
      <c r="E74" s="8"/>
      <c r="F74" s="82">
        <v>0.30711363636363642</v>
      </c>
    </row>
    <row r="75" spans="1:9" x14ac:dyDescent="0.25">
      <c r="A75" s="4">
        <v>93</v>
      </c>
      <c r="B75" s="6">
        <v>45019</v>
      </c>
      <c r="C75" s="4"/>
      <c r="D75" s="4"/>
      <c r="E75" s="8"/>
      <c r="F75" s="82">
        <v>0.31848863636363645</v>
      </c>
    </row>
    <row r="76" spans="1:9" x14ac:dyDescent="0.25">
      <c r="A76" s="4">
        <v>94</v>
      </c>
      <c r="B76" s="6">
        <v>45020</v>
      </c>
      <c r="C76" s="4"/>
      <c r="D76" s="4"/>
      <c r="E76" s="8"/>
      <c r="F76" s="82">
        <v>0.32986363636363647</v>
      </c>
    </row>
    <row r="77" spans="1:9" x14ac:dyDescent="0.25">
      <c r="A77" s="4">
        <v>95</v>
      </c>
      <c r="B77" s="6">
        <v>45021</v>
      </c>
      <c r="C77" s="4"/>
      <c r="D77" s="4"/>
      <c r="E77" s="8"/>
      <c r="F77" s="82">
        <v>0.34123863636363649</v>
      </c>
    </row>
    <row r="78" spans="1:9" x14ac:dyDescent="0.25">
      <c r="A78" s="4">
        <v>96</v>
      </c>
      <c r="B78" s="6">
        <v>45022</v>
      </c>
      <c r="C78" s="4"/>
      <c r="D78" s="4"/>
      <c r="E78" s="8"/>
      <c r="F78" s="82">
        <v>0.35261363636363652</v>
      </c>
    </row>
    <row r="79" spans="1:9" x14ac:dyDescent="0.25">
      <c r="A79" s="4">
        <v>97</v>
      </c>
      <c r="B79" s="6">
        <v>45023</v>
      </c>
      <c r="C79" s="4"/>
      <c r="D79" s="4"/>
      <c r="E79" s="8"/>
      <c r="F79" s="82">
        <v>0.36398863636363654</v>
      </c>
    </row>
    <row r="80" spans="1:9" x14ac:dyDescent="0.25">
      <c r="A80" s="4">
        <v>98</v>
      </c>
      <c r="B80" s="6">
        <v>45024</v>
      </c>
      <c r="C80" s="4"/>
      <c r="D80" s="4"/>
      <c r="E80" s="8"/>
      <c r="F80" s="82">
        <v>0.375</v>
      </c>
    </row>
    <row r="81" spans="1:8" x14ac:dyDescent="0.25">
      <c r="A81" s="4">
        <v>99</v>
      </c>
      <c r="B81" s="6">
        <v>45025</v>
      </c>
      <c r="C81" s="4"/>
      <c r="D81" s="4"/>
      <c r="E81" s="8"/>
      <c r="F81" s="82">
        <v>0.41666666666666669</v>
      </c>
    </row>
    <row r="82" spans="1:8" x14ac:dyDescent="0.25">
      <c r="A82" s="4">
        <v>100</v>
      </c>
      <c r="B82" s="6">
        <v>45026</v>
      </c>
      <c r="C82" s="4"/>
      <c r="D82" s="4"/>
      <c r="E82" s="8"/>
      <c r="F82" s="82">
        <v>0.45829166666666671</v>
      </c>
    </row>
    <row r="83" spans="1:8" x14ac:dyDescent="0.25">
      <c r="A83" s="4">
        <v>101</v>
      </c>
      <c r="B83" s="6">
        <v>45027</v>
      </c>
      <c r="C83" s="4"/>
      <c r="D83" s="4"/>
      <c r="E83" s="8"/>
      <c r="F83" s="82">
        <v>0.49991666666666673</v>
      </c>
    </row>
    <row r="84" spans="1:8" x14ac:dyDescent="0.25">
      <c r="A84" s="4">
        <v>102</v>
      </c>
      <c r="B84" s="6">
        <v>45028</v>
      </c>
      <c r="C84" s="4"/>
      <c r="D84" s="4"/>
      <c r="E84" s="8"/>
      <c r="F84" s="82">
        <v>0.5415416666666667</v>
      </c>
    </row>
    <row r="85" spans="1:8" x14ac:dyDescent="0.25">
      <c r="A85" s="4">
        <v>103</v>
      </c>
      <c r="B85" s="6">
        <v>45029</v>
      </c>
      <c r="C85" s="4"/>
      <c r="D85" s="4"/>
      <c r="E85" s="8"/>
      <c r="F85" s="82">
        <v>0.58316666666666672</v>
      </c>
      <c r="H85" s="2"/>
    </row>
    <row r="86" spans="1:8" x14ac:dyDescent="0.25">
      <c r="A86" s="4">
        <v>104</v>
      </c>
      <c r="B86" s="6">
        <v>45030</v>
      </c>
      <c r="C86" s="4"/>
      <c r="D86" s="4"/>
      <c r="E86" s="8"/>
      <c r="F86" s="82">
        <v>0.62479166666666675</v>
      </c>
    </row>
    <row r="87" spans="1:8" x14ac:dyDescent="0.25">
      <c r="A87" s="4">
        <v>105</v>
      </c>
      <c r="B87" s="6">
        <v>45031</v>
      </c>
      <c r="C87" s="4"/>
      <c r="D87" s="4"/>
      <c r="E87" s="8"/>
      <c r="F87" s="82">
        <v>0.66641666666666677</v>
      </c>
    </row>
    <row r="88" spans="1:8" x14ac:dyDescent="0.25">
      <c r="A88" s="4">
        <v>106</v>
      </c>
      <c r="B88" s="6">
        <v>45032</v>
      </c>
      <c r="C88" s="4"/>
      <c r="D88" s="4"/>
      <c r="E88" s="8"/>
      <c r="F88" s="82">
        <v>0.70804166666666679</v>
      </c>
    </row>
    <row r="89" spans="1:8" x14ac:dyDescent="0.25">
      <c r="A89" s="4">
        <v>107</v>
      </c>
      <c r="B89" s="6">
        <v>45033</v>
      </c>
      <c r="C89" s="4"/>
      <c r="D89" s="4"/>
      <c r="E89" s="8"/>
      <c r="F89" s="82">
        <v>0.74966666666666681</v>
      </c>
    </row>
    <row r="90" spans="1:8" x14ac:dyDescent="0.25">
      <c r="A90" s="4">
        <v>108</v>
      </c>
      <c r="B90" s="6">
        <v>45034</v>
      </c>
      <c r="C90" s="4"/>
      <c r="D90" s="4"/>
      <c r="E90" s="8"/>
      <c r="F90" s="82">
        <v>0.79129166666666684</v>
      </c>
    </row>
    <row r="91" spans="1:8" x14ac:dyDescent="0.25">
      <c r="A91" s="4">
        <v>109</v>
      </c>
      <c r="B91" s="6">
        <v>45035</v>
      </c>
      <c r="C91" s="4"/>
      <c r="D91" s="4"/>
      <c r="E91" s="8"/>
      <c r="F91" s="82">
        <v>0.83291666666666686</v>
      </c>
    </row>
    <row r="92" spans="1:8" x14ac:dyDescent="0.25">
      <c r="A92" s="4">
        <v>110</v>
      </c>
      <c r="B92" s="6">
        <v>45036</v>
      </c>
      <c r="C92" s="4"/>
      <c r="D92" s="4"/>
      <c r="E92" s="4"/>
      <c r="F92" s="82">
        <v>0.87454166666666688</v>
      </c>
    </row>
    <row r="93" spans="1:8" x14ac:dyDescent="0.25">
      <c r="A93" s="4">
        <v>111</v>
      </c>
      <c r="B93" s="6">
        <v>45037</v>
      </c>
      <c r="C93" s="4"/>
      <c r="D93" s="4"/>
      <c r="E93" s="4"/>
      <c r="F93" s="82">
        <v>0.91616666666666691</v>
      </c>
    </row>
    <row r="94" spans="1:8" x14ac:dyDescent="0.25">
      <c r="A94" s="4">
        <v>112</v>
      </c>
      <c r="B94" s="6">
        <v>45038</v>
      </c>
      <c r="C94" s="4"/>
      <c r="D94" s="4"/>
      <c r="E94" s="4"/>
      <c r="F94" s="82">
        <v>0.95779166666666693</v>
      </c>
    </row>
    <row r="95" spans="1:8" x14ac:dyDescent="0.25">
      <c r="A95" s="4">
        <v>113</v>
      </c>
      <c r="B95" s="6">
        <v>45039</v>
      </c>
      <c r="C95" s="4">
        <v>0</v>
      </c>
      <c r="D95" s="4"/>
      <c r="E95" s="4"/>
      <c r="F95" s="82">
        <v>1</v>
      </c>
    </row>
    <row r="96" spans="1:8" x14ac:dyDescent="0.25">
      <c r="A96" s="4">
        <v>114</v>
      </c>
      <c r="B96" s="6">
        <v>45040</v>
      </c>
      <c r="C96" s="4"/>
      <c r="D96" s="4"/>
      <c r="E96" s="4"/>
      <c r="F96" s="82">
        <v>1</v>
      </c>
    </row>
    <row r="97" spans="1:6" x14ac:dyDescent="0.25">
      <c r="A97" s="4">
        <v>115</v>
      </c>
      <c r="B97" s="6">
        <v>45041</v>
      </c>
      <c r="C97" s="4"/>
      <c r="D97" s="4"/>
      <c r="E97" s="4"/>
      <c r="F97" s="82">
        <v>1</v>
      </c>
    </row>
    <row r="98" spans="1:6" x14ac:dyDescent="0.25">
      <c r="A98" s="4">
        <v>116</v>
      </c>
      <c r="B98" s="6">
        <v>45042</v>
      </c>
      <c r="C98" s="4"/>
      <c r="D98" s="4"/>
      <c r="E98" s="4"/>
      <c r="F98" s="82">
        <v>1</v>
      </c>
    </row>
    <row r="99" spans="1:6" x14ac:dyDescent="0.25">
      <c r="A99" s="4">
        <v>117</v>
      </c>
      <c r="B99" s="6">
        <v>45043</v>
      </c>
      <c r="C99" s="4"/>
      <c r="D99" s="4"/>
      <c r="E99" s="4"/>
      <c r="F99" s="82">
        <v>1</v>
      </c>
    </row>
    <row r="100" spans="1:6" x14ac:dyDescent="0.25">
      <c r="A100" s="4">
        <v>118</v>
      </c>
      <c r="B100" s="6">
        <v>45044</v>
      </c>
      <c r="C100" s="4"/>
      <c r="D100" s="4"/>
      <c r="E100" s="4"/>
      <c r="F100" s="82">
        <v>1</v>
      </c>
    </row>
    <row r="101" spans="1:6" x14ac:dyDescent="0.25">
      <c r="A101" s="4">
        <v>119</v>
      </c>
      <c r="B101" s="6">
        <v>45045</v>
      </c>
      <c r="C101" s="4"/>
      <c r="D101" s="4"/>
      <c r="E101" s="4"/>
      <c r="F101" s="82">
        <v>1</v>
      </c>
    </row>
    <row r="102" spans="1:6" x14ac:dyDescent="0.25">
      <c r="A102" s="4">
        <v>120</v>
      </c>
      <c r="B102" s="6">
        <v>45046</v>
      </c>
      <c r="C102" s="4"/>
      <c r="D102" s="4"/>
      <c r="E102" s="4"/>
      <c r="F102" s="82">
        <v>1</v>
      </c>
    </row>
    <row r="103" spans="1:6" x14ac:dyDescent="0.25">
      <c r="A103" s="4">
        <v>121</v>
      </c>
      <c r="B103" s="6">
        <v>45047</v>
      </c>
      <c r="C103" s="4"/>
      <c r="D103" s="4"/>
      <c r="E103" s="4"/>
      <c r="F103" s="82">
        <v>1</v>
      </c>
    </row>
    <row r="104" spans="1:6" x14ac:dyDescent="0.25">
      <c r="A104" s="4">
        <v>122</v>
      </c>
      <c r="B104" s="6">
        <v>45048</v>
      </c>
      <c r="C104" s="4"/>
      <c r="D104" s="4"/>
      <c r="E104" s="4"/>
      <c r="F104" s="82">
        <v>1</v>
      </c>
    </row>
    <row r="105" spans="1:6" x14ac:dyDescent="0.25">
      <c r="A105" s="4">
        <v>123</v>
      </c>
      <c r="B105" s="6">
        <v>45049</v>
      </c>
      <c r="C105" s="4"/>
      <c r="D105" s="4"/>
      <c r="E105" s="4"/>
      <c r="F105" s="82">
        <v>1</v>
      </c>
    </row>
    <row r="106" spans="1:6" x14ac:dyDescent="0.25">
      <c r="A106" s="4">
        <v>124</v>
      </c>
      <c r="B106" s="6">
        <v>45050</v>
      </c>
      <c r="C106" s="4"/>
      <c r="D106" s="4"/>
      <c r="E106" s="4"/>
      <c r="F106" s="82">
        <v>1</v>
      </c>
    </row>
    <row r="107" spans="1:6" x14ac:dyDescent="0.25">
      <c r="A107" s="4">
        <v>125</v>
      </c>
      <c r="B107" s="6">
        <v>45051</v>
      </c>
      <c r="C107" s="4"/>
      <c r="D107" s="4"/>
      <c r="E107" s="4"/>
      <c r="F107" s="82">
        <v>1</v>
      </c>
    </row>
    <row r="108" spans="1:6" x14ac:dyDescent="0.25">
      <c r="A108" s="4">
        <v>126</v>
      </c>
      <c r="B108" s="6">
        <v>45052</v>
      </c>
      <c r="C108" s="4"/>
      <c r="D108" s="4"/>
      <c r="E108" s="4"/>
      <c r="F108" s="82">
        <v>1</v>
      </c>
    </row>
    <row r="109" spans="1:6" x14ac:dyDescent="0.25">
      <c r="A109" s="4">
        <v>127</v>
      </c>
      <c r="B109" s="6">
        <v>45053</v>
      </c>
      <c r="C109" s="4"/>
      <c r="D109" s="4"/>
      <c r="E109" s="4"/>
      <c r="F109" s="82">
        <v>1</v>
      </c>
    </row>
    <row r="110" spans="1:6" x14ac:dyDescent="0.25">
      <c r="A110" s="4">
        <v>128</v>
      </c>
      <c r="B110" s="6">
        <v>45054</v>
      </c>
      <c r="C110" s="4"/>
      <c r="D110" s="4"/>
      <c r="E110" s="4"/>
      <c r="F110" s="82">
        <v>1</v>
      </c>
    </row>
    <row r="111" spans="1:6" x14ac:dyDescent="0.25">
      <c r="A111" s="4">
        <v>129</v>
      </c>
      <c r="B111" s="6">
        <v>45055</v>
      </c>
      <c r="C111" s="4"/>
      <c r="D111" s="4"/>
      <c r="E111" s="4"/>
      <c r="F111" s="82">
        <v>1</v>
      </c>
    </row>
    <row r="112" spans="1:6" x14ac:dyDescent="0.25">
      <c r="A112" s="4">
        <v>130</v>
      </c>
      <c r="B112" s="6">
        <v>45056</v>
      </c>
      <c r="C112" s="4"/>
      <c r="D112" s="4"/>
      <c r="E112" s="4"/>
      <c r="F112" s="82">
        <v>1</v>
      </c>
    </row>
    <row r="113" spans="1:6" x14ac:dyDescent="0.25">
      <c r="A113" s="4">
        <v>131</v>
      </c>
      <c r="B113" s="6">
        <v>45057</v>
      </c>
      <c r="C113" s="4"/>
      <c r="D113" s="4"/>
      <c r="E113" s="4"/>
      <c r="F113" s="82">
        <v>1</v>
      </c>
    </row>
    <row r="114" spans="1:6" x14ac:dyDescent="0.25">
      <c r="A114" s="4">
        <v>132</v>
      </c>
      <c r="B114" s="6">
        <v>45058</v>
      </c>
      <c r="C114" s="4"/>
      <c r="D114" s="4"/>
      <c r="E114" s="4"/>
      <c r="F114" s="82">
        <v>1</v>
      </c>
    </row>
    <row r="115" spans="1:6" x14ac:dyDescent="0.25">
      <c r="A115" s="4">
        <v>133</v>
      </c>
      <c r="B115" s="6">
        <v>45059</v>
      </c>
      <c r="C115" s="4"/>
      <c r="D115" s="4"/>
      <c r="E115" s="4"/>
      <c r="F115" s="82">
        <v>1</v>
      </c>
    </row>
    <row r="116" spans="1:6" x14ac:dyDescent="0.25">
      <c r="A116" s="4">
        <v>134</v>
      </c>
      <c r="B116" s="6">
        <v>45060</v>
      </c>
      <c r="C116" s="4"/>
      <c r="D116" s="4"/>
      <c r="E116" s="4"/>
      <c r="F116" s="82">
        <v>1</v>
      </c>
    </row>
    <row r="117" spans="1:6" x14ac:dyDescent="0.25">
      <c r="A117" s="4">
        <v>135</v>
      </c>
      <c r="B117" s="6">
        <v>45061</v>
      </c>
      <c r="C117" s="4"/>
      <c r="D117" s="4"/>
      <c r="E117" s="4"/>
      <c r="F117" s="82">
        <v>1</v>
      </c>
    </row>
    <row r="118" spans="1:6" x14ac:dyDescent="0.25">
      <c r="A118" s="4">
        <v>136</v>
      </c>
      <c r="B118" s="6">
        <v>45062</v>
      </c>
      <c r="C118" s="4"/>
      <c r="D118" s="4"/>
      <c r="E118" s="4"/>
      <c r="F118" s="82">
        <v>1</v>
      </c>
    </row>
    <row r="119" spans="1:6" x14ac:dyDescent="0.25">
      <c r="A119" s="4">
        <v>137</v>
      </c>
      <c r="B119" s="6">
        <v>45063</v>
      </c>
      <c r="C119" s="4"/>
      <c r="D119" s="4"/>
      <c r="E119" s="4"/>
      <c r="F119" s="82">
        <v>1</v>
      </c>
    </row>
    <row r="120" spans="1:6" x14ac:dyDescent="0.25">
      <c r="A120" s="4">
        <v>138</v>
      </c>
      <c r="B120" s="6">
        <v>45064</v>
      </c>
      <c r="C120" s="4"/>
      <c r="D120" s="4"/>
      <c r="E120" s="4"/>
      <c r="F120" s="82">
        <v>1</v>
      </c>
    </row>
    <row r="121" spans="1:6" x14ac:dyDescent="0.25">
      <c r="A121" s="4">
        <v>139</v>
      </c>
      <c r="B121" s="6">
        <v>45065</v>
      </c>
      <c r="C121" s="4"/>
      <c r="D121" s="4"/>
      <c r="E121" s="4"/>
      <c r="F121" s="82">
        <v>1</v>
      </c>
    </row>
    <row r="122" spans="1:6" x14ac:dyDescent="0.25">
      <c r="A122" s="4">
        <v>140</v>
      </c>
      <c r="B122" s="6">
        <v>45066</v>
      </c>
      <c r="C122" s="4"/>
      <c r="D122" s="4"/>
      <c r="E122" s="4"/>
      <c r="F122" s="82">
        <v>1</v>
      </c>
    </row>
    <row r="123" spans="1:6" x14ac:dyDescent="0.25">
      <c r="A123" s="4">
        <v>141</v>
      </c>
      <c r="B123" s="6">
        <v>45067</v>
      </c>
      <c r="C123" s="4"/>
      <c r="D123" s="4"/>
      <c r="E123" s="4"/>
      <c r="F123" s="82">
        <v>1</v>
      </c>
    </row>
    <row r="124" spans="1:6" x14ac:dyDescent="0.25">
      <c r="A124" s="4">
        <v>142</v>
      </c>
      <c r="B124" s="6">
        <v>45068</v>
      </c>
      <c r="C124" s="4"/>
      <c r="D124" s="4"/>
      <c r="E124" s="4"/>
      <c r="F124" s="82">
        <v>1</v>
      </c>
    </row>
    <row r="125" spans="1:6" x14ac:dyDescent="0.25">
      <c r="A125" s="4">
        <v>143</v>
      </c>
      <c r="B125" s="6">
        <v>45069</v>
      </c>
      <c r="C125" s="4"/>
      <c r="D125" s="4"/>
      <c r="E125" s="4"/>
      <c r="F125" s="82">
        <v>1</v>
      </c>
    </row>
    <row r="126" spans="1:6" x14ac:dyDescent="0.25">
      <c r="A126" s="4">
        <v>144</v>
      </c>
      <c r="B126" s="6">
        <v>45070</v>
      </c>
      <c r="C126" s="4"/>
      <c r="D126" s="4"/>
      <c r="E126" s="4"/>
      <c r="F126" s="4">
        <v>1</v>
      </c>
    </row>
    <row r="127" spans="1:6" x14ac:dyDescent="0.25">
      <c r="A127" s="4">
        <v>145</v>
      </c>
      <c r="B127" s="6">
        <v>45071</v>
      </c>
      <c r="C127" s="4"/>
      <c r="D127" s="4"/>
      <c r="E127" s="4"/>
      <c r="F127" s="4">
        <v>1</v>
      </c>
    </row>
    <row r="128" spans="1:6" x14ac:dyDescent="0.25">
      <c r="A128" s="4">
        <v>146</v>
      </c>
      <c r="B128" s="6">
        <v>45072</v>
      </c>
      <c r="C128" s="4"/>
      <c r="D128" s="4"/>
      <c r="E128" s="4"/>
      <c r="F128" s="4">
        <v>1</v>
      </c>
    </row>
    <row r="129" spans="1:6" x14ac:dyDescent="0.25">
      <c r="A129" s="4">
        <v>147</v>
      </c>
      <c r="B129" s="6">
        <v>45073</v>
      </c>
      <c r="C129" s="4"/>
      <c r="D129" s="4"/>
      <c r="E129" s="4"/>
      <c r="F129" s="4">
        <v>1</v>
      </c>
    </row>
    <row r="130" spans="1:6" x14ac:dyDescent="0.25">
      <c r="A130" s="4">
        <v>148</v>
      </c>
      <c r="B130" s="6">
        <v>45074</v>
      </c>
      <c r="C130" s="4"/>
      <c r="D130" s="4"/>
      <c r="E130" s="4"/>
      <c r="F130" s="4">
        <v>1</v>
      </c>
    </row>
    <row r="131" spans="1:6" x14ac:dyDescent="0.25">
      <c r="A131" s="4">
        <v>149</v>
      </c>
      <c r="B131" s="6">
        <v>45075</v>
      </c>
      <c r="C131" s="4"/>
      <c r="D131" s="4"/>
      <c r="E131" s="4"/>
      <c r="F131" s="4">
        <v>1</v>
      </c>
    </row>
    <row r="132" spans="1:6" x14ac:dyDescent="0.25">
      <c r="A132" s="4">
        <v>150</v>
      </c>
      <c r="B132" s="6">
        <v>45076</v>
      </c>
      <c r="C132" s="4"/>
      <c r="D132" s="4"/>
      <c r="E132" s="4"/>
      <c r="F132" s="4">
        <v>1</v>
      </c>
    </row>
    <row r="133" spans="1:6" x14ac:dyDescent="0.25">
      <c r="A133" s="4">
        <v>151</v>
      </c>
      <c r="B133" s="6">
        <v>45077</v>
      </c>
      <c r="C133" s="4"/>
      <c r="D133" s="4"/>
      <c r="E133" s="4"/>
      <c r="F133" s="4">
        <v>1</v>
      </c>
    </row>
    <row r="134" spans="1:6" x14ac:dyDescent="0.25">
      <c r="A134" s="4">
        <v>152</v>
      </c>
      <c r="B134" s="6">
        <v>45078</v>
      </c>
      <c r="F134" s="4">
        <v>1</v>
      </c>
    </row>
    <row r="135" spans="1:6" x14ac:dyDescent="0.25">
      <c r="A135" s="4">
        <v>153</v>
      </c>
      <c r="B135" s="6">
        <v>45079</v>
      </c>
      <c r="F135" s="4">
        <v>1</v>
      </c>
    </row>
    <row r="136" spans="1:6" x14ac:dyDescent="0.25">
      <c r="A136" s="4">
        <v>154</v>
      </c>
      <c r="B136" s="6">
        <v>45080</v>
      </c>
      <c r="F136" s="4">
        <v>1</v>
      </c>
    </row>
    <row r="137" spans="1:6" x14ac:dyDescent="0.25">
      <c r="A137" s="4">
        <v>155</v>
      </c>
      <c r="B137" s="6">
        <v>45081</v>
      </c>
      <c r="F137" s="4">
        <v>1</v>
      </c>
    </row>
    <row r="138" spans="1:6" x14ac:dyDescent="0.25">
      <c r="A138" s="4">
        <v>156</v>
      </c>
      <c r="B138" s="6">
        <v>45082</v>
      </c>
      <c r="F138" s="4">
        <v>1</v>
      </c>
    </row>
    <row r="139" spans="1:6" x14ac:dyDescent="0.25">
      <c r="A139" s="4">
        <v>157</v>
      </c>
      <c r="B139" s="6">
        <v>45083</v>
      </c>
      <c r="F139" s="4">
        <v>1</v>
      </c>
    </row>
    <row r="140" spans="1:6" x14ac:dyDescent="0.25">
      <c r="A140" s="4">
        <v>158</v>
      </c>
      <c r="B140" s="6">
        <v>45084</v>
      </c>
      <c r="F140" s="4">
        <v>1</v>
      </c>
    </row>
    <row r="141" spans="1:6" x14ac:dyDescent="0.25">
      <c r="A141" s="4">
        <v>159</v>
      </c>
      <c r="B141" s="6">
        <v>45085</v>
      </c>
      <c r="F141" s="4">
        <v>1</v>
      </c>
    </row>
    <row r="142" spans="1:6" x14ac:dyDescent="0.25">
      <c r="A142" s="4">
        <v>160</v>
      </c>
      <c r="B142" s="6">
        <v>45086</v>
      </c>
      <c r="F142" s="4">
        <v>1</v>
      </c>
    </row>
    <row r="143" spans="1:6" x14ac:dyDescent="0.25">
      <c r="A143" s="4">
        <v>161</v>
      </c>
      <c r="B143" s="6">
        <v>45087</v>
      </c>
      <c r="F143" s="4">
        <v>1</v>
      </c>
    </row>
    <row r="144" spans="1:6" x14ac:dyDescent="0.25">
      <c r="A144" s="4">
        <v>162</v>
      </c>
      <c r="B144" s="6">
        <v>45088</v>
      </c>
      <c r="F144" s="4">
        <v>1</v>
      </c>
    </row>
    <row r="145" spans="1:6" x14ac:dyDescent="0.25">
      <c r="A145" s="4">
        <v>163</v>
      </c>
      <c r="B145" s="6">
        <v>45089</v>
      </c>
      <c r="F145" s="4">
        <v>1</v>
      </c>
    </row>
    <row r="146" spans="1:6" x14ac:dyDescent="0.25">
      <c r="A146" s="4">
        <v>164</v>
      </c>
      <c r="B146" s="6">
        <v>45090</v>
      </c>
      <c r="F146" s="4">
        <v>1</v>
      </c>
    </row>
    <row r="147" spans="1:6" x14ac:dyDescent="0.25">
      <c r="A147" s="4">
        <v>165</v>
      </c>
      <c r="B147" s="6">
        <v>45091</v>
      </c>
      <c r="F147" s="4">
        <v>1</v>
      </c>
    </row>
    <row r="148" spans="1:6" x14ac:dyDescent="0.25">
      <c r="A148" s="4">
        <v>166</v>
      </c>
      <c r="B148" s="6">
        <v>45092</v>
      </c>
      <c r="F148" s="4">
        <v>1</v>
      </c>
    </row>
    <row r="149" spans="1:6" x14ac:dyDescent="0.25">
      <c r="A149" s="4">
        <v>167</v>
      </c>
      <c r="B149" s="6">
        <v>45093</v>
      </c>
      <c r="F149" s="4">
        <v>1</v>
      </c>
    </row>
    <row r="150" spans="1:6" x14ac:dyDescent="0.25">
      <c r="A150" s="4">
        <v>168</v>
      </c>
      <c r="B150" s="6">
        <v>45094</v>
      </c>
      <c r="F150" s="4">
        <v>1</v>
      </c>
    </row>
    <row r="151" spans="1:6" x14ac:dyDescent="0.25">
      <c r="A151" s="4">
        <v>169</v>
      </c>
      <c r="B151" s="6">
        <v>45095</v>
      </c>
    </row>
    <row r="152" spans="1:6" x14ac:dyDescent="0.25">
      <c r="A152" s="4">
        <v>170</v>
      </c>
      <c r="B152" s="6">
        <v>45096</v>
      </c>
    </row>
    <row r="153" spans="1:6" x14ac:dyDescent="0.25">
      <c r="A153" s="4">
        <v>171</v>
      </c>
      <c r="B153" s="6">
        <v>45097</v>
      </c>
    </row>
    <row r="154" spans="1:6" x14ac:dyDescent="0.25">
      <c r="A154" s="4">
        <v>172</v>
      </c>
      <c r="B154" s="6">
        <v>45098</v>
      </c>
    </row>
    <row r="155" spans="1:6" x14ac:dyDescent="0.25">
      <c r="A155" s="4">
        <v>173</v>
      </c>
      <c r="B155" s="6">
        <v>45099</v>
      </c>
    </row>
    <row r="156" spans="1:6" x14ac:dyDescent="0.25">
      <c r="A156" s="4">
        <v>174</v>
      </c>
      <c r="B156" s="6">
        <v>45100</v>
      </c>
    </row>
    <row r="157" spans="1:6" x14ac:dyDescent="0.25">
      <c r="A157" s="4">
        <v>175</v>
      </c>
      <c r="B157" s="6">
        <v>45101</v>
      </c>
    </row>
    <row r="158" spans="1:6" x14ac:dyDescent="0.25">
      <c r="A158" s="4">
        <v>176</v>
      </c>
      <c r="B158" s="6">
        <v>45102</v>
      </c>
    </row>
    <row r="159" spans="1:6" x14ac:dyDescent="0.25">
      <c r="A159" s="4">
        <v>177</v>
      </c>
      <c r="B159" s="6">
        <v>45103</v>
      </c>
    </row>
    <row r="160" spans="1:6" x14ac:dyDescent="0.25">
      <c r="A160" s="4">
        <v>178</v>
      </c>
      <c r="B160" s="6">
        <v>45104</v>
      </c>
    </row>
    <row r="161" spans="1:8" x14ac:dyDescent="0.25">
      <c r="A161" s="4">
        <v>179</v>
      </c>
      <c r="B161" s="6">
        <v>45105</v>
      </c>
    </row>
    <row r="162" spans="1:8" x14ac:dyDescent="0.25">
      <c r="A162" s="4">
        <v>180</v>
      </c>
      <c r="B162" s="6">
        <v>45106</v>
      </c>
    </row>
    <row r="163" spans="1:8" x14ac:dyDescent="0.25">
      <c r="A163" s="4">
        <v>181</v>
      </c>
      <c r="B163" s="6">
        <v>45107</v>
      </c>
    </row>
    <row r="164" spans="1:8" x14ac:dyDescent="0.25">
      <c r="A164" s="4"/>
      <c r="B164" s="6"/>
    </row>
    <row r="165" spans="1:8" x14ac:dyDescent="0.25">
      <c r="A165" s="4"/>
      <c r="B165" s="6"/>
    </row>
    <row r="166" spans="1:8" x14ac:dyDescent="0.25">
      <c r="A166" s="4"/>
      <c r="B166" s="6"/>
    </row>
    <row r="167" spans="1:8" x14ac:dyDescent="0.25">
      <c r="A167" s="4"/>
      <c r="B167" s="6"/>
    </row>
    <row r="169" spans="1:8" x14ac:dyDescent="0.25">
      <c r="E169" s="3" t="s">
        <v>119</v>
      </c>
      <c r="F169" s="3" t="s">
        <v>91</v>
      </c>
      <c r="G169" s="3" t="s">
        <v>92</v>
      </c>
      <c r="H169" s="3" t="s">
        <v>97</v>
      </c>
    </row>
    <row r="170" spans="1:8" x14ac:dyDescent="0.25">
      <c r="E170" s="4">
        <v>0</v>
      </c>
      <c r="F170" s="4">
        <v>0</v>
      </c>
      <c r="G170" s="4">
        <v>0</v>
      </c>
      <c r="H170" s="24">
        <v>0</v>
      </c>
    </row>
    <row r="171" spans="1:8" x14ac:dyDescent="0.25">
      <c r="D171" s="4" t="s">
        <v>98</v>
      </c>
      <c r="E171" s="4">
        <v>0</v>
      </c>
      <c r="F171" s="4">
        <v>0</v>
      </c>
      <c r="G171">
        <v>0</v>
      </c>
      <c r="H171" s="4">
        <v>0</v>
      </c>
    </row>
    <row r="172" spans="1:8" x14ac:dyDescent="0.25">
      <c r="F172" s="69"/>
    </row>
  </sheetData>
  <mergeCells count="4">
    <mergeCell ref="A1:F1"/>
    <mergeCell ref="A2:F2"/>
    <mergeCell ref="A3:F3"/>
    <mergeCell ref="A4:F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171"/>
  <sheetViews>
    <sheetView topLeftCell="A149" workbookViewId="0">
      <selection activeCell="E170" sqref="E170:H170"/>
    </sheetView>
  </sheetViews>
  <sheetFormatPr defaultRowHeight="15" x14ac:dyDescent="0.25"/>
  <cols>
    <col min="1" max="1" width="14.28515625" customWidth="1"/>
    <col min="2" max="2" width="12.5703125" customWidth="1"/>
    <col min="3" max="3" width="19.7109375" customWidth="1"/>
    <col min="4" max="4" width="14.140625" customWidth="1"/>
    <col min="5" max="5" width="18.28515625" customWidth="1"/>
    <col min="6" max="6" width="27.7109375" customWidth="1"/>
    <col min="7" max="7" width="24" customWidth="1"/>
    <col min="8" max="8" width="27.5703125" customWidth="1"/>
    <col min="9" max="9" width="14.28515625" customWidth="1"/>
    <col min="10" max="10" width="9.7109375" customWidth="1"/>
    <col min="11" max="11" width="18.28515625" customWidth="1"/>
    <col min="13" max="13" width="9.28515625" bestFit="1" customWidth="1"/>
    <col min="14" max="14" width="11.85546875" customWidth="1"/>
    <col min="15" max="17" width="9.28515625" bestFit="1" customWidth="1"/>
    <col min="19" max="25" width="9.28515625" bestFit="1" customWidth="1"/>
    <col min="29" max="29" width="9.28515625" bestFit="1" customWidth="1"/>
  </cols>
  <sheetData>
    <row r="1" spans="1:29" x14ac:dyDescent="0.25">
      <c r="A1" s="154" t="s">
        <v>38</v>
      </c>
      <c r="B1" s="154"/>
      <c r="C1" s="154"/>
      <c r="D1" s="154"/>
      <c r="E1" s="154"/>
      <c r="F1" s="154"/>
    </row>
    <row r="2" spans="1:29" x14ac:dyDescent="0.25">
      <c r="A2" s="154" t="s">
        <v>36</v>
      </c>
      <c r="B2" s="154"/>
      <c r="C2" s="154"/>
      <c r="D2" s="154"/>
      <c r="E2" s="154"/>
      <c r="F2" s="154"/>
    </row>
    <row r="3" spans="1:29" x14ac:dyDescent="0.25">
      <c r="A3" s="154" t="s">
        <v>44</v>
      </c>
      <c r="B3" s="154"/>
      <c r="C3" s="154"/>
      <c r="D3" s="154"/>
      <c r="E3" s="154"/>
      <c r="F3" s="154"/>
    </row>
    <row r="4" spans="1:29" ht="15.75" thickBot="1" x14ac:dyDescent="0.3">
      <c r="A4" s="168">
        <v>2023</v>
      </c>
      <c r="B4" s="168"/>
      <c r="C4" s="168"/>
      <c r="D4" s="168"/>
      <c r="E4" s="168"/>
      <c r="F4" s="168"/>
    </row>
    <row r="5" spans="1:29" ht="16.5" thickBot="1" x14ac:dyDescent="0.3">
      <c r="A5" s="5" t="s">
        <v>27</v>
      </c>
      <c r="B5" s="5" t="s">
        <v>31</v>
      </c>
      <c r="C5" s="5" t="s">
        <v>32</v>
      </c>
      <c r="D5" s="5" t="s">
        <v>33</v>
      </c>
      <c r="E5" s="5" t="s">
        <v>39</v>
      </c>
      <c r="F5" s="5" t="s">
        <v>112</v>
      </c>
      <c r="G5" s="85" t="s">
        <v>35</v>
      </c>
      <c r="I5" s="131">
        <v>18</v>
      </c>
      <c r="J5" s="131">
        <v>4.7999999999999996E-3</v>
      </c>
      <c r="K5" s="131" t="s">
        <v>30</v>
      </c>
      <c r="L5" s="131"/>
      <c r="M5" s="131">
        <v>12</v>
      </c>
      <c r="N5" s="137">
        <v>45006</v>
      </c>
      <c r="O5" s="131">
        <v>1</v>
      </c>
      <c r="P5" s="131">
        <v>2.5</v>
      </c>
      <c r="Q5" s="133">
        <v>1.5</v>
      </c>
      <c r="R5" s="131" t="s">
        <v>65</v>
      </c>
      <c r="S5" s="133">
        <v>0</v>
      </c>
      <c r="T5" s="133">
        <v>0</v>
      </c>
      <c r="U5" s="133">
        <v>0</v>
      </c>
      <c r="V5" s="133">
        <v>0</v>
      </c>
      <c r="W5" s="133">
        <v>0</v>
      </c>
      <c r="X5" s="133">
        <v>0</v>
      </c>
      <c r="Y5" s="134">
        <v>0</v>
      </c>
      <c r="Z5" s="133" t="s">
        <v>127</v>
      </c>
      <c r="AA5" s="133" t="s">
        <v>101</v>
      </c>
      <c r="AB5" s="133" t="s">
        <v>106</v>
      </c>
      <c r="AC5" s="133"/>
    </row>
    <row r="6" spans="1:29" ht="15.75" x14ac:dyDescent="0.25">
      <c r="A6" s="4"/>
      <c r="B6" s="6"/>
      <c r="C6" s="4"/>
      <c r="D6" s="4"/>
      <c r="E6" s="4"/>
      <c r="F6" s="4"/>
      <c r="I6" s="131">
        <v>18</v>
      </c>
      <c r="J6" s="131">
        <v>4.7999999999999996E-3</v>
      </c>
      <c r="K6" s="131" t="s">
        <v>30</v>
      </c>
      <c r="L6" s="131"/>
      <c r="M6" s="131">
        <v>17</v>
      </c>
      <c r="N6" s="132">
        <v>45039</v>
      </c>
      <c r="O6" s="131">
        <v>1</v>
      </c>
      <c r="P6" s="131">
        <v>2.5</v>
      </c>
      <c r="Q6" s="131">
        <v>1.5</v>
      </c>
      <c r="R6" s="131" t="s">
        <v>65</v>
      </c>
      <c r="S6" s="133">
        <v>0</v>
      </c>
      <c r="T6" s="133">
        <v>0</v>
      </c>
      <c r="U6" s="133">
        <v>0</v>
      </c>
      <c r="V6" s="133">
        <v>5</v>
      </c>
      <c r="W6" s="133">
        <v>5</v>
      </c>
      <c r="X6" s="133">
        <v>5</v>
      </c>
      <c r="Y6" s="134">
        <f>X6/Q6</f>
        <v>3.3333333333333335</v>
      </c>
      <c r="Z6" s="133" t="s">
        <v>127</v>
      </c>
      <c r="AA6" s="133" t="s">
        <v>101</v>
      </c>
      <c r="AB6" s="133" t="s">
        <v>108</v>
      </c>
      <c r="AC6" s="133">
        <v>1</v>
      </c>
    </row>
    <row r="7" spans="1:29" x14ac:dyDescent="0.25">
      <c r="A7" s="4">
        <v>25</v>
      </c>
      <c r="B7" s="6">
        <v>44951</v>
      </c>
      <c r="C7" s="4"/>
      <c r="D7" s="4"/>
      <c r="E7" s="4"/>
      <c r="F7" s="4"/>
      <c r="J7" s="33"/>
    </row>
    <row r="8" spans="1:29" x14ac:dyDescent="0.25">
      <c r="A8" s="4">
        <v>26</v>
      </c>
      <c r="B8" s="6">
        <v>44952</v>
      </c>
      <c r="C8" s="4"/>
      <c r="D8" s="4"/>
      <c r="E8" s="4"/>
      <c r="F8" s="4"/>
    </row>
    <row r="9" spans="1:29" x14ac:dyDescent="0.25">
      <c r="A9" s="4">
        <v>27</v>
      </c>
      <c r="B9" s="6">
        <v>44953</v>
      </c>
      <c r="C9" s="4"/>
      <c r="D9" s="4"/>
      <c r="E9" s="4"/>
      <c r="F9" s="4"/>
    </row>
    <row r="10" spans="1:29" x14ac:dyDescent="0.25">
      <c r="A10" s="4">
        <v>28</v>
      </c>
      <c r="B10" s="6">
        <v>44954</v>
      </c>
      <c r="C10" s="4"/>
      <c r="D10" s="4"/>
      <c r="E10" s="4"/>
      <c r="F10" s="4"/>
    </row>
    <row r="11" spans="1:29" x14ac:dyDescent="0.25">
      <c r="A11" s="4">
        <v>29</v>
      </c>
      <c r="B11" s="6">
        <v>44955</v>
      </c>
      <c r="C11" s="4"/>
      <c r="D11" s="4"/>
      <c r="E11" s="4"/>
      <c r="F11" s="4"/>
    </row>
    <row r="12" spans="1:29" x14ac:dyDescent="0.25">
      <c r="A12" s="4">
        <v>30</v>
      </c>
      <c r="B12" s="6">
        <v>44956</v>
      </c>
      <c r="C12" s="4"/>
      <c r="D12" s="4"/>
      <c r="E12" s="4"/>
      <c r="F12" s="4"/>
    </row>
    <row r="13" spans="1:29" x14ac:dyDescent="0.25">
      <c r="A13" s="4">
        <v>31</v>
      </c>
      <c r="B13" s="6">
        <v>44957</v>
      </c>
      <c r="C13" s="4"/>
      <c r="D13" s="4"/>
      <c r="E13" s="4"/>
      <c r="F13" s="4"/>
    </row>
    <row r="14" spans="1:29" x14ac:dyDescent="0.25">
      <c r="A14" s="4">
        <v>32</v>
      </c>
      <c r="B14" s="6">
        <v>44958</v>
      </c>
      <c r="C14" s="4"/>
      <c r="D14" s="4"/>
      <c r="E14" s="4"/>
      <c r="F14" s="10"/>
    </row>
    <row r="15" spans="1:29" x14ac:dyDescent="0.25">
      <c r="A15" s="4">
        <v>33</v>
      </c>
      <c r="B15" s="6">
        <v>44959</v>
      </c>
      <c r="C15" s="4"/>
      <c r="D15" s="4"/>
      <c r="E15" s="4"/>
      <c r="F15" s="10"/>
    </row>
    <row r="16" spans="1:29" x14ac:dyDescent="0.25">
      <c r="A16" s="4">
        <v>34</v>
      </c>
      <c r="B16" s="6">
        <v>44960</v>
      </c>
      <c r="C16" s="4"/>
      <c r="D16" s="4"/>
      <c r="E16" s="4"/>
      <c r="F16" s="10"/>
    </row>
    <row r="17" spans="1:6" x14ac:dyDescent="0.25">
      <c r="A17" s="4">
        <v>35</v>
      </c>
      <c r="B17" s="6">
        <v>44961</v>
      </c>
      <c r="C17" s="4"/>
      <c r="D17" s="4"/>
      <c r="E17" s="4"/>
      <c r="F17" s="10"/>
    </row>
    <row r="18" spans="1:6" x14ac:dyDescent="0.25">
      <c r="A18" s="4">
        <v>36</v>
      </c>
      <c r="B18" s="6">
        <v>44962</v>
      </c>
      <c r="C18" s="4"/>
      <c r="D18" s="4"/>
      <c r="E18" s="4"/>
      <c r="F18" s="10"/>
    </row>
    <row r="19" spans="1:6" x14ac:dyDescent="0.25">
      <c r="A19" s="4">
        <v>37</v>
      </c>
      <c r="B19" s="6">
        <v>44963</v>
      </c>
      <c r="C19" s="4"/>
      <c r="D19" s="4"/>
      <c r="E19" s="4"/>
      <c r="F19" s="10"/>
    </row>
    <row r="20" spans="1:6" x14ac:dyDescent="0.25">
      <c r="A20" s="4">
        <v>38</v>
      </c>
      <c r="B20" s="6">
        <v>44964</v>
      </c>
      <c r="C20" s="4"/>
      <c r="D20" s="4"/>
      <c r="E20" s="4"/>
      <c r="F20" s="10"/>
    </row>
    <row r="21" spans="1:6" x14ac:dyDescent="0.25">
      <c r="A21" s="4">
        <v>39</v>
      </c>
      <c r="B21" s="6">
        <v>44965</v>
      </c>
      <c r="C21" s="4"/>
      <c r="D21" s="4"/>
      <c r="E21" s="4"/>
      <c r="F21" s="10"/>
    </row>
    <row r="22" spans="1:6" x14ac:dyDescent="0.25">
      <c r="A22" s="4">
        <v>40</v>
      </c>
      <c r="B22" s="6">
        <v>44966</v>
      </c>
      <c r="C22" s="4"/>
      <c r="D22" s="4"/>
      <c r="E22" s="4"/>
      <c r="F22" s="10"/>
    </row>
    <row r="23" spans="1:6" x14ac:dyDescent="0.25">
      <c r="A23" s="4">
        <v>41</v>
      </c>
      <c r="B23" s="6">
        <v>44967</v>
      </c>
      <c r="C23" s="4"/>
      <c r="D23" s="8"/>
      <c r="E23" s="8"/>
      <c r="F23" s="10"/>
    </row>
    <row r="24" spans="1:6" x14ac:dyDescent="0.25">
      <c r="A24" s="4">
        <v>42</v>
      </c>
      <c r="B24" s="6">
        <v>44968</v>
      </c>
      <c r="C24" s="4"/>
      <c r="D24" s="4"/>
      <c r="E24" s="8"/>
      <c r="F24" s="10"/>
    </row>
    <row r="25" spans="1:6" x14ac:dyDescent="0.25">
      <c r="A25" s="4">
        <v>43</v>
      </c>
      <c r="B25" s="6">
        <v>44969</v>
      </c>
      <c r="C25" s="4"/>
      <c r="D25" s="4"/>
      <c r="E25" s="8"/>
      <c r="F25" s="10"/>
    </row>
    <row r="26" spans="1:6" x14ac:dyDescent="0.25">
      <c r="A26" s="4">
        <v>44</v>
      </c>
      <c r="B26" s="6">
        <v>44970</v>
      </c>
      <c r="C26" s="4"/>
      <c r="D26" s="4"/>
      <c r="E26" s="8"/>
      <c r="F26" s="10"/>
    </row>
    <row r="27" spans="1:6" x14ac:dyDescent="0.25">
      <c r="A27" s="4">
        <v>45</v>
      </c>
      <c r="B27" s="6">
        <v>44971</v>
      </c>
      <c r="C27" s="4"/>
      <c r="D27" s="4"/>
      <c r="E27" s="8"/>
      <c r="F27" s="10"/>
    </row>
    <row r="28" spans="1:6" x14ac:dyDescent="0.25">
      <c r="A28" s="4">
        <v>46</v>
      </c>
      <c r="B28" s="6">
        <v>44972</v>
      </c>
      <c r="C28" s="4"/>
      <c r="D28" s="4"/>
      <c r="E28" s="8"/>
      <c r="F28" s="10"/>
    </row>
    <row r="29" spans="1:6" x14ac:dyDescent="0.25">
      <c r="A29" s="4">
        <v>47</v>
      </c>
      <c r="B29" s="6">
        <v>44973</v>
      </c>
      <c r="C29" s="4"/>
      <c r="D29" s="4"/>
      <c r="E29" s="8"/>
      <c r="F29" s="10"/>
    </row>
    <row r="30" spans="1:6" x14ac:dyDescent="0.25">
      <c r="A30" s="4">
        <v>48</v>
      </c>
      <c r="B30" s="6">
        <v>44974</v>
      </c>
      <c r="C30" s="4"/>
      <c r="D30" s="4"/>
      <c r="E30" s="8"/>
      <c r="F30" s="10"/>
    </row>
    <row r="31" spans="1:6" x14ac:dyDescent="0.25">
      <c r="A31" s="4">
        <v>49</v>
      </c>
      <c r="B31" s="6">
        <v>44975</v>
      </c>
      <c r="C31" s="4"/>
      <c r="D31" s="4"/>
      <c r="E31" s="8"/>
      <c r="F31" s="10"/>
    </row>
    <row r="32" spans="1:6" x14ac:dyDescent="0.25">
      <c r="A32" s="4">
        <v>50</v>
      </c>
      <c r="B32" s="6">
        <v>44976</v>
      </c>
      <c r="C32" s="4"/>
      <c r="D32" s="4"/>
      <c r="E32" s="8"/>
      <c r="F32" s="10"/>
    </row>
    <row r="33" spans="1:7" x14ac:dyDescent="0.25">
      <c r="A33" s="4">
        <v>51</v>
      </c>
      <c r="B33" s="6">
        <v>44977</v>
      </c>
      <c r="C33" s="4"/>
      <c r="D33" s="4"/>
      <c r="E33" s="8"/>
      <c r="F33" s="10"/>
    </row>
    <row r="34" spans="1:7" x14ac:dyDescent="0.25">
      <c r="A34" s="4">
        <v>52</v>
      </c>
      <c r="B34" s="6">
        <v>44978</v>
      </c>
      <c r="C34" s="4"/>
      <c r="D34" s="4"/>
      <c r="E34" s="8"/>
      <c r="F34" s="10"/>
    </row>
    <row r="35" spans="1:7" x14ac:dyDescent="0.25">
      <c r="A35" s="4">
        <v>53</v>
      </c>
      <c r="B35" s="6">
        <v>44979</v>
      </c>
      <c r="C35" s="4"/>
      <c r="D35" s="4"/>
      <c r="E35" s="8"/>
      <c r="F35" s="10"/>
    </row>
    <row r="36" spans="1:7" x14ac:dyDescent="0.25">
      <c r="A36" s="4">
        <v>54</v>
      </c>
      <c r="B36" s="6">
        <v>44980</v>
      </c>
      <c r="C36" s="4"/>
      <c r="D36" s="4"/>
      <c r="E36" s="8"/>
      <c r="F36" s="10"/>
    </row>
    <row r="37" spans="1:7" x14ac:dyDescent="0.25">
      <c r="A37" s="4">
        <v>55</v>
      </c>
      <c r="B37" s="6">
        <v>44981</v>
      </c>
      <c r="C37" s="4"/>
      <c r="D37" s="4"/>
      <c r="E37" s="8"/>
      <c r="F37" s="10"/>
      <c r="G37" s="4"/>
    </row>
    <row r="38" spans="1:7" x14ac:dyDescent="0.25">
      <c r="A38" s="4">
        <v>56</v>
      </c>
      <c r="B38" s="6">
        <v>44982</v>
      </c>
      <c r="C38" s="4"/>
      <c r="D38" s="4"/>
      <c r="E38" s="8"/>
      <c r="F38" s="10"/>
    </row>
    <row r="39" spans="1:7" x14ac:dyDescent="0.25">
      <c r="A39" s="4">
        <v>57</v>
      </c>
      <c r="B39" s="6">
        <v>44983</v>
      </c>
      <c r="C39" s="4"/>
      <c r="D39" s="4"/>
      <c r="E39" s="8"/>
      <c r="F39" s="82">
        <v>0</v>
      </c>
    </row>
    <row r="40" spans="1:7" x14ac:dyDescent="0.25">
      <c r="A40" s="4">
        <v>58</v>
      </c>
      <c r="B40" s="6">
        <v>44984</v>
      </c>
      <c r="C40" s="4"/>
      <c r="D40" s="4"/>
      <c r="E40" s="8"/>
      <c r="F40" s="82">
        <v>0</v>
      </c>
    </row>
    <row r="41" spans="1:7" x14ac:dyDescent="0.25">
      <c r="A41" s="4">
        <v>59</v>
      </c>
      <c r="B41" s="6">
        <v>44985</v>
      </c>
      <c r="C41" s="4"/>
      <c r="D41" s="4"/>
      <c r="E41" s="8"/>
      <c r="F41" s="82">
        <v>0</v>
      </c>
    </row>
    <row r="42" spans="1:7" x14ac:dyDescent="0.25">
      <c r="A42" s="4">
        <v>60</v>
      </c>
      <c r="B42" s="6">
        <v>44986</v>
      </c>
      <c r="C42" s="4"/>
      <c r="D42" s="4"/>
      <c r="E42" s="8"/>
      <c r="F42" s="82">
        <v>0</v>
      </c>
    </row>
    <row r="43" spans="1:7" x14ac:dyDescent="0.25">
      <c r="A43" s="4">
        <v>61</v>
      </c>
      <c r="B43" s="6">
        <v>44987</v>
      </c>
      <c r="C43" s="4"/>
      <c r="D43" s="4"/>
      <c r="E43" s="8"/>
      <c r="F43" s="82">
        <v>0</v>
      </c>
    </row>
    <row r="44" spans="1:7" x14ac:dyDescent="0.25">
      <c r="A44" s="4">
        <v>62</v>
      </c>
      <c r="B44" s="6">
        <v>44988</v>
      </c>
      <c r="C44" s="4"/>
      <c r="D44" s="4"/>
      <c r="E44" s="8"/>
      <c r="F44" s="82">
        <v>0</v>
      </c>
    </row>
    <row r="45" spans="1:7" x14ac:dyDescent="0.25">
      <c r="A45" s="4">
        <v>63</v>
      </c>
      <c r="B45" s="6">
        <v>44989</v>
      </c>
      <c r="C45" s="4"/>
      <c r="D45" s="4"/>
      <c r="E45" s="8"/>
      <c r="F45" s="82">
        <v>0</v>
      </c>
    </row>
    <row r="46" spans="1:7" x14ac:dyDescent="0.25">
      <c r="A46" s="4">
        <v>64</v>
      </c>
      <c r="B46" s="6">
        <v>44990</v>
      </c>
      <c r="C46" s="4"/>
      <c r="D46" s="4"/>
      <c r="E46" s="8"/>
      <c r="F46" s="82">
        <v>0</v>
      </c>
    </row>
    <row r="47" spans="1:7" x14ac:dyDescent="0.25">
      <c r="A47" s="4">
        <v>65</v>
      </c>
      <c r="B47" s="6">
        <v>44991</v>
      </c>
      <c r="C47" s="4"/>
      <c r="D47" s="4"/>
      <c r="E47" s="8"/>
      <c r="F47" s="82">
        <v>0</v>
      </c>
    </row>
    <row r="48" spans="1:7" x14ac:dyDescent="0.25">
      <c r="A48" s="4">
        <v>66</v>
      </c>
      <c r="B48" s="6">
        <v>44992</v>
      </c>
      <c r="C48" s="4"/>
      <c r="D48" s="4"/>
      <c r="E48" s="8"/>
      <c r="F48" s="82">
        <v>8.0808080808080808E-3</v>
      </c>
    </row>
    <row r="49" spans="1:6" x14ac:dyDescent="0.25">
      <c r="A49" s="4">
        <v>67</v>
      </c>
      <c r="B49" s="6">
        <v>44993</v>
      </c>
      <c r="C49" s="4"/>
      <c r="D49" s="4"/>
      <c r="E49" s="8"/>
      <c r="F49" s="82">
        <v>1.6147474747474747E-2</v>
      </c>
    </row>
    <row r="50" spans="1:6" x14ac:dyDescent="0.25">
      <c r="A50" s="4">
        <v>68</v>
      </c>
      <c r="B50" s="6">
        <v>44994</v>
      </c>
      <c r="C50" s="4"/>
      <c r="D50" s="4"/>
      <c r="E50" s="8"/>
      <c r="F50" s="82">
        <v>2.4214141414141414E-2</v>
      </c>
    </row>
    <row r="51" spans="1:6" x14ac:dyDescent="0.25">
      <c r="A51" s="4">
        <v>69</v>
      </c>
      <c r="B51" s="6">
        <v>44995</v>
      </c>
      <c r="C51" s="4"/>
      <c r="D51" s="4"/>
      <c r="E51" s="8"/>
      <c r="F51" s="82">
        <v>3.2280808080808084E-2</v>
      </c>
    </row>
    <row r="52" spans="1:6" x14ac:dyDescent="0.25">
      <c r="A52" s="4">
        <v>70</v>
      </c>
      <c r="B52" s="6">
        <v>44996</v>
      </c>
      <c r="C52" s="4"/>
      <c r="D52" s="4"/>
      <c r="E52" s="8"/>
      <c r="F52" s="82">
        <v>4.034747474747475E-2</v>
      </c>
    </row>
    <row r="53" spans="1:6" x14ac:dyDescent="0.25">
      <c r="A53" s="4">
        <v>71</v>
      </c>
      <c r="B53" s="6">
        <v>44997</v>
      </c>
      <c r="C53" s="4"/>
      <c r="D53" s="4"/>
      <c r="E53" s="8"/>
      <c r="F53" s="82">
        <v>4.8414141414141416E-2</v>
      </c>
    </row>
    <row r="54" spans="1:6" x14ac:dyDescent="0.25">
      <c r="A54" s="4">
        <v>72</v>
      </c>
      <c r="B54" s="6">
        <v>44998</v>
      </c>
      <c r="C54" s="4"/>
      <c r="D54" s="4"/>
      <c r="E54" s="8"/>
      <c r="F54" s="82">
        <v>5.6480808080808083E-2</v>
      </c>
    </row>
    <row r="55" spans="1:6" x14ac:dyDescent="0.25">
      <c r="A55" s="4">
        <v>73</v>
      </c>
      <c r="B55" s="6">
        <v>44999</v>
      </c>
      <c r="C55" s="4"/>
      <c r="D55" s="4"/>
      <c r="E55" s="8"/>
      <c r="F55" s="82">
        <v>6.4547474747474742E-2</v>
      </c>
    </row>
    <row r="56" spans="1:6" x14ac:dyDescent="0.25">
      <c r="A56" s="4">
        <v>74</v>
      </c>
      <c r="B56" s="6">
        <v>45000</v>
      </c>
      <c r="C56" s="4"/>
      <c r="D56" s="68"/>
      <c r="E56" s="8"/>
      <c r="F56" s="82">
        <v>7.2614141414141409E-2</v>
      </c>
    </row>
    <row r="57" spans="1:6" x14ac:dyDescent="0.25">
      <c r="A57" s="4">
        <v>75</v>
      </c>
      <c r="B57" s="6">
        <v>45001</v>
      </c>
      <c r="C57" s="4"/>
      <c r="D57" s="4"/>
      <c r="E57" s="8"/>
      <c r="F57" s="82">
        <v>8.0680808080808075E-2</v>
      </c>
    </row>
    <row r="58" spans="1:6" x14ac:dyDescent="0.25">
      <c r="A58" s="4">
        <v>76</v>
      </c>
      <c r="B58" s="6">
        <v>45002</v>
      </c>
      <c r="C58" s="4"/>
      <c r="D58" s="4"/>
      <c r="E58" s="8"/>
      <c r="F58" s="82">
        <v>8.8747474747474742E-2</v>
      </c>
    </row>
    <row r="59" spans="1:6" x14ac:dyDescent="0.25">
      <c r="A59" s="4">
        <v>77</v>
      </c>
      <c r="B59" s="6">
        <v>45003</v>
      </c>
      <c r="C59" s="4"/>
      <c r="D59" s="4"/>
      <c r="E59" s="8"/>
      <c r="F59" s="82">
        <v>9.6814141414141408E-2</v>
      </c>
    </row>
    <row r="60" spans="1:6" x14ac:dyDescent="0.25">
      <c r="A60" s="4">
        <v>78</v>
      </c>
      <c r="B60" s="6">
        <v>45004</v>
      </c>
      <c r="C60" s="4"/>
      <c r="D60" s="4"/>
      <c r="E60" s="8"/>
      <c r="F60" s="82">
        <v>0.10488080808080807</v>
      </c>
    </row>
    <row r="61" spans="1:6" x14ac:dyDescent="0.25">
      <c r="A61" s="4">
        <v>79</v>
      </c>
      <c r="B61" s="6">
        <v>45005</v>
      </c>
      <c r="C61" s="4"/>
      <c r="D61" s="4"/>
      <c r="E61" s="8"/>
      <c r="F61" s="82">
        <v>0.11294747474747474</v>
      </c>
    </row>
    <row r="62" spans="1:6" x14ac:dyDescent="0.25">
      <c r="A62" s="4">
        <v>80</v>
      </c>
      <c r="B62" s="6">
        <v>45006</v>
      </c>
      <c r="C62" s="4">
        <v>0</v>
      </c>
      <c r="D62" s="4"/>
      <c r="E62" s="8">
        <v>0</v>
      </c>
      <c r="F62" s="82">
        <v>0.12101414141414141</v>
      </c>
    </row>
    <row r="63" spans="1:6" x14ac:dyDescent="0.25">
      <c r="A63" s="4">
        <v>81</v>
      </c>
      <c r="B63" s="6">
        <v>45007</v>
      </c>
      <c r="C63" s="4"/>
      <c r="D63" s="4">
        <f>(C95-C62)/(A95-A62)</f>
        <v>0.15151515151515152</v>
      </c>
      <c r="E63" s="8">
        <f>D63+E62</f>
        <v>0.15151515151515152</v>
      </c>
      <c r="F63" s="82">
        <v>0.12908080808080807</v>
      </c>
    </row>
    <row r="64" spans="1:6" x14ac:dyDescent="0.25">
      <c r="A64" s="4">
        <v>82</v>
      </c>
      <c r="B64" s="6">
        <v>45008</v>
      </c>
      <c r="C64" s="4"/>
      <c r="D64" s="4">
        <v>0.15151515151515152</v>
      </c>
      <c r="E64" s="8">
        <f t="shared" ref="E64:E95" si="0">D64+E63</f>
        <v>0.30303030303030304</v>
      </c>
      <c r="F64" s="82">
        <v>0.13714747474747474</v>
      </c>
    </row>
    <row r="65" spans="1:6" x14ac:dyDescent="0.25">
      <c r="A65" s="4">
        <v>83</v>
      </c>
      <c r="B65" s="6">
        <v>45009</v>
      </c>
      <c r="C65" s="4"/>
      <c r="D65" s="4">
        <v>0.15151515151515152</v>
      </c>
      <c r="E65" s="8">
        <f t="shared" si="0"/>
        <v>0.45454545454545459</v>
      </c>
      <c r="F65" s="82">
        <v>0.14521414141414141</v>
      </c>
    </row>
    <row r="66" spans="1:6" x14ac:dyDescent="0.25">
      <c r="A66" s="4">
        <v>84</v>
      </c>
      <c r="B66" s="6">
        <v>45010</v>
      </c>
      <c r="C66" s="4"/>
      <c r="D66" s="4">
        <v>0.15151515151515152</v>
      </c>
      <c r="E66" s="8">
        <f t="shared" si="0"/>
        <v>0.60606060606060608</v>
      </c>
      <c r="F66" s="82">
        <v>0.15328080808080807</v>
      </c>
    </row>
    <row r="67" spans="1:6" x14ac:dyDescent="0.25">
      <c r="A67" s="4">
        <v>85</v>
      </c>
      <c r="B67" s="6">
        <v>45011</v>
      </c>
      <c r="C67" s="4"/>
      <c r="D67" s="4">
        <v>0.15151515151515152</v>
      </c>
      <c r="E67" s="8">
        <f t="shared" si="0"/>
        <v>0.75757575757575757</v>
      </c>
      <c r="F67" s="82">
        <v>0.16134747474747474</v>
      </c>
    </row>
    <row r="68" spans="1:6" x14ac:dyDescent="0.25">
      <c r="A68" s="4">
        <v>86</v>
      </c>
      <c r="B68" s="6">
        <v>45012</v>
      </c>
      <c r="C68" s="4"/>
      <c r="D68" s="4">
        <v>0.15151515151515152</v>
      </c>
      <c r="E68" s="8">
        <f t="shared" si="0"/>
        <v>0.90909090909090906</v>
      </c>
      <c r="F68" s="82">
        <v>0.16941414141414141</v>
      </c>
    </row>
    <row r="69" spans="1:6" x14ac:dyDescent="0.25">
      <c r="A69" s="4">
        <v>87</v>
      </c>
      <c r="B69" s="6">
        <v>45013</v>
      </c>
      <c r="C69" s="4"/>
      <c r="D69" s="4">
        <v>0.15151515151515152</v>
      </c>
      <c r="E69" s="8">
        <f t="shared" si="0"/>
        <v>1.0606060606060606</v>
      </c>
      <c r="F69" s="82">
        <v>0.17748080808080807</v>
      </c>
    </row>
    <row r="70" spans="1:6" x14ac:dyDescent="0.25">
      <c r="A70" s="4">
        <v>88</v>
      </c>
      <c r="B70" s="6">
        <v>45014</v>
      </c>
      <c r="C70" s="4"/>
      <c r="D70" s="4">
        <v>0.15151515151515152</v>
      </c>
      <c r="E70" s="8">
        <f t="shared" si="0"/>
        <v>1.2121212121212122</v>
      </c>
      <c r="F70" s="82">
        <v>0.18554747474747474</v>
      </c>
    </row>
    <row r="71" spans="1:6" x14ac:dyDescent="0.25">
      <c r="A71" s="4">
        <v>89</v>
      </c>
      <c r="B71" s="6">
        <v>45015</v>
      </c>
      <c r="C71" s="4"/>
      <c r="D71" s="68">
        <v>0.15151515151515152</v>
      </c>
      <c r="E71" s="8">
        <f t="shared" si="0"/>
        <v>1.3636363636363638</v>
      </c>
      <c r="F71" s="82">
        <v>0.19361414141414141</v>
      </c>
    </row>
    <row r="72" spans="1:6" x14ac:dyDescent="0.25">
      <c r="A72" s="4">
        <v>90</v>
      </c>
      <c r="B72" s="6">
        <v>45016</v>
      </c>
      <c r="C72" s="4"/>
      <c r="D72" s="4">
        <v>0.15151515151515152</v>
      </c>
      <c r="E72" s="8">
        <f t="shared" si="0"/>
        <v>1.5151515151515154</v>
      </c>
      <c r="F72" s="82">
        <v>0.20168080808080807</v>
      </c>
    </row>
    <row r="73" spans="1:6" x14ac:dyDescent="0.25">
      <c r="A73" s="4">
        <v>91</v>
      </c>
      <c r="B73" s="6">
        <v>45017</v>
      </c>
      <c r="C73" s="4"/>
      <c r="D73" s="4">
        <v>0.15151515151515152</v>
      </c>
      <c r="E73" s="8">
        <f t="shared" si="0"/>
        <v>1.666666666666667</v>
      </c>
      <c r="F73" s="82">
        <v>0.20974747474747474</v>
      </c>
    </row>
    <row r="74" spans="1:6" x14ac:dyDescent="0.25">
      <c r="A74" s="4">
        <v>92</v>
      </c>
      <c r="B74" s="6">
        <v>45018</v>
      </c>
      <c r="C74" s="4"/>
      <c r="D74" s="4">
        <v>0.15151515151515152</v>
      </c>
      <c r="E74" s="8">
        <f t="shared" si="0"/>
        <v>1.8181818181818186</v>
      </c>
      <c r="F74" s="82">
        <v>0.2178141414141414</v>
      </c>
    </row>
    <row r="75" spans="1:6" x14ac:dyDescent="0.25">
      <c r="A75" s="4">
        <v>93</v>
      </c>
      <c r="B75" s="6">
        <v>45019</v>
      </c>
      <c r="C75" s="4"/>
      <c r="D75" s="4">
        <v>0.15151515151515152</v>
      </c>
      <c r="E75" s="8">
        <f t="shared" si="0"/>
        <v>1.9696969696969702</v>
      </c>
      <c r="F75" s="82">
        <v>0.22588080808080807</v>
      </c>
    </row>
    <row r="76" spans="1:6" x14ac:dyDescent="0.25">
      <c r="A76" s="4">
        <v>94</v>
      </c>
      <c r="B76" s="6">
        <v>45020</v>
      </c>
      <c r="C76" s="4"/>
      <c r="D76" s="4">
        <v>0.15151515151515152</v>
      </c>
      <c r="E76" s="8">
        <f t="shared" si="0"/>
        <v>2.1212121212121215</v>
      </c>
      <c r="F76" s="82">
        <v>0.23394747474747474</v>
      </c>
    </row>
    <row r="77" spans="1:6" x14ac:dyDescent="0.25">
      <c r="A77" s="4">
        <v>95</v>
      </c>
      <c r="B77" s="6">
        <v>45021</v>
      </c>
      <c r="C77" s="4"/>
      <c r="D77" s="4">
        <v>0.15151515151515152</v>
      </c>
      <c r="E77" s="8">
        <f t="shared" si="0"/>
        <v>2.2727272727272729</v>
      </c>
      <c r="F77" s="82">
        <v>0.2420141414141414</v>
      </c>
    </row>
    <row r="78" spans="1:6" x14ac:dyDescent="0.25">
      <c r="A78" s="4">
        <v>96</v>
      </c>
      <c r="B78" s="6">
        <v>45022</v>
      </c>
      <c r="C78" s="4"/>
      <c r="D78" s="4">
        <v>0.15151515151515152</v>
      </c>
      <c r="E78" s="8">
        <f t="shared" si="0"/>
        <v>2.4242424242424243</v>
      </c>
      <c r="F78" s="82">
        <v>0.25008080808080807</v>
      </c>
    </row>
    <row r="79" spans="1:6" x14ac:dyDescent="0.25">
      <c r="A79" s="4">
        <v>97</v>
      </c>
      <c r="B79" s="6">
        <v>45023</v>
      </c>
      <c r="C79" s="4"/>
      <c r="D79" s="4">
        <v>0.15151515151515152</v>
      </c>
      <c r="E79" s="8">
        <f t="shared" si="0"/>
        <v>2.5757575757575757</v>
      </c>
      <c r="F79" s="82">
        <v>0.25814747474747474</v>
      </c>
    </row>
    <row r="80" spans="1:6" x14ac:dyDescent="0.25">
      <c r="A80" s="4">
        <v>98</v>
      </c>
      <c r="B80" s="6">
        <v>45024</v>
      </c>
      <c r="C80" s="4"/>
      <c r="D80" s="4">
        <v>0.15151515151515152</v>
      </c>
      <c r="E80" s="8">
        <f t="shared" si="0"/>
        <v>2.7272727272727271</v>
      </c>
      <c r="F80" s="82">
        <v>0.26666666666666666</v>
      </c>
    </row>
    <row r="81" spans="1:8" x14ac:dyDescent="0.25">
      <c r="A81" s="4">
        <v>99</v>
      </c>
      <c r="B81" s="6">
        <v>45025</v>
      </c>
      <c r="C81" s="4"/>
      <c r="D81" s="4">
        <v>0.15151515151515152</v>
      </c>
      <c r="E81" s="8">
        <f t="shared" si="0"/>
        <v>2.8787878787878785</v>
      </c>
      <c r="F81" s="82">
        <v>0.29777777777777781</v>
      </c>
    </row>
    <row r="82" spans="1:8" x14ac:dyDescent="0.25">
      <c r="A82" s="4">
        <v>100</v>
      </c>
      <c r="B82" s="6">
        <v>45026</v>
      </c>
      <c r="C82" s="4"/>
      <c r="D82" s="4">
        <v>0.15151515151515152</v>
      </c>
      <c r="E82" s="8">
        <f t="shared" si="0"/>
        <v>3.0303030303030298</v>
      </c>
      <c r="F82" s="82">
        <v>0.3289111111111111</v>
      </c>
    </row>
    <row r="83" spans="1:8" x14ac:dyDescent="0.25">
      <c r="A83" s="4">
        <v>101</v>
      </c>
      <c r="B83" s="6">
        <v>45027</v>
      </c>
      <c r="C83" s="4"/>
      <c r="D83" s="4">
        <v>0.15151515151515152</v>
      </c>
      <c r="E83" s="8">
        <f t="shared" si="0"/>
        <v>3.1818181818181812</v>
      </c>
      <c r="F83" s="82">
        <v>0.36004444444444439</v>
      </c>
    </row>
    <row r="84" spans="1:8" x14ac:dyDescent="0.25">
      <c r="A84" s="4">
        <v>102</v>
      </c>
      <c r="B84" s="6">
        <v>45028</v>
      </c>
      <c r="C84" s="4"/>
      <c r="D84" s="4">
        <v>0.15151515151515152</v>
      </c>
      <c r="E84" s="8">
        <f t="shared" si="0"/>
        <v>3.3333333333333326</v>
      </c>
      <c r="F84" s="82">
        <v>0.39117777777777774</v>
      </c>
    </row>
    <row r="85" spans="1:8" x14ac:dyDescent="0.25">
      <c r="A85" s="4">
        <v>103</v>
      </c>
      <c r="B85" s="6">
        <v>45029</v>
      </c>
      <c r="C85" s="4"/>
      <c r="D85" s="4">
        <v>0.15151515151515152</v>
      </c>
      <c r="E85" s="8">
        <f t="shared" si="0"/>
        <v>3.484848484848484</v>
      </c>
      <c r="F85" s="82">
        <v>0.42231111111111103</v>
      </c>
      <c r="H85" s="2"/>
    </row>
    <row r="86" spans="1:8" x14ac:dyDescent="0.25">
      <c r="A86" s="4">
        <v>104</v>
      </c>
      <c r="B86" s="6">
        <v>45030</v>
      </c>
      <c r="C86" s="4"/>
      <c r="D86" s="4">
        <v>0.15151515151515152</v>
      </c>
      <c r="E86" s="8">
        <f t="shared" si="0"/>
        <v>3.6363636363636354</v>
      </c>
      <c r="F86" s="82">
        <v>0.45344444444444432</v>
      </c>
    </row>
    <row r="87" spans="1:8" x14ac:dyDescent="0.25">
      <c r="A87" s="4">
        <v>105</v>
      </c>
      <c r="B87" s="6">
        <v>45031</v>
      </c>
      <c r="C87" s="4"/>
      <c r="D87" s="4">
        <v>0.15151515151515152</v>
      </c>
      <c r="E87" s="8">
        <f t="shared" si="0"/>
        <v>3.7878787878787867</v>
      </c>
      <c r="F87" s="82">
        <v>0.48457777777777766</v>
      </c>
    </row>
    <row r="88" spans="1:8" x14ac:dyDescent="0.25">
      <c r="A88" s="4">
        <v>106</v>
      </c>
      <c r="B88" s="6">
        <v>45032</v>
      </c>
      <c r="C88" s="4"/>
      <c r="D88" s="4">
        <v>0.15151515151515152</v>
      </c>
      <c r="E88" s="8">
        <f t="shared" si="0"/>
        <v>3.9393939393939381</v>
      </c>
      <c r="F88" s="82">
        <v>0.5157111111111109</v>
      </c>
    </row>
    <row r="89" spans="1:8" x14ac:dyDescent="0.25">
      <c r="A89" s="4">
        <v>107</v>
      </c>
      <c r="B89" s="6">
        <v>45033</v>
      </c>
      <c r="C89" s="4"/>
      <c r="D89" s="4">
        <v>0.15151515151515152</v>
      </c>
      <c r="E89" s="8">
        <f t="shared" si="0"/>
        <v>4.0909090909090899</v>
      </c>
      <c r="F89" s="82">
        <v>0.54684444444444424</v>
      </c>
    </row>
    <row r="90" spans="1:8" x14ac:dyDescent="0.25">
      <c r="A90" s="4">
        <v>108</v>
      </c>
      <c r="B90" s="6">
        <v>45034</v>
      </c>
      <c r="C90" s="4"/>
      <c r="D90" s="4">
        <v>0.15151515151515152</v>
      </c>
      <c r="E90" s="8">
        <f t="shared" si="0"/>
        <v>4.2424242424242413</v>
      </c>
      <c r="F90" s="82">
        <v>0.57797777777777759</v>
      </c>
    </row>
    <row r="91" spans="1:8" x14ac:dyDescent="0.25">
      <c r="A91" s="4">
        <v>109</v>
      </c>
      <c r="B91" s="6">
        <v>45035</v>
      </c>
      <c r="C91" s="4"/>
      <c r="D91" s="4">
        <v>0.15151515151515152</v>
      </c>
      <c r="E91" s="8">
        <f t="shared" si="0"/>
        <v>4.3939393939393927</v>
      </c>
      <c r="F91" s="82">
        <v>0.60911111111111105</v>
      </c>
    </row>
    <row r="92" spans="1:8" x14ac:dyDescent="0.25">
      <c r="A92" s="4">
        <v>110</v>
      </c>
      <c r="B92" s="6">
        <v>45036</v>
      </c>
      <c r="C92" s="4"/>
      <c r="D92" s="4">
        <v>0.15151515151515152</v>
      </c>
      <c r="E92" s="8">
        <f t="shared" si="0"/>
        <v>4.5454545454545441</v>
      </c>
      <c r="F92" s="82">
        <v>0.64024444444444439</v>
      </c>
    </row>
    <row r="93" spans="1:8" x14ac:dyDescent="0.25">
      <c r="A93" s="4">
        <v>111</v>
      </c>
      <c r="B93" s="6">
        <v>45037</v>
      </c>
      <c r="C93" s="4"/>
      <c r="D93" s="4">
        <v>0.15151515151515152</v>
      </c>
      <c r="E93" s="8">
        <f t="shared" si="0"/>
        <v>4.6969696969696955</v>
      </c>
      <c r="F93" s="82">
        <v>0.67137777777777774</v>
      </c>
      <c r="H93" s="88"/>
    </row>
    <row r="94" spans="1:8" x14ac:dyDescent="0.25">
      <c r="A94" s="4">
        <v>112</v>
      </c>
      <c r="B94" s="6">
        <v>45038</v>
      </c>
      <c r="C94" s="4"/>
      <c r="D94" s="4">
        <v>0.15151515151515152</v>
      </c>
      <c r="E94" s="8">
        <f t="shared" si="0"/>
        <v>4.8484848484848468</v>
      </c>
      <c r="F94" s="82">
        <v>0.70251111111111109</v>
      </c>
      <c r="H94" s="88"/>
    </row>
    <row r="95" spans="1:8" x14ac:dyDescent="0.25">
      <c r="A95" s="4">
        <v>113</v>
      </c>
      <c r="B95" s="6">
        <v>45039</v>
      </c>
      <c r="C95" s="4">
        <v>5</v>
      </c>
      <c r="D95" s="4"/>
      <c r="E95" s="8">
        <f t="shared" si="0"/>
        <v>4.8484848484848468</v>
      </c>
      <c r="F95" s="82">
        <v>0.73333333333333328</v>
      </c>
      <c r="G95">
        <f>E95/F95</f>
        <v>6.6115702479338827</v>
      </c>
      <c r="H95" s="88"/>
    </row>
    <row r="96" spans="1:8" x14ac:dyDescent="0.25">
      <c r="A96" s="4">
        <v>114</v>
      </c>
      <c r="B96" s="6">
        <v>45040</v>
      </c>
      <c r="C96" s="4"/>
      <c r="D96" s="4"/>
      <c r="E96" s="8"/>
      <c r="F96" s="82">
        <v>0.73768115942028989</v>
      </c>
      <c r="H96" s="88"/>
    </row>
    <row r="97" spans="1:8" x14ac:dyDescent="0.25">
      <c r="A97" s="4">
        <v>115</v>
      </c>
      <c r="B97" s="6">
        <v>45041</v>
      </c>
      <c r="C97" s="4"/>
      <c r="D97" s="4"/>
      <c r="E97" s="8"/>
      <c r="F97" s="82">
        <v>0.74201449275362319</v>
      </c>
      <c r="H97" s="88"/>
    </row>
    <row r="98" spans="1:8" x14ac:dyDescent="0.25">
      <c r="A98" s="4">
        <v>116</v>
      </c>
      <c r="B98" s="6">
        <v>45042</v>
      </c>
      <c r="C98" s="4"/>
      <c r="D98" s="4"/>
      <c r="E98" s="8"/>
      <c r="F98" s="82">
        <v>0.74634782608695649</v>
      </c>
      <c r="H98" s="88"/>
    </row>
    <row r="99" spans="1:8" x14ac:dyDescent="0.25">
      <c r="A99" s="4">
        <v>117</v>
      </c>
      <c r="B99" s="6">
        <v>45043</v>
      </c>
      <c r="C99" s="4"/>
      <c r="D99" s="4"/>
      <c r="E99" s="8"/>
      <c r="F99" s="82">
        <v>0.75068115942028979</v>
      </c>
      <c r="H99" s="88"/>
    </row>
    <row r="100" spans="1:8" x14ac:dyDescent="0.25">
      <c r="A100" s="4">
        <v>118</v>
      </c>
      <c r="B100" s="6">
        <v>45044</v>
      </c>
      <c r="C100" s="4"/>
      <c r="D100" s="4"/>
      <c r="E100" s="8"/>
      <c r="F100" s="82">
        <v>0.75501449275362309</v>
      </c>
      <c r="H100" s="88"/>
    </row>
    <row r="101" spans="1:8" x14ac:dyDescent="0.25">
      <c r="A101" s="4">
        <v>119</v>
      </c>
      <c r="B101" s="6">
        <v>45045</v>
      </c>
      <c r="C101" s="4"/>
      <c r="D101" s="4"/>
      <c r="E101" s="8"/>
      <c r="F101" s="82">
        <v>0.75934782608695639</v>
      </c>
      <c r="H101" s="88"/>
    </row>
    <row r="102" spans="1:8" x14ac:dyDescent="0.25">
      <c r="A102" s="4">
        <v>120</v>
      </c>
      <c r="B102" s="6">
        <v>45046</v>
      </c>
      <c r="C102" s="4"/>
      <c r="D102" s="4"/>
      <c r="E102" s="8"/>
      <c r="F102" s="82">
        <v>0.76368115942028969</v>
      </c>
      <c r="H102" s="88"/>
    </row>
    <row r="103" spans="1:8" x14ac:dyDescent="0.25">
      <c r="A103" s="4">
        <v>121</v>
      </c>
      <c r="B103" s="6">
        <v>45047</v>
      </c>
      <c r="C103" s="4"/>
      <c r="D103" s="4"/>
      <c r="E103" s="8"/>
      <c r="F103" s="82">
        <v>0.76801449275362299</v>
      </c>
      <c r="H103" s="88"/>
    </row>
    <row r="104" spans="1:8" x14ac:dyDescent="0.25">
      <c r="A104" s="4">
        <v>122</v>
      </c>
      <c r="B104" s="6">
        <v>45048</v>
      </c>
      <c r="C104" s="4"/>
      <c r="D104" s="4"/>
      <c r="E104" s="8"/>
      <c r="F104" s="82">
        <v>0.77234782608695629</v>
      </c>
      <c r="H104" s="88"/>
    </row>
    <row r="105" spans="1:8" x14ac:dyDescent="0.25">
      <c r="A105" s="4">
        <v>123</v>
      </c>
      <c r="B105" s="6">
        <v>45049</v>
      </c>
      <c r="C105" s="4"/>
      <c r="D105" s="4"/>
      <c r="E105" s="8"/>
      <c r="F105" s="82">
        <v>0.77668115942028959</v>
      </c>
      <c r="H105" s="88"/>
    </row>
    <row r="106" spans="1:8" x14ac:dyDescent="0.25">
      <c r="A106" s="4">
        <v>124</v>
      </c>
      <c r="B106" s="6">
        <v>45050</v>
      </c>
      <c r="C106" s="4"/>
      <c r="D106" s="4"/>
      <c r="E106" s="8"/>
      <c r="F106" s="82">
        <v>0.78101449275362289</v>
      </c>
      <c r="H106" s="88"/>
    </row>
    <row r="107" spans="1:8" x14ac:dyDescent="0.25">
      <c r="A107" s="4">
        <v>125</v>
      </c>
      <c r="B107" s="6">
        <v>45051</v>
      </c>
      <c r="C107" s="4"/>
      <c r="D107" s="4"/>
      <c r="E107" s="8"/>
      <c r="F107" s="82">
        <v>0.78534782608695619</v>
      </c>
      <c r="H107" s="88"/>
    </row>
    <row r="108" spans="1:8" x14ac:dyDescent="0.25">
      <c r="A108" s="4">
        <v>126</v>
      </c>
      <c r="B108" s="6">
        <v>45052</v>
      </c>
      <c r="C108" s="4"/>
      <c r="D108" s="4"/>
      <c r="E108" s="8"/>
      <c r="F108" s="82">
        <v>0.78968115942028949</v>
      </c>
      <c r="H108" s="88"/>
    </row>
    <row r="109" spans="1:8" x14ac:dyDescent="0.25">
      <c r="A109" s="4">
        <v>127</v>
      </c>
      <c r="B109" s="6">
        <v>45053</v>
      </c>
      <c r="C109" s="4"/>
      <c r="D109" s="4"/>
      <c r="E109" s="8"/>
      <c r="F109" s="82">
        <v>0.79401449275362279</v>
      </c>
      <c r="H109" s="88"/>
    </row>
    <row r="110" spans="1:8" x14ac:dyDescent="0.25">
      <c r="A110" s="4">
        <v>128</v>
      </c>
      <c r="B110" s="6">
        <v>45054</v>
      </c>
      <c r="C110" s="4"/>
      <c r="D110" s="4"/>
      <c r="E110" s="8"/>
      <c r="F110" s="82">
        <v>0.79834782608695609</v>
      </c>
      <c r="H110" s="88"/>
    </row>
    <row r="111" spans="1:8" x14ac:dyDescent="0.25">
      <c r="A111" s="4">
        <v>129</v>
      </c>
      <c r="B111" s="6">
        <v>45055</v>
      </c>
      <c r="C111" s="4"/>
      <c r="D111" s="4"/>
      <c r="E111" s="8"/>
      <c r="F111" s="82">
        <v>0.80268115942028939</v>
      </c>
      <c r="H111" s="88"/>
    </row>
    <row r="112" spans="1:8" x14ac:dyDescent="0.25">
      <c r="A112" s="4">
        <v>130</v>
      </c>
      <c r="B112" s="6">
        <v>45056</v>
      </c>
      <c r="C112" s="4"/>
      <c r="D112" s="4"/>
      <c r="E112" s="8"/>
      <c r="F112" s="82">
        <v>0.80701449275362269</v>
      </c>
      <c r="H112" s="88"/>
    </row>
    <row r="113" spans="1:8" x14ac:dyDescent="0.25">
      <c r="A113" s="4">
        <v>131</v>
      </c>
      <c r="B113" s="6">
        <v>45057</v>
      </c>
      <c r="C113" s="4"/>
      <c r="D113" s="4"/>
      <c r="E113" s="8"/>
      <c r="F113" s="82">
        <v>0.81134782608695599</v>
      </c>
      <c r="H113" s="88"/>
    </row>
    <row r="114" spans="1:8" x14ac:dyDescent="0.25">
      <c r="A114" s="4">
        <v>132</v>
      </c>
      <c r="B114" s="6">
        <v>45058</v>
      </c>
      <c r="C114" s="4"/>
      <c r="D114" s="4"/>
      <c r="E114" s="8"/>
      <c r="F114" s="82">
        <v>0.81568115942028929</v>
      </c>
      <c r="H114" s="88"/>
    </row>
    <row r="115" spans="1:8" x14ac:dyDescent="0.25">
      <c r="A115" s="4">
        <v>133</v>
      </c>
      <c r="B115" s="6">
        <v>45059</v>
      </c>
      <c r="C115" s="4"/>
      <c r="D115" s="4"/>
      <c r="E115" s="8"/>
      <c r="F115" s="82">
        <v>0.82001449275362259</v>
      </c>
      <c r="H115" s="88"/>
    </row>
    <row r="116" spans="1:8" x14ac:dyDescent="0.25">
      <c r="A116" s="4">
        <v>134</v>
      </c>
      <c r="B116" s="6">
        <v>45060</v>
      </c>
      <c r="C116" s="4"/>
      <c r="D116" s="4"/>
      <c r="E116" s="4"/>
      <c r="F116" s="82">
        <v>0.82434782608695589</v>
      </c>
      <c r="H116" s="88"/>
    </row>
    <row r="117" spans="1:8" x14ac:dyDescent="0.25">
      <c r="A117" s="4">
        <v>135</v>
      </c>
      <c r="B117" s="6">
        <v>45061</v>
      </c>
      <c r="C117" s="4"/>
      <c r="D117" s="8"/>
      <c r="E117" s="8"/>
      <c r="F117" s="82">
        <v>0.82868115942028919</v>
      </c>
      <c r="H117" s="88"/>
    </row>
    <row r="118" spans="1:8" x14ac:dyDescent="0.25">
      <c r="A118" s="4">
        <v>136</v>
      </c>
      <c r="B118" s="6">
        <v>45062</v>
      </c>
      <c r="C118" s="4"/>
      <c r="D118" s="8"/>
      <c r="E118" s="8"/>
      <c r="F118" s="82">
        <v>0.83301449275362249</v>
      </c>
      <c r="H118" s="88"/>
    </row>
    <row r="119" spans="1:8" x14ac:dyDescent="0.25">
      <c r="A119" s="4">
        <v>137</v>
      </c>
      <c r="B119" s="6">
        <v>45063</v>
      </c>
      <c r="C119" s="4"/>
      <c r="D119" s="8"/>
      <c r="E119" s="8"/>
      <c r="F119" s="82">
        <v>0.83734782608695579</v>
      </c>
      <c r="H119" s="88"/>
    </row>
    <row r="120" spans="1:8" x14ac:dyDescent="0.25">
      <c r="A120" s="4">
        <v>138</v>
      </c>
      <c r="B120" s="6">
        <v>45064</v>
      </c>
      <c r="C120" s="4"/>
      <c r="D120" s="8"/>
      <c r="E120" s="8"/>
      <c r="F120" s="82">
        <v>0.84168115942028909</v>
      </c>
      <c r="H120" s="88"/>
    </row>
    <row r="121" spans="1:8" x14ac:dyDescent="0.25">
      <c r="A121" s="4">
        <v>139</v>
      </c>
      <c r="B121" s="6">
        <v>45065</v>
      </c>
      <c r="C121" s="4"/>
      <c r="D121" s="8"/>
      <c r="E121" s="8"/>
      <c r="F121" s="82">
        <v>0.84601449275362239</v>
      </c>
      <c r="H121" s="88"/>
    </row>
    <row r="122" spans="1:8" x14ac:dyDescent="0.25">
      <c r="A122" s="4">
        <v>140</v>
      </c>
      <c r="B122" s="6">
        <v>45066</v>
      </c>
      <c r="C122" s="4"/>
      <c r="D122" s="8"/>
      <c r="E122" s="8"/>
      <c r="F122" s="82">
        <v>0.85034782608695569</v>
      </c>
      <c r="H122" s="88"/>
    </row>
    <row r="123" spans="1:8" x14ac:dyDescent="0.25">
      <c r="A123" s="4">
        <v>141</v>
      </c>
      <c r="B123" s="6">
        <v>45067</v>
      </c>
      <c r="C123" s="4"/>
      <c r="D123" s="8"/>
      <c r="E123" s="8"/>
      <c r="F123" s="82">
        <v>0.85468115942028899</v>
      </c>
      <c r="H123" s="88"/>
    </row>
    <row r="124" spans="1:8" x14ac:dyDescent="0.25">
      <c r="A124" s="4">
        <v>142</v>
      </c>
      <c r="B124" s="6">
        <v>45068</v>
      </c>
      <c r="C124" s="4"/>
      <c r="D124" s="8"/>
      <c r="E124" s="8"/>
      <c r="F124" s="82">
        <v>0.85901449275362229</v>
      </c>
      <c r="H124" s="88"/>
    </row>
    <row r="125" spans="1:8" x14ac:dyDescent="0.25">
      <c r="A125" s="4">
        <v>143</v>
      </c>
      <c r="B125" s="6">
        <v>45069</v>
      </c>
      <c r="C125" s="4"/>
      <c r="D125" s="4"/>
      <c r="E125" s="4"/>
      <c r="F125" s="82">
        <v>0.86334782608695559</v>
      </c>
      <c r="H125" s="88"/>
    </row>
    <row r="126" spans="1:8" x14ac:dyDescent="0.25">
      <c r="A126" s="4">
        <v>144</v>
      </c>
      <c r="B126" s="6">
        <v>45070</v>
      </c>
      <c r="C126" s="4"/>
      <c r="D126" s="4"/>
      <c r="E126" s="4"/>
      <c r="F126" s="82">
        <v>0.86768115942028889</v>
      </c>
      <c r="H126" s="88"/>
    </row>
    <row r="127" spans="1:8" x14ac:dyDescent="0.25">
      <c r="A127" s="4">
        <v>145</v>
      </c>
      <c r="B127" s="6">
        <v>45071</v>
      </c>
      <c r="C127" s="4"/>
      <c r="D127" s="4"/>
      <c r="E127" s="4"/>
      <c r="F127" s="82">
        <v>0.87201449275362219</v>
      </c>
      <c r="H127" s="88"/>
    </row>
    <row r="128" spans="1:8" x14ac:dyDescent="0.25">
      <c r="A128" s="4">
        <v>146</v>
      </c>
      <c r="B128" s="6">
        <v>45072</v>
      </c>
      <c r="C128" s="4"/>
      <c r="D128" s="4"/>
      <c r="E128" s="4"/>
      <c r="F128" s="82">
        <v>0.87634782608695549</v>
      </c>
      <c r="H128" s="88"/>
    </row>
    <row r="129" spans="1:8" x14ac:dyDescent="0.25">
      <c r="A129" s="4">
        <v>147</v>
      </c>
      <c r="B129" s="6">
        <v>45073</v>
      </c>
      <c r="C129" s="4"/>
      <c r="D129" s="4"/>
      <c r="E129" s="4"/>
      <c r="F129" s="82">
        <v>0.88068115942028879</v>
      </c>
      <c r="H129" s="88"/>
    </row>
    <row r="130" spans="1:8" x14ac:dyDescent="0.25">
      <c r="A130" s="4">
        <v>148</v>
      </c>
      <c r="B130" s="6">
        <v>45074</v>
      </c>
      <c r="C130" s="4"/>
      <c r="D130" s="4"/>
      <c r="E130" s="4"/>
      <c r="F130" s="82">
        <v>0.8850144927536221</v>
      </c>
      <c r="H130" s="88"/>
    </row>
    <row r="131" spans="1:8" x14ac:dyDescent="0.25">
      <c r="A131" s="4">
        <v>149</v>
      </c>
      <c r="B131" s="6">
        <v>45075</v>
      </c>
      <c r="C131" s="4"/>
      <c r="D131" s="4"/>
      <c r="E131" s="4"/>
      <c r="F131" s="82">
        <v>0.8893478260869554</v>
      </c>
      <c r="H131" s="88"/>
    </row>
    <row r="132" spans="1:8" x14ac:dyDescent="0.25">
      <c r="A132" s="4">
        <v>150</v>
      </c>
      <c r="B132" s="6">
        <v>45076</v>
      </c>
      <c r="C132" s="4"/>
      <c r="D132" s="4"/>
      <c r="E132" s="4"/>
      <c r="F132" s="82">
        <v>0.8936811594202887</v>
      </c>
      <c r="H132" s="88"/>
    </row>
    <row r="133" spans="1:8" x14ac:dyDescent="0.25">
      <c r="A133" s="4">
        <v>151</v>
      </c>
      <c r="B133" s="6">
        <v>45077</v>
      </c>
      <c r="C133" s="4"/>
      <c r="D133" s="4"/>
      <c r="E133" s="4"/>
      <c r="F133" s="82">
        <v>0.898014492753622</v>
      </c>
      <c r="H133" s="88"/>
    </row>
    <row r="134" spans="1:8" x14ac:dyDescent="0.25">
      <c r="A134" s="4">
        <v>152</v>
      </c>
      <c r="B134" s="6">
        <v>45078</v>
      </c>
      <c r="F134" s="82">
        <v>0.9023478260869553</v>
      </c>
      <c r="H134" s="88"/>
    </row>
    <row r="135" spans="1:8" x14ac:dyDescent="0.25">
      <c r="A135" s="4">
        <v>153</v>
      </c>
      <c r="B135" s="6">
        <v>45079</v>
      </c>
      <c r="F135" s="82">
        <v>0.9066811594202886</v>
      </c>
      <c r="H135" s="88"/>
    </row>
    <row r="136" spans="1:8" x14ac:dyDescent="0.25">
      <c r="A136" s="4">
        <v>154</v>
      </c>
      <c r="B136" s="6">
        <v>45080</v>
      </c>
      <c r="F136" s="82">
        <v>0.9110144927536219</v>
      </c>
      <c r="H136" s="88"/>
    </row>
    <row r="137" spans="1:8" x14ac:dyDescent="0.25">
      <c r="A137" s="4">
        <v>155</v>
      </c>
      <c r="B137" s="6">
        <v>45081</v>
      </c>
      <c r="F137" s="82">
        <v>0.9153478260869552</v>
      </c>
      <c r="H137" s="88"/>
    </row>
    <row r="138" spans="1:8" x14ac:dyDescent="0.25">
      <c r="A138" s="4">
        <v>156</v>
      </c>
      <c r="B138" s="6">
        <v>45082</v>
      </c>
      <c r="F138" s="82">
        <v>0.9196811594202885</v>
      </c>
      <c r="H138" s="88"/>
    </row>
    <row r="139" spans="1:8" x14ac:dyDescent="0.25">
      <c r="A139" s="4">
        <v>157</v>
      </c>
      <c r="B139" s="6">
        <v>45083</v>
      </c>
      <c r="F139" s="82">
        <v>0.9240144927536218</v>
      </c>
      <c r="H139" s="88"/>
    </row>
    <row r="140" spans="1:8" x14ac:dyDescent="0.25">
      <c r="A140" s="4">
        <v>158</v>
      </c>
      <c r="B140" s="6">
        <v>45084</v>
      </c>
      <c r="F140" s="82">
        <v>0.9283478260869551</v>
      </c>
      <c r="H140" s="88"/>
    </row>
    <row r="141" spans="1:8" x14ac:dyDescent="0.25">
      <c r="A141" s="4">
        <v>159</v>
      </c>
      <c r="B141" s="6">
        <v>45085</v>
      </c>
      <c r="F141" s="82">
        <v>0.93333333333333335</v>
      </c>
      <c r="H141" s="88"/>
    </row>
    <row r="142" spans="1:8" x14ac:dyDescent="0.25">
      <c r="A142" s="4">
        <v>160</v>
      </c>
      <c r="B142" s="6">
        <v>45086</v>
      </c>
      <c r="F142" s="82">
        <v>0.94074074074074077</v>
      </c>
      <c r="H142" s="88"/>
    </row>
    <row r="143" spans="1:8" x14ac:dyDescent="0.25">
      <c r="A143" s="4">
        <v>161</v>
      </c>
      <c r="B143" s="6">
        <v>45087</v>
      </c>
      <c r="F143" s="82">
        <v>0.94814074074074073</v>
      </c>
      <c r="H143" s="88"/>
    </row>
    <row r="144" spans="1:8" x14ac:dyDescent="0.25">
      <c r="A144" s="4">
        <v>162</v>
      </c>
      <c r="B144" s="6">
        <v>45088</v>
      </c>
      <c r="F144" s="82">
        <v>0.9555407407407408</v>
      </c>
      <c r="H144" s="88"/>
    </row>
    <row r="145" spans="1:8" x14ac:dyDescent="0.25">
      <c r="A145" s="4">
        <v>163</v>
      </c>
      <c r="B145" s="6">
        <v>45089</v>
      </c>
      <c r="F145" s="82">
        <v>0.96294074074074087</v>
      </c>
      <c r="H145" s="88"/>
    </row>
    <row r="146" spans="1:8" x14ac:dyDescent="0.25">
      <c r="A146" s="4">
        <v>164</v>
      </c>
      <c r="B146" s="6">
        <v>45090</v>
      </c>
      <c r="F146" s="82">
        <v>0.97034074074074084</v>
      </c>
      <c r="H146" s="88"/>
    </row>
    <row r="147" spans="1:8" x14ac:dyDescent="0.25">
      <c r="A147" s="4">
        <v>165</v>
      </c>
      <c r="B147" s="6">
        <v>45091</v>
      </c>
      <c r="F147" s="82">
        <v>0.97774074074074091</v>
      </c>
      <c r="H147" s="88"/>
    </row>
    <row r="148" spans="1:8" x14ac:dyDescent="0.25">
      <c r="A148" s="4">
        <v>166</v>
      </c>
      <c r="B148" s="6">
        <v>45092</v>
      </c>
      <c r="F148" s="82">
        <v>0.98514074074074098</v>
      </c>
      <c r="H148" s="88"/>
    </row>
    <row r="149" spans="1:8" x14ac:dyDescent="0.25">
      <c r="A149" s="4">
        <v>167</v>
      </c>
      <c r="B149" s="6">
        <v>45093</v>
      </c>
      <c r="F149" s="82">
        <v>0.99254074074074106</v>
      </c>
      <c r="H149" s="88"/>
    </row>
    <row r="150" spans="1:8" x14ac:dyDescent="0.25">
      <c r="A150" s="4">
        <v>168</v>
      </c>
      <c r="B150" s="6">
        <v>45094</v>
      </c>
      <c r="F150" s="82">
        <v>1</v>
      </c>
      <c r="H150" s="88"/>
    </row>
    <row r="151" spans="1:8" x14ac:dyDescent="0.25">
      <c r="A151" s="4">
        <v>169</v>
      </c>
      <c r="B151" s="6">
        <v>45095</v>
      </c>
    </row>
    <row r="152" spans="1:8" x14ac:dyDescent="0.25">
      <c r="A152" s="4">
        <v>170</v>
      </c>
      <c r="B152" s="6">
        <v>45096</v>
      </c>
      <c r="H152" s="2"/>
    </row>
    <row r="153" spans="1:8" x14ac:dyDescent="0.25">
      <c r="A153" s="4">
        <v>171</v>
      </c>
      <c r="B153" s="6">
        <v>45097</v>
      </c>
    </row>
    <row r="154" spans="1:8" x14ac:dyDescent="0.25">
      <c r="A154" s="4">
        <v>172</v>
      </c>
      <c r="B154" s="6">
        <v>45098</v>
      </c>
    </row>
    <row r="155" spans="1:8" x14ac:dyDescent="0.25">
      <c r="A155" s="4">
        <v>173</v>
      </c>
      <c r="B155" s="6">
        <v>45099</v>
      </c>
    </row>
    <row r="156" spans="1:8" x14ac:dyDescent="0.25">
      <c r="A156" s="4">
        <v>174</v>
      </c>
      <c r="B156" s="6">
        <v>45100</v>
      </c>
    </row>
    <row r="157" spans="1:8" x14ac:dyDescent="0.25">
      <c r="A157" s="4">
        <v>175</v>
      </c>
      <c r="B157" s="6">
        <v>45101</v>
      </c>
    </row>
    <row r="158" spans="1:8" x14ac:dyDescent="0.25">
      <c r="A158" s="4">
        <v>176</v>
      </c>
      <c r="B158" s="6">
        <v>45102</v>
      </c>
    </row>
    <row r="159" spans="1:8" x14ac:dyDescent="0.25">
      <c r="A159" s="4">
        <v>177</v>
      </c>
      <c r="B159" s="6">
        <v>45103</v>
      </c>
    </row>
    <row r="160" spans="1:8" x14ac:dyDescent="0.25">
      <c r="A160" s="4">
        <v>178</v>
      </c>
      <c r="B160" s="6">
        <v>45104</v>
      </c>
    </row>
    <row r="161" spans="1:8" x14ac:dyDescent="0.25">
      <c r="A161" s="4">
        <v>179</v>
      </c>
      <c r="B161" s="6">
        <v>45105</v>
      </c>
    </row>
    <row r="162" spans="1:8" x14ac:dyDescent="0.25">
      <c r="A162" s="4">
        <v>180</v>
      </c>
      <c r="B162" s="6">
        <v>45106</v>
      </c>
    </row>
    <row r="163" spans="1:8" x14ac:dyDescent="0.25">
      <c r="A163" s="4">
        <v>181</v>
      </c>
      <c r="B163" s="6">
        <v>45107</v>
      </c>
    </row>
    <row r="164" spans="1:8" x14ac:dyDescent="0.25">
      <c r="A164" s="4"/>
      <c r="B164" s="6"/>
    </row>
    <row r="165" spans="1:8" x14ac:dyDescent="0.25">
      <c r="A165" s="4"/>
      <c r="B165" s="6"/>
    </row>
    <row r="166" spans="1:8" x14ac:dyDescent="0.25">
      <c r="A166" s="4"/>
      <c r="B166" s="6"/>
    </row>
    <row r="167" spans="1:8" x14ac:dyDescent="0.25">
      <c r="A167" s="4"/>
      <c r="B167" s="6"/>
    </row>
    <row r="169" spans="1:8" x14ac:dyDescent="0.25">
      <c r="E169" s="3" t="s">
        <v>90</v>
      </c>
      <c r="F169" s="3" t="s">
        <v>91</v>
      </c>
      <c r="G169" s="3" t="s">
        <v>92</v>
      </c>
      <c r="H169" s="3" t="s">
        <v>97</v>
      </c>
    </row>
    <row r="170" spans="1:8" x14ac:dyDescent="0.25">
      <c r="E170" s="8">
        <v>5</v>
      </c>
      <c r="F170" s="4">
        <v>6.6115702479338827</v>
      </c>
      <c r="G170" s="4">
        <f>E170*(0.81*2)</f>
        <v>8.1000000000000014</v>
      </c>
      <c r="H170" s="24">
        <f>F170*(0.81*2)</f>
        <v>10.710743801652891</v>
      </c>
    </row>
    <row r="171" spans="1:8" x14ac:dyDescent="0.25">
      <c r="D171" s="4" t="s">
        <v>98</v>
      </c>
      <c r="E171" s="4">
        <f>E170/1.5</f>
        <v>3.3333333333333335</v>
      </c>
      <c r="F171" s="4">
        <f>F170/1.5</f>
        <v>4.4077134986225888</v>
      </c>
    </row>
  </sheetData>
  <mergeCells count="4">
    <mergeCell ref="A1:F1"/>
    <mergeCell ref="A2:F2"/>
    <mergeCell ref="A3:F3"/>
    <mergeCell ref="A4:F4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:I167"/>
  <sheetViews>
    <sheetView workbookViewId="0">
      <selection activeCell="C5" sqref="C5:F5"/>
    </sheetView>
  </sheetViews>
  <sheetFormatPr defaultRowHeight="15" x14ac:dyDescent="0.25"/>
  <cols>
    <col min="1" max="1" width="13.5703125" customWidth="1"/>
    <col min="2" max="2" width="11.28515625" customWidth="1"/>
    <col min="3" max="3" width="25.7109375" customWidth="1"/>
    <col min="4" max="4" width="24.7109375" customWidth="1"/>
    <col min="5" max="5" width="28.140625" customWidth="1"/>
    <col min="6" max="6" width="30.5703125" customWidth="1"/>
  </cols>
  <sheetData>
    <row r="1" spans="1:9" x14ac:dyDescent="0.25">
      <c r="A1" s="154" t="s">
        <v>38</v>
      </c>
      <c r="B1" s="154"/>
      <c r="C1" s="154"/>
      <c r="D1" s="154"/>
      <c r="E1" s="154"/>
      <c r="F1" s="154"/>
    </row>
    <row r="2" spans="1:9" x14ac:dyDescent="0.25">
      <c r="A2" s="154" t="s">
        <v>36</v>
      </c>
      <c r="B2" s="154"/>
      <c r="C2" s="154"/>
      <c r="D2" s="154"/>
      <c r="E2" s="154"/>
      <c r="F2" s="154"/>
    </row>
    <row r="3" spans="1:9" x14ac:dyDescent="0.25">
      <c r="A3" s="154" t="s">
        <v>95</v>
      </c>
      <c r="B3" s="154"/>
      <c r="C3" s="154"/>
      <c r="D3" s="154"/>
      <c r="E3" s="154"/>
      <c r="F3" s="154"/>
    </row>
    <row r="4" spans="1:9" ht="15.75" thickBot="1" x14ac:dyDescent="0.3">
      <c r="A4" s="168">
        <v>2022</v>
      </c>
      <c r="B4" s="168"/>
      <c r="C4" s="168"/>
      <c r="D4" s="168"/>
      <c r="E4" s="168"/>
      <c r="F4" s="168"/>
      <c r="G4" s="4"/>
      <c r="H4" s="4"/>
      <c r="I4" s="4"/>
    </row>
    <row r="5" spans="1:9" ht="16.5" thickTop="1" thickBot="1" x14ac:dyDescent="0.3">
      <c r="A5" s="40" t="s">
        <v>27</v>
      </c>
      <c r="B5" s="40" t="s">
        <v>4</v>
      </c>
      <c r="C5" s="5" t="s">
        <v>33</v>
      </c>
      <c r="D5" s="5" t="s">
        <v>39</v>
      </c>
      <c r="E5" s="5" t="s">
        <v>112</v>
      </c>
      <c r="F5" s="5" t="s">
        <v>35</v>
      </c>
      <c r="I5" s="70"/>
    </row>
    <row r="6" spans="1:9" ht="15.75" thickTop="1" x14ac:dyDescent="0.25">
      <c r="A6" s="4"/>
      <c r="B6" s="6"/>
    </row>
    <row r="7" spans="1:9" x14ac:dyDescent="0.25">
      <c r="A7" s="4">
        <v>25</v>
      </c>
      <c r="B7" s="6">
        <v>44586</v>
      </c>
    </row>
    <row r="8" spans="1:9" x14ac:dyDescent="0.25">
      <c r="A8" s="4">
        <v>26</v>
      </c>
      <c r="B8" s="6">
        <v>44587</v>
      </c>
    </row>
    <row r="9" spans="1:9" x14ac:dyDescent="0.25">
      <c r="A9" s="4">
        <v>27</v>
      </c>
      <c r="B9" s="6">
        <v>44588</v>
      </c>
    </row>
    <row r="10" spans="1:9" x14ac:dyDescent="0.25">
      <c r="A10" s="4">
        <v>28</v>
      </c>
      <c r="B10" s="6">
        <v>44589</v>
      </c>
    </row>
    <row r="11" spans="1:9" x14ac:dyDescent="0.25">
      <c r="A11" s="4">
        <v>29</v>
      </c>
      <c r="B11" s="6">
        <v>44590</v>
      </c>
    </row>
    <row r="12" spans="1:9" x14ac:dyDescent="0.25">
      <c r="A12" s="4">
        <v>30</v>
      </c>
      <c r="B12" s="6">
        <v>44591</v>
      </c>
    </row>
    <row r="13" spans="1:9" x14ac:dyDescent="0.25">
      <c r="A13" s="4">
        <v>31</v>
      </c>
      <c r="B13" s="6">
        <v>44592</v>
      </c>
    </row>
    <row r="14" spans="1:9" x14ac:dyDescent="0.25">
      <c r="A14" s="4">
        <v>32</v>
      </c>
      <c r="B14" s="6">
        <v>44593</v>
      </c>
      <c r="D14" s="21"/>
    </row>
    <row r="15" spans="1:9" x14ac:dyDescent="0.25">
      <c r="A15" s="4">
        <v>33</v>
      </c>
      <c r="B15" s="6">
        <v>44594</v>
      </c>
      <c r="D15" s="21"/>
    </row>
    <row r="16" spans="1:9" x14ac:dyDescent="0.25">
      <c r="A16" s="4">
        <v>34</v>
      </c>
      <c r="B16" s="6">
        <v>44595</v>
      </c>
      <c r="D16" s="21"/>
    </row>
    <row r="17" spans="1:4" x14ac:dyDescent="0.25">
      <c r="A17" s="4">
        <v>35</v>
      </c>
      <c r="B17" s="6">
        <v>44596</v>
      </c>
      <c r="D17" s="21"/>
    </row>
    <row r="18" spans="1:4" x14ac:dyDescent="0.25">
      <c r="A18" s="4">
        <v>36</v>
      </c>
      <c r="B18" s="6">
        <v>44597</v>
      </c>
      <c r="D18" s="21"/>
    </row>
    <row r="19" spans="1:4" x14ac:dyDescent="0.25">
      <c r="A19" s="4">
        <v>37</v>
      </c>
      <c r="B19" s="6">
        <v>44598</v>
      </c>
      <c r="D19" s="21"/>
    </row>
    <row r="20" spans="1:4" x14ac:dyDescent="0.25">
      <c r="A20" s="4">
        <v>38</v>
      </c>
      <c r="B20" s="6">
        <v>44599</v>
      </c>
      <c r="D20" s="21"/>
    </row>
    <row r="21" spans="1:4" x14ac:dyDescent="0.25">
      <c r="A21" s="4">
        <v>39</v>
      </c>
      <c r="B21" s="6">
        <v>44600</v>
      </c>
      <c r="D21" s="21"/>
    </row>
    <row r="22" spans="1:4" x14ac:dyDescent="0.25">
      <c r="A22" s="4">
        <v>40</v>
      </c>
      <c r="B22" s="6">
        <v>44601</v>
      </c>
      <c r="D22" s="21"/>
    </row>
    <row r="23" spans="1:4" x14ac:dyDescent="0.25">
      <c r="A23" s="4">
        <v>41</v>
      </c>
      <c r="B23" s="6">
        <v>44602</v>
      </c>
      <c r="D23" s="21"/>
    </row>
    <row r="24" spans="1:4" x14ac:dyDescent="0.25">
      <c r="A24" s="4">
        <v>42</v>
      </c>
      <c r="B24" s="6">
        <v>44603</v>
      </c>
      <c r="D24" s="21"/>
    </row>
    <row r="25" spans="1:4" x14ac:dyDescent="0.25">
      <c r="A25" s="4">
        <v>43</v>
      </c>
      <c r="B25" s="6">
        <v>44604</v>
      </c>
      <c r="D25" s="21"/>
    </row>
    <row r="26" spans="1:4" x14ac:dyDescent="0.25">
      <c r="A26" s="4">
        <v>44</v>
      </c>
      <c r="B26" s="6">
        <v>44605</v>
      </c>
      <c r="D26" s="21"/>
    </row>
    <row r="27" spans="1:4" x14ac:dyDescent="0.25">
      <c r="A27" s="4">
        <v>45</v>
      </c>
      <c r="B27" s="6">
        <v>44606</v>
      </c>
      <c r="D27" s="21"/>
    </row>
    <row r="28" spans="1:4" x14ac:dyDescent="0.25">
      <c r="A28" s="4">
        <v>46</v>
      </c>
      <c r="B28" s="6">
        <v>44607</v>
      </c>
      <c r="D28" s="21"/>
    </row>
    <row r="29" spans="1:4" x14ac:dyDescent="0.25">
      <c r="A29" s="4">
        <v>47</v>
      </c>
      <c r="B29" s="6">
        <v>44608</v>
      </c>
      <c r="D29" s="21"/>
    </row>
    <row r="30" spans="1:4" x14ac:dyDescent="0.25">
      <c r="A30" s="4">
        <v>48</v>
      </c>
      <c r="B30" s="6">
        <v>44609</v>
      </c>
      <c r="D30" s="21"/>
    </row>
    <row r="31" spans="1:4" x14ac:dyDescent="0.25">
      <c r="A31" s="4">
        <v>49</v>
      </c>
      <c r="B31" s="6">
        <v>44610</v>
      </c>
      <c r="D31" s="21"/>
    </row>
    <row r="32" spans="1:4" x14ac:dyDescent="0.25">
      <c r="A32" s="4">
        <v>50</v>
      </c>
      <c r="B32" s="6">
        <v>44611</v>
      </c>
      <c r="D32" s="21"/>
    </row>
    <row r="33" spans="1:4" x14ac:dyDescent="0.25">
      <c r="A33" s="4">
        <v>51</v>
      </c>
      <c r="B33" s="6">
        <v>44612</v>
      </c>
      <c r="D33" s="21"/>
    </row>
    <row r="34" spans="1:4" x14ac:dyDescent="0.25">
      <c r="A34" s="4">
        <v>52</v>
      </c>
      <c r="B34" s="6">
        <v>44613</v>
      </c>
      <c r="D34" s="21"/>
    </row>
    <row r="35" spans="1:4" x14ac:dyDescent="0.25">
      <c r="A35" s="4">
        <v>53</v>
      </c>
      <c r="B35" s="6">
        <v>44614</v>
      </c>
      <c r="D35" s="21"/>
    </row>
    <row r="36" spans="1:4" x14ac:dyDescent="0.25">
      <c r="A36" s="4">
        <v>54</v>
      </c>
      <c r="B36" s="6">
        <v>44615</v>
      </c>
      <c r="D36" s="21"/>
    </row>
    <row r="37" spans="1:4" x14ac:dyDescent="0.25">
      <c r="A37" s="4">
        <v>55</v>
      </c>
      <c r="B37" s="6">
        <v>44616</v>
      </c>
      <c r="D37" s="21"/>
    </row>
    <row r="38" spans="1:4" x14ac:dyDescent="0.25">
      <c r="A38" s="4">
        <v>56</v>
      </c>
      <c r="B38" s="6">
        <v>44617</v>
      </c>
      <c r="D38" s="21"/>
    </row>
    <row r="39" spans="1:4" x14ac:dyDescent="0.25">
      <c r="A39" s="4">
        <v>57</v>
      </c>
      <c r="B39" s="6">
        <v>44618</v>
      </c>
      <c r="D39" s="21"/>
    </row>
    <row r="40" spans="1:4" x14ac:dyDescent="0.25">
      <c r="A40" s="4">
        <v>58</v>
      </c>
      <c r="B40" s="6">
        <v>44619</v>
      </c>
      <c r="D40" s="21"/>
    </row>
    <row r="41" spans="1:4" x14ac:dyDescent="0.25">
      <c r="A41" s="4">
        <v>59</v>
      </c>
      <c r="B41" s="6">
        <v>44620</v>
      </c>
      <c r="D41" s="21"/>
    </row>
    <row r="42" spans="1:4" x14ac:dyDescent="0.25">
      <c r="A42" s="4">
        <v>60</v>
      </c>
      <c r="B42" s="6">
        <v>44621</v>
      </c>
      <c r="D42" s="21"/>
    </row>
    <row r="43" spans="1:4" x14ac:dyDescent="0.25">
      <c r="A43" s="4">
        <v>61</v>
      </c>
      <c r="B43" s="6">
        <v>44622</v>
      </c>
      <c r="D43" s="21"/>
    </row>
    <row r="44" spans="1:4" x14ac:dyDescent="0.25">
      <c r="A44" s="4">
        <v>62</v>
      </c>
      <c r="B44" s="6">
        <v>44623</v>
      </c>
      <c r="D44" s="21"/>
    </row>
    <row r="45" spans="1:4" x14ac:dyDescent="0.25">
      <c r="A45" s="4">
        <v>63</v>
      </c>
      <c r="B45" s="6">
        <v>44624</v>
      </c>
      <c r="D45" s="21"/>
    </row>
    <row r="46" spans="1:4" x14ac:dyDescent="0.25">
      <c r="A46" s="4">
        <v>64</v>
      </c>
      <c r="B46" s="6">
        <v>44625</v>
      </c>
      <c r="D46" s="21"/>
    </row>
    <row r="47" spans="1:4" x14ac:dyDescent="0.25">
      <c r="A47" s="4">
        <v>65</v>
      </c>
      <c r="B47" s="6">
        <v>44626</v>
      </c>
      <c r="D47" s="21"/>
    </row>
    <row r="48" spans="1:4" x14ac:dyDescent="0.25">
      <c r="A48" s="4">
        <v>66</v>
      </c>
      <c r="B48" s="6">
        <v>44627</v>
      </c>
      <c r="D48" s="21"/>
    </row>
    <row r="49" spans="1:4" x14ac:dyDescent="0.25">
      <c r="A49" s="4">
        <v>67</v>
      </c>
      <c r="B49" s="6">
        <v>44628</v>
      </c>
      <c r="D49" s="21"/>
    </row>
    <row r="50" spans="1:4" x14ac:dyDescent="0.25">
      <c r="A50" s="4">
        <v>68</v>
      </c>
      <c r="B50" s="6">
        <v>44629</v>
      </c>
      <c r="D50" s="21"/>
    </row>
    <row r="51" spans="1:4" x14ac:dyDescent="0.25">
      <c r="A51" s="4">
        <v>69</v>
      </c>
      <c r="B51" s="6">
        <v>44630</v>
      </c>
      <c r="D51" s="21"/>
    </row>
    <row r="52" spans="1:4" x14ac:dyDescent="0.25">
      <c r="A52" s="4">
        <v>70</v>
      </c>
      <c r="B52" s="6">
        <v>44631</v>
      </c>
      <c r="D52" s="21"/>
    </row>
    <row r="53" spans="1:4" x14ac:dyDescent="0.25">
      <c r="A53" s="4">
        <v>71</v>
      </c>
      <c r="B53" s="6">
        <v>44632</v>
      </c>
      <c r="D53" s="21"/>
    </row>
    <row r="54" spans="1:4" x14ac:dyDescent="0.25">
      <c r="A54" s="4">
        <v>72</v>
      </c>
      <c r="B54" s="6">
        <v>44633</v>
      </c>
      <c r="D54" s="21"/>
    </row>
    <row r="55" spans="1:4" x14ac:dyDescent="0.25">
      <c r="A55" s="4">
        <v>73</v>
      </c>
      <c r="B55" s="6">
        <v>44634</v>
      </c>
      <c r="D55" s="21"/>
    </row>
    <row r="56" spans="1:4" x14ac:dyDescent="0.25">
      <c r="A56" s="4">
        <v>74</v>
      </c>
      <c r="B56" s="6">
        <v>44635</v>
      </c>
      <c r="D56" s="21"/>
    </row>
    <row r="57" spans="1:4" x14ac:dyDescent="0.25">
      <c r="A57" s="4">
        <v>75</v>
      </c>
      <c r="B57" s="6">
        <v>44636</v>
      </c>
      <c r="D57" s="21"/>
    </row>
    <row r="58" spans="1:4" x14ac:dyDescent="0.25">
      <c r="A58" s="4">
        <v>76</v>
      </c>
      <c r="B58" s="6">
        <v>44637</v>
      </c>
      <c r="D58" s="21"/>
    </row>
    <row r="59" spans="1:4" x14ac:dyDescent="0.25">
      <c r="A59" s="4">
        <v>77</v>
      </c>
      <c r="B59" s="6">
        <v>44638</v>
      </c>
      <c r="D59" s="21"/>
    </row>
    <row r="60" spans="1:4" x14ac:dyDescent="0.25">
      <c r="A60" s="4">
        <v>78</v>
      </c>
      <c r="B60" s="6">
        <v>44639</v>
      </c>
      <c r="D60" s="21"/>
    </row>
    <row r="61" spans="1:4" x14ac:dyDescent="0.25">
      <c r="A61" s="4">
        <v>79</v>
      </c>
      <c r="B61" s="6">
        <v>44640</v>
      </c>
      <c r="D61" s="21"/>
    </row>
    <row r="62" spans="1:4" x14ac:dyDescent="0.25">
      <c r="A62" s="4">
        <v>80</v>
      </c>
      <c r="B62" s="6">
        <v>44641</v>
      </c>
      <c r="D62" s="21"/>
    </row>
    <row r="63" spans="1:4" x14ac:dyDescent="0.25">
      <c r="A63" s="4">
        <v>81</v>
      </c>
      <c r="B63" s="6">
        <v>44642</v>
      </c>
      <c r="D63" s="21"/>
    </row>
    <row r="64" spans="1:4" x14ac:dyDescent="0.25">
      <c r="A64" s="4">
        <v>82</v>
      </c>
      <c r="B64" s="6">
        <v>44643</v>
      </c>
      <c r="D64" s="21"/>
    </row>
    <row r="65" spans="1:4" x14ac:dyDescent="0.25">
      <c r="A65" s="4">
        <v>83</v>
      </c>
      <c r="B65" s="6">
        <v>44644</v>
      </c>
      <c r="D65" s="21"/>
    </row>
    <row r="66" spans="1:4" x14ac:dyDescent="0.25">
      <c r="A66" s="4">
        <v>84</v>
      </c>
      <c r="B66" s="6">
        <v>44645</v>
      </c>
      <c r="D66" s="21"/>
    </row>
    <row r="67" spans="1:4" x14ac:dyDescent="0.25">
      <c r="A67" s="4">
        <v>85</v>
      </c>
      <c r="B67" s="6">
        <v>44646</v>
      </c>
      <c r="D67" s="21"/>
    </row>
    <row r="68" spans="1:4" x14ac:dyDescent="0.25">
      <c r="A68" s="4">
        <v>86</v>
      </c>
      <c r="B68" s="6">
        <v>44647</v>
      </c>
      <c r="D68" s="21"/>
    </row>
    <row r="69" spans="1:4" x14ac:dyDescent="0.25">
      <c r="A69" s="4">
        <v>87</v>
      </c>
      <c r="B69" s="6">
        <v>44648</v>
      </c>
      <c r="D69" s="21"/>
    </row>
    <row r="70" spans="1:4" x14ac:dyDescent="0.25">
      <c r="A70" s="4">
        <v>88</v>
      </c>
      <c r="B70" s="6">
        <v>44649</v>
      </c>
      <c r="D70" s="21"/>
    </row>
    <row r="71" spans="1:4" x14ac:dyDescent="0.25">
      <c r="A71" s="4">
        <v>89</v>
      </c>
      <c r="B71" s="6">
        <v>44650</v>
      </c>
      <c r="D71" s="21"/>
    </row>
    <row r="72" spans="1:4" x14ac:dyDescent="0.25">
      <c r="A72" s="4">
        <v>90</v>
      </c>
      <c r="B72" s="6">
        <v>44651</v>
      </c>
      <c r="D72" s="21"/>
    </row>
    <row r="73" spans="1:4" x14ac:dyDescent="0.25">
      <c r="A73" s="4">
        <v>91</v>
      </c>
      <c r="B73" s="6">
        <v>44652</v>
      </c>
      <c r="D73" s="21"/>
    </row>
    <row r="74" spans="1:4" x14ac:dyDescent="0.25">
      <c r="A74" s="4">
        <v>92</v>
      </c>
      <c r="B74" s="6">
        <v>44653</v>
      </c>
      <c r="D74" s="21"/>
    </row>
    <row r="75" spans="1:4" x14ac:dyDescent="0.25">
      <c r="A75" s="4">
        <v>93</v>
      </c>
      <c r="B75" s="6">
        <v>44654</v>
      </c>
      <c r="D75" s="21"/>
    </row>
    <row r="76" spans="1:4" x14ac:dyDescent="0.25">
      <c r="A76" s="4">
        <v>94</v>
      </c>
      <c r="B76" s="6">
        <v>44655</v>
      </c>
      <c r="D76" s="21"/>
    </row>
    <row r="77" spans="1:4" x14ac:dyDescent="0.25">
      <c r="A77" s="4">
        <v>95</v>
      </c>
      <c r="B77" s="6">
        <v>44656</v>
      </c>
      <c r="D77" s="21"/>
    </row>
    <row r="78" spans="1:4" x14ac:dyDescent="0.25">
      <c r="A78" s="4">
        <v>96</v>
      </c>
      <c r="B78" s="6">
        <v>44657</v>
      </c>
      <c r="D78" s="21"/>
    </row>
    <row r="79" spans="1:4" x14ac:dyDescent="0.25">
      <c r="A79" s="4">
        <v>97</v>
      </c>
      <c r="B79" s="6">
        <v>44658</v>
      </c>
      <c r="D79" s="21"/>
    </row>
    <row r="80" spans="1:4" x14ac:dyDescent="0.25">
      <c r="A80" s="4">
        <v>98</v>
      </c>
      <c r="B80" s="6">
        <v>44659</v>
      </c>
      <c r="D80" s="21"/>
    </row>
    <row r="81" spans="1:5" x14ac:dyDescent="0.25">
      <c r="A81" s="4">
        <v>99</v>
      </c>
      <c r="B81" s="6">
        <v>44660</v>
      </c>
      <c r="D81" s="21"/>
    </row>
    <row r="82" spans="1:5" x14ac:dyDescent="0.25">
      <c r="A82" s="4">
        <v>100</v>
      </c>
      <c r="B82" s="6">
        <v>44661</v>
      </c>
      <c r="C82" s="31"/>
      <c r="D82" s="21"/>
      <c r="E82" s="21"/>
    </row>
    <row r="83" spans="1:5" x14ac:dyDescent="0.25">
      <c r="A83" s="4">
        <v>101</v>
      </c>
      <c r="B83" s="6">
        <v>44662</v>
      </c>
      <c r="D83" s="21"/>
    </row>
    <row r="84" spans="1:5" x14ac:dyDescent="0.25">
      <c r="A84" s="4">
        <v>102</v>
      </c>
      <c r="B84" s="6">
        <v>44663</v>
      </c>
      <c r="D84" s="21"/>
    </row>
    <row r="85" spans="1:5" x14ac:dyDescent="0.25">
      <c r="A85" s="4">
        <v>103</v>
      </c>
      <c r="B85" s="6">
        <v>44664</v>
      </c>
      <c r="D85" s="21"/>
    </row>
    <row r="86" spans="1:5" x14ac:dyDescent="0.25">
      <c r="A86" s="4">
        <v>104</v>
      </c>
      <c r="B86" s="6">
        <v>44665</v>
      </c>
      <c r="D86" s="21"/>
    </row>
    <row r="87" spans="1:5" x14ac:dyDescent="0.25">
      <c r="A87" s="4">
        <v>105</v>
      </c>
      <c r="B87" s="6">
        <v>44666</v>
      </c>
      <c r="D87" s="21"/>
    </row>
    <row r="88" spans="1:5" x14ac:dyDescent="0.25">
      <c r="A88" s="4">
        <v>106</v>
      </c>
      <c r="B88" s="6">
        <v>44667</v>
      </c>
      <c r="D88" s="21"/>
    </row>
    <row r="89" spans="1:5" x14ac:dyDescent="0.25">
      <c r="A89" s="4">
        <v>107</v>
      </c>
      <c r="B89" s="6">
        <v>44668</v>
      </c>
      <c r="D89" s="21"/>
    </row>
    <row r="90" spans="1:5" x14ac:dyDescent="0.25">
      <c r="A90" s="4">
        <v>108</v>
      </c>
      <c r="B90" s="6">
        <v>44669</v>
      </c>
      <c r="D90" s="21"/>
    </row>
    <row r="91" spans="1:5" x14ac:dyDescent="0.25">
      <c r="A91" s="4">
        <v>109</v>
      </c>
      <c r="B91" s="6">
        <v>44670</v>
      </c>
      <c r="D91" s="21"/>
    </row>
    <row r="92" spans="1:5" x14ac:dyDescent="0.25">
      <c r="A92" s="4">
        <v>110</v>
      </c>
      <c r="B92" s="6">
        <v>44671</v>
      </c>
      <c r="D92" s="21"/>
    </row>
    <row r="93" spans="1:5" x14ac:dyDescent="0.25">
      <c r="A93" s="4">
        <v>111</v>
      </c>
      <c r="B93" s="6">
        <v>44672</v>
      </c>
      <c r="D93" s="21"/>
    </row>
    <row r="94" spans="1:5" x14ac:dyDescent="0.25">
      <c r="A94" s="4">
        <v>112</v>
      </c>
      <c r="B94" s="6">
        <v>44673</v>
      </c>
      <c r="D94" s="21"/>
    </row>
    <row r="95" spans="1:5" x14ac:dyDescent="0.25">
      <c r="A95" s="4">
        <v>113</v>
      </c>
      <c r="B95" s="6">
        <v>44674</v>
      </c>
      <c r="D95" s="21"/>
    </row>
    <row r="96" spans="1:5" x14ac:dyDescent="0.25">
      <c r="A96" s="4">
        <v>114</v>
      </c>
      <c r="B96" s="6">
        <v>44675</v>
      </c>
      <c r="D96" s="21"/>
    </row>
    <row r="97" spans="1:4" x14ac:dyDescent="0.25">
      <c r="A97" s="4">
        <v>115</v>
      </c>
      <c r="B97" s="6">
        <v>44676</v>
      </c>
      <c r="D97" s="21"/>
    </row>
    <row r="98" spans="1:4" x14ac:dyDescent="0.25">
      <c r="A98" s="4">
        <v>116</v>
      </c>
      <c r="B98" s="6">
        <v>44677</v>
      </c>
      <c r="D98" s="21"/>
    </row>
    <row r="99" spans="1:4" x14ac:dyDescent="0.25">
      <c r="A99" s="4">
        <v>117</v>
      </c>
      <c r="B99" s="6">
        <v>44678</v>
      </c>
      <c r="D99" s="21"/>
    </row>
    <row r="100" spans="1:4" x14ac:dyDescent="0.25">
      <c r="A100" s="4">
        <v>118</v>
      </c>
      <c r="B100" s="6">
        <v>44679</v>
      </c>
      <c r="D100" s="21"/>
    </row>
    <row r="101" spans="1:4" x14ac:dyDescent="0.25">
      <c r="A101" s="4">
        <v>119</v>
      </c>
      <c r="B101" s="6">
        <v>44680</v>
      </c>
      <c r="D101" s="21"/>
    </row>
    <row r="102" spans="1:4" x14ac:dyDescent="0.25">
      <c r="A102" s="4">
        <v>120</v>
      </c>
      <c r="B102" s="6">
        <v>44681</v>
      </c>
      <c r="D102" s="21"/>
    </row>
    <row r="103" spans="1:4" x14ac:dyDescent="0.25">
      <c r="A103" s="4">
        <v>121</v>
      </c>
      <c r="B103" s="6">
        <v>44682</v>
      </c>
      <c r="D103" s="21"/>
    </row>
    <row r="104" spans="1:4" x14ac:dyDescent="0.25">
      <c r="A104" s="4">
        <v>122</v>
      </c>
      <c r="B104" s="6">
        <v>44683</v>
      </c>
      <c r="D104" s="21"/>
    </row>
    <row r="105" spans="1:4" x14ac:dyDescent="0.25">
      <c r="A105" s="4">
        <v>123</v>
      </c>
      <c r="B105" s="6">
        <v>44684</v>
      </c>
      <c r="D105" s="21"/>
    </row>
    <row r="106" spans="1:4" x14ac:dyDescent="0.25">
      <c r="A106" s="4">
        <v>124</v>
      </c>
      <c r="B106" s="6">
        <v>44685</v>
      </c>
      <c r="D106" s="21"/>
    </row>
    <row r="107" spans="1:4" x14ac:dyDescent="0.25">
      <c r="A107" s="4">
        <v>125</v>
      </c>
      <c r="B107" s="6">
        <v>44686</v>
      </c>
      <c r="D107" s="21"/>
    </row>
    <row r="108" spans="1:4" x14ac:dyDescent="0.25">
      <c r="A108" s="4">
        <v>126</v>
      </c>
      <c r="B108" s="6">
        <v>44687</v>
      </c>
      <c r="D108" s="21"/>
    </row>
    <row r="109" spans="1:4" x14ac:dyDescent="0.25">
      <c r="A109" s="4">
        <v>127</v>
      </c>
      <c r="B109" s="6">
        <v>44688</v>
      </c>
      <c r="D109" s="21"/>
    </row>
    <row r="110" spans="1:4" x14ac:dyDescent="0.25">
      <c r="A110" s="4">
        <v>128</v>
      </c>
      <c r="B110" s="6">
        <v>44689</v>
      </c>
      <c r="D110" s="21"/>
    </row>
    <row r="111" spans="1:4" x14ac:dyDescent="0.25">
      <c r="A111" s="4">
        <v>129</v>
      </c>
      <c r="B111" s="6">
        <v>44690</v>
      </c>
      <c r="D111" s="21"/>
    </row>
    <row r="112" spans="1:4" x14ac:dyDescent="0.25">
      <c r="A112" s="4">
        <v>130</v>
      </c>
      <c r="B112" s="6">
        <v>44691</v>
      </c>
      <c r="D112" s="21"/>
    </row>
    <row r="113" spans="1:4" x14ac:dyDescent="0.25">
      <c r="A113" s="4">
        <v>131</v>
      </c>
      <c r="B113" s="6">
        <v>44692</v>
      </c>
      <c r="D113" s="21"/>
    </row>
    <row r="114" spans="1:4" x14ac:dyDescent="0.25">
      <c r="A114" s="4">
        <v>132</v>
      </c>
      <c r="B114" s="6">
        <v>44693</v>
      </c>
      <c r="D114" s="21"/>
    </row>
    <row r="115" spans="1:4" x14ac:dyDescent="0.25">
      <c r="A115" s="4">
        <v>133</v>
      </c>
      <c r="B115" s="6">
        <v>44694</v>
      </c>
      <c r="D115" s="21"/>
    </row>
    <row r="116" spans="1:4" x14ac:dyDescent="0.25">
      <c r="A116" s="4">
        <v>134</v>
      </c>
      <c r="B116" s="6">
        <v>44695</v>
      </c>
      <c r="D116" s="21"/>
    </row>
    <row r="117" spans="1:4" x14ac:dyDescent="0.25">
      <c r="A117" s="4">
        <v>135</v>
      </c>
      <c r="B117" s="6">
        <v>44696</v>
      </c>
      <c r="D117" s="21"/>
    </row>
    <row r="118" spans="1:4" x14ac:dyDescent="0.25">
      <c r="A118" s="4">
        <v>136</v>
      </c>
      <c r="B118" s="6">
        <v>44697</v>
      </c>
      <c r="D118" s="21"/>
    </row>
    <row r="119" spans="1:4" x14ac:dyDescent="0.25">
      <c r="A119" s="4">
        <v>137</v>
      </c>
      <c r="B119" s="6">
        <v>44698</v>
      </c>
      <c r="D119" s="21"/>
    </row>
    <row r="120" spans="1:4" x14ac:dyDescent="0.25">
      <c r="A120" s="4">
        <v>138</v>
      </c>
      <c r="B120" s="6">
        <v>44699</v>
      </c>
      <c r="D120" s="21"/>
    </row>
    <row r="121" spans="1:4" x14ac:dyDescent="0.25">
      <c r="A121" s="4">
        <v>139</v>
      </c>
      <c r="B121" s="6">
        <v>44700</v>
      </c>
      <c r="D121" s="21"/>
    </row>
    <row r="122" spans="1:4" x14ac:dyDescent="0.25">
      <c r="A122" s="4">
        <v>140</v>
      </c>
      <c r="B122" s="6">
        <v>44701</v>
      </c>
      <c r="D122" s="21"/>
    </row>
    <row r="123" spans="1:4" x14ac:dyDescent="0.25">
      <c r="A123" s="4">
        <v>141</v>
      </c>
      <c r="B123" s="6">
        <v>44702</v>
      </c>
      <c r="D123" s="21"/>
    </row>
    <row r="124" spans="1:4" x14ac:dyDescent="0.25">
      <c r="A124" s="4">
        <v>142</v>
      </c>
      <c r="B124" s="6">
        <v>44703</v>
      </c>
      <c r="D124" s="21"/>
    </row>
    <row r="125" spans="1:4" x14ac:dyDescent="0.25">
      <c r="A125" s="4">
        <v>143</v>
      </c>
      <c r="B125" s="6">
        <v>44704</v>
      </c>
      <c r="D125" s="21"/>
    </row>
    <row r="126" spans="1:4" x14ac:dyDescent="0.25">
      <c r="A126" s="4">
        <v>144</v>
      </c>
      <c r="B126" s="6">
        <v>44705</v>
      </c>
    </row>
    <row r="127" spans="1:4" x14ac:dyDescent="0.25">
      <c r="A127" s="4">
        <v>145</v>
      </c>
      <c r="B127" s="6">
        <v>44706</v>
      </c>
    </row>
    <row r="128" spans="1:4" x14ac:dyDescent="0.25">
      <c r="A128" s="4">
        <v>146</v>
      </c>
      <c r="B128" s="6">
        <v>44707</v>
      </c>
    </row>
    <row r="129" spans="1:2" x14ac:dyDescent="0.25">
      <c r="A129" s="4">
        <v>147</v>
      </c>
      <c r="B129" s="6">
        <v>44708</v>
      </c>
    </row>
    <row r="130" spans="1:2" x14ac:dyDescent="0.25">
      <c r="A130" s="4">
        <v>148</v>
      </c>
      <c r="B130" s="6">
        <v>44709</v>
      </c>
    </row>
    <row r="131" spans="1:2" x14ac:dyDescent="0.25">
      <c r="A131" s="4">
        <v>149</v>
      </c>
      <c r="B131" s="6">
        <v>44710</v>
      </c>
    </row>
    <row r="132" spans="1:2" x14ac:dyDescent="0.25">
      <c r="A132" s="4">
        <v>150</v>
      </c>
      <c r="B132" s="6">
        <v>44711</v>
      </c>
    </row>
    <row r="133" spans="1:2" x14ac:dyDescent="0.25">
      <c r="A133" s="4">
        <v>151</v>
      </c>
      <c r="B133" s="6">
        <v>44712</v>
      </c>
    </row>
    <row r="134" spans="1:2" x14ac:dyDescent="0.25">
      <c r="A134" s="4">
        <v>152</v>
      </c>
      <c r="B134" s="6">
        <v>44713</v>
      </c>
    </row>
    <row r="135" spans="1:2" x14ac:dyDescent="0.25">
      <c r="A135" s="4">
        <v>153</v>
      </c>
      <c r="B135" s="6">
        <v>44714</v>
      </c>
    </row>
    <row r="136" spans="1:2" x14ac:dyDescent="0.25">
      <c r="A136" s="4">
        <v>154</v>
      </c>
      <c r="B136" s="6">
        <v>44715</v>
      </c>
    </row>
    <row r="137" spans="1:2" x14ac:dyDescent="0.25">
      <c r="A137" s="4">
        <v>155</v>
      </c>
      <c r="B137" s="6">
        <v>44716</v>
      </c>
    </row>
    <row r="138" spans="1:2" x14ac:dyDescent="0.25">
      <c r="A138" s="4">
        <v>156</v>
      </c>
      <c r="B138" s="6">
        <v>44717</v>
      </c>
    </row>
    <row r="139" spans="1:2" x14ac:dyDescent="0.25">
      <c r="A139" s="4">
        <v>157</v>
      </c>
      <c r="B139" s="6">
        <v>44718</v>
      </c>
    </row>
    <row r="140" spans="1:2" x14ac:dyDescent="0.25">
      <c r="A140" s="4">
        <v>158</v>
      </c>
      <c r="B140" s="6">
        <v>44719</v>
      </c>
    </row>
    <row r="141" spans="1:2" x14ac:dyDescent="0.25">
      <c r="A141" s="4">
        <v>159</v>
      </c>
      <c r="B141" s="6">
        <v>44720</v>
      </c>
    </row>
    <row r="142" spans="1:2" x14ac:dyDescent="0.25">
      <c r="A142" s="4">
        <v>160</v>
      </c>
      <c r="B142" s="6">
        <v>44721</v>
      </c>
    </row>
    <row r="143" spans="1:2" x14ac:dyDescent="0.25">
      <c r="A143" s="4">
        <v>161</v>
      </c>
      <c r="B143" s="6">
        <v>44722</v>
      </c>
    </row>
    <row r="144" spans="1:2" x14ac:dyDescent="0.25">
      <c r="A144" s="4">
        <v>162</v>
      </c>
      <c r="B144" s="6">
        <v>44723</v>
      </c>
    </row>
    <row r="145" spans="1:2" x14ac:dyDescent="0.25">
      <c r="A145" s="4">
        <v>163</v>
      </c>
      <c r="B145" s="6">
        <v>44724</v>
      </c>
    </row>
    <row r="146" spans="1:2" x14ac:dyDescent="0.25">
      <c r="A146" s="4">
        <v>164</v>
      </c>
      <c r="B146" s="6">
        <v>44725</v>
      </c>
    </row>
    <row r="147" spans="1:2" x14ac:dyDescent="0.25">
      <c r="A147" s="4">
        <v>165</v>
      </c>
      <c r="B147" s="6">
        <v>44726</v>
      </c>
    </row>
    <row r="148" spans="1:2" x14ac:dyDescent="0.25">
      <c r="A148" s="4">
        <v>166</v>
      </c>
      <c r="B148" s="6">
        <v>44727</v>
      </c>
    </row>
    <row r="149" spans="1:2" x14ac:dyDescent="0.25">
      <c r="A149" s="4">
        <v>167</v>
      </c>
      <c r="B149" s="6">
        <v>44728</v>
      </c>
    </row>
    <row r="150" spans="1:2" x14ac:dyDescent="0.25">
      <c r="A150" s="4">
        <v>168</v>
      </c>
      <c r="B150" s="6">
        <v>44729</v>
      </c>
    </row>
    <row r="151" spans="1:2" x14ac:dyDescent="0.25">
      <c r="A151" s="4">
        <v>169</v>
      </c>
      <c r="B151" s="6">
        <v>44730</v>
      </c>
    </row>
    <row r="152" spans="1:2" x14ac:dyDescent="0.25">
      <c r="A152" s="4">
        <v>170</v>
      </c>
      <c r="B152" s="6">
        <v>44731</v>
      </c>
    </row>
    <row r="153" spans="1:2" x14ac:dyDescent="0.25">
      <c r="A153" s="4">
        <v>171</v>
      </c>
      <c r="B153" s="6">
        <v>44732</v>
      </c>
    </row>
    <row r="154" spans="1:2" x14ac:dyDescent="0.25">
      <c r="A154" s="4">
        <v>172</v>
      </c>
      <c r="B154" s="6">
        <v>44733</v>
      </c>
    </row>
    <row r="155" spans="1:2" x14ac:dyDescent="0.25">
      <c r="A155" s="4">
        <v>173</v>
      </c>
      <c r="B155" s="6">
        <v>44734</v>
      </c>
    </row>
    <row r="156" spans="1:2" x14ac:dyDescent="0.25">
      <c r="A156" s="4">
        <v>174</v>
      </c>
      <c r="B156" s="6">
        <v>44735</v>
      </c>
    </row>
    <row r="157" spans="1:2" x14ac:dyDescent="0.25">
      <c r="A157" s="4">
        <v>175</v>
      </c>
      <c r="B157" s="6">
        <v>44736</v>
      </c>
    </row>
    <row r="158" spans="1:2" x14ac:dyDescent="0.25">
      <c r="A158" s="4">
        <v>176</v>
      </c>
      <c r="B158" s="6">
        <v>44737</v>
      </c>
    </row>
    <row r="159" spans="1:2" x14ac:dyDescent="0.25">
      <c r="A159" s="4">
        <v>177</v>
      </c>
      <c r="B159" s="6">
        <v>44738</v>
      </c>
    </row>
    <row r="160" spans="1:2" x14ac:dyDescent="0.25">
      <c r="A160" s="4">
        <v>178</v>
      </c>
      <c r="B160" s="6">
        <v>44739</v>
      </c>
    </row>
    <row r="161" spans="1:2" x14ac:dyDescent="0.25">
      <c r="A161" s="4">
        <v>179</v>
      </c>
      <c r="B161" s="6">
        <v>44740</v>
      </c>
    </row>
    <row r="162" spans="1:2" x14ac:dyDescent="0.25">
      <c r="A162" s="4">
        <v>180</v>
      </c>
      <c r="B162" s="6">
        <v>44741</v>
      </c>
    </row>
    <row r="163" spans="1:2" x14ac:dyDescent="0.25">
      <c r="A163" s="4">
        <v>181</v>
      </c>
      <c r="B163" s="6">
        <v>44742</v>
      </c>
    </row>
    <row r="164" spans="1:2" x14ac:dyDescent="0.25">
      <c r="A164" s="4"/>
      <c r="B164" s="6"/>
    </row>
    <row r="165" spans="1:2" x14ac:dyDescent="0.25">
      <c r="A165" s="4"/>
      <c r="B165" s="6"/>
    </row>
    <row r="166" spans="1:2" x14ac:dyDescent="0.25">
      <c r="A166" s="4"/>
      <c r="B166" s="6"/>
    </row>
    <row r="167" spans="1:2" x14ac:dyDescent="0.25">
      <c r="A167" s="4"/>
      <c r="B167" s="6"/>
    </row>
  </sheetData>
  <mergeCells count="4">
    <mergeCell ref="A1:F1"/>
    <mergeCell ref="A2:F2"/>
    <mergeCell ref="A3:F3"/>
    <mergeCell ref="A4:F4"/>
  </mergeCells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60A6C-329A-4339-9793-8878FEFDD322}">
  <sheetPr>
    <tabColor rgb="FFFF0000"/>
  </sheetPr>
  <dimension ref="A1:F167"/>
  <sheetViews>
    <sheetView topLeftCell="A128" workbookViewId="0">
      <selection activeCell="G159" sqref="G159"/>
    </sheetView>
  </sheetViews>
  <sheetFormatPr defaultRowHeight="15" x14ac:dyDescent="0.25"/>
  <cols>
    <col min="1" max="1" width="20.7109375" customWidth="1"/>
    <col min="2" max="2" width="16.7109375" customWidth="1"/>
    <col min="3" max="3" width="15.5703125" customWidth="1"/>
    <col min="4" max="4" width="21.7109375" customWidth="1"/>
    <col min="5" max="5" width="26.42578125" customWidth="1"/>
    <col min="6" max="6" width="28.140625" customWidth="1"/>
  </cols>
  <sheetData>
    <row r="1" spans="1:6" x14ac:dyDescent="0.25">
      <c r="A1" s="154" t="s">
        <v>38</v>
      </c>
      <c r="B1" s="154"/>
      <c r="C1" s="154"/>
      <c r="D1" s="154"/>
      <c r="E1" s="154"/>
      <c r="F1" s="154"/>
    </row>
    <row r="2" spans="1:6" x14ac:dyDescent="0.25">
      <c r="A2" s="154" t="s">
        <v>36</v>
      </c>
      <c r="B2" s="154"/>
      <c r="C2" s="154"/>
      <c r="D2" s="154"/>
      <c r="E2" s="154"/>
      <c r="F2" s="154"/>
    </row>
    <row r="3" spans="1:6" x14ac:dyDescent="0.25">
      <c r="A3" s="154" t="s">
        <v>95</v>
      </c>
      <c r="B3" s="154"/>
      <c r="C3" s="154"/>
      <c r="D3" s="154"/>
      <c r="E3" s="154"/>
      <c r="F3" s="154"/>
    </row>
    <row r="4" spans="1:6" ht="15.75" thickBot="1" x14ac:dyDescent="0.3">
      <c r="A4" s="168">
        <v>2023</v>
      </c>
      <c r="B4" s="168"/>
      <c r="C4" s="168"/>
      <c r="D4" s="168"/>
      <c r="E4" s="154"/>
      <c r="F4" s="154"/>
    </row>
    <row r="5" spans="1:6" ht="16.5" thickTop="1" thickBot="1" x14ac:dyDescent="0.3">
      <c r="A5" s="40" t="s">
        <v>27</v>
      </c>
      <c r="B5" s="40" t="s">
        <v>4</v>
      </c>
      <c r="C5" s="5" t="s">
        <v>33</v>
      </c>
      <c r="D5" s="5" t="s">
        <v>39</v>
      </c>
      <c r="E5" s="5" t="s">
        <v>112</v>
      </c>
      <c r="F5" s="5" t="s">
        <v>35</v>
      </c>
    </row>
    <row r="6" spans="1:6" ht="15.75" thickTop="1" x14ac:dyDescent="0.25">
      <c r="A6" s="4"/>
      <c r="B6" s="6"/>
    </row>
    <row r="7" spans="1:6" x14ac:dyDescent="0.25">
      <c r="A7" s="4">
        <v>25</v>
      </c>
      <c r="B7" s="6">
        <v>44951</v>
      </c>
    </row>
    <row r="8" spans="1:6" x14ac:dyDescent="0.25">
      <c r="A8" s="4">
        <v>26</v>
      </c>
      <c r="B8" s="6">
        <v>44952</v>
      </c>
    </row>
    <row r="9" spans="1:6" x14ac:dyDescent="0.25">
      <c r="A9" s="4">
        <v>27</v>
      </c>
      <c r="B9" s="6">
        <v>44953</v>
      </c>
    </row>
    <row r="10" spans="1:6" x14ac:dyDescent="0.25">
      <c r="A10" s="4">
        <v>28</v>
      </c>
      <c r="B10" s="6">
        <v>44954</v>
      </c>
    </row>
    <row r="11" spans="1:6" x14ac:dyDescent="0.25">
      <c r="A11" s="4">
        <v>29</v>
      </c>
      <c r="B11" s="6">
        <v>44955</v>
      </c>
    </row>
    <row r="12" spans="1:6" x14ac:dyDescent="0.25">
      <c r="A12" s="4">
        <v>30</v>
      </c>
      <c r="B12" s="6">
        <v>44956</v>
      </c>
    </row>
    <row r="13" spans="1:6" x14ac:dyDescent="0.25">
      <c r="A13" s="4">
        <v>31</v>
      </c>
      <c r="B13" s="6">
        <v>44957</v>
      </c>
    </row>
    <row r="14" spans="1:6" x14ac:dyDescent="0.25">
      <c r="A14" s="4">
        <v>32</v>
      </c>
      <c r="B14" s="6">
        <v>44958</v>
      </c>
    </row>
    <row r="15" spans="1:6" x14ac:dyDescent="0.25">
      <c r="A15" s="4">
        <v>33</v>
      </c>
      <c r="B15" s="6">
        <v>44959</v>
      </c>
    </row>
    <row r="16" spans="1:6" x14ac:dyDescent="0.25">
      <c r="A16" s="4">
        <v>34</v>
      </c>
      <c r="B16" s="6">
        <v>44960</v>
      </c>
    </row>
    <row r="17" spans="1:2" x14ac:dyDescent="0.25">
      <c r="A17" s="4">
        <v>35</v>
      </c>
      <c r="B17" s="6">
        <v>44961</v>
      </c>
    </row>
    <row r="18" spans="1:2" x14ac:dyDescent="0.25">
      <c r="A18" s="4">
        <v>36</v>
      </c>
      <c r="B18" s="6">
        <v>44962</v>
      </c>
    </row>
    <row r="19" spans="1:2" x14ac:dyDescent="0.25">
      <c r="A19" s="4">
        <v>37</v>
      </c>
      <c r="B19" s="6">
        <v>44963</v>
      </c>
    </row>
    <row r="20" spans="1:2" x14ac:dyDescent="0.25">
      <c r="A20" s="4">
        <v>38</v>
      </c>
      <c r="B20" s="6">
        <v>44964</v>
      </c>
    </row>
    <row r="21" spans="1:2" x14ac:dyDescent="0.25">
      <c r="A21" s="4">
        <v>39</v>
      </c>
      <c r="B21" s="6">
        <v>44965</v>
      </c>
    </row>
    <row r="22" spans="1:2" x14ac:dyDescent="0.25">
      <c r="A22" s="4">
        <v>40</v>
      </c>
      <c r="B22" s="6">
        <v>44966</v>
      </c>
    </row>
    <row r="23" spans="1:2" x14ac:dyDescent="0.25">
      <c r="A23" s="4">
        <v>41</v>
      </c>
      <c r="B23" s="6">
        <v>44967</v>
      </c>
    </row>
    <row r="24" spans="1:2" x14ac:dyDescent="0.25">
      <c r="A24" s="4">
        <v>42</v>
      </c>
      <c r="B24" s="6">
        <v>44968</v>
      </c>
    </row>
    <row r="25" spans="1:2" x14ac:dyDescent="0.25">
      <c r="A25" s="4">
        <v>43</v>
      </c>
      <c r="B25" s="6">
        <v>44969</v>
      </c>
    </row>
    <row r="26" spans="1:2" x14ac:dyDescent="0.25">
      <c r="A26" s="4">
        <v>44</v>
      </c>
      <c r="B26" s="6">
        <v>44970</v>
      </c>
    </row>
    <row r="27" spans="1:2" x14ac:dyDescent="0.25">
      <c r="A27" s="4">
        <v>45</v>
      </c>
      <c r="B27" s="6">
        <v>44971</v>
      </c>
    </row>
    <row r="28" spans="1:2" x14ac:dyDescent="0.25">
      <c r="A28" s="4">
        <v>46</v>
      </c>
      <c r="B28" s="6">
        <v>44972</v>
      </c>
    </row>
    <row r="29" spans="1:2" x14ac:dyDescent="0.25">
      <c r="A29" s="4">
        <v>47</v>
      </c>
      <c r="B29" s="6">
        <v>44973</v>
      </c>
    </row>
    <row r="30" spans="1:2" x14ac:dyDescent="0.25">
      <c r="A30" s="4">
        <v>48</v>
      </c>
      <c r="B30" s="6">
        <v>44974</v>
      </c>
    </row>
    <row r="31" spans="1:2" x14ac:dyDescent="0.25">
      <c r="A31" s="4">
        <v>49</v>
      </c>
      <c r="B31" s="6">
        <v>44975</v>
      </c>
    </row>
    <row r="32" spans="1:2" x14ac:dyDescent="0.25">
      <c r="A32" s="4">
        <v>50</v>
      </c>
      <c r="B32" s="6">
        <v>44976</v>
      </c>
    </row>
    <row r="33" spans="1:2" x14ac:dyDescent="0.25">
      <c r="A33" s="4">
        <v>51</v>
      </c>
      <c r="B33" s="6">
        <v>44977</v>
      </c>
    </row>
    <row r="34" spans="1:2" x14ac:dyDescent="0.25">
      <c r="A34" s="4">
        <v>52</v>
      </c>
      <c r="B34" s="6">
        <v>44978</v>
      </c>
    </row>
    <row r="35" spans="1:2" x14ac:dyDescent="0.25">
      <c r="A35" s="4">
        <v>53</v>
      </c>
      <c r="B35" s="6">
        <v>44979</v>
      </c>
    </row>
    <row r="36" spans="1:2" x14ac:dyDescent="0.25">
      <c r="A36" s="4">
        <v>54</v>
      </c>
      <c r="B36" s="6">
        <v>44980</v>
      </c>
    </row>
    <row r="37" spans="1:2" x14ac:dyDescent="0.25">
      <c r="A37" s="4">
        <v>55</v>
      </c>
      <c r="B37" s="6">
        <v>44981</v>
      </c>
    </row>
    <row r="38" spans="1:2" x14ac:dyDescent="0.25">
      <c r="A38" s="4">
        <v>56</v>
      </c>
      <c r="B38" s="6">
        <v>44982</v>
      </c>
    </row>
    <row r="39" spans="1:2" x14ac:dyDescent="0.25">
      <c r="A39" s="4">
        <v>57</v>
      </c>
      <c r="B39" s="6">
        <v>44983</v>
      </c>
    </row>
    <row r="40" spans="1:2" x14ac:dyDescent="0.25">
      <c r="A40" s="4">
        <v>58</v>
      </c>
      <c r="B40" s="6">
        <v>44984</v>
      </c>
    </row>
    <row r="41" spans="1:2" x14ac:dyDescent="0.25">
      <c r="A41" s="4">
        <v>59</v>
      </c>
      <c r="B41" s="6">
        <v>44985</v>
      </c>
    </row>
    <row r="42" spans="1:2" x14ac:dyDescent="0.25">
      <c r="A42" s="4">
        <v>60</v>
      </c>
      <c r="B42" s="6">
        <v>44986</v>
      </c>
    </row>
    <row r="43" spans="1:2" x14ac:dyDescent="0.25">
      <c r="A43" s="4">
        <v>61</v>
      </c>
      <c r="B43" s="6">
        <v>44987</v>
      </c>
    </row>
    <row r="44" spans="1:2" x14ac:dyDescent="0.25">
      <c r="A44" s="4">
        <v>62</v>
      </c>
      <c r="B44" s="6">
        <v>44988</v>
      </c>
    </row>
    <row r="45" spans="1:2" x14ac:dyDescent="0.25">
      <c r="A45" s="4">
        <v>63</v>
      </c>
      <c r="B45" s="6">
        <v>44989</v>
      </c>
    </row>
    <row r="46" spans="1:2" x14ac:dyDescent="0.25">
      <c r="A46" s="4">
        <v>64</v>
      </c>
      <c r="B46" s="6">
        <v>44990</v>
      </c>
    </row>
    <row r="47" spans="1:2" x14ac:dyDescent="0.25">
      <c r="A47" s="4">
        <v>65</v>
      </c>
      <c r="B47" s="6">
        <v>44991</v>
      </c>
    </row>
    <row r="48" spans="1:2" x14ac:dyDescent="0.25">
      <c r="A48" s="4">
        <v>66</v>
      </c>
      <c r="B48" s="6">
        <v>44992</v>
      </c>
    </row>
    <row r="49" spans="1:2" x14ac:dyDescent="0.25">
      <c r="A49" s="4">
        <v>67</v>
      </c>
      <c r="B49" s="6">
        <v>44993</v>
      </c>
    </row>
    <row r="50" spans="1:2" x14ac:dyDescent="0.25">
      <c r="A50" s="4">
        <v>68</v>
      </c>
      <c r="B50" s="6">
        <v>44994</v>
      </c>
    </row>
    <row r="51" spans="1:2" x14ac:dyDescent="0.25">
      <c r="A51" s="4">
        <v>69</v>
      </c>
      <c r="B51" s="6">
        <v>44995</v>
      </c>
    </row>
    <row r="52" spans="1:2" x14ac:dyDescent="0.25">
      <c r="A52" s="4">
        <v>70</v>
      </c>
      <c r="B52" s="6">
        <v>44996</v>
      </c>
    </row>
    <row r="53" spans="1:2" x14ac:dyDescent="0.25">
      <c r="A53" s="4">
        <v>71</v>
      </c>
      <c r="B53" s="6">
        <v>44997</v>
      </c>
    </row>
    <row r="54" spans="1:2" x14ac:dyDescent="0.25">
      <c r="A54" s="4">
        <v>72</v>
      </c>
      <c r="B54" s="6">
        <v>44998</v>
      </c>
    </row>
    <row r="55" spans="1:2" x14ac:dyDescent="0.25">
      <c r="A55" s="4">
        <v>73</v>
      </c>
      <c r="B55" s="6">
        <v>44999</v>
      </c>
    </row>
    <row r="56" spans="1:2" x14ac:dyDescent="0.25">
      <c r="A56" s="4">
        <v>74</v>
      </c>
      <c r="B56" s="6">
        <v>45000</v>
      </c>
    </row>
    <row r="57" spans="1:2" x14ac:dyDescent="0.25">
      <c r="A57" s="4">
        <v>75</v>
      </c>
      <c r="B57" s="6">
        <v>45001</v>
      </c>
    </row>
    <row r="58" spans="1:2" x14ac:dyDescent="0.25">
      <c r="A58" s="4">
        <v>76</v>
      </c>
      <c r="B58" s="6">
        <v>45002</v>
      </c>
    </row>
    <row r="59" spans="1:2" x14ac:dyDescent="0.25">
      <c r="A59" s="4">
        <v>77</v>
      </c>
      <c r="B59" s="6">
        <v>45003</v>
      </c>
    </row>
    <row r="60" spans="1:2" x14ac:dyDescent="0.25">
      <c r="A60" s="4">
        <v>78</v>
      </c>
      <c r="B60" s="6">
        <v>45004</v>
      </c>
    </row>
    <row r="61" spans="1:2" x14ac:dyDescent="0.25">
      <c r="A61" s="4">
        <v>79</v>
      </c>
      <c r="B61" s="6">
        <v>45005</v>
      </c>
    </row>
    <row r="62" spans="1:2" x14ac:dyDescent="0.25">
      <c r="A62" s="4">
        <v>80</v>
      </c>
      <c r="B62" s="6">
        <v>45006</v>
      </c>
    </row>
    <row r="63" spans="1:2" x14ac:dyDescent="0.25">
      <c r="A63" s="4">
        <v>81</v>
      </c>
      <c r="B63" s="6">
        <v>45007</v>
      </c>
    </row>
    <row r="64" spans="1:2" x14ac:dyDescent="0.25">
      <c r="A64" s="4">
        <v>82</v>
      </c>
      <c r="B64" s="6">
        <v>45008</v>
      </c>
    </row>
    <row r="65" spans="1:2" x14ac:dyDescent="0.25">
      <c r="A65" s="4">
        <v>83</v>
      </c>
      <c r="B65" s="6">
        <v>45009</v>
      </c>
    </row>
    <row r="66" spans="1:2" x14ac:dyDescent="0.25">
      <c r="A66" s="4">
        <v>84</v>
      </c>
      <c r="B66" s="6">
        <v>45010</v>
      </c>
    </row>
    <row r="67" spans="1:2" x14ac:dyDescent="0.25">
      <c r="A67" s="4">
        <v>85</v>
      </c>
      <c r="B67" s="6">
        <v>45011</v>
      </c>
    </row>
    <row r="68" spans="1:2" x14ac:dyDescent="0.25">
      <c r="A68" s="4">
        <v>86</v>
      </c>
      <c r="B68" s="6">
        <v>45012</v>
      </c>
    </row>
    <row r="69" spans="1:2" x14ac:dyDescent="0.25">
      <c r="A69" s="4">
        <v>87</v>
      </c>
      <c r="B69" s="6">
        <v>45013</v>
      </c>
    </row>
    <row r="70" spans="1:2" x14ac:dyDescent="0.25">
      <c r="A70" s="4">
        <v>88</v>
      </c>
      <c r="B70" s="6">
        <v>45014</v>
      </c>
    </row>
    <row r="71" spans="1:2" x14ac:dyDescent="0.25">
      <c r="A71" s="4">
        <v>89</v>
      </c>
      <c r="B71" s="6">
        <v>45015</v>
      </c>
    </row>
    <row r="72" spans="1:2" x14ac:dyDescent="0.25">
      <c r="A72" s="4">
        <v>90</v>
      </c>
      <c r="B72" s="6">
        <v>45016</v>
      </c>
    </row>
    <row r="73" spans="1:2" x14ac:dyDescent="0.25">
      <c r="A73" s="4">
        <v>91</v>
      </c>
      <c r="B73" s="6">
        <v>45017</v>
      </c>
    </row>
    <row r="74" spans="1:2" x14ac:dyDescent="0.25">
      <c r="A74" s="4">
        <v>92</v>
      </c>
      <c r="B74" s="6">
        <v>45018</v>
      </c>
    </row>
    <row r="75" spans="1:2" x14ac:dyDescent="0.25">
      <c r="A75" s="4">
        <v>93</v>
      </c>
      <c r="B75" s="6">
        <v>45019</v>
      </c>
    </row>
    <row r="76" spans="1:2" x14ac:dyDescent="0.25">
      <c r="A76" s="4">
        <v>94</v>
      </c>
      <c r="B76" s="6">
        <v>45020</v>
      </c>
    </row>
    <row r="77" spans="1:2" x14ac:dyDescent="0.25">
      <c r="A77" s="4">
        <v>95</v>
      </c>
      <c r="B77" s="6">
        <v>45021</v>
      </c>
    </row>
    <row r="78" spans="1:2" x14ac:dyDescent="0.25">
      <c r="A78" s="4">
        <v>96</v>
      </c>
      <c r="B78" s="6">
        <v>45022</v>
      </c>
    </row>
    <row r="79" spans="1:2" x14ac:dyDescent="0.25">
      <c r="A79" s="4">
        <v>97</v>
      </c>
      <c r="B79" s="6">
        <v>45023</v>
      </c>
    </row>
    <row r="80" spans="1:2" x14ac:dyDescent="0.25">
      <c r="A80" s="4">
        <v>98</v>
      </c>
      <c r="B80" s="6">
        <v>45024</v>
      </c>
    </row>
    <row r="81" spans="1:2" x14ac:dyDescent="0.25">
      <c r="A81" s="4">
        <v>99</v>
      </c>
      <c r="B81" s="6">
        <v>45025</v>
      </c>
    </row>
    <row r="82" spans="1:2" x14ac:dyDescent="0.25">
      <c r="A82" s="4">
        <v>100</v>
      </c>
      <c r="B82" s="6">
        <v>45026</v>
      </c>
    </row>
    <row r="83" spans="1:2" x14ac:dyDescent="0.25">
      <c r="A83" s="4">
        <v>101</v>
      </c>
      <c r="B83" s="6">
        <v>45027</v>
      </c>
    </row>
    <row r="84" spans="1:2" x14ac:dyDescent="0.25">
      <c r="A84" s="4">
        <v>102</v>
      </c>
      <c r="B84" s="6">
        <v>45028</v>
      </c>
    </row>
    <row r="85" spans="1:2" x14ac:dyDescent="0.25">
      <c r="A85" s="4">
        <v>103</v>
      </c>
      <c r="B85" s="6">
        <v>45029</v>
      </c>
    </row>
    <row r="86" spans="1:2" x14ac:dyDescent="0.25">
      <c r="A86" s="4">
        <v>104</v>
      </c>
      <c r="B86" s="6">
        <v>45030</v>
      </c>
    </row>
    <row r="87" spans="1:2" x14ac:dyDescent="0.25">
      <c r="A87" s="4">
        <v>105</v>
      </c>
      <c r="B87" s="6">
        <v>45031</v>
      </c>
    </row>
    <row r="88" spans="1:2" x14ac:dyDescent="0.25">
      <c r="A88" s="4">
        <v>106</v>
      </c>
      <c r="B88" s="6">
        <v>45032</v>
      </c>
    </row>
    <row r="89" spans="1:2" x14ac:dyDescent="0.25">
      <c r="A89" s="4">
        <v>107</v>
      </c>
      <c r="B89" s="6">
        <v>45033</v>
      </c>
    </row>
    <row r="90" spans="1:2" x14ac:dyDescent="0.25">
      <c r="A90" s="4">
        <v>108</v>
      </c>
      <c r="B90" s="6">
        <v>45034</v>
      </c>
    </row>
    <row r="91" spans="1:2" x14ac:dyDescent="0.25">
      <c r="A91" s="4">
        <v>109</v>
      </c>
      <c r="B91" s="6">
        <v>45035</v>
      </c>
    </row>
    <row r="92" spans="1:2" x14ac:dyDescent="0.25">
      <c r="A92" s="4">
        <v>110</v>
      </c>
      <c r="B92" s="6">
        <v>45036</v>
      </c>
    </row>
    <row r="93" spans="1:2" x14ac:dyDescent="0.25">
      <c r="A93" s="4">
        <v>111</v>
      </c>
      <c r="B93" s="6">
        <v>45037</v>
      </c>
    </row>
    <row r="94" spans="1:2" x14ac:dyDescent="0.25">
      <c r="A94" s="4">
        <v>112</v>
      </c>
      <c r="B94" s="6">
        <v>45038</v>
      </c>
    </row>
    <row r="95" spans="1:2" x14ac:dyDescent="0.25">
      <c r="A95" s="4">
        <v>113</v>
      </c>
      <c r="B95" s="6">
        <v>45039</v>
      </c>
    </row>
    <row r="96" spans="1:2" x14ac:dyDescent="0.25">
      <c r="A96" s="4">
        <v>114</v>
      </c>
      <c r="B96" s="6">
        <v>45040</v>
      </c>
    </row>
    <row r="97" spans="1:2" x14ac:dyDescent="0.25">
      <c r="A97" s="4">
        <v>115</v>
      </c>
      <c r="B97" s="6">
        <v>45041</v>
      </c>
    </row>
    <row r="98" spans="1:2" x14ac:dyDescent="0.25">
      <c r="A98" s="4">
        <v>116</v>
      </c>
      <c r="B98" s="6">
        <v>45042</v>
      </c>
    </row>
    <row r="99" spans="1:2" x14ac:dyDescent="0.25">
      <c r="A99" s="4">
        <v>117</v>
      </c>
      <c r="B99" s="6">
        <v>45043</v>
      </c>
    </row>
    <row r="100" spans="1:2" x14ac:dyDescent="0.25">
      <c r="A100" s="4">
        <v>118</v>
      </c>
      <c r="B100" s="6">
        <v>45044</v>
      </c>
    </row>
    <row r="101" spans="1:2" x14ac:dyDescent="0.25">
      <c r="A101" s="4">
        <v>119</v>
      </c>
      <c r="B101" s="6">
        <v>45045</v>
      </c>
    </row>
    <row r="102" spans="1:2" x14ac:dyDescent="0.25">
      <c r="A102" s="4">
        <v>120</v>
      </c>
      <c r="B102" s="6">
        <v>45046</v>
      </c>
    </row>
    <row r="103" spans="1:2" x14ac:dyDescent="0.25">
      <c r="A103" s="4">
        <v>121</v>
      </c>
      <c r="B103" s="6">
        <v>45047</v>
      </c>
    </row>
    <row r="104" spans="1:2" x14ac:dyDescent="0.25">
      <c r="A104" s="4">
        <v>122</v>
      </c>
      <c r="B104" s="6">
        <v>45048</v>
      </c>
    </row>
    <row r="105" spans="1:2" x14ac:dyDescent="0.25">
      <c r="A105" s="4">
        <v>123</v>
      </c>
      <c r="B105" s="6">
        <v>45049</v>
      </c>
    </row>
    <row r="106" spans="1:2" x14ac:dyDescent="0.25">
      <c r="A106" s="4">
        <v>124</v>
      </c>
      <c r="B106" s="6">
        <v>45050</v>
      </c>
    </row>
    <row r="107" spans="1:2" x14ac:dyDescent="0.25">
      <c r="A107" s="4">
        <v>125</v>
      </c>
      <c r="B107" s="6">
        <v>45051</v>
      </c>
    </row>
    <row r="108" spans="1:2" x14ac:dyDescent="0.25">
      <c r="A108" s="4">
        <v>126</v>
      </c>
      <c r="B108" s="6">
        <v>45052</v>
      </c>
    </row>
    <row r="109" spans="1:2" x14ac:dyDescent="0.25">
      <c r="A109" s="4">
        <v>127</v>
      </c>
      <c r="B109" s="6">
        <v>45053</v>
      </c>
    </row>
    <row r="110" spans="1:2" x14ac:dyDescent="0.25">
      <c r="A110" s="4">
        <v>128</v>
      </c>
      <c r="B110" s="6">
        <v>45054</v>
      </c>
    </row>
    <row r="111" spans="1:2" x14ac:dyDescent="0.25">
      <c r="A111" s="4">
        <v>129</v>
      </c>
      <c r="B111" s="6">
        <v>45055</v>
      </c>
    </row>
    <row r="112" spans="1:2" x14ac:dyDescent="0.25">
      <c r="A112" s="4">
        <v>130</v>
      </c>
      <c r="B112" s="6">
        <v>45056</v>
      </c>
    </row>
    <row r="113" spans="1:2" x14ac:dyDescent="0.25">
      <c r="A113" s="4">
        <v>131</v>
      </c>
      <c r="B113" s="6">
        <v>45057</v>
      </c>
    </row>
    <row r="114" spans="1:2" x14ac:dyDescent="0.25">
      <c r="A114" s="4">
        <v>132</v>
      </c>
      <c r="B114" s="6">
        <v>45058</v>
      </c>
    </row>
    <row r="115" spans="1:2" x14ac:dyDescent="0.25">
      <c r="A115" s="4">
        <v>133</v>
      </c>
      <c r="B115" s="6">
        <v>45059</v>
      </c>
    </row>
    <row r="116" spans="1:2" x14ac:dyDescent="0.25">
      <c r="A116" s="4">
        <v>134</v>
      </c>
      <c r="B116" s="6">
        <v>45060</v>
      </c>
    </row>
    <row r="117" spans="1:2" x14ac:dyDescent="0.25">
      <c r="A117" s="4">
        <v>135</v>
      </c>
      <c r="B117" s="6">
        <v>45061</v>
      </c>
    </row>
    <row r="118" spans="1:2" x14ac:dyDescent="0.25">
      <c r="A118" s="4">
        <v>136</v>
      </c>
      <c r="B118" s="6">
        <v>45062</v>
      </c>
    </row>
    <row r="119" spans="1:2" x14ac:dyDescent="0.25">
      <c r="A119" s="4">
        <v>137</v>
      </c>
      <c r="B119" s="6">
        <v>45063</v>
      </c>
    </row>
    <row r="120" spans="1:2" x14ac:dyDescent="0.25">
      <c r="A120" s="4">
        <v>138</v>
      </c>
      <c r="B120" s="6">
        <v>45064</v>
      </c>
    </row>
    <row r="121" spans="1:2" x14ac:dyDescent="0.25">
      <c r="A121" s="4">
        <v>139</v>
      </c>
      <c r="B121" s="6">
        <v>45065</v>
      </c>
    </row>
    <row r="122" spans="1:2" x14ac:dyDescent="0.25">
      <c r="A122" s="4">
        <v>140</v>
      </c>
      <c r="B122" s="6">
        <v>45066</v>
      </c>
    </row>
    <row r="123" spans="1:2" x14ac:dyDescent="0.25">
      <c r="A123" s="4">
        <v>141</v>
      </c>
      <c r="B123" s="6">
        <v>45067</v>
      </c>
    </row>
    <row r="124" spans="1:2" x14ac:dyDescent="0.25">
      <c r="A124" s="4">
        <v>142</v>
      </c>
      <c r="B124" s="6">
        <v>45068</v>
      </c>
    </row>
    <row r="125" spans="1:2" x14ac:dyDescent="0.25">
      <c r="A125" s="4">
        <v>143</v>
      </c>
      <c r="B125" s="6">
        <v>45069</v>
      </c>
    </row>
    <row r="126" spans="1:2" x14ac:dyDescent="0.25">
      <c r="A126" s="4">
        <v>144</v>
      </c>
      <c r="B126" s="6">
        <v>45070</v>
      </c>
    </row>
    <row r="127" spans="1:2" x14ac:dyDescent="0.25">
      <c r="A127" s="4">
        <v>145</v>
      </c>
      <c r="B127" s="6">
        <v>45071</v>
      </c>
    </row>
    <row r="128" spans="1:2" x14ac:dyDescent="0.25">
      <c r="A128" s="4">
        <v>146</v>
      </c>
      <c r="B128" s="6">
        <v>45072</v>
      </c>
    </row>
    <row r="129" spans="1:2" x14ac:dyDescent="0.25">
      <c r="A129" s="4">
        <v>147</v>
      </c>
      <c r="B129" s="6">
        <v>45073</v>
      </c>
    </row>
    <row r="130" spans="1:2" x14ac:dyDescent="0.25">
      <c r="A130" s="4">
        <v>148</v>
      </c>
      <c r="B130" s="6">
        <v>45074</v>
      </c>
    </row>
    <row r="131" spans="1:2" x14ac:dyDescent="0.25">
      <c r="A131" s="4">
        <v>149</v>
      </c>
      <c r="B131" s="6">
        <v>45075</v>
      </c>
    </row>
    <row r="132" spans="1:2" x14ac:dyDescent="0.25">
      <c r="A132" s="4">
        <v>150</v>
      </c>
      <c r="B132" s="6">
        <v>45076</v>
      </c>
    </row>
    <row r="133" spans="1:2" x14ac:dyDescent="0.25">
      <c r="A133" s="4">
        <v>151</v>
      </c>
      <c r="B133" s="6">
        <v>45077</v>
      </c>
    </row>
    <row r="134" spans="1:2" x14ac:dyDescent="0.25">
      <c r="A134" s="4">
        <v>152</v>
      </c>
      <c r="B134" s="6">
        <v>45078</v>
      </c>
    </row>
    <row r="135" spans="1:2" x14ac:dyDescent="0.25">
      <c r="A135" s="4">
        <v>153</v>
      </c>
      <c r="B135" s="6">
        <v>45079</v>
      </c>
    </row>
    <row r="136" spans="1:2" x14ac:dyDescent="0.25">
      <c r="A136" s="4">
        <v>154</v>
      </c>
      <c r="B136" s="6">
        <v>45080</v>
      </c>
    </row>
    <row r="137" spans="1:2" x14ac:dyDescent="0.25">
      <c r="A137" s="4">
        <v>155</v>
      </c>
      <c r="B137" s="6">
        <v>45081</v>
      </c>
    </row>
    <row r="138" spans="1:2" x14ac:dyDescent="0.25">
      <c r="A138" s="4">
        <v>156</v>
      </c>
      <c r="B138" s="6">
        <v>45082</v>
      </c>
    </row>
    <row r="139" spans="1:2" x14ac:dyDescent="0.25">
      <c r="A139" s="4">
        <v>157</v>
      </c>
      <c r="B139" s="6">
        <v>45083</v>
      </c>
    </row>
    <row r="140" spans="1:2" x14ac:dyDescent="0.25">
      <c r="A140" s="4">
        <v>158</v>
      </c>
      <c r="B140" s="6">
        <v>45084</v>
      </c>
    </row>
    <row r="141" spans="1:2" x14ac:dyDescent="0.25">
      <c r="A141" s="4">
        <v>159</v>
      </c>
      <c r="B141" s="6">
        <v>45085</v>
      </c>
    </row>
    <row r="142" spans="1:2" x14ac:dyDescent="0.25">
      <c r="A142" s="4">
        <v>160</v>
      </c>
      <c r="B142" s="6">
        <v>45086</v>
      </c>
    </row>
    <row r="143" spans="1:2" x14ac:dyDescent="0.25">
      <c r="A143" s="4">
        <v>161</v>
      </c>
      <c r="B143" s="6">
        <v>45087</v>
      </c>
    </row>
    <row r="144" spans="1:2" x14ac:dyDescent="0.25">
      <c r="A144" s="4">
        <v>162</v>
      </c>
      <c r="B144" s="6">
        <v>45088</v>
      </c>
    </row>
    <row r="145" spans="1:2" x14ac:dyDescent="0.25">
      <c r="A145" s="4">
        <v>163</v>
      </c>
      <c r="B145" s="6">
        <v>45089</v>
      </c>
    </row>
    <row r="146" spans="1:2" x14ac:dyDescent="0.25">
      <c r="A146" s="4">
        <v>164</v>
      </c>
      <c r="B146" s="6">
        <v>45090</v>
      </c>
    </row>
    <row r="147" spans="1:2" x14ac:dyDescent="0.25">
      <c r="A147" s="4">
        <v>165</v>
      </c>
      <c r="B147" s="6">
        <v>45091</v>
      </c>
    </row>
    <row r="148" spans="1:2" x14ac:dyDescent="0.25">
      <c r="A148" s="4">
        <v>166</v>
      </c>
      <c r="B148" s="6">
        <v>45092</v>
      </c>
    </row>
    <row r="149" spans="1:2" x14ac:dyDescent="0.25">
      <c r="A149" s="4">
        <v>167</v>
      </c>
      <c r="B149" s="6">
        <v>45093</v>
      </c>
    </row>
    <row r="150" spans="1:2" x14ac:dyDescent="0.25">
      <c r="A150" s="4">
        <v>168</v>
      </c>
      <c r="B150" s="6">
        <v>45094</v>
      </c>
    </row>
    <row r="151" spans="1:2" x14ac:dyDescent="0.25">
      <c r="A151" s="4">
        <v>169</v>
      </c>
      <c r="B151" s="6">
        <v>45095</v>
      </c>
    </row>
    <row r="152" spans="1:2" x14ac:dyDescent="0.25">
      <c r="A152" s="4">
        <v>170</v>
      </c>
      <c r="B152" s="6">
        <v>45096</v>
      </c>
    </row>
    <row r="153" spans="1:2" x14ac:dyDescent="0.25">
      <c r="A153" s="4">
        <v>171</v>
      </c>
      <c r="B153" s="6">
        <v>45097</v>
      </c>
    </row>
    <row r="154" spans="1:2" x14ac:dyDescent="0.25">
      <c r="A154" s="4">
        <v>172</v>
      </c>
      <c r="B154" s="6">
        <v>45098</v>
      </c>
    </row>
    <row r="155" spans="1:2" x14ac:dyDescent="0.25">
      <c r="A155" s="4">
        <v>173</v>
      </c>
      <c r="B155" s="6">
        <v>45099</v>
      </c>
    </row>
    <row r="156" spans="1:2" x14ac:dyDescent="0.25">
      <c r="A156" s="4">
        <v>174</v>
      </c>
      <c r="B156" s="6">
        <v>45100</v>
      </c>
    </row>
    <row r="157" spans="1:2" x14ac:dyDescent="0.25">
      <c r="A157" s="4">
        <v>175</v>
      </c>
      <c r="B157" s="6">
        <v>45101</v>
      </c>
    </row>
    <row r="158" spans="1:2" x14ac:dyDescent="0.25">
      <c r="A158" s="4">
        <v>176</v>
      </c>
      <c r="B158" s="6">
        <v>45102</v>
      </c>
    </row>
    <row r="159" spans="1:2" x14ac:dyDescent="0.25">
      <c r="A159" s="4">
        <v>177</v>
      </c>
      <c r="B159" s="6">
        <v>45103</v>
      </c>
    </row>
    <row r="160" spans="1:2" x14ac:dyDescent="0.25">
      <c r="A160" s="4">
        <v>178</v>
      </c>
      <c r="B160" s="6">
        <v>45104</v>
      </c>
    </row>
    <row r="161" spans="1:2" x14ac:dyDescent="0.25">
      <c r="A161" s="4">
        <v>179</v>
      </c>
      <c r="B161" s="6">
        <v>45105</v>
      </c>
    </row>
    <row r="162" spans="1:2" x14ac:dyDescent="0.25">
      <c r="A162" s="4">
        <v>180</v>
      </c>
      <c r="B162" s="6">
        <v>45106</v>
      </c>
    </row>
    <row r="163" spans="1:2" x14ac:dyDescent="0.25">
      <c r="A163" s="4">
        <v>181</v>
      </c>
      <c r="B163" s="6">
        <v>45107</v>
      </c>
    </row>
    <row r="164" spans="1:2" x14ac:dyDescent="0.25">
      <c r="A164" s="4"/>
      <c r="B164" s="6"/>
    </row>
    <row r="165" spans="1:2" x14ac:dyDescent="0.25">
      <c r="A165" s="4"/>
      <c r="B165" s="6"/>
    </row>
    <row r="166" spans="1:2" x14ac:dyDescent="0.25">
      <c r="A166" s="4"/>
      <c r="B166" s="6"/>
    </row>
    <row r="167" spans="1:2" x14ac:dyDescent="0.25">
      <c r="A167" s="4"/>
      <c r="B167" s="6"/>
    </row>
  </sheetData>
  <mergeCells count="4">
    <mergeCell ref="A1:F1"/>
    <mergeCell ref="A2:F2"/>
    <mergeCell ref="A3:F3"/>
    <mergeCell ref="A4:F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D175"/>
  <sheetViews>
    <sheetView topLeftCell="A147" workbookViewId="0">
      <selection activeCell="E167" sqref="E167"/>
    </sheetView>
  </sheetViews>
  <sheetFormatPr defaultRowHeight="15" x14ac:dyDescent="0.25"/>
  <cols>
    <col min="1" max="1" width="11.28515625" customWidth="1"/>
    <col min="2" max="2" width="11.85546875" customWidth="1"/>
    <col min="3" max="3" width="19.85546875" customWidth="1"/>
    <col min="4" max="4" width="15.85546875" customWidth="1"/>
    <col min="5" max="5" width="13.5703125" customWidth="1"/>
    <col min="6" max="6" width="31.42578125" customWidth="1"/>
    <col min="7" max="7" width="21.7109375" customWidth="1"/>
    <col min="9" max="10" width="9.28515625" bestFit="1" customWidth="1"/>
    <col min="11" max="11" width="9.7109375" bestFit="1" customWidth="1"/>
    <col min="13" max="13" width="9.28515625" bestFit="1" customWidth="1"/>
    <col min="14" max="14" width="10.7109375" bestFit="1" customWidth="1"/>
    <col min="15" max="17" width="9.28515625" bestFit="1" customWidth="1"/>
    <col min="19" max="25" width="9.28515625" bestFit="1" customWidth="1"/>
    <col min="29" max="29" width="9.28515625" bestFit="1" customWidth="1"/>
  </cols>
  <sheetData>
    <row r="1" spans="1:30" x14ac:dyDescent="0.25">
      <c r="A1" s="154" t="s">
        <v>38</v>
      </c>
      <c r="B1" s="154"/>
      <c r="C1" s="154"/>
      <c r="D1" s="154"/>
      <c r="E1" s="154"/>
      <c r="F1" s="154"/>
    </row>
    <row r="2" spans="1:30" x14ac:dyDescent="0.25">
      <c r="A2" s="154" t="s">
        <v>36</v>
      </c>
      <c r="B2" s="154"/>
      <c r="C2" s="154"/>
      <c r="D2" s="154"/>
      <c r="E2" s="154"/>
      <c r="F2" s="154"/>
    </row>
    <row r="3" spans="1:30" x14ac:dyDescent="0.25">
      <c r="A3" s="154" t="s">
        <v>64</v>
      </c>
      <c r="B3" s="154"/>
      <c r="C3" s="154"/>
      <c r="D3" s="154"/>
      <c r="E3" s="154"/>
      <c r="F3" s="154"/>
    </row>
    <row r="4" spans="1:30" ht="15.75" thickBot="1" x14ac:dyDescent="0.3">
      <c r="A4" s="168">
        <v>2023</v>
      </c>
      <c r="B4" s="168"/>
      <c r="C4" s="168"/>
      <c r="D4" s="168"/>
      <c r="E4" s="168"/>
      <c r="F4" s="168"/>
    </row>
    <row r="5" spans="1:30" ht="15.75" thickBot="1" x14ac:dyDescent="0.3">
      <c r="A5" s="5" t="s">
        <v>27</v>
      </c>
      <c r="B5" s="5" t="s">
        <v>31</v>
      </c>
      <c r="C5" s="5" t="s">
        <v>32</v>
      </c>
      <c r="D5" s="5" t="s">
        <v>33</v>
      </c>
      <c r="E5" s="5" t="s">
        <v>39</v>
      </c>
      <c r="F5" s="5" t="s">
        <v>112</v>
      </c>
      <c r="G5" s="5" t="s">
        <v>35</v>
      </c>
    </row>
    <row r="6" spans="1:30" ht="15.75" x14ac:dyDescent="0.25">
      <c r="A6" s="4"/>
      <c r="B6" s="6"/>
      <c r="C6" s="4"/>
      <c r="D6" s="4"/>
      <c r="E6" s="4"/>
      <c r="F6" s="4"/>
      <c r="I6" s="138">
        <v>18</v>
      </c>
      <c r="J6" s="139">
        <v>3.8E-3</v>
      </c>
      <c r="K6" s="139" t="s">
        <v>24</v>
      </c>
      <c r="L6" s="139"/>
      <c r="M6" s="139">
        <v>6</v>
      </c>
      <c r="N6" s="140">
        <v>44966</v>
      </c>
      <c r="O6" s="139">
        <v>0</v>
      </c>
      <c r="P6" s="139">
        <v>1.7</v>
      </c>
      <c r="Q6" s="139">
        <v>1.7</v>
      </c>
      <c r="R6" s="139" t="s">
        <v>65</v>
      </c>
      <c r="S6" s="138">
        <v>0</v>
      </c>
      <c r="T6" s="138">
        <v>0</v>
      </c>
      <c r="U6" s="138">
        <v>0</v>
      </c>
      <c r="V6" s="138">
        <v>1</v>
      </c>
      <c r="W6" s="138">
        <v>1</v>
      </c>
      <c r="X6" s="138">
        <v>1</v>
      </c>
      <c r="Y6" s="141">
        <f t="shared" ref="Y6:Y14" si="0">X6/Q6</f>
        <v>0.58823529411764708</v>
      </c>
      <c r="Z6" s="138" t="s">
        <v>127</v>
      </c>
      <c r="AA6" s="138" t="s">
        <v>101</v>
      </c>
      <c r="AB6" s="138" t="s">
        <v>102</v>
      </c>
      <c r="AC6" s="138">
        <v>0</v>
      </c>
      <c r="AD6" s="139"/>
    </row>
    <row r="7" spans="1:30" ht="15.75" x14ac:dyDescent="0.25">
      <c r="A7" s="4">
        <v>25</v>
      </c>
      <c r="B7" s="6">
        <v>44951</v>
      </c>
      <c r="C7" s="4"/>
      <c r="D7" s="4"/>
      <c r="E7" s="4"/>
      <c r="F7" s="4"/>
      <c r="I7" s="133">
        <v>18</v>
      </c>
      <c r="J7" s="131">
        <v>3.8E-3</v>
      </c>
      <c r="K7" s="131" t="s">
        <v>24</v>
      </c>
      <c r="L7" s="131"/>
      <c r="M7" s="131">
        <v>7</v>
      </c>
      <c r="N7" s="132">
        <v>44973</v>
      </c>
      <c r="O7" s="131">
        <v>0</v>
      </c>
      <c r="P7" s="131">
        <v>1.7</v>
      </c>
      <c r="Q7" s="131">
        <v>1.7</v>
      </c>
      <c r="R7" s="131" t="s">
        <v>65</v>
      </c>
      <c r="S7" s="133">
        <v>0</v>
      </c>
      <c r="T7" s="133">
        <v>0</v>
      </c>
      <c r="U7" s="133">
        <v>0</v>
      </c>
      <c r="V7" s="133">
        <v>3</v>
      </c>
      <c r="W7" s="133">
        <v>4</v>
      </c>
      <c r="X7" s="133">
        <v>4</v>
      </c>
      <c r="Y7" s="134">
        <f t="shared" si="0"/>
        <v>2.3529411764705883</v>
      </c>
      <c r="Z7" s="133" t="s">
        <v>127</v>
      </c>
      <c r="AA7" s="133" t="s">
        <v>101</v>
      </c>
      <c r="AB7" s="133" t="s">
        <v>103</v>
      </c>
      <c r="AC7" s="133">
        <v>0</v>
      </c>
      <c r="AD7" s="131"/>
    </row>
    <row r="8" spans="1:30" ht="15.75" x14ac:dyDescent="0.25">
      <c r="A8" s="4">
        <v>26</v>
      </c>
      <c r="B8" s="6">
        <v>44952</v>
      </c>
      <c r="C8" s="4"/>
      <c r="D8" s="4"/>
      <c r="E8" s="4"/>
      <c r="F8" s="4"/>
      <c r="I8" s="133">
        <v>18</v>
      </c>
      <c r="J8" s="131">
        <v>3.8E-3</v>
      </c>
      <c r="K8" s="131" t="s">
        <v>24</v>
      </c>
      <c r="L8" s="131"/>
      <c r="M8" s="131">
        <v>12</v>
      </c>
      <c r="N8" s="132">
        <v>45008</v>
      </c>
      <c r="O8" s="131">
        <v>0</v>
      </c>
      <c r="P8" s="131">
        <v>1.7</v>
      </c>
      <c r="Q8" s="131">
        <v>1.7</v>
      </c>
      <c r="R8" s="131" t="s">
        <v>65</v>
      </c>
      <c r="S8" s="133">
        <v>0</v>
      </c>
      <c r="T8" s="133">
        <v>0</v>
      </c>
      <c r="U8" s="133">
        <v>0</v>
      </c>
      <c r="V8" s="133">
        <v>2</v>
      </c>
      <c r="W8" s="133">
        <v>6</v>
      </c>
      <c r="X8" s="133">
        <v>6</v>
      </c>
      <c r="Y8" s="134">
        <f t="shared" si="0"/>
        <v>3.5294117647058822</v>
      </c>
      <c r="Z8" s="133" t="s">
        <v>127</v>
      </c>
      <c r="AA8" s="133" t="s">
        <v>101</v>
      </c>
      <c r="AB8" s="133" t="s">
        <v>103</v>
      </c>
      <c r="AC8" s="133">
        <v>0</v>
      </c>
      <c r="AD8" s="131"/>
    </row>
    <row r="9" spans="1:30" ht="15.75" x14ac:dyDescent="0.25">
      <c r="A9" s="4">
        <v>27</v>
      </c>
      <c r="B9" s="6">
        <v>44953</v>
      </c>
      <c r="C9" s="4"/>
      <c r="D9" s="4"/>
      <c r="E9" s="4"/>
      <c r="F9" s="4"/>
      <c r="I9" s="133">
        <v>18</v>
      </c>
      <c r="J9" s="131">
        <v>3.8E-3</v>
      </c>
      <c r="K9" s="131" t="s">
        <v>24</v>
      </c>
      <c r="L9" s="131"/>
      <c r="M9" s="131">
        <v>16</v>
      </c>
      <c r="N9" s="132">
        <v>45036</v>
      </c>
      <c r="O9" s="131">
        <v>0</v>
      </c>
      <c r="P9" s="131">
        <v>1.7</v>
      </c>
      <c r="Q9" s="131">
        <v>1.7</v>
      </c>
      <c r="R9" s="131" t="s">
        <v>65</v>
      </c>
      <c r="S9" s="133">
        <v>0</v>
      </c>
      <c r="T9" s="133">
        <v>0</v>
      </c>
      <c r="U9" s="133">
        <v>0</v>
      </c>
      <c r="V9" s="133">
        <v>6</v>
      </c>
      <c r="W9" s="133">
        <v>12</v>
      </c>
      <c r="X9" s="133">
        <v>12</v>
      </c>
      <c r="Y9" s="134">
        <f t="shared" si="0"/>
        <v>7.0588235294117645</v>
      </c>
      <c r="Z9" s="133" t="s">
        <v>127</v>
      </c>
      <c r="AA9" s="133" t="s">
        <v>101</v>
      </c>
      <c r="AB9" s="133" t="s">
        <v>103</v>
      </c>
      <c r="AC9" s="133">
        <v>0</v>
      </c>
      <c r="AD9" s="131"/>
    </row>
    <row r="10" spans="1:30" ht="15.75" x14ac:dyDescent="0.25">
      <c r="A10" s="4">
        <v>28</v>
      </c>
      <c r="B10" s="6">
        <v>44954</v>
      </c>
      <c r="C10" s="4"/>
      <c r="D10" s="4"/>
      <c r="E10" s="4"/>
      <c r="F10" s="4"/>
      <c r="I10" s="133">
        <v>18</v>
      </c>
      <c r="J10" s="131">
        <v>3.8E-3</v>
      </c>
      <c r="K10" s="131" t="s">
        <v>24</v>
      </c>
      <c r="L10" s="131"/>
      <c r="M10" s="131">
        <v>17</v>
      </c>
      <c r="N10" s="132">
        <v>45044</v>
      </c>
      <c r="O10" s="131">
        <v>0</v>
      </c>
      <c r="P10" s="131">
        <v>1.7</v>
      </c>
      <c r="Q10" s="131">
        <v>1.7</v>
      </c>
      <c r="R10" s="131" t="s">
        <v>65</v>
      </c>
      <c r="S10" s="133">
        <v>0</v>
      </c>
      <c r="T10" s="133">
        <v>0</v>
      </c>
      <c r="U10" s="133">
        <v>0</v>
      </c>
      <c r="V10" s="133">
        <v>8</v>
      </c>
      <c r="W10" s="133">
        <v>20</v>
      </c>
      <c r="X10" s="133">
        <v>20</v>
      </c>
      <c r="Y10" s="134">
        <f t="shared" si="0"/>
        <v>11.764705882352942</v>
      </c>
      <c r="Z10" s="133" t="s">
        <v>127</v>
      </c>
      <c r="AA10" s="133" t="s">
        <v>101</v>
      </c>
      <c r="AB10" s="133" t="s">
        <v>102</v>
      </c>
      <c r="AC10" s="133">
        <v>0</v>
      </c>
      <c r="AD10" s="131"/>
    </row>
    <row r="11" spans="1:30" ht="15.75" x14ac:dyDescent="0.25">
      <c r="A11" s="4">
        <v>29</v>
      </c>
      <c r="B11" s="6">
        <v>44955</v>
      </c>
      <c r="C11" s="4"/>
      <c r="D11" s="4"/>
      <c r="E11" s="4"/>
      <c r="F11" s="4"/>
      <c r="I11" s="133">
        <v>18</v>
      </c>
      <c r="J11" s="131">
        <v>3.8E-3</v>
      </c>
      <c r="K11" s="131" t="s">
        <v>24</v>
      </c>
      <c r="L11" s="131"/>
      <c r="M11" s="131">
        <v>20</v>
      </c>
      <c r="N11" s="132">
        <v>45063</v>
      </c>
      <c r="O11" s="131">
        <v>0</v>
      </c>
      <c r="P11" s="131">
        <v>1.7</v>
      </c>
      <c r="Q11" s="131">
        <v>1.7</v>
      </c>
      <c r="R11" s="131" t="s">
        <v>65</v>
      </c>
      <c r="S11" s="133">
        <v>0</v>
      </c>
      <c r="T11" s="133">
        <v>0</v>
      </c>
      <c r="U11" s="133">
        <v>0</v>
      </c>
      <c r="V11" s="133">
        <v>4</v>
      </c>
      <c r="W11" s="133">
        <v>24</v>
      </c>
      <c r="X11" s="133">
        <v>24</v>
      </c>
      <c r="Y11" s="134">
        <f t="shared" si="0"/>
        <v>14.117647058823529</v>
      </c>
      <c r="Z11" s="133" t="s">
        <v>127</v>
      </c>
      <c r="AA11" s="133" t="s">
        <v>101</v>
      </c>
      <c r="AB11" s="133" t="s">
        <v>103</v>
      </c>
      <c r="AC11" s="133">
        <v>0</v>
      </c>
      <c r="AD11" s="131"/>
    </row>
    <row r="12" spans="1:30" ht="15.75" x14ac:dyDescent="0.25">
      <c r="A12" s="4">
        <v>30</v>
      </c>
      <c r="B12" s="6">
        <v>44956</v>
      </c>
      <c r="C12" s="4"/>
      <c r="D12" s="4"/>
      <c r="E12" s="4"/>
      <c r="F12" s="4"/>
      <c r="I12" s="133">
        <v>18</v>
      </c>
      <c r="J12" s="131">
        <v>3.8E-3</v>
      </c>
      <c r="K12" s="131" t="s">
        <v>24</v>
      </c>
      <c r="L12" s="131"/>
      <c r="M12" s="131">
        <v>22</v>
      </c>
      <c r="N12" s="132">
        <v>45077</v>
      </c>
      <c r="O12" s="131">
        <v>0</v>
      </c>
      <c r="P12" s="131">
        <v>1.7</v>
      </c>
      <c r="Q12" s="131">
        <v>1.7</v>
      </c>
      <c r="R12" s="131" t="s">
        <v>65</v>
      </c>
      <c r="S12" s="133">
        <v>0</v>
      </c>
      <c r="T12" s="133">
        <v>0</v>
      </c>
      <c r="U12" s="133">
        <v>0</v>
      </c>
      <c r="V12" s="133">
        <v>0</v>
      </c>
      <c r="W12" s="133">
        <v>22</v>
      </c>
      <c r="X12" s="133">
        <v>24</v>
      </c>
      <c r="Y12" s="134">
        <f t="shared" si="0"/>
        <v>14.117647058823529</v>
      </c>
      <c r="Z12" s="133" t="s">
        <v>127</v>
      </c>
      <c r="AA12" s="133" t="s">
        <v>101</v>
      </c>
      <c r="AB12" s="133" t="s">
        <v>103</v>
      </c>
      <c r="AC12" s="133">
        <v>0</v>
      </c>
      <c r="AD12" s="131"/>
    </row>
    <row r="13" spans="1:30" ht="15.75" x14ac:dyDescent="0.25">
      <c r="A13" s="4">
        <v>31</v>
      </c>
      <c r="B13" s="6">
        <v>44957</v>
      </c>
      <c r="C13" s="4"/>
      <c r="D13" s="4"/>
      <c r="E13" s="4"/>
      <c r="F13" s="10"/>
      <c r="I13" s="133">
        <v>18</v>
      </c>
      <c r="J13" s="131">
        <v>3.8E-3</v>
      </c>
      <c r="K13" s="131" t="s">
        <v>24</v>
      </c>
      <c r="L13" s="131"/>
      <c r="M13" s="131">
        <v>24</v>
      </c>
      <c r="N13" s="132">
        <v>45092</v>
      </c>
      <c r="O13" s="131">
        <v>0</v>
      </c>
      <c r="P13" s="131">
        <v>1.7</v>
      </c>
      <c r="Q13" s="131">
        <v>1.7</v>
      </c>
      <c r="R13" s="131" t="s">
        <v>65</v>
      </c>
      <c r="S13" s="133">
        <v>0</v>
      </c>
      <c r="T13" s="133">
        <v>0</v>
      </c>
      <c r="U13" s="133">
        <v>0</v>
      </c>
      <c r="V13" s="133">
        <v>2</v>
      </c>
      <c r="W13" s="133">
        <v>23</v>
      </c>
      <c r="X13" s="133">
        <v>26</v>
      </c>
      <c r="Y13" s="134">
        <f t="shared" si="0"/>
        <v>15.294117647058824</v>
      </c>
      <c r="Z13" s="133" t="s">
        <v>127</v>
      </c>
      <c r="AA13" s="133" t="s">
        <v>101</v>
      </c>
      <c r="AB13" s="133" t="s">
        <v>103</v>
      </c>
      <c r="AC13" s="133">
        <v>0</v>
      </c>
      <c r="AD13" s="131"/>
    </row>
    <row r="14" spans="1:30" ht="15.75" x14ac:dyDescent="0.25">
      <c r="A14" s="4">
        <v>32</v>
      </c>
      <c r="B14" s="6">
        <v>44958</v>
      </c>
      <c r="C14" s="4"/>
      <c r="D14" s="4"/>
      <c r="E14" s="4"/>
      <c r="F14" s="10"/>
      <c r="I14" s="133">
        <v>18</v>
      </c>
      <c r="J14" s="131">
        <v>3.8E-3</v>
      </c>
      <c r="K14" s="131" t="s">
        <v>24</v>
      </c>
      <c r="L14" s="131"/>
      <c r="M14" s="131">
        <v>26</v>
      </c>
      <c r="N14" s="132">
        <v>45100</v>
      </c>
      <c r="O14" s="131">
        <v>0</v>
      </c>
      <c r="P14" s="131">
        <v>1.7</v>
      </c>
      <c r="Q14" s="131">
        <v>1.7</v>
      </c>
      <c r="R14" s="131" t="s">
        <v>65</v>
      </c>
      <c r="S14" s="133">
        <v>0</v>
      </c>
      <c r="T14" s="133">
        <v>0</v>
      </c>
      <c r="U14" s="133">
        <v>0</v>
      </c>
      <c r="V14" s="133">
        <v>0</v>
      </c>
      <c r="W14" s="133">
        <v>23</v>
      </c>
      <c r="X14" s="133">
        <v>26</v>
      </c>
      <c r="Y14" s="134">
        <f t="shared" si="0"/>
        <v>15.294117647058824</v>
      </c>
      <c r="Z14" s="133" t="s">
        <v>127</v>
      </c>
      <c r="AA14" s="133" t="s">
        <v>101</v>
      </c>
      <c r="AB14" s="133" t="s">
        <v>103</v>
      </c>
      <c r="AC14" s="133">
        <v>0</v>
      </c>
      <c r="AD14" s="131"/>
    </row>
    <row r="15" spans="1:30" ht="15.75" x14ac:dyDescent="0.25">
      <c r="A15" s="4">
        <v>33</v>
      </c>
      <c r="B15" s="6">
        <v>44959</v>
      </c>
      <c r="C15" s="4"/>
      <c r="D15" s="35"/>
      <c r="E15" s="9"/>
      <c r="F15" s="10"/>
      <c r="I15" s="133"/>
      <c r="J15" s="131"/>
      <c r="K15" s="131"/>
      <c r="L15" s="131"/>
      <c r="M15" s="131"/>
      <c r="N15" s="132"/>
      <c r="O15" s="131"/>
      <c r="P15" s="131"/>
      <c r="Q15" s="133"/>
      <c r="R15" s="131"/>
      <c r="S15" s="133"/>
      <c r="T15" s="133"/>
      <c r="U15" s="133"/>
      <c r="V15" s="133"/>
      <c r="W15" s="133"/>
      <c r="X15" s="133"/>
      <c r="Y15" s="134"/>
      <c r="Z15" s="133"/>
      <c r="AA15" s="133"/>
      <c r="AB15" s="133"/>
      <c r="AC15" s="133"/>
      <c r="AD15" s="131"/>
    </row>
    <row r="16" spans="1:30" x14ac:dyDescent="0.25">
      <c r="A16" s="4">
        <v>34</v>
      </c>
      <c r="B16" s="6">
        <v>44960</v>
      </c>
      <c r="C16" s="4"/>
      <c r="D16" s="35"/>
      <c r="E16" s="9"/>
      <c r="F16" s="10"/>
      <c r="K16" s="33"/>
    </row>
    <row r="17" spans="1:6" x14ac:dyDescent="0.25">
      <c r="A17" s="4">
        <v>35</v>
      </c>
      <c r="B17" s="6">
        <v>44961</v>
      </c>
      <c r="C17" s="4"/>
      <c r="D17" s="35"/>
      <c r="E17" s="9"/>
      <c r="F17" s="10"/>
    </row>
    <row r="18" spans="1:6" x14ac:dyDescent="0.25">
      <c r="A18" s="4">
        <v>36</v>
      </c>
      <c r="B18" s="6">
        <v>44962</v>
      </c>
      <c r="C18" s="4"/>
      <c r="D18" s="35"/>
      <c r="E18" s="9"/>
      <c r="F18" s="10"/>
    </row>
    <row r="19" spans="1:6" x14ac:dyDescent="0.25">
      <c r="A19" s="4">
        <v>37</v>
      </c>
      <c r="B19" s="6">
        <v>44963</v>
      </c>
      <c r="C19" s="4"/>
      <c r="D19" s="35"/>
      <c r="E19" s="9"/>
      <c r="F19" s="10"/>
    </row>
    <row r="20" spans="1:6" x14ac:dyDescent="0.25">
      <c r="A20" s="4">
        <v>38</v>
      </c>
      <c r="B20" s="6">
        <v>44964</v>
      </c>
      <c r="C20" s="4"/>
      <c r="D20" s="35"/>
      <c r="E20" s="9"/>
      <c r="F20" s="10"/>
    </row>
    <row r="21" spans="1:6" x14ac:dyDescent="0.25">
      <c r="A21" s="4">
        <v>39</v>
      </c>
      <c r="B21" s="6">
        <v>44965</v>
      </c>
      <c r="C21" s="4"/>
      <c r="D21" s="35"/>
      <c r="E21" s="9"/>
      <c r="F21" s="10"/>
    </row>
    <row r="22" spans="1:6" x14ac:dyDescent="0.25">
      <c r="A22" s="4">
        <v>40</v>
      </c>
      <c r="B22" s="6">
        <v>44966</v>
      </c>
      <c r="C22" s="4">
        <v>1</v>
      </c>
      <c r="D22" s="35"/>
      <c r="E22" s="9"/>
      <c r="F22" s="10"/>
    </row>
    <row r="23" spans="1:6" x14ac:dyDescent="0.25">
      <c r="A23" s="4">
        <v>41</v>
      </c>
      <c r="B23" s="6">
        <v>44967</v>
      </c>
      <c r="C23" s="4"/>
      <c r="D23" s="35"/>
      <c r="E23" s="9"/>
      <c r="F23" s="10"/>
    </row>
    <row r="24" spans="1:6" x14ac:dyDescent="0.25">
      <c r="A24" s="4">
        <v>42</v>
      </c>
      <c r="B24" s="6">
        <v>44968</v>
      </c>
      <c r="C24" s="4"/>
      <c r="D24" s="35"/>
      <c r="E24" s="9"/>
      <c r="F24" s="10"/>
    </row>
    <row r="25" spans="1:6" x14ac:dyDescent="0.25">
      <c r="A25" s="4">
        <v>43</v>
      </c>
      <c r="B25" s="6">
        <v>44969</v>
      </c>
      <c r="C25" s="4"/>
      <c r="D25" s="35"/>
      <c r="E25" s="9"/>
      <c r="F25" s="10"/>
    </row>
    <row r="26" spans="1:6" x14ac:dyDescent="0.25">
      <c r="A26" s="4">
        <v>44</v>
      </c>
      <c r="B26" s="6">
        <v>44970</v>
      </c>
      <c r="C26" s="4"/>
      <c r="D26" s="35"/>
      <c r="E26" s="9"/>
      <c r="F26" s="10"/>
    </row>
    <row r="27" spans="1:6" x14ac:dyDescent="0.25">
      <c r="A27" s="4">
        <v>45</v>
      </c>
      <c r="B27" s="6">
        <v>44971</v>
      </c>
      <c r="C27" s="4"/>
      <c r="D27" s="35"/>
      <c r="E27" s="9"/>
      <c r="F27" s="10"/>
    </row>
    <row r="28" spans="1:6" x14ac:dyDescent="0.25">
      <c r="A28" s="4">
        <v>46</v>
      </c>
      <c r="B28" s="6">
        <v>44972</v>
      </c>
      <c r="C28" s="4"/>
      <c r="D28" s="35"/>
      <c r="E28" s="9"/>
      <c r="F28" s="10"/>
    </row>
    <row r="29" spans="1:6" x14ac:dyDescent="0.25">
      <c r="A29" s="4">
        <v>47</v>
      </c>
      <c r="B29" s="6">
        <v>44973</v>
      </c>
      <c r="C29" s="4">
        <v>4</v>
      </c>
      <c r="D29" s="35"/>
      <c r="E29" s="9"/>
      <c r="F29" s="10"/>
    </row>
    <row r="30" spans="1:6" x14ac:dyDescent="0.25">
      <c r="A30" s="4">
        <v>48</v>
      </c>
      <c r="B30" s="6">
        <v>44974</v>
      </c>
      <c r="C30" s="4"/>
      <c r="D30" s="35"/>
      <c r="E30" s="9"/>
      <c r="F30" s="10"/>
    </row>
    <row r="31" spans="1:6" x14ac:dyDescent="0.25">
      <c r="A31" s="4">
        <v>49</v>
      </c>
      <c r="B31" s="6">
        <v>44975</v>
      </c>
      <c r="C31" s="4"/>
      <c r="D31" s="35"/>
      <c r="E31" s="9"/>
      <c r="F31" s="10"/>
    </row>
    <row r="32" spans="1:6" x14ac:dyDescent="0.25">
      <c r="A32" s="4">
        <v>50</v>
      </c>
      <c r="B32" s="6">
        <v>44976</v>
      </c>
      <c r="C32" s="4"/>
      <c r="D32" s="35"/>
      <c r="E32" s="9"/>
      <c r="F32" s="10"/>
    </row>
    <row r="33" spans="1:6" x14ac:dyDescent="0.25">
      <c r="A33" s="4">
        <v>51</v>
      </c>
      <c r="B33" s="6">
        <v>44977</v>
      </c>
      <c r="C33" s="4"/>
      <c r="D33" s="35"/>
      <c r="E33" s="9"/>
      <c r="F33" s="10"/>
    </row>
    <row r="34" spans="1:6" x14ac:dyDescent="0.25">
      <c r="A34" s="4">
        <v>52</v>
      </c>
      <c r="B34" s="6">
        <v>44978</v>
      </c>
      <c r="C34" s="4"/>
      <c r="D34" s="35"/>
      <c r="E34" s="9"/>
      <c r="F34" s="10"/>
    </row>
    <row r="35" spans="1:6" x14ac:dyDescent="0.25">
      <c r="A35" s="4">
        <v>53</v>
      </c>
      <c r="B35" s="6">
        <v>44979</v>
      </c>
      <c r="C35" s="4"/>
      <c r="D35" s="35"/>
      <c r="E35" s="9"/>
      <c r="F35" s="10"/>
    </row>
    <row r="36" spans="1:6" x14ac:dyDescent="0.25">
      <c r="A36" s="4">
        <v>54</v>
      </c>
      <c r="B36" s="6">
        <v>44980</v>
      </c>
      <c r="C36" s="4"/>
      <c r="D36" s="35"/>
      <c r="E36" s="9"/>
      <c r="F36" s="10"/>
    </row>
    <row r="37" spans="1:6" x14ac:dyDescent="0.25">
      <c r="A37" s="4">
        <v>55</v>
      </c>
      <c r="B37" s="6">
        <v>44981</v>
      </c>
      <c r="C37" s="4"/>
      <c r="D37" s="35"/>
      <c r="E37" s="9"/>
      <c r="F37" s="10"/>
    </row>
    <row r="38" spans="1:6" x14ac:dyDescent="0.25">
      <c r="A38" s="4">
        <v>56</v>
      </c>
      <c r="B38" s="6">
        <v>44982</v>
      </c>
      <c r="C38" s="4"/>
      <c r="D38" s="35"/>
      <c r="E38" s="9"/>
      <c r="F38" s="10"/>
    </row>
    <row r="39" spans="1:6" x14ac:dyDescent="0.25">
      <c r="A39" s="4">
        <v>57</v>
      </c>
      <c r="B39" s="6">
        <v>44983</v>
      </c>
      <c r="C39" s="4"/>
      <c r="D39" s="35"/>
      <c r="E39" s="9"/>
      <c r="F39" s="10"/>
    </row>
    <row r="40" spans="1:6" x14ac:dyDescent="0.25">
      <c r="A40" s="4">
        <v>58</v>
      </c>
      <c r="B40" s="6">
        <v>44984</v>
      </c>
      <c r="C40" s="4"/>
      <c r="D40" s="35"/>
      <c r="E40" s="9"/>
      <c r="F40" s="10"/>
    </row>
    <row r="41" spans="1:6" x14ac:dyDescent="0.25">
      <c r="A41" s="4">
        <v>59</v>
      </c>
      <c r="B41" s="6">
        <v>44985</v>
      </c>
      <c r="C41" s="4"/>
      <c r="D41" s="35"/>
      <c r="E41" s="9"/>
      <c r="F41" s="10"/>
    </row>
    <row r="42" spans="1:6" x14ac:dyDescent="0.25">
      <c r="A42" s="4">
        <v>60</v>
      </c>
      <c r="B42" s="6">
        <v>44986</v>
      </c>
      <c r="C42" s="4"/>
      <c r="D42" s="35"/>
      <c r="E42" s="9"/>
      <c r="F42" s="10"/>
    </row>
    <row r="43" spans="1:6" x14ac:dyDescent="0.25">
      <c r="A43" s="4">
        <v>61</v>
      </c>
      <c r="B43" s="6">
        <v>44987</v>
      </c>
      <c r="C43" s="4"/>
      <c r="D43" s="35"/>
      <c r="E43" s="9"/>
      <c r="F43" s="10"/>
    </row>
    <row r="44" spans="1:6" x14ac:dyDescent="0.25">
      <c r="A44" s="4">
        <v>62</v>
      </c>
      <c r="B44" s="6">
        <v>44988</v>
      </c>
      <c r="C44" s="4"/>
      <c r="D44" s="35"/>
      <c r="E44" s="9"/>
      <c r="F44" s="10"/>
    </row>
    <row r="45" spans="1:6" x14ac:dyDescent="0.25">
      <c r="A45" s="4">
        <v>63</v>
      </c>
      <c r="B45" s="6">
        <v>44989</v>
      </c>
      <c r="C45" s="4"/>
      <c r="D45" s="35"/>
      <c r="E45" s="9"/>
      <c r="F45" s="10"/>
    </row>
    <row r="46" spans="1:6" x14ac:dyDescent="0.25">
      <c r="A46" s="4">
        <v>64</v>
      </c>
      <c r="B46" s="6">
        <v>44990</v>
      </c>
      <c r="C46" s="4"/>
      <c r="D46" s="35"/>
      <c r="E46" s="9"/>
      <c r="F46" s="10"/>
    </row>
    <row r="47" spans="1:6" x14ac:dyDescent="0.25">
      <c r="A47" s="4">
        <v>65</v>
      </c>
      <c r="B47" s="6">
        <v>44991</v>
      </c>
      <c r="C47" s="4"/>
      <c r="D47" s="35"/>
      <c r="E47" s="9"/>
      <c r="F47" s="10"/>
    </row>
    <row r="48" spans="1:6" x14ac:dyDescent="0.25">
      <c r="A48" s="4">
        <v>66</v>
      </c>
      <c r="B48" s="6">
        <v>44992</v>
      </c>
      <c r="C48" s="4"/>
      <c r="D48" s="35"/>
      <c r="E48" s="9"/>
      <c r="F48" s="10"/>
    </row>
    <row r="49" spans="1:6" x14ac:dyDescent="0.25">
      <c r="A49" s="4">
        <v>67</v>
      </c>
      <c r="B49" s="6">
        <v>44993</v>
      </c>
      <c r="C49" s="4"/>
      <c r="D49" s="35"/>
      <c r="E49" s="9"/>
      <c r="F49" s="10"/>
    </row>
    <row r="50" spans="1:6" x14ac:dyDescent="0.25">
      <c r="A50" s="4">
        <v>68</v>
      </c>
      <c r="B50" s="6">
        <v>44994</v>
      </c>
      <c r="C50" s="4"/>
      <c r="D50" s="35"/>
      <c r="E50" s="9"/>
      <c r="F50" s="10"/>
    </row>
    <row r="51" spans="1:6" x14ac:dyDescent="0.25">
      <c r="A51" s="4">
        <v>69</v>
      </c>
      <c r="B51" s="6">
        <v>44995</v>
      </c>
      <c r="C51" s="4"/>
      <c r="D51" s="35"/>
      <c r="E51" s="9"/>
      <c r="F51" s="10"/>
    </row>
    <row r="52" spans="1:6" x14ac:dyDescent="0.25">
      <c r="A52" s="4">
        <v>70</v>
      </c>
      <c r="B52" s="6">
        <v>44996</v>
      </c>
      <c r="C52" s="4"/>
      <c r="D52" s="35"/>
      <c r="E52" s="9"/>
      <c r="F52" s="10"/>
    </row>
    <row r="53" spans="1:6" x14ac:dyDescent="0.25">
      <c r="A53" s="4">
        <v>71</v>
      </c>
      <c r="B53" s="6">
        <v>44997</v>
      </c>
      <c r="C53" s="4"/>
      <c r="D53" s="35"/>
      <c r="E53" s="9"/>
      <c r="F53" s="10"/>
    </row>
    <row r="54" spans="1:6" x14ac:dyDescent="0.25">
      <c r="A54" s="4">
        <v>72</v>
      </c>
      <c r="B54" s="6">
        <v>44998</v>
      </c>
      <c r="C54" s="1"/>
      <c r="D54" s="35"/>
      <c r="E54" s="9"/>
      <c r="F54" s="10"/>
    </row>
    <row r="55" spans="1:6" x14ac:dyDescent="0.25">
      <c r="A55" s="4">
        <v>73</v>
      </c>
      <c r="B55" s="6">
        <v>44999</v>
      </c>
      <c r="C55" s="4"/>
      <c r="D55" s="35"/>
      <c r="E55" s="9"/>
      <c r="F55" s="10"/>
    </row>
    <row r="56" spans="1:6" x14ac:dyDescent="0.25">
      <c r="A56" s="4">
        <v>74</v>
      </c>
      <c r="B56" s="6">
        <v>45000</v>
      </c>
      <c r="C56" s="4"/>
      <c r="D56" s="35"/>
      <c r="E56" s="9"/>
      <c r="F56" s="10"/>
    </row>
    <row r="57" spans="1:6" x14ac:dyDescent="0.25">
      <c r="A57" s="4">
        <v>75</v>
      </c>
      <c r="B57" s="6">
        <v>45001</v>
      </c>
      <c r="C57" s="4"/>
      <c r="D57" s="35"/>
      <c r="E57" s="9"/>
      <c r="F57" s="10"/>
    </row>
    <row r="58" spans="1:6" x14ac:dyDescent="0.25">
      <c r="A58" s="4">
        <v>76</v>
      </c>
      <c r="B58" s="6">
        <v>45002</v>
      </c>
      <c r="C58" s="4"/>
      <c r="D58" s="35"/>
      <c r="E58" s="9"/>
      <c r="F58" s="10"/>
    </row>
    <row r="59" spans="1:6" x14ac:dyDescent="0.25">
      <c r="A59" s="4">
        <v>77</v>
      </c>
      <c r="B59" s="6">
        <v>45003</v>
      </c>
      <c r="C59" s="4"/>
      <c r="D59" s="35"/>
      <c r="E59" s="9"/>
      <c r="F59" s="71"/>
    </row>
    <row r="60" spans="1:6" x14ac:dyDescent="0.25">
      <c r="A60" s="4">
        <v>78</v>
      </c>
      <c r="B60" s="6">
        <v>45004</v>
      </c>
      <c r="C60" s="4"/>
      <c r="D60" s="35"/>
      <c r="E60" s="35"/>
      <c r="F60" s="71"/>
    </row>
    <row r="61" spans="1:6" x14ac:dyDescent="0.25">
      <c r="A61" s="4">
        <v>79</v>
      </c>
      <c r="B61" s="6">
        <v>45005</v>
      </c>
      <c r="C61" s="4"/>
      <c r="D61" s="35"/>
      <c r="E61" s="35"/>
      <c r="F61" s="71"/>
    </row>
    <row r="62" spans="1:6" x14ac:dyDescent="0.25">
      <c r="A62" s="4">
        <v>80</v>
      </c>
      <c r="B62" s="6">
        <v>45006</v>
      </c>
      <c r="C62" s="4"/>
      <c r="D62" s="35"/>
      <c r="E62" s="35"/>
      <c r="F62" s="71"/>
    </row>
    <row r="63" spans="1:6" x14ac:dyDescent="0.25">
      <c r="A63" s="4">
        <v>81</v>
      </c>
      <c r="B63" s="6">
        <v>45007</v>
      </c>
      <c r="C63" s="4"/>
      <c r="D63" s="35"/>
      <c r="E63" s="35"/>
      <c r="F63" s="71"/>
    </row>
    <row r="64" spans="1:6" x14ac:dyDescent="0.25">
      <c r="A64" s="4">
        <v>82</v>
      </c>
      <c r="B64" s="6">
        <v>45008</v>
      </c>
      <c r="C64" s="4">
        <v>6</v>
      </c>
      <c r="D64" s="35"/>
      <c r="E64" s="35"/>
      <c r="F64" s="71"/>
    </row>
    <row r="65" spans="1:6" x14ac:dyDescent="0.25">
      <c r="A65" s="4">
        <v>83</v>
      </c>
      <c r="B65" s="6">
        <v>45009</v>
      </c>
      <c r="C65" s="4"/>
      <c r="D65" s="35"/>
      <c r="E65" s="35"/>
      <c r="F65" s="71"/>
    </row>
    <row r="66" spans="1:6" x14ac:dyDescent="0.25">
      <c r="A66" s="4">
        <v>84</v>
      </c>
      <c r="B66" s="6">
        <v>45010</v>
      </c>
      <c r="C66" s="4"/>
      <c r="D66" s="35"/>
      <c r="E66" s="35"/>
      <c r="F66" s="71"/>
    </row>
    <row r="67" spans="1:6" x14ac:dyDescent="0.25">
      <c r="A67" s="4">
        <v>85</v>
      </c>
      <c r="B67" s="6">
        <v>45011</v>
      </c>
      <c r="C67" s="4"/>
      <c r="D67" s="35"/>
      <c r="E67" s="35"/>
      <c r="F67" s="71"/>
    </row>
    <row r="68" spans="1:6" x14ac:dyDescent="0.25">
      <c r="A68" s="4">
        <v>86</v>
      </c>
      <c r="B68" s="6">
        <v>45012</v>
      </c>
      <c r="C68" s="4"/>
      <c r="D68" s="35"/>
      <c r="E68" s="35"/>
      <c r="F68" s="71"/>
    </row>
    <row r="69" spans="1:6" x14ac:dyDescent="0.25">
      <c r="A69" s="4">
        <v>87</v>
      </c>
      <c r="B69" s="6">
        <v>45013</v>
      </c>
      <c r="C69" s="4"/>
      <c r="D69" s="35"/>
      <c r="E69" s="35"/>
      <c r="F69" s="71"/>
    </row>
    <row r="70" spans="1:6" x14ac:dyDescent="0.25">
      <c r="A70" s="4">
        <v>88</v>
      </c>
      <c r="B70" s="6">
        <v>45014</v>
      </c>
      <c r="C70" s="1"/>
      <c r="D70" s="35"/>
      <c r="E70" s="35"/>
      <c r="F70" s="71"/>
    </row>
    <row r="71" spans="1:6" x14ac:dyDescent="0.25">
      <c r="A71" s="4">
        <v>89</v>
      </c>
      <c r="B71" s="6">
        <v>45015</v>
      </c>
      <c r="C71" s="4"/>
      <c r="D71" s="35"/>
      <c r="E71" s="35"/>
      <c r="F71" s="71"/>
    </row>
    <row r="72" spans="1:6" x14ac:dyDescent="0.25">
      <c r="A72" s="4">
        <v>90</v>
      </c>
      <c r="B72" s="6">
        <v>45016</v>
      </c>
      <c r="C72" s="4"/>
      <c r="D72" s="35"/>
      <c r="E72" s="35"/>
      <c r="F72" s="71"/>
    </row>
    <row r="73" spans="1:6" x14ac:dyDescent="0.25">
      <c r="A73" s="4">
        <v>91</v>
      </c>
      <c r="B73" s="6">
        <v>45017</v>
      </c>
      <c r="C73" s="4"/>
      <c r="D73" s="35"/>
      <c r="E73" s="35"/>
      <c r="F73" s="71"/>
    </row>
    <row r="74" spans="1:6" x14ac:dyDescent="0.25">
      <c r="A74" s="4">
        <v>92</v>
      </c>
      <c r="B74" s="6">
        <v>45018</v>
      </c>
      <c r="C74" s="4"/>
      <c r="D74" s="35"/>
      <c r="E74" s="35"/>
      <c r="F74" s="71"/>
    </row>
    <row r="75" spans="1:6" x14ac:dyDescent="0.25">
      <c r="A75" s="4">
        <v>93</v>
      </c>
      <c r="B75" s="6">
        <v>45019</v>
      </c>
      <c r="C75" s="4"/>
      <c r="D75" s="35"/>
      <c r="E75" s="35"/>
      <c r="F75" s="71"/>
    </row>
    <row r="76" spans="1:6" x14ac:dyDescent="0.25">
      <c r="A76" s="4">
        <v>94</v>
      </c>
      <c r="B76" s="6">
        <v>45020</v>
      </c>
      <c r="C76" s="4"/>
      <c r="D76" s="35"/>
      <c r="E76" s="35"/>
      <c r="F76" s="71"/>
    </row>
    <row r="77" spans="1:6" x14ac:dyDescent="0.25">
      <c r="A77" s="4">
        <v>95</v>
      </c>
      <c r="B77" s="6">
        <v>45021</v>
      </c>
      <c r="C77" s="4"/>
      <c r="D77" s="35"/>
      <c r="E77" s="35"/>
      <c r="F77" s="71"/>
    </row>
    <row r="78" spans="1:6" x14ac:dyDescent="0.25">
      <c r="A78" s="4">
        <v>96</v>
      </c>
      <c r="B78" s="6">
        <v>45022</v>
      </c>
      <c r="C78" s="4"/>
      <c r="D78" s="35"/>
      <c r="E78" s="35"/>
      <c r="F78" s="71"/>
    </row>
    <row r="79" spans="1:6" x14ac:dyDescent="0.25">
      <c r="A79" s="4">
        <v>97</v>
      </c>
      <c r="B79" s="6">
        <v>45023</v>
      </c>
      <c r="C79" s="4"/>
      <c r="D79" s="35"/>
      <c r="E79" s="35"/>
      <c r="F79" s="71"/>
    </row>
    <row r="80" spans="1:6" x14ac:dyDescent="0.25">
      <c r="A80" s="4">
        <v>98</v>
      </c>
      <c r="B80" s="6">
        <v>45024</v>
      </c>
      <c r="C80" s="4"/>
      <c r="D80" s="35"/>
      <c r="E80" s="35"/>
      <c r="F80" s="71"/>
    </row>
    <row r="81" spans="1:6" x14ac:dyDescent="0.25">
      <c r="A81" s="4">
        <v>99</v>
      </c>
      <c r="B81" s="6">
        <v>45025</v>
      </c>
      <c r="C81" s="4"/>
      <c r="D81" s="35"/>
      <c r="E81" s="35"/>
      <c r="F81" s="71"/>
    </row>
    <row r="82" spans="1:6" x14ac:dyDescent="0.25">
      <c r="A82" s="4">
        <v>100</v>
      </c>
      <c r="B82" s="6">
        <v>45026</v>
      </c>
      <c r="C82" s="4"/>
      <c r="D82" s="35"/>
      <c r="E82" s="35"/>
      <c r="F82" s="71"/>
    </row>
    <row r="83" spans="1:6" x14ac:dyDescent="0.25">
      <c r="A83" s="4">
        <v>101</v>
      </c>
      <c r="B83" s="6">
        <v>45027</v>
      </c>
      <c r="C83" s="4"/>
      <c r="D83" s="35"/>
      <c r="E83" s="35"/>
      <c r="F83" s="71"/>
    </row>
    <row r="84" spans="1:6" x14ac:dyDescent="0.25">
      <c r="A84" s="4">
        <v>102</v>
      </c>
      <c r="B84" s="6">
        <v>45028</v>
      </c>
      <c r="C84" s="4"/>
      <c r="D84" s="35"/>
      <c r="E84" s="35"/>
      <c r="F84" s="71"/>
    </row>
    <row r="85" spans="1:6" x14ac:dyDescent="0.25">
      <c r="A85" s="4">
        <v>103</v>
      </c>
      <c r="B85" s="6">
        <v>45029</v>
      </c>
      <c r="C85" s="4"/>
      <c r="D85" s="35"/>
      <c r="E85" s="35"/>
      <c r="F85" s="71"/>
    </row>
    <row r="86" spans="1:6" x14ac:dyDescent="0.25">
      <c r="A86" s="4">
        <v>104</v>
      </c>
      <c r="B86" s="6">
        <v>45030</v>
      </c>
      <c r="C86" s="4"/>
      <c r="D86" s="35"/>
      <c r="E86" s="35"/>
      <c r="F86" s="71"/>
    </row>
    <row r="87" spans="1:6" x14ac:dyDescent="0.25">
      <c r="A87" s="4">
        <v>105</v>
      </c>
      <c r="B87" s="6">
        <v>45031</v>
      </c>
      <c r="C87" s="4"/>
      <c r="D87" s="35"/>
      <c r="E87" s="35"/>
      <c r="F87" s="71"/>
    </row>
    <row r="88" spans="1:6" x14ac:dyDescent="0.25">
      <c r="A88" s="4">
        <v>106</v>
      </c>
      <c r="B88" s="6">
        <v>45032</v>
      </c>
      <c r="C88" s="4"/>
      <c r="D88" s="35"/>
      <c r="E88" s="35"/>
      <c r="F88" s="71"/>
    </row>
    <row r="89" spans="1:6" x14ac:dyDescent="0.25">
      <c r="A89" s="4">
        <v>107</v>
      </c>
      <c r="B89" s="6">
        <v>45033</v>
      </c>
      <c r="C89" s="4"/>
      <c r="D89" s="35"/>
      <c r="E89" s="35"/>
      <c r="F89" s="71"/>
    </row>
    <row r="90" spans="1:6" x14ac:dyDescent="0.25">
      <c r="A90" s="4">
        <v>108</v>
      </c>
      <c r="B90" s="6">
        <v>45034</v>
      </c>
      <c r="C90" s="1"/>
      <c r="D90" s="35"/>
      <c r="E90" s="35"/>
      <c r="F90" s="71"/>
    </row>
    <row r="91" spans="1:6" x14ac:dyDescent="0.25">
      <c r="A91" s="4">
        <v>109</v>
      </c>
      <c r="B91" s="6">
        <v>45035</v>
      </c>
      <c r="C91" s="4"/>
      <c r="D91" s="35"/>
      <c r="E91" s="35"/>
      <c r="F91" s="71"/>
    </row>
    <row r="92" spans="1:6" x14ac:dyDescent="0.25">
      <c r="A92" s="4">
        <v>110</v>
      </c>
      <c r="B92" s="6">
        <v>45036</v>
      </c>
      <c r="C92" s="4">
        <v>12</v>
      </c>
      <c r="D92" s="35"/>
      <c r="E92" s="35"/>
      <c r="F92" s="71"/>
    </row>
    <row r="93" spans="1:6" x14ac:dyDescent="0.25">
      <c r="A93" s="4">
        <v>111</v>
      </c>
      <c r="B93" s="6">
        <v>45037</v>
      </c>
      <c r="C93" s="4"/>
      <c r="D93" s="35"/>
      <c r="E93" s="35"/>
      <c r="F93" s="71"/>
    </row>
    <row r="94" spans="1:6" x14ac:dyDescent="0.25">
      <c r="A94" s="4">
        <v>112</v>
      </c>
      <c r="B94" s="6">
        <v>45038</v>
      </c>
      <c r="C94" s="4"/>
      <c r="D94" s="35"/>
      <c r="E94" s="35"/>
      <c r="F94" s="71"/>
    </row>
    <row r="95" spans="1:6" x14ac:dyDescent="0.25">
      <c r="A95" s="4">
        <v>113</v>
      </c>
      <c r="B95" s="6">
        <v>45039</v>
      </c>
      <c r="C95" s="4"/>
      <c r="D95" s="35"/>
      <c r="E95" s="35"/>
      <c r="F95" s="71"/>
    </row>
    <row r="96" spans="1:6" x14ac:dyDescent="0.25">
      <c r="A96" s="4">
        <v>114</v>
      </c>
      <c r="B96" s="6">
        <v>45040</v>
      </c>
      <c r="C96" s="4"/>
      <c r="D96" s="35"/>
      <c r="E96" s="35"/>
      <c r="F96" s="71"/>
    </row>
    <row r="97" spans="1:6" x14ac:dyDescent="0.25">
      <c r="A97" s="4">
        <v>115</v>
      </c>
      <c r="B97" s="6">
        <v>45041</v>
      </c>
      <c r="C97" s="4"/>
      <c r="D97" s="4"/>
      <c r="E97" s="9"/>
      <c r="F97" s="71"/>
    </row>
    <row r="98" spans="1:6" x14ac:dyDescent="0.25">
      <c r="A98" s="4">
        <v>116</v>
      </c>
      <c r="B98" s="6">
        <v>45042</v>
      </c>
      <c r="C98" s="4"/>
      <c r="D98" s="4"/>
      <c r="E98" s="8"/>
      <c r="F98" s="71"/>
    </row>
    <row r="99" spans="1:6" x14ac:dyDescent="0.25">
      <c r="A99" s="4">
        <v>117</v>
      </c>
      <c r="B99" s="6">
        <v>45043</v>
      </c>
      <c r="C99" s="4"/>
      <c r="D99" s="4"/>
      <c r="E99" s="8"/>
      <c r="F99" s="71"/>
    </row>
    <row r="100" spans="1:6" x14ac:dyDescent="0.25">
      <c r="A100" s="4">
        <v>118</v>
      </c>
      <c r="B100" s="6">
        <v>45044</v>
      </c>
      <c r="C100" s="4">
        <v>20</v>
      </c>
      <c r="D100" s="4"/>
      <c r="E100" s="8"/>
      <c r="F100" s="71"/>
    </row>
    <row r="101" spans="1:6" x14ac:dyDescent="0.25">
      <c r="A101" s="4">
        <v>119</v>
      </c>
      <c r="B101" s="6">
        <v>45045</v>
      </c>
      <c r="C101" s="4"/>
      <c r="D101" s="4"/>
      <c r="E101" s="8"/>
      <c r="F101" s="71"/>
    </row>
    <row r="102" spans="1:6" x14ac:dyDescent="0.25">
      <c r="A102" s="4">
        <v>120</v>
      </c>
      <c r="B102" s="6">
        <v>45046</v>
      </c>
      <c r="C102" s="4"/>
      <c r="D102" s="4"/>
      <c r="E102" s="8"/>
      <c r="F102" s="71"/>
    </row>
    <row r="103" spans="1:6" x14ac:dyDescent="0.25">
      <c r="A103" s="4">
        <v>121</v>
      </c>
      <c r="B103" s="6">
        <v>45047</v>
      </c>
      <c r="C103" s="4"/>
      <c r="D103" s="4"/>
      <c r="E103" s="8"/>
      <c r="F103" s="71"/>
    </row>
    <row r="104" spans="1:6" x14ac:dyDescent="0.25">
      <c r="A104" s="4">
        <v>122</v>
      </c>
      <c r="B104" s="6">
        <v>45048</v>
      </c>
      <c r="C104" s="4"/>
      <c r="D104" s="4"/>
      <c r="E104" s="8"/>
      <c r="F104" s="71"/>
    </row>
    <row r="105" spans="1:6" x14ac:dyDescent="0.25">
      <c r="A105" s="4">
        <v>123</v>
      </c>
      <c r="B105" s="6">
        <v>45049</v>
      </c>
      <c r="C105" s="4"/>
      <c r="D105" s="4"/>
      <c r="E105" s="8"/>
      <c r="F105" s="71"/>
    </row>
    <row r="106" spans="1:6" x14ac:dyDescent="0.25">
      <c r="A106" s="4">
        <v>124</v>
      </c>
      <c r="B106" s="6">
        <v>45050</v>
      </c>
      <c r="C106" s="4"/>
      <c r="D106" s="4"/>
      <c r="E106" s="8"/>
      <c r="F106" s="71"/>
    </row>
    <row r="107" spans="1:6" x14ac:dyDescent="0.25">
      <c r="A107" s="4">
        <v>125</v>
      </c>
      <c r="B107" s="6">
        <v>45051</v>
      </c>
      <c r="C107" s="4"/>
      <c r="D107" s="4"/>
      <c r="E107" s="8"/>
      <c r="F107" s="71"/>
    </row>
    <row r="108" spans="1:6" x14ac:dyDescent="0.25">
      <c r="A108" s="4">
        <v>126</v>
      </c>
      <c r="B108" s="6">
        <v>45052</v>
      </c>
      <c r="C108" s="4"/>
      <c r="D108" s="4"/>
      <c r="E108" s="8"/>
      <c r="F108" s="71"/>
    </row>
    <row r="109" spans="1:6" x14ac:dyDescent="0.25">
      <c r="A109" s="4">
        <v>127</v>
      </c>
      <c r="B109" s="6">
        <v>45053</v>
      </c>
      <c r="C109" s="4"/>
      <c r="D109" s="4"/>
      <c r="E109" s="8"/>
      <c r="F109" s="71"/>
    </row>
    <row r="110" spans="1:6" x14ac:dyDescent="0.25">
      <c r="A110" s="4">
        <v>128</v>
      </c>
      <c r="B110" s="6">
        <v>45054</v>
      </c>
      <c r="C110" s="4"/>
      <c r="D110" s="4"/>
      <c r="E110" s="8"/>
      <c r="F110" s="71"/>
    </row>
    <row r="111" spans="1:6" x14ac:dyDescent="0.25">
      <c r="A111" s="4">
        <v>129</v>
      </c>
      <c r="B111" s="6">
        <v>45055</v>
      </c>
      <c r="C111" s="4"/>
      <c r="D111" s="4"/>
      <c r="E111" s="8"/>
      <c r="F111" s="71"/>
    </row>
    <row r="112" spans="1:6" x14ac:dyDescent="0.25">
      <c r="A112" s="4">
        <v>130</v>
      </c>
      <c r="B112" s="6">
        <v>45056</v>
      </c>
      <c r="C112" s="4"/>
      <c r="D112" s="4"/>
      <c r="E112" s="4"/>
      <c r="F112" s="71"/>
    </row>
    <row r="113" spans="1:6" x14ac:dyDescent="0.25">
      <c r="A113" s="4">
        <v>131</v>
      </c>
      <c r="B113" s="6">
        <v>45057</v>
      </c>
      <c r="C113" s="4"/>
      <c r="D113" s="4"/>
      <c r="E113" s="79"/>
      <c r="F113" s="71"/>
    </row>
    <row r="114" spans="1:6" x14ac:dyDescent="0.25">
      <c r="A114" s="4">
        <v>132</v>
      </c>
      <c r="B114" s="6">
        <v>45058</v>
      </c>
      <c r="C114" s="4"/>
      <c r="D114" s="4"/>
      <c r="E114" s="9"/>
      <c r="F114" s="71"/>
    </row>
    <row r="115" spans="1:6" x14ac:dyDescent="0.25">
      <c r="A115" s="4">
        <v>133</v>
      </c>
      <c r="B115" s="6">
        <v>45059</v>
      </c>
      <c r="C115" s="4"/>
      <c r="D115" s="4"/>
      <c r="E115" s="9"/>
      <c r="F115" s="71"/>
    </row>
    <row r="116" spans="1:6" x14ac:dyDescent="0.25">
      <c r="A116" s="4">
        <v>134</v>
      </c>
      <c r="B116" s="6">
        <v>45060</v>
      </c>
      <c r="C116" s="4"/>
      <c r="D116" s="4"/>
      <c r="E116" s="9"/>
      <c r="F116" s="71"/>
    </row>
    <row r="117" spans="1:6" x14ac:dyDescent="0.25">
      <c r="A117" s="4">
        <v>135</v>
      </c>
      <c r="B117" s="6">
        <v>45061</v>
      </c>
      <c r="C117" s="4"/>
      <c r="D117" s="4"/>
      <c r="E117" s="9"/>
      <c r="F117" s="71"/>
    </row>
    <row r="118" spans="1:6" x14ac:dyDescent="0.25">
      <c r="A118" s="4">
        <v>136</v>
      </c>
      <c r="B118" s="6">
        <v>45062</v>
      </c>
      <c r="C118" s="4"/>
      <c r="D118" s="4"/>
      <c r="E118" s="9"/>
      <c r="F118" s="71"/>
    </row>
    <row r="119" spans="1:6" x14ac:dyDescent="0.25">
      <c r="A119" s="4">
        <v>137</v>
      </c>
      <c r="B119" s="6">
        <v>45063</v>
      </c>
      <c r="C119" s="4">
        <v>24</v>
      </c>
      <c r="D119" s="4"/>
      <c r="E119" s="9"/>
      <c r="F119" s="71"/>
    </row>
    <row r="120" spans="1:6" x14ac:dyDescent="0.25">
      <c r="A120" s="4">
        <v>138</v>
      </c>
      <c r="B120" s="6">
        <v>45064</v>
      </c>
      <c r="C120" s="1"/>
      <c r="D120" s="4"/>
      <c r="E120" s="9"/>
      <c r="F120" s="71"/>
    </row>
    <row r="121" spans="1:6" x14ac:dyDescent="0.25">
      <c r="A121" s="4">
        <v>139</v>
      </c>
      <c r="B121" s="6">
        <v>45065</v>
      </c>
      <c r="C121" s="4"/>
      <c r="D121" s="4"/>
      <c r="E121" s="9"/>
      <c r="F121" s="71"/>
    </row>
    <row r="122" spans="1:6" x14ac:dyDescent="0.25">
      <c r="A122" s="4">
        <v>140</v>
      </c>
      <c r="B122" s="6">
        <v>45066</v>
      </c>
      <c r="C122" s="4"/>
      <c r="D122" s="4"/>
      <c r="E122" s="9"/>
      <c r="F122" s="71"/>
    </row>
    <row r="123" spans="1:6" x14ac:dyDescent="0.25">
      <c r="A123" s="4">
        <v>141</v>
      </c>
      <c r="B123" s="6">
        <v>45067</v>
      </c>
      <c r="C123" s="4"/>
      <c r="D123" s="4"/>
      <c r="E123" s="9"/>
      <c r="F123" s="71"/>
    </row>
    <row r="124" spans="1:6" x14ac:dyDescent="0.25">
      <c r="A124" s="4">
        <v>142</v>
      </c>
      <c r="B124" s="6">
        <v>45068</v>
      </c>
      <c r="C124" s="4"/>
      <c r="D124" s="4"/>
      <c r="E124" s="9"/>
      <c r="F124" s="71"/>
    </row>
    <row r="125" spans="1:6" x14ac:dyDescent="0.25">
      <c r="A125" s="4">
        <v>143</v>
      </c>
      <c r="B125" s="6">
        <v>45069</v>
      </c>
      <c r="C125" s="4"/>
      <c r="D125" s="4"/>
      <c r="E125" s="9"/>
      <c r="F125" s="71"/>
    </row>
    <row r="126" spans="1:6" x14ac:dyDescent="0.25">
      <c r="A126" s="4">
        <v>144</v>
      </c>
      <c r="B126" s="6">
        <v>45070</v>
      </c>
      <c r="C126" s="4"/>
      <c r="D126" s="4"/>
      <c r="E126" s="9"/>
      <c r="F126" s="71"/>
    </row>
    <row r="127" spans="1:6" x14ac:dyDescent="0.25">
      <c r="A127" s="4">
        <v>145</v>
      </c>
      <c r="B127" s="6">
        <v>45071</v>
      </c>
      <c r="C127" s="4"/>
      <c r="D127" s="4"/>
      <c r="E127" s="9"/>
      <c r="F127" s="71"/>
    </row>
    <row r="128" spans="1:6" x14ac:dyDescent="0.25">
      <c r="A128" s="4">
        <v>146</v>
      </c>
      <c r="B128" s="6">
        <v>45072</v>
      </c>
      <c r="C128" s="4"/>
      <c r="D128" s="4"/>
      <c r="E128" s="9"/>
      <c r="F128" s="71"/>
    </row>
    <row r="129" spans="1:6" x14ac:dyDescent="0.25">
      <c r="A129" s="4">
        <v>147</v>
      </c>
      <c r="B129" s="6">
        <v>45073</v>
      </c>
      <c r="C129" s="4"/>
      <c r="D129" s="4"/>
      <c r="E129" s="9"/>
      <c r="F129" s="71"/>
    </row>
    <row r="130" spans="1:6" x14ac:dyDescent="0.25">
      <c r="A130" s="4">
        <v>148</v>
      </c>
      <c r="B130" s="6">
        <v>45074</v>
      </c>
      <c r="C130" s="4"/>
      <c r="D130" s="4"/>
      <c r="E130" s="9"/>
      <c r="F130" s="71"/>
    </row>
    <row r="131" spans="1:6" x14ac:dyDescent="0.25">
      <c r="A131" s="4">
        <v>149</v>
      </c>
      <c r="B131" s="6">
        <v>45075</v>
      </c>
      <c r="C131" s="4"/>
      <c r="D131" s="4"/>
      <c r="E131" s="9"/>
      <c r="F131" s="71"/>
    </row>
    <row r="132" spans="1:6" x14ac:dyDescent="0.25">
      <c r="A132" s="4">
        <v>150</v>
      </c>
      <c r="B132" s="6">
        <v>45076</v>
      </c>
      <c r="C132" s="4"/>
      <c r="D132" s="4"/>
      <c r="E132" s="9"/>
      <c r="F132" s="71"/>
    </row>
    <row r="133" spans="1:6" x14ac:dyDescent="0.25">
      <c r="A133" s="4">
        <v>151</v>
      </c>
      <c r="B133" s="6">
        <v>45077</v>
      </c>
      <c r="C133" s="4">
        <v>24</v>
      </c>
      <c r="D133" s="4"/>
      <c r="E133" s="9"/>
      <c r="F133" s="71"/>
    </row>
    <row r="134" spans="1:6" x14ac:dyDescent="0.25">
      <c r="A134" s="4">
        <v>152</v>
      </c>
      <c r="B134" s="6">
        <v>45078</v>
      </c>
      <c r="D134" s="4"/>
      <c r="E134" s="9"/>
      <c r="F134" s="71"/>
    </row>
    <row r="135" spans="1:6" x14ac:dyDescent="0.25">
      <c r="A135" s="4">
        <v>153</v>
      </c>
      <c r="B135" s="6">
        <v>45079</v>
      </c>
      <c r="D135" s="4"/>
      <c r="E135" s="9"/>
      <c r="F135" s="71"/>
    </row>
    <row r="136" spans="1:6" x14ac:dyDescent="0.25">
      <c r="A136" s="4">
        <v>154</v>
      </c>
      <c r="B136" s="6">
        <v>45080</v>
      </c>
      <c r="D136" s="4"/>
      <c r="E136" s="9"/>
      <c r="F136" s="71"/>
    </row>
    <row r="137" spans="1:6" x14ac:dyDescent="0.25">
      <c r="A137" s="4">
        <v>155</v>
      </c>
      <c r="B137" s="6">
        <v>45081</v>
      </c>
      <c r="C137" s="1"/>
      <c r="E137" s="9"/>
      <c r="F137" s="71"/>
    </row>
    <row r="138" spans="1:6" x14ac:dyDescent="0.25">
      <c r="A138" s="4">
        <v>156</v>
      </c>
      <c r="B138" s="6">
        <v>45082</v>
      </c>
      <c r="E138" s="9"/>
      <c r="F138" s="71"/>
    </row>
    <row r="139" spans="1:6" x14ac:dyDescent="0.25">
      <c r="A139" s="4">
        <v>157</v>
      </c>
      <c r="B139" s="6">
        <v>45083</v>
      </c>
      <c r="E139" s="9"/>
      <c r="F139" s="71"/>
    </row>
    <row r="140" spans="1:6" x14ac:dyDescent="0.25">
      <c r="A140" s="4">
        <v>158</v>
      </c>
      <c r="B140" s="6">
        <v>45084</v>
      </c>
      <c r="E140" s="9"/>
      <c r="F140" s="71"/>
    </row>
    <row r="141" spans="1:6" x14ac:dyDescent="0.25">
      <c r="A141" s="4">
        <v>159</v>
      </c>
      <c r="B141" s="6">
        <v>45085</v>
      </c>
      <c r="C141" s="4"/>
      <c r="E141" s="9"/>
      <c r="F141" s="71"/>
    </row>
    <row r="142" spans="1:6" x14ac:dyDescent="0.25">
      <c r="A142" s="4">
        <v>160</v>
      </c>
      <c r="B142" s="6">
        <v>45086</v>
      </c>
      <c r="E142" s="9"/>
      <c r="F142" s="71"/>
    </row>
    <row r="143" spans="1:6" x14ac:dyDescent="0.25">
      <c r="A143" s="4">
        <v>161</v>
      </c>
      <c r="B143" s="6">
        <v>45087</v>
      </c>
      <c r="E143" s="9"/>
      <c r="F143" s="71"/>
    </row>
    <row r="144" spans="1:6" x14ac:dyDescent="0.25">
      <c r="A144" s="4">
        <v>162</v>
      </c>
      <c r="B144" s="6">
        <v>45088</v>
      </c>
      <c r="E144" s="9"/>
      <c r="F144" s="71"/>
    </row>
    <row r="145" spans="1:6" x14ac:dyDescent="0.25">
      <c r="A145" s="4">
        <v>163</v>
      </c>
      <c r="B145" s="6">
        <v>45089</v>
      </c>
      <c r="E145" s="9"/>
      <c r="F145" s="71"/>
    </row>
    <row r="146" spans="1:6" x14ac:dyDescent="0.25">
      <c r="A146" s="4">
        <v>164</v>
      </c>
      <c r="B146" s="6">
        <v>45090</v>
      </c>
      <c r="E146" s="9"/>
      <c r="F146" s="71"/>
    </row>
    <row r="147" spans="1:6" x14ac:dyDescent="0.25">
      <c r="A147" s="4">
        <v>165</v>
      </c>
      <c r="B147" s="6">
        <v>45091</v>
      </c>
      <c r="E147" s="9"/>
      <c r="F147" s="71"/>
    </row>
    <row r="148" spans="1:6" x14ac:dyDescent="0.25">
      <c r="A148" s="4">
        <v>166</v>
      </c>
      <c r="B148" s="6">
        <v>45092</v>
      </c>
      <c r="C148">
        <v>26</v>
      </c>
      <c r="E148" s="9"/>
      <c r="F148" s="71"/>
    </row>
    <row r="149" spans="1:6" x14ac:dyDescent="0.25">
      <c r="A149" s="4">
        <v>167</v>
      </c>
      <c r="B149" s="6">
        <v>45093</v>
      </c>
      <c r="E149" s="9"/>
      <c r="F149" s="71"/>
    </row>
    <row r="150" spans="1:6" x14ac:dyDescent="0.25">
      <c r="A150" s="4">
        <v>168</v>
      </c>
      <c r="B150" s="6">
        <v>45094</v>
      </c>
      <c r="E150" s="9"/>
      <c r="F150" s="71"/>
    </row>
    <row r="151" spans="1:6" x14ac:dyDescent="0.25">
      <c r="A151" s="4">
        <v>169</v>
      </c>
      <c r="B151" s="6">
        <v>45095</v>
      </c>
      <c r="E151" s="9"/>
      <c r="F151" s="71"/>
    </row>
    <row r="152" spans="1:6" x14ac:dyDescent="0.25">
      <c r="A152" s="4">
        <v>170</v>
      </c>
      <c r="B152" s="6">
        <v>45096</v>
      </c>
      <c r="E152" s="9"/>
      <c r="F152" s="71"/>
    </row>
    <row r="153" spans="1:6" x14ac:dyDescent="0.25">
      <c r="A153" s="4">
        <v>171</v>
      </c>
      <c r="B153" s="6">
        <v>45097</v>
      </c>
      <c r="E153" s="9"/>
      <c r="F153" s="71"/>
    </row>
    <row r="154" spans="1:6" x14ac:dyDescent="0.25">
      <c r="A154" s="4">
        <v>172</v>
      </c>
      <c r="B154" s="6">
        <v>45098</v>
      </c>
      <c r="E154" s="9"/>
      <c r="F154" s="71"/>
    </row>
    <row r="155" spans="1:6" x14ac:dyDescent="0.25">
      <c r="A155" s="4">
        <v>173</v>
      </c>
      <c r="B155" s="6">
        <v>45099</v>
      </c>
      <c r="E155" s="9"/>
      <c r="F155" s="71"/>
    </row>
    <row r="156" spans="1:6" x14ac:dyDescent="0.25">
      <c r="A156" s="4">
        <v>174</v>
      </c>
      <c r="B156" s="6">
        <v>45100</v>
      </c>
      <c r="C156">
        <v>26</v>
      </c>
      <c r="E156" s="9"/>
      <c r="F156" s="71"/>
    </row>
    <row r="157" spans="1:6" x14ac:dyDescent="0.25">
      <c r="A157" s="4">
        <v>175</v>
      </c>
      <c r="B157" s="6">
        <v>45101</v>
      </c>
      <c r="E157" s="9"/>
      <c r="F157" s="71"/>
    </row>
    <row r="158" spans="1:6" x14ac:dyDescent="0.25">
      <c r="A158" s="4">
        <v>176</v>
      </c>
      <c r="B158" s="6">
        <v>45102</v>
      </c>
      <c r="E158" s="9"/>
      <c r="F158" s="71"/>
    </row>
    <row r="159" spans="1:6" x14ac:dyDescent="0.25">
      <c r="A159" s="4">
        <v>177</v>
      </c>
      <c r="B159" s="6">
        <v>45103</v>
      </c>
      <c r="E159" s="9"/>
      <c r="F159" s="71"/>
    </row>
    <row r="160" spans="1:6" x14ac:dyDescent="0.25">
      <c r="A160" s="4">
        <v>178</v>
      </c>
      <c r="B160" s="6">
        <v>45104</v>
      </c>
      <c r="E160" s="9"/>
      <c r="F160" s="71"/>
    </row>
    <row r="161" spans="1:6" x14ac:dyDescent="0.25">
      <c r="A161" s="4">
        <v>179</v>
      </c>
      <c r="B161" s="6">
        <v>45105</v>
      </c>
      <c r="E161" s="9"/>
      <c r="F161" s="71"/>
    </row>
    <row r="162" spans="1:6" x14ac:dyDescent="0.25">
      <c r="A162" s="4">
        <v>180</v>
      </c>
      <c r="B162" s="6">
        <v>45106</v>
      </c>
      <c r="E162" s="9"/>
      <c r="F162" s="71"/>
    </row>
    <row r="163" spans="1:6" x14ac:dyDescent="0.25">
      <c r="A163" s="4">
        <v>181</v>
      </c>
      <c r="B163" s="6">
        <v>45107</v>
      </c>
      <c r="E163" s="9"/>
      <c r="F163" s="81"/>
    </row>
    <row r="164" spans="1:6" x14ac:dyDescent="0.25">
      <c r="A164" s="4"/>
      <c r="B164" s="6"/>
      <c r="E164" s="67"/>
      <c r="F164" s="71"/>
    </row>
    <row r="165" spans="1:6" x14ac:dyDescent="0.25">
      <c r="A165" s="4"/>
      <c r="B165" s="6"/>
      <c r="E165" s="67"/>
      <c r="F165" s="71"/>
    </row>
    <row r="166" spans="1:6" x14ac:dyDescent="0.25">
      <c r="A166" s="4"/>
      <c r="B166" s="6"/>
      <c r="C166" t="s">
        <v>90</v>
      </c>
      <c r="D166" t="s">
        <v>120</v>
      </c>
      <c r="E166" s="67" t="s">
        <v>92</v>
      </c>
      <c r="F166" s="71" t="s">
        <v>121</v>
      </c>
    </row>
    <row r="167" spans="1:6" x14ac:dyDescent="0.25">
      <c r="A167" s="4"/>
      <c r="B167" s="6"/>
      <c r="C167">
        <f>C156</f>
        <v>26</v>
      </c>
      <c r="D167" t="s">
        <v>148</v>
      </c>
      <c r="E167" s="111">
        <f>C167*(0.81*2)</f>
        <v>42.120000000000005</v>
      </c>
      <c r="F167" s="71" t="s">
        <v>149</v>
      </c>
    </row>
    <row r="168" spans="1:6" x14ac:dyDescent="0.25">
      <c r="A168" s="4"/>
      <c r="B168" s="6"/>
      <c r="E168" s="67"/>
      <c r="F168" s="71"/>
    </row>
    <row r="169" spans="1:6" x14ac:dyDescent="0.25">
      <c r="A169" s="4"/>
      <c r="B169" s="6"/>
      <c r="E169" s="67"/>
      <c r="F169" s="71"/>
    </row>
    <row r="170" spans="1:6" x14ac:dyDescent="0.25">
      <c r="A170" s="4"/>
      <c r="B170" s="6"/>
      <c r="E170" s="67"/>
      <c r="F170" s="71"/>
    </row>
    <row r="171" spans="1:6" x14ac:dyDescent="0.25">
      <c r="A171" s="4"/>
      <c r="B171" s="6"/>
      <c r="F171" s="71"/>
    </row>
    <row r="172" spans="1:6" x14ac:dyDescent="0.25">
      <c r="F172" s="71"/>
    </row>
    <row r="173" spans="1:6" x14ac:dyDescent="0.25">
      <c r="F173" s="71"/>
    </row>
    <row r="175" spans="1:6" x14ac:dyDescent="0.25">
      <c r="D175" s="74"/>
    </row>
  </sheetData>
  <mergeCells count="4">
    <mergeCell ref="A1:F1"/>
    <mergeCell ref="A2:F2"/>
    <mergeCell ref="A3:F3"/>
    <mergeCell ref="A4:F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>
      <selection activeCell="K32" sqref="K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35"/>
  <sheetViews>
    <sheetView topLeftCell="A36" workbookViewId="0">
      <selection activeCell="E11" sqref="E11:E114"/>
    </sheetView>
  </sheetViews>
  <sheetFormatPr defaultRowHeight="15" x14ac:dyDescent="0.25"/>
  <cols>
    <col min="1" max="3" width="10.42578125" customWidth="1"/>
    <col min="4" max="4" width="10" customWidth="1"/>
    <col min="5" max="5" width="10.7109375" customWidth="1"/>
    <col min="6" max="7" width="10.85546875" customWidth="1"/>
    <col min="8" max="8" width="12.28515625" customWidth="1"/>
    <col min="9" max="9" width="13.28515625" customWidth="1"/>
    <col min="10" max="10" width="18.42578125" customWidth="1"/>
    <col min="11" max="11" width="10.5703125" customWidth="1"/>
    <col min="12" max="12" width="10.28515625" customWidth="1"/>
    <col min="13" max="13" width="13.5703125" customWidth="1"/>
    <col min="14" max="14" width="11.7109375" customWidth="1"/>
    <col min="15" max="15" width="14" customWidth="1"/>
    <col min="16" max="16" width="9.7109375" customWidth="1"/>
    <col min="17" max="17" width="13" customWidth="1"/>
    <col min="18" max="18" width="13.7109375" customWidth="1"/>
  </cols>
  <sheetData>
    <row r="1" spans="1:18" x14ac:dyDescent="0.25">
      <c r="D1" s="154" t="s">
        <v>61</v>
      </c>
      <c r="E1" s="154"/>
      <c r="F1" s="154"/>
      <c r="G1" s="154"/>
      <c r="H1" s="154"/>
      <c r="I1" s="154"/>
      <c r="J1" s="3"/>
      <c r="K1" s="15" t="s">
        <v>53</v>
      </c>
      <c r="L1" s="15" t="s">
        <v>53</v>
      </c>
    </row>
    <row r="2" spans="1:18" ht="15.75" thickBot="1" x14ac:dyDescent="0.3">
      <c r="A2" s="11" t="s">
        <v>27</v>
      </c>
      <c r="B2" s="11" t="s">
        <v>4</v>
      </c>
      <c r="C2" s="11" t="s">
        <v>27</v>
      </c>
      <c r="D2" s="11" t="s">
        <v>46</v>
      </c>
      <c r="E2" s="11" t="s">
        <v>47</v>
      </c>
      <c r="F2" s="11" t="s">
        <v>48</v>
      </c>
      <c r="G2" s="11" t="s">
        <v>49</v>
      </c>
      <c r="H2" s="11" t="s">
        <v>50</v>
      </c>
      <c r="I2" s="11" t="s">
        <v>51</v>
      </c>
      <c r="J2" s="11" t="s">
        <v>63</v>
      </c>
      <c r="K2" s="11" t="s">
        <v>52</v>
      </c>
      <c r="L2" s="11" t="s">
        <v>54</v>
      </c>
      <c r="M2" s="11" t="s">
        <v>55</v>
      </c>
      <c r="N2" s="11" t="s">
        <v>56</v>
      </c>
      <c r="O2" s="11" t="s">
        <v>57</v>
      </c>
      <c r="P2" s="11" t="s">
        <v>58</v>
      </c>
      <c r="Q2" s="11" t="s">
        <v>59</v>
      </c>
      <c r="R2" s="11" t="s">
        <v>60</v>
      </c>
    </row>
    <row r="3" spans="1:18" x14ac:dyDescent="0.25">
      <c r="A3" s="12">
        <v>49</v>
      </c>
      <c r="B3" s="12"/>
      <c r="C3" s="12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4" spans="1:18" x14ac:dyDescent="0.25">
      <c r="A4" s="13">
        <v>50</v>
      </c>
      <c r="B4" s="13"/>
      <c r="C4" s="13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</row>
    <row r="5" spans="1:18" x14ac:dyDescent="0.25">
      <c r="A5" s="13">
        <v>51</v>
      </c>
      <c r="B5" s="13"/>
      <c r="C5" s="13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</row>
    <row r="6" spans="1:18" x14ac:dyDescent="0.25">
      <c r="A6" s="13">
        <v>52</v>
      </c>
      <c r="B6" s="13"/>
      <c r="C6" s="13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</row>
    <row r="7" spans="1:18" x14ac:dyDescent="0.25">
      <c r="A7" s="13">
        <v>53</v>
      </c>
      <c r="B7" s="13"/>
      <c r="C7" s="13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</row>
    <row r="8" spans="1:18" x14ac:dyDescent="0.25">
      <c r="A8" s="13">
        <v>54</v>
      </c>
      <c r="B8" s="13"/>
      <c r="C8" s="13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</row>
    <row r="9" spans="1:18" x14ac:dyDescent="0.25">
      <c r="A9" s="13">
        <v>55</v>
      </c>
      <c r="B9" s="13"/>
      <c r="C9" s="13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</row>
    <row r="10" spans="1:18" x14ac:dyDescent="0.25">
      <c r="A10" s="13">
        <v>56</v>
      </c>
      <c r="B10" s="29">
        <v>42060</v>
      </c>
      <c r="C10" s="17">
        <v>56</v>
      </c>
      <c r="D10" s="18">
        <v>3.2258064516129031E-2</v>
      </c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</row>
    <row r="11" spans="1:18" x14ac:dyDescent="0.25">
      <c r="A11" s="13">
        <v>57</v>
      </c>
      <c r="B11" s="29">
        <v>42061</v>
      </c>
      <c r="C11" s="17">
        <v>57</v>
      </c>
      <c r="D11" s="18">
        <v>3.7220843672456573E-2</v>
      </c>
      <c r="E11" s="18">
        <v>1.020408163265306E-2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f>AVERAGE(D11:G11)</f>
        <v>1.1856231326277408E-2</v>
      </c>
      <c r="N11" s="18">
        <f>AVERAGE(H11:I11)</f>
        <v>0</v>
      </c>
      <c r="O11" s="18">
        <f>AVERAGE(K11:K11)</f>
        <v>0</v>
      </c>
      <c r="P11" s="18">
        <f>AVERAGE(D11:I11)</f>
        <v>7.9041542175182725E-3</v>
      </c>
      <c r="Q11" s="18">
        <f>AVERAGE(H11:L11)</f>
        <v>0</v>
      </c>
      <c r="R11" s="18">
        <f>AVERAGE(D11:L11)</f>
        <v>5.2694361450121817E-3</v>
      </c>
    </row>
    <row r="12" spans="1:18" x14ac:dyDescent="0.25">
      <c r="A12" s="13">
        <v>58</v>
      </c>
      <c r="B12" s="29">
        <v>42062</v>
      </c>
      <c r="C12" s="17">
        <v>58</v>
      </c>
      <c r="D12" s="18">
        <v>4.2183746898263028E-2</v>
      </c>
      <c r="E12" s="18">
        <v>1.7006802721088433E-2</v>
      </c>
      <c r="F12" s="18">
        <v>8.3333333333333332E-3</v>
      </c>
      <c r="G12" s="18">
        <v>2.976190476190476E-3</v>
      </c>
      <c r="H12" s="18">
        <v>5.8139534883720938E-3</v>
      </c>
      <c r="I12" s="18">
        <v>6.4935064935064931E-3</v>
      </c>
      <c r="J12" s="18">
        <v>1.6666666666666666E-2</v>
      </c>
      <c r="K12" s="18">
        <v>0</v>
      </c>
      <c r="L12" s="18">
        <v>0</v>
      </c>
      <c r="M12" s="18">
        <f>AVERAGE(D12:G12)</f>
        <v>1.762501835721882E-2</v>
      </c>
      <c r="N12" s="18">
        <f t="shared" ref="N12:N75" si="0">AVERAGE(H12:I12)</f>
        <v>6.1537299909392934E-3</v>
      </c>
      <c r="O12" s="18">
        <f t="shared" ref="O12:O75" si="1">AVERAGE(K12:K12)</f>
        <v>0</v>
      </c>
      <c r="P12" s="18">
        <f t="shared" ref="P12:P75" si="2">AVERAGE(D12:I12)</f>
        <v>1.3801255568458978E-2</v>
      </c>
      <c r="Q12" s="18">
        <f>AVERAGE(H12:L12)</f>
        <v>5.7948253297090508E-3</v>
      </c>
      <c r="R12" s="18">
        <f t="shared" ref="R12:R75" si="3">AVERAGE(D12:L12)</f>
        <v>1.105268889749117E-2</v>
      </c>
    </row>
    <row r="13" spans="1:18" x14ac:dyDescent="0.25">
      <c r="A13" s="13">
        <v>59</v>
      </c>
      <c r="B13" s="29">
        <v>42063</v>
      </c>
      <c r="C13" s="17">
        <v>59</v>
      </c>
      <c r="D13" s="18">
        <v>4.7146650124069475E-2</v>
      </c>
      <c r="E13" s="18">
        <v>2.3812925170068028E-2</v>
      </c>
      <c r="F13" s="18">
        <v>1.6666666666666666E-2</v>
      </c>
      <c r="G13" s="18">
        <v>5.9553571428571416E-3</v>
      </c>
      <c r="H13" s="18">
        <v>1.1635382059800664E-2</v>
      </c>
      <c r="I13" s="18">
        <v>1.2993506493506491E-2</v>
      </c>
      <c r="J13" s="18">
        <v>5.000000000000001E-2</v>
      </c>
      <c r="K13" s="18">
        <v>0</v>
      </c>
      <c r="L13" s="18">
        <v>0</v>
      </c>
      <c r="M13" s="18">
        <f t="shared" ref="M13:M76" si="4">AVERAGE(D13:G13)</f>
        <v>2.3395399775915326E-2</v>
      </c>
      <c r="N13" s="18">
        <f t="shared" si="0"/>
        <v>1.2314444276653578E-2</v>
      </c>
      <c r="O13" s="18">
        <f t="shared" si="1"/>
        <v>0</v>
      </c>
      <c r="P13" s="18">
        <f t="shared" si="2"/>
        <v>1.9701747942828075E-2</v>
      </c>
      <c r="Q13" s="18">
        <f t="shared" ref="Q13:Q75" si="5">AVERAGE(H13:L13)</f>
        <v>1.4925777710661434E-2</v>
      </c>
      <c r="R13" s="18">
        <f t="shared" si="3"/>
        <v>1.8690054184107609E-2</v>
      </c>
    </row>
    <row r="14" spans="1:18" x14ac:dyDescent="0.25">
      <c r="A14" s="13">
        <v>60</v>
      </c>
      <c r="B14" s="29">
        <v>42064</v>
      </c>
      <c r="C14" s="17">
        <v>60</v>
      </c>
      <c r="D14" s="18">
        <v>5.210955334987593E-2</v>
      </c>
      <c r="E14" s="18">
        <v>3.0619047619047619E-2</v>
      </c>
      <c r="F14" s="18">
        <v>2.5000000000000001E-2</v>
      </c>
      <c r="G14" s="18">
        <v>8.9345238095238089E-3</v>
      </c>
      <c r="H14" s="18">
        <v>1.7456810631229235E-2</v>
      </c>
      <c r="I14" s="18">
        <v>1.9493506493506493E-2</v>
      </c>
      <c r="J14" s="18">
        <v>6.6666666666666666E-2</v>
      </c>
      <c r="K14" s="18">
        <v>0</v>
      </c>
      <c r="L14" s="18">
        <v>0</v>
      </c>
      <c r="M14" s="18">
        <f t="shared" si="4"/>
        <v>2.9165781194611842E-2</v>
      </c>
      <c r="N14" s="18">
        <f t="shared" si="0"/>
        <v>1.8475158562367866E-2</v>
      </c>
      <c r="O14" s="18">
        <f t="shared" si="1"/>
        <v>0</v>
      </c>
      <c r="P14" s="18">
        <f t="shared" si="2"/>
        <v>2.5602240317197184E-2</v>
      </c>
      <c r="Q14" s="18">
        <f t="shared" si="5"/>
        <v>2.0723396758280478E-2</v>
      </c>
      <c r="R14" s="18">
        <f t="shared" si="3"/>
        <v>2.4475567618872193E-2</v>
      </c>
    </row>
    <row r="15" spans="1:18" x14ac:dyDescent="0.25">
      <c r="A15" s="13">
        <v>61</v>
      </c>
      <c r="B15" s="29">
        <v>42065</v>
      </c>
      <c r="C15" s="17">
        <v>61</v>
      </c>
      <c r="D15" s="18">
        <v>5.7072456575682384E-2</v>
      </c>
      <c r="E15" s="18">
        <v>3.742517006802721E-2</v>
      </c>
      <c r="F15" s="18">
        <v>3.3333333333333333E-2</v>
      </c>
      <c r="G15" s="18">
        <v>1.1913690476190475E-2</v>
      </c>
      <c r="H15" s="18">
        <v>2.327823920265781E-2</v>
      </c>
      <c r="I15" s="18">
        <v>2.5993506493506492E-2</v>
      </c>
      <c r="J15" s="18">
        <v>8.3333333333333329E-2</v>
      </c>
      <c r="K15" s="18">
        <v>0</v>
      </c>
      <c r="L15" s="18">
        <v>0</v>
      </c>
      <c r="M15" s="18">
        <f t="shared" si="4"/>
        <v>3.4936162613308348E-2</v>
      </c>
      <c r="N15" s="18">
        <f t="shared" si="0"/>
        <v>2.4635872848082149E-2</v>
      </c>
      <c r="O15" s="18">
        <f t="shared" si="1"/>
        <v>0</v>
      </c>
      <c r="P15" s="18">
        <f t="shared" si="2"/>
        <v>3.1502732691566282E-2</v>
      </c>
      <c r="Q15" s="18">
        <f t="shared" si="5"/>
        <v>2.652101580589953E-2</v>
      </c>
      <c r="R15" s="18">
        <f t="shared" si="3"/>
        <v>3.0261081053636778E-2</v>
      </c>
    </row>
    <row r="16" spans="1:18" x14ac:dyDescent="0.25">
      <c r="A16" s="13">
        <v>62</v>
      </c>
      <c r="B16" s="29">
        <v>42066</v>
      </c>
      <c r="C16" s="17">
        <v>62</v>
      </c>
      <c r="D16" s="18">
        <v>6.2035359801488839E-2</v>
      </c>
      <c r="E16" s="18">
        <v>4.4231292517006797E-2</v>
      </c>
      <c r="F16" s="18">
        <v>4.1666666666666664E-2</v>
      </c>
      <c r="G16" s="18">
        <v>1.4892857142857143E-2</v>
      </c>
      <c r="H16" s="18">
        <v>2.9099667774086381E-2</v>
      </c>
      <c r="I16" s="18">
        <v>3.2493506493506491E-2</v>
      </c>
      <c r="J16" s="18">
        <v>9.9999999999999992E-2</v>
      </c>
      <c r="K16" s="18">
        <v>0</v>
      </c>
      <c r="L16" s="18">
        <v>0</v>
      </c>
      <c r="M16" s="18">
        <f t="shared" si="4"/>
        <v>4.0706544032004861E-2</v>
      </c>
      <c r="N16" s="18">
        <f t="shared" si="0"/>
        <v>3.0796587133796436E-2</v>
      </c>
      <c r="O16" s="18">
        <f t="shared" si="1"/>
        <v>0</v>
      </c>
      <c r="P16" s="18">
        <f t="shared" si="2"/>
        <v>3.7403225065935387E-2</v>
      </c>
      <c r="Q16" s="18">
        <f t="shared" si="5"/>
        <v>3.2318634853518574E-2</v>
      </c>
      <c r="R16" s="18">
        <f t="shared" si="3"/>
        <v>3.6046594488401369E-2</v>
      </c>
    </row>
    <row r="17" spans="1:18" x14ac:dyDescent="0.25">
      <c r="A17" s="13">
        <v>63</v>
      </c>
      <c r="B17" s="29">
        <v>42067</v>
      </c>
      <c r="C17" s="17">
        <v>63</v>
      </c>
      <c r="D17" s="18">
        <v>6.6998263027295293E-2</v>
      </c>
      <c r="E17" s="18">
        <v>5.1037414965986391E-2</v>
      </c>
      <c r="F17" s="18">
        <v>0.05</v>
      </c>
      <c r="G17" s="18">
        <v>1.787202380952381E-2</v>
      </c>
      <c r="H17" s="18">
        <v>3.4921096345514956E-2</v>
      </c>
      <c r="I17" s="18">
        <v>3.8993506493506497E-2</v>
      </c>
      <c r="J17" s="18">
        <v>0.11666666666666665</v>
      </c>
      <c r="K17" s="18">
        <v>0</v>
      </c>
      <c r="L17" s="18">
        <v>0</v>
      </c>
      <c r="M17" s="18">
        <f t="shared" si="4"/>
        <v>4.6476925450701367E-2</v>
      </c>
      <c r="N17" s="18">
        <f t="shared" si="0"/>
        <v>3.695730141951073E-2</v>
      </c>
      <c r="O17" s="18">
        <f t="shared" si="1"/>
        <v>0</v>
      </c>
      <c r="P17" s="18">
        <f t="shared" si="2"/>
        <v>4.3303717440304486E-2</v>
      </c>
      <c r="Q17" s="18">
        <f t="shared" si="5"/>
        <v>3.8116253901137619E-2</v>
      </c>
      <c r="R17" s="18">
        <f t="shared" si="3"/>
        <v>4.1832107923165954E-2</v>
      </c>
    </row>
    <row r="18" spans="1:18" x14ac:dyDescent="0.25">
      <c r="A18" s="13">
        <v>64</v>
      </c>
      <c r="B18" s="29">
        <v>42068</v>
      </c>
      <c r="C18" s="17">
        <v>64</v>
      </c>
      <c r="D18" s="18">
        <v>7.1961166253101741E-2</v>
      </c>
      <c r="E18" s="18">
        <v>5.7843537414965979E-2</v>
      </c>
      <c r="F18" s="18">
        <v>5.7407407407407414E-2</v>
      </c>
      <c r="G18" s="18">
        <v>2.0833333333333332E-2</v>
      </c>
      <c r="H18" s="18">
        <v>4.0742524916943523E-2</v>
      </c>
      <c r="I18" s="18">
        <v>4.5493506493506496E-2</v>
      </c>
      <c r="J18" s="18">
        <v>0.13333333333333333</v>
      </c>
      <c r="K18" s="18">
        <v>0</v>
      </c>
      <c r="L18" s="18">
        <v>0</v>
      </c>
      <c r="M18" s="18">
        <f t="shared" si="4"/>
        <v>5.2011361102202121E-2</v>
      </c>
      <c r="N18" s="18">
        <f t="shared" si="0"/>
        <v>4.3118015705225013E-2</v>
      </c>
      <c r="O18" s="18">
        <f t="shared" si="1"/>
        <v>0</v>
      </c>
      <c r="P18" s="18">
        <f t="shared" si="2"/>
        <v>4.9046912636543087E-2</v>
      </c>
      <c r="Q18" s="18">
        <f t="shared" si="5"/>
        <v>4.391387294875667E-2</v>
      </c>
      <c r="R18" s="18">
        <f t="shared" si="3"/>
        <v>4.7512756572510209E-2</v>
      </c>
    </row>
    <row r="19" spans="1:18" x14ac:dyDescent="0.25">
      <c r="A19" s="13">
        <v>65</v>
      </c>
      <c r="B19" s="29">
        <v>42069</v>
      </c>
      <c r="C19" s="17">
        <v>65</v>
      </c>
      <c r="D19" s="18">
        <v>7.6924069478908189E-2</v>
      </c>
      <c r="E19" s="18">
        <v>6.4649659863945566E-2</v>
      </c>
      <c r="F19" s="18">
        <v>6.4807407407407411E-2</v>
      </c>
      <c r="G19" s="18">
        <v>2.7146464646464644E-2</v>
      </c>
      <c r="H19" s="18">
        <v>4.6563953488372098E-2</v>
      </c>
      <c r="I19" s="18">
        <v>5.1993506493506494E-2</v>
      </c>
      <c r="J19" s="18">
        <v>0.15</v>
      </c>
      <c r="K19" s="18">
        <v>0</v>
      </c>
      <c r="L19" s="18">
        <v>0</v>
      </c>
      <c r="M19" s="18">
        <f t="shared" si="4"/>
        <v>5.8381900349181448E-2</v>
      </c>
      <c r="N19" s="18">
        <f t="shared" si="0"/>
        <v>4.9278729990939296E-2</v>
      </c>
      <c r="O19" s="18">
        <f t="shared" si="1"/>
        <v>0</v>
      </c>
      <c r="P19" s="18">
        <f t="shared" si="2"/>
        <v>5.5347510229767395E-2</v>
      </c>
      <c r="Q19" s="18">
        <f t="shared" si="5"/>
        <v>4.9711491996375715E-2</v>
      </c>
      <c r="R19" s="18">
        <f t="shared" si="3"/>
        <v>5.3565006819844933E-2</v>
      </c>
    </row>
    <row r="20" spans="1:18" x14ac:dyDescent="0.25">
      <c r="A20" s="13">
        <v>66</v>
      </c>
      <c r="B20" s="29">
        <v>42070</v>
      </c>
      <c r="C20" s="17">
        <v>66</v>
      </c>
      <c r="D20" s="18">
        <v>8.1886972704714622E-2</v>
      </c>
      <c r="E20" s="18">
        <v>7.1455782312925153E-2</v>
      </c>
      <c r="F20" s="18">
        <v>7.2207407407407415E-2</v>
      </c>
      <c r="G20" s="18">
        <v>3.3458964646464646E-2</v>
      </c>
      <c r="H20" s="18">
        <v>5.2385382059800666E-2</v>
      </c>
      <c r="I20" s="18">
        <v>5.8493506493506493E-2</v>
      </c>
      <c r="J20" s="18">
        <v>0.16666666666666666</v>
      </c>
      <c r="K20" s="18">
        <v>1.1363636363636364E-2</v>
      </c>
      <c r="L20" s="18">
        <v>8.0808080808080808E-3</v>
      </c>
      <c r="M20" s="18">
        <f t="shared" si="4"/>
        <v>6.4752281767877964E-2</v>
      </c>
      <c r="N20" s="18">
        <f t="shared" si="0"/>
        <v>5.5439444276653579E-2</v>
      </c>
      <c r="O20" s="18">
        <f t="shared" si="1"/>
        <v>1.1363636363636364E-2</v>
      </c>
      <c r="P20" s="18">
        <f t="shared" si="2"/>
        <v>6.1648002604136498E-2</v>
      </c>
      <c r="Q20" s="18">
        <f t="shared" si="5"/>
        <v>5.9397999932883652E-2</v>
      </c>
      <c r="R20" s="18">
        <f t="shared" si="3"/>
        <v>6.1777680748436675E-2</v>
      </c>
    </row>
    <row r="21" spans="1:18" x14ac:dyDescent="0.25">
      <c r="A21" s="13">
        <v>67</v>
      </c>
      <c r="B21" s="29">
        <v>42071</v>
      </c>
      <c r="C21" s="17">
        <v>67</v>
      </c>
      <c r="D21" s="18">
        <v>8.684987593052107E-2</v>
      </c>
      <c r="E21" s="18">
        <v>7.8261904761904755E-2</v>
      </c>
      <c r="F21" s="18">
        <v>7.9607407407407405E-2</v>
      </c>
      <c r="G21" s="18">
        <v>3.9771464646464645E-2</v>
      </c>
      <c r="H21" s="18">
        <v>5.820681063122924E-2</v>
      </c>
      <c r="I21" s="18">
        <v>6.4993506493506492E-2</v>
      </c>
      <c r="J21" s="18">
        <v>0.18333333333333332</v>
      </c>
      <c r="K21" s="18">
        <v>2.2738636363636364E-2</v>
      </c>
      <c r="L21" s="18">
        <v>1.6147474747474747E-2</v>
      </c>
      <c r="M21" s="18">
        <f t="shared" si="4"/>
        <v>7.1122663186574467E-2</v>
      </c>
      <c r="N21" s="18">
        <f t="shared" si="0"/>
        <v>6.1600158562367863E-2</v>
      </c>
      <c r="O21" s="18">
        <f t="shared" si="1"/>
        <v>2.2738636363636364E-2</v>
      </c>
      <c r="P21" s="18">
        <f t="shared" si="2"/>
        <v>6.7948494978505594E-2</v>
      </c>
      <c r="Q21" s="18">
        <f t="shared" si="5"/>
        <v>6.9083952313836031E-2</v>
      </c>
      <c r="R21" s="18">
        <f t="shared" si="3"/>
        <v>6.9990046035053127E-2</v>
      </c>
    </row>
    <row r="22" spans="1:18" x14ac:dyDescent="0.25">
      <c r="A22" s="13">
        <v>68</v>
      </c>
      <c r="B22" s="29">
        <v>42072</v>
      </c>
      <c r="C22" s="17">
        <v>68</v>
      </c>
      <c r="D22" s="18">
        <v>9.1812779156327518E-2</v>
      </c>
      <c r="E22" s="18">
        <v>8.5068027210884342E-2</v>
      </c>
      <c r="F22" s="18">
        <v>8.7007407407407408E-2</v>
      </c>
      <c r="G22" s="18">
        <v>4.6083964646464644E-2</v>
      </c>
      <c r="H22" s="18">
        <v>6.4028239202657808E-2</v>
      </c>
      <c r="I22" s="18">
        <v>7.1493506493506498E-2</v>
      </c>
      <c r="J22" s="18">
        <v>0.19999999999999998</v>
      </c>
      <c r="K22" s="18">
        <v>3.411363636363636E-2</v>
      </c>
      <c r="L22" s="18">
        <v>2.4214141414141414E-2</v>
      </c>
      <c r="M22" s="18">
        <f t="shared" si="4"/>
        <v>7.7493044605270983E-2</v>
      </c>
      <c r="N22" s="18">
        <f t="shared" si="0"/>
        <v>6.776087284808216E-2</v>
      </c>
      <c r="O22" s="18">
        <f t="shared" si="1"/>
        <v>3.411363636363636E-2</v>
      </c>
      <c r="P22" s="18">
        <f t="shared" si="2"/>
        <v>7.4248987352874704E-2</v>
      </c>
      <c r="Q22" s="18">
        <f t="shared" si="5"/>
        <v>7.8769904694788423E-2</v>
      </c>
      <c r="R22" s="18">
        <f t="shared" si="3"/>
        <v>7.8202411321669565E-2</v>
      </c>
    </row>
    <row r="23" spans="1:18" x14ac:dyDescent="0.25">
      <c r="A23" s="13">
        <v>69</v>
      </c>
      <c r="B23" s="29">
        <v>42073</v>
      </c>
      <c r="C23" s="17">
        <v>69</v>
      </c>
      <c r="D23" s="18">
        <v>9.6774193548387094E-2</v>
      </c>
      <c r="E23" s="18">
        <v>9.1836734693877556E-2</v>
      </c>
      <c r="F23" s="18">
        <v>9.4407407407407412E-2</v>
      </c>
      <c r="G23" s="18">
        <v>5.2396464646464642E-2</v>
      </c>
      <c r="H23" s="18">
        <v>6.9849667774086382E-2</v>
      </c>
      <c r="I23" s="18">
        <v>7.7993506493506504E-2</v>
      </c>
      <c r="J23" s="18">
        <v>0.21666666666666667</v>
      </c>
      <c r="K23" s="18">
        <v>4.5488636363636356E-2</v>
      </c>
      <c r="L23" s="18">
        <v>3.2280808080808084E-2</v>
      </c>
      <c r="M23" s="18">
        <f t="shared" si="4"/>
        <v>8.3853700074034171E-2</v>
      </c>
      <c r="N23" s="18">
        <f t="shared" si="0"/>
        <v>7.3921587133796443E-2</v>
      </c>
      <c r="O23" s="18">
        <f t="shared" si="1"/>
        <v>4.5488636363636356E-2</v>
      </c>
      <c r="P23" s="18">
        <f t="shared" si="2"/>
        <v>8.05429957606216E-2</v>
      </c>
      <c r="Q23" s="18">
        <f t="shared" si="5"/>
        <v>8.8455857075740801E-2</v>
      </c>
      <c r="R23" s="18">
        <f t="shared" si="3"/>
        <v>8.6410453963871203E-2</v>
      </c>
    </row>
    <row r="24" spans="1:18" x14ac:dyDescent="0.25">
      <c r="A24" s="13">
        <v>70</v>
      </c>
      <c r="B24" s="29">
        <v>42074</v>
      </c>
      <c r="C24" s="17">
        <v>70</v>
      </c>
      <c r="D24" s="18">
        <v>9.8387096774193536E-2</v>
      </c>
      <c r="E24" s="18">
        <v>0.10034013605442177</v>
      </c>
      <c r="F24" s="18">
        <v>0.1018074074074074</v>
      </c>
      <c r="G24" s="18">
        <v>5.8708964646464641E-2</v>
      </c>
      <c r="H24" s="18">
        <v>7.5671096345514957E-2</v>
      </c>
      <c r="I24" s="18">
        <v>8.4493506493506496E-2</v>
      </c>
      <c r="J24" s="18">
        <v>0.23333333333333336</v>
      </c>
      <c r="K24" s="18">
        <v>5.6863636363636352E-2</v>
      </c>
      <c r="L24" s="18">
        <v>4.034747474747475E-2</v>
      </c>
      <c r="M24" s="18">
        <f t="shared" si="4"/>
        <v>8.9810901220621839E-2</v>
      </c>
      <c r="N24" s="18">
        <f t="shared" si="0"/>
        <v>8.0082301419510726E-2</v>
      </c>
      <c r="O24" s="18">
        <f t="shared" si="1"/>
        <v>5.6863636363636352E-2</v>
      </c>
      <c r="P24" s="18">
        <f t="shared" si="2"/>
        <v>8.6568034620251463E-2</v>
      </c>
      <c r="Q24" s="18">
        <f t="shared" si="5"/>
        <v>9.814180945669318E-2</v>
      </c>
      <c r="R24" s="18">
        <f t="shared" si="3"/>
        <v>9.4439183573994806E-2</v>
      </c>
    </row>
    <row r="25" spans="1:18" x14ac:dyDescent="0.25">
      <c r="A25" s="13">
        <v>71</v>
      </c>
      <c r="B25" s="29">
        <v>42075</v>
      </c>
      <c r="C25" s="17">
        <v>71</v>
      </c>
      <c r="D25" s="18">
        <v>9.9999999999999992E-2</v>
      </c>
      <c r="E25" s="18">
        <v>0.10884013605442178</v>
      </c>
      <c r="F25" s="18">
        <v>0.10920740740740741</v>
      </c>
      <c r="G25" s="18">
        <v>6.5021464646464647E-2</v>
      </c>
      <c r="H25" s="18">
        <v>8.1492524916943518E-2</v>
      </c>
      <c r="I25" s="18">
        <v>9.0993506493506487E-2</v>
      </c>
      <c r="J25" s="18">
        <v>0.25000000000000006</v>
      </c>
      <c r="K25" s="18">
        <v>6.8238636363636349E-2</v>
      </c>
      <c r="L25" s="18">
        <v>4.8414141414141416E-2</v>
      </c>
      <c r="M25" s="18">
        <f t="shared" si="4"/>
        <v>9.5767252027073452E-2</v>
      </c>
      <c r="N25" s="18">
        <f t="shared" si="0"/>
        <v>8.6243015705224996E-2</v>
      </c>
      <c r="O25" s="18">
        <f t="shared" si="1"/>
        <v>6.8238636363636349E-2</v>
      </c>
      <c r="P25" s="18">
        <f t="shared" si="2"/>
        <v>9.2592506586457304E-2</v>
      </c>
      <c r="Q25" s="18">
        <f t="shared" si="5"/>
        <v>0.10782776183764557</v>
      </c>
      <c r="R25" s="18">
        <f t="shared" si="3"/>
        <v>0.10246753525516908</v>
      </c>
    </row>
    <row r="26" spans="1:18" x14ac:dyDescent="0.25">
      <c r="A26" s="13">
        <v>72</v>
      </c>
      <c r="B26" s="29">
        <v>42076</v>
      </c>
      <c r="C26" s="17">
        <v>72</v>
      </c>
      <c r="D26" s="18">
        <v>0.10161290322580643</v>
      </c>
      <c r="E26" s="18">
        <v>0.11734013605442178</v>
      </c>
      <c r="F26" s="18">
        <v>0.11660740740740741</v>
      </c>
      <c r="G26" s="18">
        <v>7.1333964646464645E-2</v>
      </c>
      <c r="H26" s="18">
        <v>8.7313953488372092E-2</v>
      </c>
      <c r="I26" s="18">
        <v>9.7493506493506479E-2</v>
      </c>
      <c r="J26" s="18">
        <v>0.26666666666666672</v>
      </c>
      <c r="K26" s="18">
        <v>7.9613636363636345E-2</v>
      </c>
      <c r="L26" s="18">
        <v>5.6480808080808083E-2</v>
      </c>
      <c r="M26" s="18">
        <f t="shared" si="4"/>
        <v>0.10172360283352506</v>
      </c>
      <c r="N26" s="18">
        <f t="shared" si="0"/>
        <v>9.2403729990939293E-2</v>
      </c>
      <c r="O26" s="18">
        <f t="shared" si="1"/>
        <v>7.9613636363636345E-2</v>
      </c>
      <c r="P26" s="18">
        <f t="shared" si="2"/>
        <v>9.8616978552663145E-2</v>
      </c>
      <c r="Q26" s="18">
        <f t="shared" si="5"/>
        <v>0.11751371421859795</v>
      </c>
      <c r="R26" s="18">
        <f t="shared" si="3"/>
        <v>0.11049588693634334</v>
      </c>
    </row>
    <row r="27" spans="1:18" x14ac:dyDescent="0.25">
      <c r="A27" s="13">
        <v>73</v>
      </c>
      <c r="B27" s="29">
        <v>42077</v>
      </c>
      <c r="C27" s="17">
        <v>73</v>
      </c>
      <c r="D27" s="18">
        <v>0.10322580645161288</v>
      </c>
      <c r="E27" s="18">
        <v>0.12584013605442179</v>
      </c>
      <c r="F27" s="18">
        <v>0.1240074074074074</v>
      </c>
      <c r="G27" s="18">
        <v>7.7646464646464644E-2</v>
      </c>
      <c r="H27" s="18">
        <v>9.3135382059800653E-2</v>
      </c>
      <c r="I27" s="18">
        <v>0.10399350649350647</v>
      </c>
      <c r="J27" s="18">
        <v>0.28333333333333338</v>
      </c>
      <c r="K27" s="18">
        <v>9.0988636363636341E-2</v>
      </c>
      <c r="L27" s="18">
        <v>6.4547474747474742E-2</v>
      </c>
      <c r="M27" s="18">
        <f t="shared" si="4"/>
        <v>0.10767995363997668</v>
      </c>
      <c r="N27" s="18">
        <f t="shared" si="0"/>
        <v>9.8564444276653562E-2</v>
      </c>
      <c r="O27" s="18">
        <f t="shared" si="1"/>
        <v>9.0988636363636341E-2</v>
      </c>
      <c r="P27" s="18">
        <f t="shared" si="2"/>
        <v>0.10464145051886897</v>
      </c>
      <c r="Q27" s="18">
        <f t="shared" si="5"/>
        <v>0.12719966659955034</v>
      </c>
      <c r="R27" s="18">
        <f t="shared" si="3"/>
        <v>0.1185242386175176</v>
      </c>
    </row>
    <row r="28" spans="1:18" x14ac:dyDescent="0.25">
      <c r="A28" s="13">
        <v>74</v>
      </c>
      <c r="B28" s="29">
        <v>42078</v>
      </c>
      <c r="C28" s="17">
        <v>74</v>
      </c>
      <c r="D28" s="18">
        <v>0.10483870967741933</v>
      </c>
      <c r="E28" s="18">
        <v>0.13434013605442177</v>
      </c>
      <c r="F28" s="18">
        <v>0.13140740740740739</v>
      </c>
      <c r="G28" s="18">
        <v>8.3958964646464643E-2</v>
      </c>
      <c r="H28" s="18">
        <v>9.8956810631229214E-2</v>
      </c>
      <c r="I28" s="18">
        <v>0.11049350649350646</v>
      </c>
      <c r="J28" s="18">
        <v>0.3000000000000001</v>
      </c>
      <c r="K28" s="18">
        <v>0.10236363636363634</v>
      </c>
      <c r="L28" s="18">
        <v>7.2614141414141409E-2</v>
      </c>
      <c r="M28" s="18">
        <f t="shared" si="4"/>
        <v>0.11363630444642829</v>
      </c>
      <c r="N28" s="18">
        <f t="shared" si="0"/>
        <v>0.10472515856236783</v>
      </c>
      <c r="O28" s="18">
        <f t="shared" si="1"/>
        <v>0.10236363636363634</v>
      </c>
      <c r="P28" s="18">
        <f t="shared" si="2"/>
        <v>0.1106659224850748</v>
      </c>
      <c r="Q28" s="18">
        <f t="shared" si="5"/>
        <v>0.13688561898050269</v>
      </c>
      <c r="R28" s="18">
        <f t="shared" si="3"/>
        <v>0.12655259029869187</v>
      </c>
    </row>
    <row r="29" spans="1:18" x14ac:dyDescent="0.25">
      <c r="A29" s="13">
        <v>75</v>
      </c>
      <c r="B29" s="29">
        <v>42079</v>
      </c>
      <c r="C29" s="17">
        <v>75</v>
      </c>
      <c r="D29" s="18">
        <v>0.10645161290322577</v>
      </c>
      <c r="E29" s="18">
        <v>0.14284013605442178</v>
      </c>
      <c r="F29" s="18">
        <v>0.13880740740740741</v>
      </c>
      <c r="G29" s="18">
        <v>9.0271464646464641E-2</v>
      </c>
      <c r="H29" s="18">
        <v>0.10477823920265779</v>
      </c>
      <c r="I29" s="18">
        <v>0.11699350649350646</v>
      </c>
      <c r="J29" s="18">
        <v>0.31666666666666676</v>
      </c>
      <c r="K29" s="18">
        <v>0.11373863636363633</v>
      </c>
      <c r="L29" s="18">
        <v>8.0680808080808075E-2</v>
      </c>
      <c r="M29" s="18">
        <f t="shared" si="4"/>
        <v>0.1195926552528799</v>
      </c>
      <c r="N29" s="18">
        <f t="shared" si="0"/>
        <v>0.11088587284808213</v>
      </c>
      <c r="O29" s="18">
        <f t="shared" si="1"/>
        <v>0.11373863636363633</v>
      </c>
      <c r="P29" s="18">
        <f t="shared" si="2"/>
        <v>0.11669039445128065</v>
      </c>
      <c r="Q29" s="18">
        <f t="shared" si="5"/>
        <v>0.1465715713614551</v>
      </c>
      <c r="R29" s="18">
        <f t="shared" si="3"/>
        <v>0.13458094197986614</v>
      </c>
    </row>
    <row r="30" spans="1:18" x14ac:dyDescent="0.25">
      <c r="A30" s="13">
        <v>76</v>
      </c>
      <c r="B30" s="29">
        <v>42080</v>
      </c>
      <c r="C30" s="17">
        <v>76</v>
      </c>
      <c r="D30" s="18">
        <v>0.10806451612903221</v>
      </c>
      <c r="E30" s="18">
        <v>0.15134013605442179</v>
      </c>
      <c r="F30" s="18">
        <v>0.14620740740740742</v>
      </c>
      <c r="G30" s="18">
        <v>9.658396464646464E-2</v>
      </c>
      <c r="H30" s="18">
        <v>0.11059966777408635</v>
      </c>
      <c r="I30" s="18">
        <v>0.12349350649350645</v>
      </c>
      <c r="J30" s="18">
        <v>0.33333333333333343</v>
      </c>
      <c r="K30" s="18">
        <v>0.12511363636363634</v>
      </c>
      <c r="L30" s="18">
        <v>8.8747474747474742E-2</v>
      </c>
      <c r="M30" s="18">
        <f t="shared" si="4"/>
        <v>0.12554900605933153</v>
      </c>
      <c r="N30" s="18">
        <f t="shared" si="0"/>
        <v>0.1170465871337964</v>
      </c>
      <c r="O30" s="18">
        <f t="shared" si="1"/>
        <v>0.12511363636363634</v>
      </c>
      <c r="P30" s="18">
        <f t="shared" si="2"/>
        <v>0.12271486641748648</v>
      </c>
      <c r="Q30" s="18">
        <f t="shared" si="5"/>
        <v>0.15625752374240745</v>
      </c>
      <c r="R30" s="18">
        <f t="shared" si="3"/>
        <v>0.14260929366104039</v>
      </c>
    </row>
    <row r="31" spans="1:18" x14ac:dyDescent="0.25">
      <c r="A31" s="13">
        <v>77</v>
      </c>
      <c r="B31" s="29">
        <v>42081</v>
      </c>
      <c r="C31" s="17">
        <v>77</v>
      </c>
      <c r="D31" s="18">
        <v>0.10967741935483867</v>
      </c>
      <c r="E31" s="18">
        <v>0.15984013605442179</v>
      </c>
      <c r="F31" s="18">
        <v>0.15360740740740744</v>
      </c>
      <c r="G31" s="18">
        <v>0.10289646464646464</v>
      </c>
      <c r="H31" s="18">
        <v>0.11642109634551491</v>
      </c>
      <c r="I31" s="18">
        <v>0.12999350649350644</v>
      </c>
      <c r="J31" s="18">
        <v>0.35000000000000009</v>
      </c>
      <c r="K31" s="18">
        <v>0.13648863636363634</v>
      </c>
      <c r="L31" s="18">
        <v>9.6814141414141408E-2</v>
      </c>
      <c r="M31" s="18">
        <f t="shared" si="4"/>
        <v>0.13150535686578313</v>
      </c>
      <c r="N31" s="18">
        <f t="shared" si="0"/>
        <v>0.12320730141951067</v>
      </c>
      <c r="O31" s="18">
        <f t="shared" si="1"/>
        <v>0.13648863636363634</v>
      </c>
      <c r="P31" s="18">
        <f t="shared" si="2"/>
        <v>0.12873933838369231</v>
      </c>
      <c r="Q31" s="18">
        <f t="shared" si="5"/>
        <v>0.16594347612335986</v>
      </c>
      <c r="R31" s="18">
        <f t="shared" si="3"/>
        <v>0.15063764534221463</v>
      </c>
    </row>
    <row r="32" spans="1:18" x14ac:dyDescent="0.25">
      <c r="A32" s="13">
        <v>78</v>
      </c>
      <c r="B32" s="29">
        <v>42082</v>
      </c>
      <c r="C32" s="17">
        <v>78</v>
      </c>
      <c r="D32" s="18">
        <v>0.11129032258064511</v>
      </c>
      <c r="E32" s="18">
        <v>0.16834013605442177</v>
      </c>
      <c r="F32" s="18">
        <v>0.16100740740740746</v>
      </c>
      <c r="G32" s="18">
        <v>0.10920896464646464</v>
      </c>
      <c r="H32" s="18">
        <v>0.12224252491694347</v>
      </c>
      <c r="I32" s="18">
        <v>0.13649350649350642</v>
      </c>
      <c r="J32" s="18">
        <v>0.36666666666666675</v>
      </c>
      <c r="K32" s="18">
        <v>0.14786363636363634</v>
      </c>
      <c r="L32" s="18">
        <v>0.10488080808080807</v>
      </c>
      <c r="M32" s="18">
        <f t="shared" si="4"/>
        <v>0.13746170767223476</v>
      </c>
      <c r="N32" s="18">
        <f t="shared" si="0"/>
        <v>0.12936801570522494</v>
      </c>
      <c r="O32" s="18">
        <f t="shared" si="1"/>
        <v>0.14786363636363634</v>
      </c>
      <c r="P32" s="18">
        <f t="shared" si="2"/>
        <v>0.13476381034989815</v>
      </c>
      <c r="Q32" s="18">
        <f t="shared" si="5"/>
        <v>0.17562942850431221</v>
      </c>
      <c r="R32" s="18">
        <f t="shared" si="3"/>
        <v>0.1586659970233889</v>
      </c>
    </row>
    <row r="33" spans="1:18" x14ac:dyDescent="0.25">
      <c r="A33" s="13">
        <v>79</v>
      </c>
      <c r="B33" s="29">
        <v>42083</v>
      </c>
      <c r="C33" s="17">
        <v>79</v>
      </c>
      <c r="D33" s="18">
        <v>0.11290322580645155</v>
      </c>
      <c r="E33" s="18">
        <v>0.17684013605442175</v>
      </c>
      <c r="F33" s="18">
        <v>0.16840740740740748</v>
      </c>
      <c r="G33" s="18">
        <v>0.11552146464646464</v>
      </c>
      <c r="H33" s="18">
        <v>0.12806395348837205</v>
      </c>
      <c r="I33" s="18">
        <v>0.14299350649350642</v>
      </c>
      <c r="J33" s="18">
        <v>0.38333333333333347</v>
      </c>
      <c r="K33" s="18">
        <v>0.15923863636363633</v>
      </c>
      <c r="L33" s="18">
        <v>0.11294747474747474</v>
      </c>
      <c r="M33" s="18">
        <f t="shared" si="4"/>
        <v>0.14341805847868636</v>
      </c>
      <c r="N33" s="18">
        <f t="shared" si="0"/>
        <v>0.13552872999093923</v>
      </c>
      <c r="O33" s="18">
        <f t="shared" si="1"/>
        <v>0.15923863636363633</v>
      </c>
      <c r="P33" s="18">
        <f t="shared" si="2"/>
        <v>0.14078828231610399</v>
      </c>
      <c r="Q33" s="18">
        <f t="shared" si="5"/>
        <v>0.18531538088526461</v>
      </c>
      <c r="R33" s="18">
        <f t="shared" si="3"/>
        <v>0.16669434870456318</v>
      </c>
    </row>
    <row r="34" spans="1:18" x14ac:dyDescent="0.25">
      <c r="A34" s="13">
        <v>80</v>
      </c>
      <c r="B34" s="29">
        <v>42084</v>
      </c>
      <c r="C34" s="17">
        <v>80</v>
      </c>
      <c r="D34" s="18">
        <v>0.114516129032258</v>
      </c>
      <c r="E34" s="18">
        <v>0.18534013605442173</v>
      </c>
      <c r="F34" s="18">
        <v>0.1758074074074075</v>
      </c>
      <c r="G34" s="18">
        <v>0.12183396464646463</v>
      </c>
      <c r="H34" s="18">
        <v>0.13388538205980061</v>
      </c>
      <c r="I34" s="18">
        <v>0.1494935064935064</v>
      </c>
      <c r="J34" s="18">
        <v>0.40000000000000013</v>
      </c>
      <c r="K34" s="18">
        <v>0.17061363636363633</v>
      </c>
      <c r="L34" s="18">
        <v>0.12101414141414141</v>
      </c>
      <c r="M34" s="18">
        <f t="shared" si="4"/>
        <v>0.14937440928513798</v>
      </c>
      <c r="N34" s="18">
        <f t="shared" si="0"/>
        <v>0.1416894442766535</v>
      </c>
      <c r="O34" s="18">
        <f t="shared" si="1"/>
        <v>0.17061363636363633</v>
      </c>
      <c r="P34" s="18">
        <f t="shared" si="2"/>
        <v>0.1468127542823098</v>
      </c>
      <c r="Q34" s="18">
        <f t="shared" si="5"/>
        <v>0.19500133326621699</v>
      </c>
      <c r="R34" s="18">
        <f t="shared" si="3"/>
        <v>0.17472270038573742</v>
      </c>
    </row>
    <row r="35" spans="1:18" x14ac:dyDescent="0.25">
      <c r="A35" s="13">
        <v>81</v>
      </c>
      <c r="B35" s="29">
        <v>42085</v>
      </c>
      <c r="C35" s="17">
        <v>81</v>
      </c>
      <c r="D35" s="18">
        <v>0.11612903225806445</v>
      </c>
      <c r="E35" s="18">
        <v>0.19384013605442171</v>
      </c>
      <c r="F35" s="18">
        <v>0.18320740740740751</v>
      </c>
      <c r="G35" s="18">
        <v>0.12814646464646465</v>
      </c>
      <c r="H35" s="18">
        <v>0.13970681063122917</v>
      </c>
      <c r="I35" s="18">
        <v>0.15599350649350641</v>
      </c>
      <c r="J35" s="18">
        <v>0.4166666666666668</v>
      </c>
      <c r="K35" s="18">
        <v>0.18198863636363632</v>
      </c>
      <c r="L35" s="18">
        <v>0.12908080808080807</v>
      </c>
      <c r="M35" s="18">
        <f t="shared" si="4"/>
        <v>0.15533076009158958</v>
      </c>
      <c r="N35" s="18">
        <f t="shared" si="0"/>
        <v>0.14785015856236777</v>
      </c>
      <c r="O35" s="18">
        <f t="shared" si="1"/>
        <v>0.18198863636363632</v>
      </c>
      <c r="P35" s="18">
        <f t="shared" si="2"/>
        <v>0.15283722624851565</v>
      </c>
      <c r="Q35" s="18">
        <f t="shared" si="5"/>
        <v>0.20468728564716937</v>
      </c>
      <c r="R35" s="18">
        <f t="shared" si="3"/>
        <v>0.18275105206691167</v>
      </c>
    </row>
    <row r="36" spans="1:18" x14ac:dyDescent="0.25">
      <c r="A36" s="13">
        <v>82</v>
      </c>
      <c r="B36" s="29">
        <v>42086</v>
      </c>
      <c r="C36" s="17">
        <v>82</v>
      </c>
      <c r="D36" s="18">
        <v>0.11774193548387089</v>
      </c>
      <c r="E36" s="18">
        <v>0.20234013605442169</v>
      </c>
      <c r="F36" s="18">
        <v>0.1906074074074075</v>
      </c>
      <c r="G36" s="18">
        <v>0.13445896464646465</v>
      </c>
      <c r="H36" s="18">
        <v>0.14552823920265776</v>
      </c>
      <c r="I36" s="18">
        <v>0.16249350649350638</v>
      </c>
      <c r="J36" s="18">
        <v>0.43333333333333351</v>
      </c>
      <c r="K36" s="18">
        <v>0.19336363636363632</v>
      </c>
      <c r="L36" s="18">
        <v>0.13714747474747474</v>
      </c>
      <c r="M36" s="18">
        <f t="shared" si="4"/>
        <v>0.16128711089804121</v>
      </c>
      <c r="N36" s="18">
        <f t="shared" si="0"/>
        <v>0.15401087284808207</v>
      </c>
      <c r="O36" s="18">
        <f t="shared" si="1"/>
        <v>0.19336363636363632</v>
      </c>
      <c r="P36" s="18">
        <f t="shared" si="2"/>
        <v>0.15886169821472149</v>
      </c>
      <c r="Q36" s="18">
        <f t="shared" si="5"/>
        <v>0.21437323802812172</v>
      </c>
      <c r="R36" s="18">
        <f t="shared" si="3"/>
        <v>0.19077940374808597</v>
      </c>
    </row>
    <row r="37" spans="1:18" x14ac:dyDescent="0.25">
      <c r="A37" s="13">
        <v>83</v>
      </c>
      <c r="B37" s="29">
        <v>42087</v>
      </c>
      <c r="C37" s="17">
        <v>83</v>
      </c>
      <c r="D37" s="18">
        <v>0.11935483870967734</v>
      </c>
      <c r="E37" s="18">
        <v>0.2108401360544217</v>
      </c>
      <c r="F37" s="18">
        <v>0.19800740740740752</v>
      </c>
      <c r="G37" s="18">
        <v>0.14077146464646464</v>
      </c>
      <c r="H37" s="18">
        <v>0.15134966777408634</v>
      </c>
      <c r="I37" s="18">
        <v>0.16899350649350639</v>
      </c>
      <c r="J37" s="18">
        <v>0.45000000000000018</v>
      </c>
      <c r="K37" s="18">
        <v>0.20473863636363632</v>
      </c>
      <c r="L37" s="18">
        <v>0.14521414141414141</v>
      </c>
      <c r="M37" s="18">
        <f t="shared" si="4"/>
        <v>0.16724346170449278</v>
      </c>
      <c r="N37" s="18">
        <f t="shared" si="0"/>
        <v>0.16017158713379637</v>
      </c>
      <c r="O37" s="18">
        <f t="shared" si="1"/>
        <v>0.20473863636363632</v>
      </c>
      <c r="P37" s="18">
        <f t="shared" si="2"/>
        <v>0.1648861701809273</v>
      </c>
      <c r="Q37" s="18">
        <f t="shared" si="5"/>
        <v>0.22405919040907413</v>
      </c>
      <c r="R37" s="18">
        <f t="shared" si="3"/>
        <v>0.19880775542926019</v>
      </c>
    </row>
    <row r="38" spans="1:18" x14ac:dyDescent="0.25">
      <c r="A38" s="13">
        <v>84</v>
      </c>
      <c r="B38" s="29">
        <v>42088</v>
      </c>
      <c r="C38" s="17">
        <v>84</v>
      </c>
      <c r="D38" s="18">
        <v>0.12096774193548379</v>
      </c>
      <c r="E38" s="18">
        <v>0.21934013605442168</v>
      </c>
      <c r="F38" s="18">
        <v>0.20540740740740754</v>
      </c>
      <c r="G38" s="18">
        <v>0.14708396464646464</v>
      </c>
      <c r="H38" s="18">
        <v>0.1571710963455149</v>
      </c>
      <c r="I38" s="18">
        <v>0.17549350649350637</v>
      </c>
      <c r="J38" s="18">
        <v>0.46666666666666684</v>
      </c>
      <c r="K38" s="18">
        <v>0.21611363636363631</v>
      </c>
      <c r="L38" s="18">
        <v>0.15328080808080807</v>
      </c>
      <c r="M38" s="18">
        <f t="shared" si="4"/>
        <v>0.17319981251094443</v>
      </c>
      <c r="N38" s="18">
        <f t="shared" si="0"/>
        <v>0.16633230141951064</v>
      </c>
      <c r="O38" s="18">
        <f t="shared" si="1"/>
        <v>0.21611363636363631</v>
      </c>
      <c r="P38" s="18">
        <f t="shared" si="2"/>
        <v>0.17091064214713317</v>
      </c>
      <c r="Q38" s="18">
        <f t="shared" si="5"/>
        <v>0.23374514279002651</v>
      </c>
      <c r="R38" s="18">
        <f t="shared" si="3"/>
        <v>0.20683610711043446</v>
      </c>
    </row>
    <row r="39" spans="1:18" x14ac:dyDescent="0.25">
      <c r="A39" s="13">
        <v>85</v>
      </c>
      <c r="B39" s="29">
        <v>42089</v>
      </c>
      <c r="C39" s="17">
        <v>85</v>
      </c>
      <c r="D39" s="18">
        <v>0.12258064516129023</v>
      </c>
      <c r="E39" s="18">
        <v>0.22784013605442166</v>
      </c>
      <c r="F39" s="18">
        <v>0.21280740740740756</v>
      </c>
      <c r="G39" s="18">
        <v>0.15339646464646464</v>
      </c>
      <c r="H39" s="18">
        <v>0.16299252491694349</v>
      </c>
      <c r="I39" s="18">
        <v>0.18199350649350637</v>
      </c>
      <c r="J39" s="18">
        <v>0.48333333333333356</v>
      </c>
      <c r="K39" s="18">
        <v>0.22748863636363631</v>
      </c>
      <c r="L39" s="18">
        <v>0.16134747474747474</v>
      </c>
      <c r="M39" s="18">
        <f t="shared" si="4"/>
        <v>0.17915616331739601</v>
      </c>
      <c r="N39" s="18">
        <f t="shared" si="0"/>
        <v>0.17249301570522493</v>
      </c>
      <c r="O39" s="18">
        <f t="shared" si="1"/>
        <v>0.22748863636363631</v>
      </c>
      <c r="P39" s="18">
        <f t="shared" si="2"/>
        <v>0.17693511411333898</v>
      </c>
      <c r="Q39" s="18">
        <f t="shared" si="5"/>
        <v>0.24343109517097891</v>
      </c>
      <c r="R39" s="18">
        <f t="shared" si="3"/>
        <v>0.21486445879160876</v>
      </c>
    </row>
    <row r="40" spans="1:18" x14ac:dyDescent="0.25">
      <c r="A40" s="13">
        <v>86</v>
      </c>
      <c r="B40" s="29">
        <v>42090</v>
      </c>
      <c r="C40" s="17">
        <v>86</v>
      </c>
      <c r="D40" s="18">
        <v>0.12419354838709667</v>
      </c>
      <c r="E40" s="18">
        <v>0.23634013605442164</v>
      </c>
      <c r="F40" s="18">
        <v>0.22020740740740757</v>
      </c>
      <c r="G40" s="18">
        <v>0.15970896464646464</v>
      </c>
      <c r="H40" s="18">
        <v>0.16881395348837208</v>
      </c>
      <c r="I40" s="18">
        <v>0.18849350649350638</v>
      </c>
      <c r="J40" s="18">
        <v>0.50000000000000022</v>
      </c>
      <c r="K40" s="18">
        <v>0.23886363636363631</v>
      </c>
      <c r="L40" s="18">
        <v>0.16941414141414141</v>
      </c>
      <c r="M40" s="18">
        <f t="shared" si="4"/>
        <v>0.18511251412384766</v>
      </c>
      <c r="N40" s="18">
        <f t="shared" si="0"/>
        <v>0.17865372999093923</v>
      </c>
      <c r="O40" s="18">
        <f t="shared" si="1"/>
        <v>0.23886363636363631</v>
      </c>
      <c r="P40" s="18">
        <f t="shared" si="2"/>
        <v>0.18295958607954485</v>
      </c>
      <c r="Q40" s="18">
        <f t="shared" si="5"/>
        <v>0.25311704755193126</v>
      </c>
      <c r="R40" s="18">
        <f t="shared" si="3"/>
        <v>0.22289281047278298</v>
      </c>
    </row>
    <row r="41" spans="1:18" x14ac:dyDescent="0.25">
      <c r="A41" s="13">
        <v>87</v>
      </c>
      <c r="B41" s="29">
        <v>42091</v>
      </c>
      <c r="C41" s="17">
        <v>87</v>
      </c>
      <c r="D41" s="18">
        <v>0.12580645161290313</v>
      </c>
      <c r="E41" s="18">
        <v>0.24484013605442162</v>
      </c>
      <c r="F41" s="18">
        <v>0.22760740740740759</v>
      </c>
      <c r="G41" s="18">
        <v>0.16602146464646464</v>
      </c>
      <c r="H41" s="18">
        <v>0.17463538205980064</v>
      </c>
      <c r="I41" s="18">
        <v>0.19499350649350636</v>
      </c>
      <c r="J41" s="18">
        <v>0.51666666666666694</v>
      </c>
      <c r="K41" s="18">
        <v>0.2502386363636363</v>
      </c>
      <c r="L41" s="18">
        <v>0.17748080808080807</v>
      </c>
      <c r="M41" s="18">
        <f t="shared" si="4"/>
        <v>0.19106886493029923</v>
      </c>
      <c r="N41" s="18">
        <f t="shared" si="0"/>
        <v>0.1848144442766535</v>
      </c>
      <c r="O41" s="18">
        <f t="shared" si="1"/>
        <v>0.2502386363636363</v>
      </c>
      <c r="P41" s="18">
        <f t="shared" si="2"/>
        <v>0.18898405804575066</v>
      </c>
      <c r="Q41" s="18">
        <f t="shared" si="5"/>
        <v>0.2628029999328837</v>
      </c>
      <c r="R41" s="18">
        <f t="shared" si="3"/>
        <v>0.23092116215395725</v>
      </c>
    </row>
    <row r="42" spans="1:18" x14ac:dyDescent="0.25">
      <c r="A42" s="13">
        <v>88</v>
      </c>
      <c r="B42" s="29">
        <v>42092</v>
      </c>
      <c r="C42" s="17">
        <v>88</v>
      </c>
      <c r="D42" s="18">
        <v>0.12741935483870956</v>
      </c>
      <c r="E42" s="18">
        <v>0.25334013605442163</v>
      </c>
      <c r="F42" s="18">
        <v>0.23500740740740761</v>
      </c>
      <c r="G42" s="18">
        <v>0.17233396464646464</v>
      </c>
      <c r="H42" s="18">
        <v>0.18045681063122923</v>
      </c>
      <c r="I42" s="18">
        <v>0.20149350649350636</v>
      </c>
      <c r="J42" s="18">
        <v>0.53333333333333355</v>
      </c>
      <c r="K42" s="18">
        <v>0.26161363636363633</v>
      </c>
      <c r="L42" s="18">
        <v>0.18554747474747474</v>
      </c>
      <c r="M42" s="18">
        <f t="shared" si="4"/>
        <v>0.19702521573675089</v>
      </c>
      <c r="N42" s="18">
        <f t="shared" si="0"/>
        <v>0.1909751585623678</v>
      </c>
      <c r="O42" s="18">
        <f t="shared" si="1"/>
        <v>0.26161363636363633</v>
      </c>
      <c r="P42" s="18">
        <f t="shared" si="2"/>
        <v>0.1950085300119565</v>
      </c>
      <c r="Q42" s="18">
        <f t="shared" si="5"/>
        <v>0.27248895231383602</v>
      </c>
      <c r="R42" s="18">
        <f t="shared" si="3"/>
        <v>0.23894951383513149</v>
      </c>
    </row>
    <row r="43" spans="1:18" x14ac:dyDescent="0.25">
      <c r="A43" s="13">
        <v>89</v>
      </c>
      <c r="B43" s="29">
        <v>42093</v>
      </c>
      <c r="C43" s="17">
        <v>89</v>
      </c>
      <c r="D43" s="18">
        <v>0.12903225806451613</v>
      </c>
      <c r="E43" s="18">
        <v>0.26184013605442158</v>
      </c>
      <c r="F43" s="18">
        <v>0.2424074074074076</v>
      </c>
      <c r="G43" s="18">
        <v>0.17864646464646464</v>
      </c>
      <c r="H43" s="18">
        <v>0.18627823920265782</v>
      </c>
      <c r="I43" s="18">
        <v>0.20799350649350634</v>
      </c>
      <c r="J43" s="18">
        <v>0.55000000000000027</v>
      </c>
      <c r="K43" s="18">
        <v>0.27298863636363635</v>
      </c>
      <c r="L43" s="18">
        <v>0.19361414141414141</v>
      </c>
      <c r="M43" s="18">
        <f t="shared" si="4"/>
        <v>0.20298156654320249</v>
      </c>
      <c r="N43" s="18">
        <f t="shared" si="0"/>
        <v>0.19713587284808209</v>
      </c>
      <c r="O43" s="18">
        <f t="shared" si="1"/>
        <v>0.27298863636363635</v>
      </c>
      <c r="P43" s="18">
        <f t="shared" si="2"/>
        <v>0.20103300197816235</v>
      </c>
      <c r="Q43" s="18">
        <f t="shared" si="5"/>
        <v>0.28217490469478845</v>
      </c>
      <c r="R43" s="18">
        <f t="shared" si="3"/>
        <v>0.24697786551630582</v>
      </c>
    </row>
    <row r="44" spans="1:18" x14ac:dyDescent="0.25">
      <c r="A44" s="13">
        <v>90</v>
      </c>
      <c r="B44" s="29">
        <v>42094</v>
      </c>
      <c r="C44" s="17">
        <v>90</v>
      </c>
      <c r="D44" s="18">
        <v>0.13636363636363638</v>
      </c>
      <c r="E44" s="18">
        <v>0.27034013605442159</v>
      </c>
      <c r="F44" s="18">
        <v>0.25</v>
      </c>
      <c r="G44" s="18">
        <v>0.18495896464646466</v>
      </c>
      <c r="H44" s="18">
        <v>0.19209966777408641</v>
      </c>
      <c r="I44" s="18">
        <v>0.21449350649350632</v>
      </c>
      <c r="J44" s="18">
        <v>0.56666666666666698</v>
      </c>
      <c r="K44" s="18">
        <v>0.28436363636363637</v>
      </c>
      <c r="L44" s="18">
        <v>0.20168080808080807</v>
      </c>
      <c r="M44" s="18">
        <f t="shared" si="4"/>
        <v>0.21041568426613066</v>
      </c>
      <c r="N44" s="18">
        <f t="shared" si="0"/>
        <v>0.20329658713379636</v>
      </c>
      <c r="O44" s="18">
        <f t="shared" si="1"/>
        <v>0.28436363636363637</v>
      </c>
      <c r="P44" s="18">
        <f t="shared" si="2"/>
        <v>0.2080426518886859</v>
      </c>
      <c r="Q44" s="18">
        <f t="shared" si="5"/>
        <v>0.29186085707574083</v>
      </c>
      <c r="R44" s="18">
        <f t="shared" si="3"/>
        <v>0.25566300249369189</v>
      </c>
    </row>
    <row r="45" spans="1:18" x14ac:dyDescent="0.25">
      <c r="A45" s="13">
        <v>91</v>
      </c>
      <c r="B45" s="29">
        <v>42095</v>
      </c>
      <c r="C45" s="17">
        <v>91</v>
      </c>
      <c r="D45" s="18">
        <v>0.14378299120234606</v>
      </c>
      <c r="E45" s="18">
        <v>0.27884013605442154</v>
      </c>
      <c r="F45" s="18">
        <v>0.26458333333333334</v>
      </c>
      <c r="G45" s="18">
        <v>0.19127146464646469</v>
      </c>
      <c r="H45" s="18">
        <v>0.19792109634551497</v>
      </c>
      <c r="I45" s="18">
        <v>0.22099350649350633</v>
      </c>
      <c r="J45" s="18">
        <v>0.58333333333333359</v>
      </c>
      <c r="K45" s="18">
        <v>0.2957386363636364</v>
      </c>
      <c r="L45" s="18">
        <v>0.20974747474747474</v>
      </c>
      <c r="M45" s="18">
        <f t="shared" si="4"/>
        <v>0.21961948130914141</v>
      </c>
      <c r="N45" s="18">
        <f t="shared" si="0"/>
        <v>0.20945730141951063</v>
      </c>
      <c r="O45" s="18">
        <f t="shared" si="1"/>
        <v>0.2957386363636364</v>
      </c>
      <c r="P45" s="18">
        <f t="shared" si="2"/>
        <v>0.21623208801259783</v>
      </c>
      <c r="Q45" s="18">
        <f t="shared" si="5"/>
        <v>0.30154680945669321</v>
      </c>
      <c r="R45" s="18">
        <f t="shared" si="3"/>
        <v>0.26513466361333687</v>
      </c>
    </row>
    <row r="46" spans="1:18" x14ac:dyDescent="0.25">
      <c r="A46" s="13">
        <v>92</v>
      </c>
      <c r="B46" s="29">
        <v>42096</v>
      </c>
      <c r="C46" s="17">
        <v>92</v>
      </c>
      <c r="D46" s="18">
        <v>0.15120234604105576</v>
      </c>
      <c r="E46" s="18">
        <v>0.28734013605442155</v>
      </c>
      <c r="F46" s="18">
        <v>0.27916666666666667</v>
      </c>
      <c r="G46" s="18">
        <v>0.19758396464646469</v>
      </c>
      <c r="H46" s="18">
        <v>0.20374252491694356</v>
      </c>
      <c r="I46" s="18">
        <v>0.2274935064935063</v>
      </c>
      <c r="J46" s="18">
        <v>0.60000000000000031</v>
      </c>
      <c r="K46" s="18">
        <v>0.30711363636363642</v>
      </c>
      <c r="L46" s="18">
        <v>0.2178141414141414</v>
      </c>
      <c r="M46" s="18">
        <f t="shared" si="4"/>
        <v>0.22882327835215216</v>
      </c>
      <c r="N46" s="18">
        <f t="shared" si="0"/>
        <v>0.21561801570522493</v>
      </c>
      <c r="O46" s="18">
        <f t="shared" si="1"/>
        <v>0.30711363636363642</v>
      </c>
      <c r="P46" s="18">
        <f t="shared" si="2"/>
        <v>0.22442152413650973</v>
      </c>
      <c r="Q46" s="18">
        <f t="shared" si="5"/>
        <v>0.31123276183764559</v>
      </c>
      <c r="R46" s="18">
        <f t="shared" si="3"/>
        <v>0.27460632473298185</v>
      </c>
    </row>
    <row r="47" spans="1:18" x14ac:dyDescent="0.25">
      <c r="A47" s="13">
        <v>93</v>
      </c>
      <c r="B47" s="29">
        <v>42097</v>
      </c>
      <c r="C47" s="17">
        <v>93</v>
      </c>
      <c r="D47" s="18">
        <v>0.15862170087976543</v>
      </c>
      <c r="E47" s="18">
        <v>0.29591836734693877</v>
      </c>
      <c r="F47" s="18">
        <v>0.29375000000000001</v>
      </c>
      <c r="G47" s="18">
        <v>0.20389646464646471</v>
      </c>
      <c r="H47" s="18">
        <v>0.20956395348837215</v>
      </c>
      <c r="I47" s="18">
        <v>0.23399350649350631</v>
      </c>
      <c r="J47" s="18">
        <v>0.61666666666666703</v>
      </c>
      <c r="K47" s="18">
        <v>0.31848863636363645</v>
      </c>
      <c r="L47" s="18">
        <v>0.22588080808080807</v>
      </c>
      <c r="M47" s="18">
        <f t="shared" si="4"/>
        <v>0.23804663321829223</v>
      </c>
      <c r="N47" s="18">
        <f t="shared" si="0"/>
        <v>0.22177872999093923</v>
      </c>
      <c r="O47" s="18">
        <f t="shared" si="1"/>
        <v>0.31848863636363645</v>
      </c>
      <c r="P47" s="18">
        <f t="shared" si="2"/>
        <v>0.23262399880917459</v>
      </c>
      <c r="Q47" s="18">
        <f t="shared" si="5"/>
        <v>0.32091871421859802</v>
      </c>
      <c r="R47" s="18">
        <f t="shared" si="3"/>
        <v>0.28408667821846212</v>
      </c>
    </row>
    <row r="48" spans="1:18" x14ac:dyDescent="0.25">
      <c r="A48" s="13">
        <v>94</v>
      </c>
      <c r="B48" s="29">
        <v>42098</v>
      </c>
      <c r="C48" s="17">
        <v>94</v>
      </c>
      <c r="D48" s="18">
        <v>0.16604105571847513</v>
      </c>
      <c r="E48" s="18">
        <v>0.30839002267573695</v>
      </c>
      <c r="F48" s="18">
        <v>0.30833333333333335</v>
      </c>
      <c r="G48" s="18">
        <v>0.21020896464646474</v>
      </c>
      <c r="H48" s="18">
        <v>0.21538538205980071</v>
      </c>
      <c r="I48" s="18">
        <v>0.24049350649350629</v>
      </c>
      <c r="J48" s="18">
        <v>0.63333333333333364</v>
      </c>
      <c r="K48" s="18">
        <v>0.32986363636363647</v>
      </c>
      <c r="L48" s="18">
        <v>0.23394747474747474</v>
      </c>
      <c r="M48" s="18">
        <f t="shared" si="4"/>
        <v>0.24824334409350254</v>
      </c>
      <c r="N48" s="18">
        <f t="shared" si="0"/>
        <v>0.2279394442766535</v>
      </c>
      <c r="O48" s="18">
        <f t="shared" si="1"/>
        <v>0.32986363636363647</v>
      </c>
      <c r="P48" s="18">
        <f t="shared" si="2"/>
        <v>0.24147537748788619</v>
      </c>
      <c r="Q48" s="18">
        <f t="shared" si="5"/>
        <v>0.3306046665995504</v>
      </c>
      <c r="R48" s="18">
        <f t="shared" si="3"/>
        <v>0.29399963437464022</v>
      </c>
    </row>
    <row r="49" spans="1:18" x14ac:dyDescent="0.25">
      <c r="A49" s="13">
        <v>95</v>
      </c>
      <c r="B49" s="29">
        <v>42099</v>
      </c>
      <c r="C49" s="17">
        <v>95</v>
      </c>
      <c r="D49" s="18">
        <v>0.17346041055718484</v>
      </c>
      <c r="E49" s="18">
        <v>0.32085941043083899</v>
      </c>
      <c r="F49" s="18">
        <v>0.32291666666666669</v>
      </c>
      <c r="G49" s="18">
        <v>0.21652146464646474</v>
      </c>
      <c r="H49" s="18">
        <v>0.22120681063122929</v>
      </c>
      <c r="I49" s="18">
        <v>0.24699350649350629</v>
      </c>
      <c r="J49" s="18">
        <v>0.65000000000000036</v>
      </c>
      <c r="K49" s="18">
        <v>0.34123863636363649</v>
      </c>
      <c r="L49" s="18">
        <v>0.2420141414141414</v>
      </c>
      <c r="M49" s="18">
        <f t="shared" si="4"/>
        <v>0.25843948807528883</v>
      </c>
      <c r="N49" s="18">
        <f t="shared" si="0"/>
        <v>0.23410015856236779</v>
      </c>
      <c r="O49" s="18">
        <f t="shared" si="1"/>
        <v>0.34123863636363649</v>
      </c>
      <c r="P49" s="18">
        <f t="shared" si="2"/>
        <v>0.25032637823764847</v>
      </c>
      <c r="Q49" s="18">
        <f t="shared" si="5"/>
        <v>0.34029061898050272</v>
      </c>
      <c r="R49" s="18">
        <f t="shared" si="3"/>
        <v>0.30391233857818545</v>
      </c>
    </row>
    <row r="50" spans="1:18" x14ac:dyDescent="0.25">
      <c r="A50" s="13">
        <v>96</v>
      </c>
      <c r="B50" s="29">
        <v>42100</v>
      </c>
      <c r="C50" s="17">
        <v>96</v>
      </c>
      <c r="D50" s="18">
        <v>0.18087976539589451</v>
      </c>
      <c r="E50" s="18">
        <v>0.33332879818594108</v>
      </c>
      <c r="F50" s="18">
        <v>0.33750000000000002</v>
      </c>
      <c r="G50" s="18">
        <v>0.22283396464646477</v>
      </c>
      <c r="H50" s="18">
        <v>0.22702823920265788</v>
      </c>
      <c r="I50" s="18">
        <v>0.25349350649350627</v>
      </c>
      <c r="J50" s="18">
        <v>0.66666666666666696</v>
      </c>
      <c r="K50" s="18">
        <v>0.35261363636363652</v>
      </c>
      <c r="L50" s="18">
        <v>0.25008080808080807</v>
      </c>
      <c r="M50" s="18">
        <f t="shared" si="4"/>
        <v>0.26863563205707508</v>
      </c>
      <c r="N50" s="18">
        <f t="shared" si="0"/>
        <v>0.24026087284808206</v>
      </c>
      <c r="O50" s="18">
        <f t="shared" si="1"/>
        <v>0.35261363636363652</v>
      </c>
      <c r="P50" s="18">
        <f t="shared" si="2"/>
        <v>0.25917737898741072</v>
      </c>
      <c r="Q50" s="18">
        <f t="shared" si="5"/>
        <v>0.34997657136145516</v>
      </c>
      <c r="R50" s="18">
        <f t="shared" si="3"/>
        <v>0.31382504278173062</v>
      </c>
    </row>
    <row r="51" spans="1:18" x14ac:dyDescent="0.25">
      <c r="A51" s="13">
        <v>97</v>
      </c>
      <c r="B51" s="29">
        <v>42101</v>
      </c>
      <c r="C51" s="17">
        <v>97</v>
      </c>
      <c r="D51" s="18">
        <v>0.18829912023460421</v>
      </c>
      <c r="E51" s="18">
        <v>0.34579818594104311</v>
      </c>
      <c r="F51" s="18">
        <v>0.35208333333333336</v>
      </c>
      <c r="G51" s="18">
        <v>0.22916666666666666</v>
      </c>
      <c r="H51" s="18">
        <v>0.23284966777408647</v>
      </c>
      <c r="I51" s="18">
        <v>0.25999350649350628</v>
      </c>
      <c r="J51" s="18">
        <v>0.66666666666666663</v>
      </c>
      <c r="K51" s="18">
        <v>0.36398863636363654</v>
      </c>
      <c r="L51" s="18">
        <v>0.25814747474747474</v>
      </c>
      <c r="M51" s="18">
        <f t="shared" si="4"/>
        <v>0.27883682654391184</v>
      </c>
      <c r="N51" s="18">
        <f t="shared" si="0"/>
        <v>0.24642158713379636</v>
      </c>
      <c r="O51" s="18">
        <f t="shared" si="1"/>
        <v>0.36398863636363654</v>
      </c>
      <c r="P51" s="18">
        <f t="shared" si="2"/>
        <v>0.26803174674054003</v>
      </c>
      <c r="Q51" s="18">
        <f t="shared" si="5"/>
        <v>0.35632919040907413</v>
      </c>
      <c r="R51" s="18">
        <f t="shared" si="3"/>
        <v>0.32188813980233533</v>
      </c>
    </row>
    <row r="52" spans="1:18" x14ac:dyDescent="0.25">
      <c r="A52" s="13">
        <v>98</v>
      </c>
      <c r="B52" s="29">
        <v>42102</v>
      </c>
      <c r="C52" s="17">
        <v>98</v>
      </c>
      <c r="D52" s="18">
        <v>0.19571847507331391</v>
      </c>
      <c r="E52" s="18">
        <v>0.35826757369614515</v>
      </c>
      <c r="F52" s="18">
        <v>0.36666666666666664</v>
      </c>
      <c r="G52" s="18">
        <v>0.2421875</v>
      </c>
      <c r="H52" s="18">
        <v>0.23867109634551503</v>
      </c>
      <c r="I52" s="18">
        <v>0.26649350649350628</v>
      </c>
      <c r="J52" s="18">
        <v>0.6875</v>
      </c>
      <c r="K52" s="18">
        <v>0.375</v>
      </c>
      <c r="L52" s="18">
        <v>0.26666666666666666</v>
      </c>
      <c r="M52" s="18">
        <f t="shared" si="4"/>
        <v>0.29071005385903143</v>
      </c>
      <c r="N52" s="18">
        <f t="shared" si="0"/>
        <v>0.25258230141951066</v>
      </c>
      <c r="O52" s="18">
        <f t="shared" si="1"/>
        <v>0.375</v>
      </c>
      <c r="P52" s="18">
        <f t="shared" si="2"/>
        <v>0.27800080304585784</v>
      </c>
      <c r="Q52" s="18">
        <f t="shared" si="5"/>
        <v>0.36686625390113758</v>
      </c>
      <c r="R52" s="18">
        <f t="shared" si="3"/>
        <v>0.33301905388242375</v>
      </c>
    </row>
    <row r="53" spans="1:18" x14ac:dyDescent="0.25">
      <c r="A53" s="13">
        <v>99</v>
      </c>
      <c r="B53" s="29">
        <v>42103</v>
      </c>
      <c r="C53" s="17">
        <v>99</v>
      </c>
      <c r="D53" s="18">
        <v>0.20313782991202359</v>
      </c>
      <c r="E53" s="18">
        <v>0.37073696145124724</v>
      </c>
      <c r="F53" s="18">
        <v>0.38124999999999998</v>
      </c>
      <c r="G53" s="18">
        <v>0.25520833333333331</v>
      </c>
      <c r="H53" s="18">
        <v>0.24449252491694362</v>
      </c>
      <c r="I53" s="18">
        <v>0.27272727272727271</v>
      </c>
      <c r="J53" s="18">
        <v>0.70833333333333337</v>
      </c>
      <c r="K53" s="18">
        <v>0.41666666666666669</v>
      </c>
      <c r="L53" s="18">
        <v>0.29777777777777781</v>
      </c>
      <c r="M53" s="18">
        <f t="shared" si="4"/>
        <v>0.30258328117415101</v>
      </c>
      <c r="N53" s="18">
        <f t="shared" si="0"/>
        <v>0.25860989882210816</v>
      </c>
      <c r="O53" s="18">
        <f t="shared" si="1"/>
        <v>0.41666666666666669</v>
      </c>
      <c r="P53" s="18">
        <f t="shared" si="2"/>
        <v>0.28792548705680338</v>
      </c>
      <c r="Q53" s="18">
        <f t="shared" si="5"/>
        <v>0.38799951508439889</v>
      </c>
      <c r="R53" s="18">
        <f t="shared" si="3"/>
        <v>0.35003674445762201</v>
      </c>
    </row>
    <row r="54" spans="1:18" x14ac:dyDescent="0.25">
      <c r="A54" s="13">
        <v>100</v>
      </c>
      <c r="B54" s="29">
        <v>42104</v>
      </c>
      <c r="C54" s="17">
        <v>100</v>
      </c>
      <c r="D54" s="18">
        <v>0.21055718475073329</v>
      </c>
      <c r="E54" s="18">
        <v>0.38320634920634927</v>
      </c>
      <c r="F54" s="18">
        <v>0.39583333333333331</v>
      </c>
      <c r="G54" s="18">
        <v>0.26822916666666669</v>
      </c>
      <c r="H54" s="18">
        <v>0.25</v>
      </c>
      <c r="I54" s="18">
        <v>0.29545454545454547</v>
      </c>
      <c r="J54" s="18">
        <v>0.72916666666666663</v>
      </c>
      <c r="K54" s="18">
        <v>0.45829166666666671</v>
      </c>
      <c r="L54" s="18">
        <v>0.3289111111111111</v>
      </c>
      <c r="M54" s="18">
        <f t="shared" si="4"/>
        <v>0.31445650848927065</v>
      </c>
      <c r="N54" s="18">
        <f t="shared" si="0"/>
        <v>0.27272727272727271</v>
      </c>
      <c r="O54" s="18">
        <f t="shared" si="1"/>
        <v>0.45829166666666671</v>
      </c>
      <c r="P54" s="18">
        <f t="shared" si="2"/>
        <v>0.30054676323527135</v>
      </c>
      <c r="Q54" s="18">
        <f t="shared" si="5"/>
        <v>0.41236479797979797</v>
      </c>
      <c r="R54" s="18">
        <f t="shared" si="3"/>
        <v>0.36885000265067469</v>
      </c>
    </row>
    <row r="55" spans="1:18" x14ac:dyDescent="0.25">
      <c r="A55" s="13">
        <v>101</v>
      </c>
      <c r="B55" s="29">
        <v>42105</v>
      </c>
      <c r="C55" s="17">
        <v>101</v>
      </c>
      <c r="D55" s="18">
        <v>0.21797653958944296</v>
      </c>
      <c r="E55" s="18">
        <v>0.39567573696145131</v>
      </c>
      <c r="F55" s="18">
        <v>0.41041666666666665</v>
      </c>
      <c r="G55" s="18">
        <v>0.28125</v>
      </c>
      <c r="H55" s="18">
        <v>0.28061224489795916</v>
      </c>
      <c r="I55" s="18">
        <v>0.31818181818181818</v>
      </c>
      <c r="J55" s="18">
        <v>0.75</v>
      </c>
      <c r="K55" s="18">
        <v>0.49991666666666673</v>
      </c>
      <c r="L55" s="18">
        <v>0.36004444444444439</v>
      </c>
      <c r="M55" s="18">
        <f t="shared" si="4"/>
        <v>0.32632973580439023</v>
      </c>
      <c r="N55" s="18">
        <f t="shared" si="0"/>
        <v>0.29939703153988867</v>
      </c>
      <c r="O55" s="18">
        <f t="shared" si="1"/>
        <v>0.49991666666666673</v>
      </c>
      <c r="P55" s="18">
        <f t="shared" si="2"/>
        <v>0.31735216771622304</v>
      </c>
      <c r="Q55" s="18">
        <f t="shared" si="5"/>
        <v>0.44175103483817768</v>
      </c>
      <c r="R55" s="18">
        <f t="shared" si="3"/>
        <v>0.39045267971204989</v>
      </c>
    </row>
    <row r="56" spans="1:18" x14ac:dyDescent="0.25">
      <c r="A56" s="13">
        <v>102</v>
      </c>
      <c r="B56" s="29">
        <v>42106</v>
      </c>
      <c r="C56" s="17">
        <v>102</v>
      </c>
      <c r="D56" s="18">
        <v>0.22539589442815267</v>
      </c>
      <c r="E56" s="18">
        <v>0.4081451247165534</v>
      </c>
      <c r="F56" s="18">
        <v>0.42499999999999999</v>
      </c>
      <c r="G56" s="18">
        <v>0.29427083333333331</v>
      </c>
      <c r="H56" s="18">
        <v>0.31121938775510205</v>
      </c>
      <c r="I56" s="18">
        <v>0.34090909090909088</v>
      </c>
      <c r="J56" s="18">
        <v>0.77083333333333337</v>
      </c>
      <c r="K56" s="18">
        <v>0.5415416666666667</v>
      </c>
      <c r="L56" s="18">
        <v>0.39117777777777774</v>
      </c>
      <c r="M56" s="18">
        <f t="shared" si="4"/>
        <v>0.33820296311950981</v>
      </c>
      <c r="N56" s="18">
        <f t="shared" si="0"/>
        <v>0.32606423933209649</v>
      </c>
      <c r="O56" s="18">
        <f t="shared" si="1"/>
        <v>0.5415416666666667</v>
      </c>
      <c r="P56" s="18">
        <f t="shared" si="2"/>
        <v>0.33415672185703871</v>
      </c>
      <c r="Q56" s="18">
        <f t="shared" si="5"/>
        <v>0.4711362512883942</v>
      </c>
      <c r="R56" s="18">
        <f t="shared" si="3"/>
        <v>0.4120547898800011</v>
      </c>
    </row>
    <row r="57" spans="1:18" x14ac:dyDescent="0.25">
      <c r="A57" s="13">
        <v>103</v>
      </c>
      <c r="B57" s="29">
        <v>42107</v>
      </c>
      <c r="C57" s="17">
        <v>103</v>
      </c>
      <c r="D57" s="18">
        <v>0.23281524926686237</v>
      </c>
      <c r="E57" s="18">
        <v>0.42061451247165543</v>
      </c>
      <c r="F57" s="18">
        <v>0.43958333333333333</v>
      </c>
      <c r="G57" s="18">
        <v>0.30729166666666669</v>
      </c>
      <c r="H57" s="18">
        <v>0.34182653061224488</v>
      </c>
      <c r="I57" s="18">
        <v>0.36363636363636365</v>
      </c>
      <c r="J57" s="18">
        <v>0.79166666666666663</v>
      </c>
      <c r="K57" s="18">
        <v>0.58316666666666672</v>
      </c>
      <c r="L57" s="18">
        <v>0.42231111111111103</v>
      </c>
      <c r="M57" s="18">
        <f t="shared" si="4"/>
        <v>0.35007619043462951</v>
      </c>
      <c r="N57" s="18">
        <f t="shared" si="0"/>
        <v>0.35273144712430426</v>
      </c>
      <c r="O57" s="18">
        <f t="shared" si="1"/>
        <v>0.58316666666666672</v>
      </c>
      <c r="P57" s="18">
        <f t="shared" si="2"/>
        <v>0.35096127599785443</v>
      </c>
      <c r="Q57" s="18">
        <f t="shared" si="5"/>
        <v>0.50052146773861061</v>
      </c>
      <c r="R57" s="18">
        <f t="shared" si="3"/>
        <v>0.43365690004795232</v>
      </c>
    </row>
    <row r="58" spans="1:18" x14ac:dyDescent="0.25">
      <c r="A58" s="13">
        <v>104</v>
      </c>
      <c r="B58" s="29">
        <v>42108</v>
      </c>
      <c r="C58" s="17">
        <v>104</v>
      </c>
      <c r="D58" s="18">
        <v>0.24023460410557204</v>
      </c>
      <c r="E58" s="18">
        <v>0.43308390022675747</v>
      </c>
      <c r="F58" s="18">
        <v>0.45416666666666666</v>
      </c>
      <c r="G58" s="18">
        <v>0.3203125</v>
      </c>
      <c r="H58" s="18">
        <v>0.37243367346938772</v>
      </c>
      <c r="I58" s="18">
        <v>0.38636363636363635</v>
      </c>
      <c r="J58" s="18">
        <v>0.8125</v>
      </c>
      <c r="K58" s="18">
        <v>0.62479166666666675</v>
      </c>
      <c r="L58" s="18">
        <v>0.45344444444444432</v>
      </c>
      <c r="M58" s="18">
        <f t="shared" si="4"/>
        <v>0.36194941774974904</v>
      </c>
      <c r="N58" s="18">
        <f t="shared" si="0"/>
        <v>0.37939865491651203</v>
      </c>
      <c r="O58" s="18">
        <f t="shared" si="1"/>
        <v>0.62479166666666675</v>
      </c>
      <c r="P58" s="18">
        <f t="shared" si="2"/>
        <v>0.36776583013866998</v>
      </c>
      <c r="Q58" s="18">
        <f t="shared" si="5"/>
        <v>0.52990668418882714</v>
      </c>
      <c r="R58" s="18">
        <f t="shared" si="3"/>
        <v>0.45525901021590343</v>
      </c>
    </row>
    <row r="59" spans="1:18" x14ac:dyDescent="0.25">
      <c r="A59" s="13">
        <v>105</v>
      </c>
      <c r="B59" s="29">
        <v>42109</v>
      </c>
      <c r="C59" s="17">
        <v>105</v>
      </c>
      <c r="D59" s="18">
        <v>0.24765395894428174</v>
      </c>
      <c r="E59" s="18">
        <v>0.44555328798185956</v>
      </c>
      <c r="F59" s="18">
        <v>0.46875</v>
      </c>
      <c r="G59" s="18">
        <v>0.33333333333333331</v>
      </c>
      <c r="H59" s="18">
        <v>0.40304081632653055</v>
      </c>
      <c r="I59" s="18">
        <v>0.40909090909090912</v>
      </c>
      <c r="J59" s="18">
        <v>0.83333333333333337</v>
      </c>
      <c r="K59" s="18">
        <v>0.66641666666666677</v>
      </c>
      <c r="L59" s="18">
        <v>0.48457777777777766</v>
      </c>
      <c r="M59" s="18">
        <f t="shared" si="4"/>
        <v>0.37382264506486867</v>
      </c>
      <c r="N59" s="18">
        <f t="shared" si="0"/>
        <v>0.4060658627087198</v>
      </c>
      <c r="O59" s="18">
        <f t="shared" si="1"/>
        <v>0.66641666666666677</v>
      </c>
      <c r="P59" s="18">
        <f t="shared" si="2"/>
        <v>0.3845703842794857</v>
      </c>
      <c r="Q59" s="18">
        <f t="shared" si="5"/>
        <v>0.55929190063904344</v>
      </c>
      <c r="R59" s="18">
        <f t="shared" si="3"/>
        <v>0.4768611203838547</v>
      </c>
    </row>
    <row r="60" spans="1:18" x14ac:dyDescent="0.25">
      <c r="A60" s="13">
        <v>106</v>
      </c>
      <c r="B60" s="29">
        <v>42110</v>
      </c>
      <c r="C60" s="17">
        <v>106</v>
      </c>
      <c r="D60" s="18">
        <v>0.25507331378299142</v>
      </c>
      <c r="E60" s="18">
        <v>0.45802267573696159</v>
      </c>
      <c r="F60" s="18">
        <v>0.48333333333333334</v>
      </c>
      <c r="G60" s="18">
        <v>0.34635416666666669</v>
      </c>
      <c r="H60" s="18">
        <v>0.43364795918367338</v>
      </c>
      <c r="I60" s="18">
        <v>0.43181818181818182</v>
      </c>
      <c r="J60" s="18">
        <v>0.85416666666666663</v>
      </c>
      <c r="K60" s="18">
        <v>0.70804166666666679</v>
      </c>
      <c r="L60" s="18">
        <v>0.5157111111111109</v>
      </c>
      <c r="M60" s="18">
        <f t="shared" si="4"/>
        <v>0.38569587237998826</v>
      </c>
      <c r="N60" s="18">
        <f t="shared" si="0"/>
        <v>0.43273307050092757</v>
      </c>
      <c r="O60" s="18">
        <f t="shared" si="1"/>
        <v>0.70804166666666679</v>
      </c>
      <c r="P60" s="18">
        <f t="shared" si="2"/>
        <v>0.40137493842030136</v>
      </c>
      <c r="Q60" s="18">
        <f t="shared" si="5"/>
        <v>0.58867711708925996</v>
      </c>
      <c r="R60" s="18">
        <f t="shared" si="3"/>
        <v>0.4984632305518058</v>
      </c>
    </row>
    <row r="61" spans="1:18" x14ac:dyDescent="0.25">
      <c r="A61" s="13">
        <v>107</v>
      </c>
      <c r="B61" s="29">
        <v>42111</v>
      </c>
      <c r="C61" s="17">
        <v>107</v>
      </c>
      <c r="D61" s="18">
        <v>0.26249266862170112</v>
      </c>
      <c r="E61" s="18">
        <v>0.47049206349206368</v>
      </c>
      <c r="F61" s="18">
        <v>0.49791666666666667</v>
      </c>
      <c r="G61" s="18">
        <v>0.359375</v>
      </c>
      <c r="H61" s="18">
        <v>0.46425510204081621</v>
      </c>
      <c r="I61" s="18">
        <v>0.45454545454545453</v>
      </c>
      <c r="J61" s="18">
        <v>0.875</v>
      </c>
      <c r="K61" s="18">
        <v>0.74966666666666681</v>
      </c>
      <c r="L61" s="18">
        <v>0.54684444444444424</v>
      </c>
      <c r="M61" s="18">
        <f t="shared" si="4"/>
        <v>0.3975690996951079</v>
      </c>
      <c r="N61" s="18">
        <f t="shared" si="0"/>
        <v>0.45940027829313534</v>
      </c>
      <c r="O61" s="18">
        <f t="shared" si="1"/>
        <v>0.74966666666666681</v>
      </c>
      <c r="P61" s="18">
        <f t="shared" si="2"/>
        <v>0.41817949256111708</v>
      </c>
      <c r="Q61" s="18">
        <f t="shared" si="5"/>
        <v>0.61806233353947637</v>
      </c>
      <c r="R61" s="18">
        <f t="shared" si="3"/>
        <v>0.52006534071975707</v>
      </c>
    </row>
    <row r="62" spans="1:18" x14ac:dyDescent="0.25">
      <c r="A62" s="13">
        <v>108</v>
      </c>
      <c r="B62" s="29">
        <v>42112</v>
      </c>
      <c r="C62" s="17">
        <v>108</v>
      </c>
      <c r="D62" s="18">
        <v>0.26991202346041077</v>
      </c>
      <c r="E62" s="18">
        <v>0.48296145124716572</v>
      </c>
      <c r="F62" s="18">
        <v>0.51249999999999996</v>
      </c>
      <c r="G62" s="18">
        <v>0.37239583333333331</v>
      </c>
      <c r="H62" s="18">
        <v>0.49486224489795905</v>
      </c>
      <c r="I62" s="18">
        <v>0.47727272727272729</v>
      </c>
      <c r="J62" s="18">
        <v>0.89583333333333337</v>
      </c>
      <c r="K62" s="18">
        <v>0.79129166666666684</v>
      </c>
      <c r="L62" s="18">
        <v>0.57797777777777759</v>
      </c>
      <c r="M62" s="18">
        <f t="shared" si="4"/>
        <v>0.40944232701022742</v>
      </c>
      <c r="N62" s="18">
        <f t="shared" si="0"/>
        <v>0.48606748608534317</v>
      </c>
      <c r="O62" s="18">
        <f t="shared" si="1"/>
        <v>0.79129166666666684</v>
      </c>
      <c r="P62" s="18">
        <f t="shared" si="2"/>
        <v>0.43498404670193275</v>
      </c>
      <c r="Q62" s="18">
        <f t="shared" si="5"/>
        <v>0.64744754998969278</v>
      </c>
      <c r="R62" s="18">
        <f t="shared" si="3"/>
        <v>0.54166745088770829</v>
      </c>
    </row>
    <row r="63" spans="1:18" x14ac:dyDescent="0.25">
      <c r="A63" s="13">
        <v>109</v>
      </c>
      <c r="B63" s="29">
        <v>42113</v>
      </c>
      <c r="C63" s="17">
        <v>109</v>
      </c>
      <c r="D63" s="18">
        <v>0.27733137829912047</v>
      </c>
      <c r="E63" s="18">
        <v>0.49543083900226775</v>
      </c>
      <c r="F63" s="18">
        <v>0.52708333333333335</v>
      </c>
      <c r="G63" s="18">
        <v>0.38541666666666669</v>
      </c>
      <c r="H63" s="18">
        <v>0.52546938775510188</v>
      </c>
      <c r="I63" s="18">
        <v>0.5</v>
      </c>
      <c r="J63" s="18">
        <v>0.91666666666666663</v>
      </c>
      <c r="K63" s="18">
        <v>0.83291666666666686</v>
      </c>
      <c r="L63" s="18">
        <v>0.60911111111111105</v>
      </c>
      <c r="M63" s="18">
        <f t="shared" si="4"/>
        <v>0.42131555432534706</v>
      </c>
      <c r="N63" s="18">
        <f t="shared" si="0"/>
        <v>0.512734693877551</v>
      </c>
      <c r="O63" s="18">
        <f t="shared" si="1"/>
        <v>0.83291666666666686</v>
      </c>
      <c r="P63" s="18">
        <f t="shared" si="2"/>
        <v>0.45178860084274836</v>
      </c>
      <c r="Q63" s="18">
        <f t="shared" si="5"/>
        <v>0.67683276643990919</v>
      </c>
      <c r="R63" s="18">
        <f t="shared" si="3"/>
        <v>0.5632695610556594</v>
      </c>
    </row>
    <row r="64" spans="1:18" x14ac:dyDescent="0.25">
      <c r="A64" s="13">
        <v>110</v>
      </c>
      <c r="B64" s="29">
        <v>42114</v>
      </c>
      <c r="C64" s="17">
        <v>110</v>
      </c>
      <c r="D64" s="18">
        <v>0.28475073313783017</v>
      </c>
      <c r="E64" s="18">
        <v>0.50790022675736979</v>
      </c>
      <c r="F64" s="18">
        <v>0.54166666666666663</v>
      </c>
      <c r="G64" s="18">
        <v>0.3984375</v>
      </c>
      <c r="H64" s="18">
        <v>0.55607653061224471</v>
      </c>
      <c r="I64" s="18">
        <v>0.52272727272727271</v>
      </c>
      <c r="J64" s="18">
        <v>0.9375</v>
      </c>
      <c r="K64" s="18">
        <v>0.87454166666666688</v>
      </c>
      <c r="L64" s="18">
        <v>0.64024444444444439</v>
      </c>
      <c r="M64" s="18">
        <f t="shared" si="4"/>
        <v>0.43318878164046665</v>
      </c>
      <c r="N64" s="18">
        <f t="shared" si="0"/>
        <v>0.53940190166975865</v>
      </c>
      <c r="O64" s="18">
        <f t="shared" si="1"/>
        <v>0.87454166666666688</v>
      </c>
      <c r="P64" s="18">
        <f t="shared" si="2"/>
        <v>0.46859315498356402</v>
      </c>
      <c r="Q64" s="18">
        <f t="shared" si="5"/>
        <v>0.70621798289012572</v>
      </c>
      <c r="R64" s="18">
        <f t="shared" si="3"/>
        <v>0.5848716712236105</v>
      </c>
    </row>
    <row r="65" spans="1:18" x14ac:dyDescent="0.25">
      <c r="A65" s="13">
        <v>111</v>
      </c>
      <c r="B65" s="29">
        <v>42115</v>
      </c>
      <c r="C65" s="17">
        <v>111</v>
      </c>
      <c r="D65" s="18">
        <v>0.29032258064516131</v>
      </c>
      <c r="E65" s="18">
        <v>0.52040816326530615</v>
      </c>
      <c r="F65" s="18">
        <v>0.55625000000000002</v>
      </c>
      <c r="G65" s="18">
        <v>0.41145833333333331</v>
      </c>
      <c r="H65" s="18">
        <v>0.58668367346938755</v>
      </c>
      <c r="I65" s="18">
        <v>0.54545454545454541</v>
      </c>
      <c r="J65" s="18">
        <v>0.95833333333333337</v>
      </c>
      <c r="K65" s="18">
        <v>0.91616666666666691</v>
      </c>
      <c r="L65" s="18">
        <v>0.67137777777777774</v>
      </c>
      <c r="M65" s="18">
        <f t="shared" si="4"/>
        <v>0.44460976931095014</v>
      </c>
      <c r="N65" s="18">
        <f t="shared" si="0"/>
        <v>0.56606910946196654</v>
      </c>
      <c r="O65" s="18">
        <f t="shared" si="1"/>
        <v>0.91616666666666691</v>
      </c>
      <c r="P65" s="18">
        <f t="shared" si="2"/>
        <v>0.48509621602795555</v>
      </c>
      <c r="Q65" s="18">
        <f t="shared" si="5"/>
        <v>0.73560319934034224</v>
      </c>
      <c r="R65" s="18">
        <f t="shared" si="3"/>
        <v>0.60627278599394574</v>
      </c>
    </row>
    <row r="66" spans="1:18" x14ac:dyDescent="0.25">
      <c r="A66" s="13">
        <v>112</v>
      </c>
      <c r="B66" s="29">
        <v>42116</v>
      </c>
      <c r="C66" s="17">
        <v>112</v>
      </c>
      <c r="D66" s="18">
        <v>0.32096774193548383</v>
      </c>
      <c r="E66" s="18">
        <v>0.53279883381924198</v>
      </c>
      <c r="F66" s="18">
        <v>0.5708333333333333</v>
      </c>
      <c r="G66" s="18">
        <v>0.42447916666666669</v>
      </c>
      <c r="H66" s="18">
        <v>0.61729081632653038</v>
      </c>
      <c r="I66" s="18">
        <v>0.56818181818181823</v>
      </c>
      <c r="J66" s="18">
        <v>0.97916666666666663</v>
      </c>
      <c r="K66" s="18">
        <v>0.95779166666666693</v>
      </c>
      <c r="L66" s="18">
        <v>0.70251111111111109</v>
      </c>
      <c r="M66" s="18">
        <f t="shared" si="4"/>
        <v>0.46226976893868149</v>
      </c>
      <c r="N66" s="18">
        <f t="shared" si="0"/>
        <v>0.59273631725417431</v>
      </c>
      <c r="O66" s="18">
        <f t="shared" si="1"/>
        <v>0.95779166666666693</v>
      </c>
      <c r="P66" s="18">
        <f t="shared" si="2"/>
        <v>0.50575861837717906</v>
      </c>
      <c r="Q66" s="18">
        <f t="shared" si="5"/>
        <v>0.76498841579055876</v>
      </c>
      <c r="R66" s="18">
        <f t="shared" si="3"/>
        <v>0.63044679496750211</v>
      </c>
    </row>
    <row r="67" spans="1:18" x14ac:dyDescent="0.25">
      <c r="A67" s="13">
        <v>113</v>
      </c>
      <c r="B67" s="29">
        <v>42117</v>
      </c>
      <c r="C67" s="17">
        <v>113</v>
      </c>
      <c r="D67" s="18">
        <v>0.35161290322580641</v>
      </c>
      <c r="E67" s="18">
        <v>0.5451865889212828</v>
      </c>
      <c r="F67" s="18">
        <v>0.5854166666666667</v>
      </c>
      <c r="G67" s="18">
        <v>0.4375</v>
      </c>
      <c r="H67" s="18">
        <v>0.64789795918367321</v>
      </c>
      <c r="I67" s="18">
        <v>0.59090909090909094</v>
      </c>
      <c r="J67" s="18">
        <v>1</v>
      </c>
      <c r="K67" s="18">
        <v>1</v>
      </c>
      <c r="L67" s="18">
        <v>0.73333333333333328</v>
      </c>
      <c r="M67" s="18">
        <f t="shared" si="4"/>
        <v>0.47992903970343898</v>
      </c>
      <c r="N67" s="18">
        <f t="shared" si="0"/>
        <v>0.61940352504638208</v>
      </c>
      <c r="O67" s="18">
        <f t="shared" si="1"/>
        <v>1</v>
      </c>
      <c r="P67" s="18">
        <f t="shared" si="2"/>
        <v>0.52642053481775331</v>
      </c>
      <c r="Q67" s="18">
        <f t="shared" si="5"/>
        <v>0.79442807668521953</v>
      </c>
      <c r="R67" s="18">
        <f t="shared" si="3"/>
        <v>0.65465072691553916</v>
      </c>
    </row>
    <row r="68" spans="1:18" x14ac:dyDescent="0.25">
      <c r="A68" s="13">
        <v>114</v>
      </c>
      <c r="B68" s="29">
        <v>42118</v>
      </c>
      <c r="C68" s="17">
        <v>114</v>
      </c>
      <c r="D68" s="18">
        <v>0.38225806451612898</v>
      </c>
      <c r="E68" s="18">
        <v>0.55757434402332362</v>
      </c>
      <c r="F68" s="18">
        <v>0.6</v>
      </c>
      <c r="G68" s="18">
        <v>0.45723684210526311</v>
      </c>
      <c r="H68" s="18">
        <v>0.67850510204081604</v>
      </c>
      <c r="I68" s="18">
        <v>0.61363636363636365</v>
      </c>
      <c r="J68" s="18">
        <v>1</v>
      </c>
      <c r="K68" s="18">
        <v>1</v>
      </c>
      <c r="L68" s="18">
        <v>0.73768115942028989</v>
      </c>
      <c r="M68" s="18">
        <f t="shared" si="4"/>
        <v>0.49926731266117891</v>
      </c>
      <c r="N68" s="18">
        <f t="shared" si="0"/>
        <v>0.64607073283858985</v>
      </c>
      <c r="O68" s="18">
        <f t="shared" si="1"/>
        <v>1</v>
      </c>
      <c r="P68" s="18">
        <f t="shared" si="2"/>
        <v>0.54820178605364922</v>
      </c>
      <c r="Q68" s="18">
        <f t="shared" si="5"/>
        <v>0.80596452501949378</v>
      </c>
      <c r="R68" s="18">
        <f t="shared" si="3"/>
        <v>0.66965465286024273</v>
      </c>
    </row>
    <row r="69" spans="1:18" x14ac:dyDescent="0.25">
      <c r="A69" s="13">
        <v>115</v>
      </c>
      <c r="B69" s="29">
        <v>42119</v>
      </c>
      <c r="C69" s="17">
        <v>115</v>
      </c>
      <c r="D69" s="18">
        <v>0.4129032258064515</v>
      </c>
      <c r="E69" s="18">
        <v>0.56996209912536444</v>
      </c>
      <c r="F69" s="18">
        <v>0.60961538461538467</v>
      </c>
      <c r="G69" s="18">
        <v>0.47696600877192979</v>
      </c>
      <c r="H69" s="18">
        <v>0.70911224489795888</v>
      </c>
      <c r="I69" s="18">
        <v>0.63636363636363635</v>
      </c>
      <c r="J69" s="18">
        <v>1</v>
      </c>
      <c r="K69" s="18">
        <v>1</v>
      </c>
      <c r="L69" s="18">
        <v>0.74201449275362319</v>
      </c>
      <c r="M69" s="18">
        <f t="shared" si="4"/>
        <v>0.51736167957978263</v>
      </c>
      <c r="N69" s="18">
        <f t="shared" si="0"/>
        <v>0.67273794063079762</v>
      </c>
      <c r="O69" s="18">
        <f t="shared" si="1"/>
        <v>1</v>
      </c>
      <c r="P69" s="18">
        <f t="shared" si="2"/>
        <v>0.56915376659678762</v>
      </c>
      <c r="Q69" s="18">
        <f t="shared" si="5"/>
        <v>0.81749807480304371</v>
      </c>
      <c r="R69" s="18">
        <f t="shared" si="3"/>
        <v>0.68410412137048315</v>
      </c>
    </row>
    <row r="70" spans="1:18" x14ac:dyDescent="0.25">
      <c r="A70" s="13">
        <v>116</v>
      </c>
      <c r="B70" s="29">
        <v>42120</v>
      </c>
      <c r="C70" s="17">
        <v>116</v>
      </c>
      <c r="D70" s="18">
        <v>0.44354838709677408</v>
      </c>
      <c r="E70" s="18">
        <v>0.58234985422740515</v>
      </c>
      <c r="F70" s="18">
        <v>0.61923205128205128</v>
      </c>
      <c r="G70" s="18">
        <v>0.49669517543859643</v>
      </c>
      <c r="H70" s="18">
        <v>0.73971938775510171</v>
      </c>
      <c r="I70" s="18">
        <v>0.65909090909090906</v>
      </c>
      <c r="J70" s="18">
        <v>1</v>
      </c>
      <c r="K70" s="18">
        <v>1</v>
      </c>
      <c r="L70" s="18">
        <v>0.74634782608695649</v>
      </c>
      <c r="M70" s="18">
        <f t="shared" si="4"/>
        <v>0.53545636701120669</v>
      </c>
      <c r="N70" s="18">
        <f t="shared" si="0"/>
        <v>0.69940514842300539</v>
      </c>
      <c r="O70" s="18">
        <f t="shared" si="1"/>
        <v>1</v>
      </c>
      <c r="P70" s="18">
        <f t="shared" si="2"/>
        <v>0.59010596081513966</v>
      </c>
      <c r="Q70" s="18">
        <f t="shared" si="5"/>
        <v>0.82903162458659341</v>
      </c>
      <c r="R70" s="18">
        <f t="shared" si="3"/>
        <v>0.69855373233086604</v>
      </c>
    </row>
    <row r="71" spans="1:18" x14ac:dyDescent="0.25">
      <c r="A71" s="13">
        <v>117</v>
      </c>
      <c r="B71" s="29">
        <v>42121</v>
      </c>
      <c r="C71" s="17">
        <v>117</v>
      </c>
      <c r="D71" s="18">
        <v>0.47419354838709665</v>
      </c>
      <c r="E71" s="18">
        <v>0.59473760932944597</v>
      </c>
      <c r="F71" s="18">
        <v>0.62884871794871799</v>
      </c>
      <c r="G71" s="18">
        <v>0.51642434210526311</v>
      </c>
      <c r="H71" s="18">
        <v>0.77032653061224454</v>
      </c>
      <c r="I71" s="18">
        <v>0.68181818181818177</v>
      </c>
      <c r="J71" s="18">
        <v>1</v>
      </c>
      <c r="K71" s="18">
        <v>1</v>
      </c>
      <c r="L71" s="18">
        <v>0.75068115942028979</v>
      </c>
      <c r="M71" s="18">
        <f t="shared" si="4"/>
        <v>0.55355105444263086</v>
      </c>
      <c r="N71" s="18">
        <f t="shared" si="0"/>
        <v>0.72607235621521315</v>
      </c>
      <c r="O71" s="18">
        <f t="shared" si="1"/>
        <v>1</v>
      </c>
      <c r="P71" s="18">
        <f t="shared" si="2"/>
        <v>0.61105815503349159</v>
      </c>
      <c r="Q71" s="18">
        <f t="shared" si="5"/>
        <v>0.84056517437014322</v>
      </c>
      <c r="R71" s="18">
        <f t="shared" si="3"/>
        <v>0.71300334329124881</v>
      </c>
    </row>
    <row r="72" spans="1:18" x14ac:dyDescent="0.25">
      <c r="A72" s="13">
        <v>118</v>
      </c>
      <c r="B72" s="29">
        <v>42122</v>
      </c>
      <c r="C72" s="17">
        <v>118</v>
      </c>
      <c r="D72" s="18">
        <v>0.50483870967741917</v>
      </c>
      <c r="E72" s="18">
        <v>0.60712536443148679</v>
      </c>
      <c r="F72" s="18">
        <v>0.6384653846153846</v>
      </c>
      <c r="G72" s="18">
        <v>0.53615350877192969</v>
      </c>
      <c r="H72" s="18">
        <v>0.80093367346938737</v>
      </c>
      <c r="I72" s="18">
        <v>0.69065656565656564</v>
      </c>
      <c r="J72" s="18">
        <v>1</v>
      </c>
      <c r="K72" s="18">
        <v>1</v>
      </c>
      <c r="L72" s="18">
        <v>0.75501449275362309</v>
      </c>
      <c r="M72" s="18">
        <f t="shared" si="4"/>
        <v>0.57164574187405504</v>
      </c>
      <c r="N72" s="18">
        <f t="shared" si="0"/>
        <v>0.74579511956297651</v>
      </c>
      <c r="O72" s="18">
        <f t="shared" si="1"/>
        <v>1</v>
      </c>
      <c r="P72" s="18">
        <f t="shared" si="2"/>
        <v>0.62969553443702886</v>
      </c>
      <c r="Q72" s="18">
        <f t="shared" si="5"/>
        <v>0.84932094637591526</v>
      </c>
      <c r="R72" s="18">
        <f t="shared" si="3"/>
        <v>0.72590974437508848</v>
      </c>
    </row>
    <row r="73" spans="1:18" x14ac:dyDescent="0.25">
      <c r="A73" s="13">
        <v>119</v>
      </c>
      <c r="B73" s="29">
        <v>42123</v>
      </c>
      <c r="C73" s="17">
        <v>119</v>
      </c>
      <c r="D73" s="18">
        <v>0.53548387096774175</v>
      </c>
      <c r="E73" s="18">
        <v>0.61951311953352761</v>
      </c>
      <c r="F73" s="18">
        <v>0.64808205128205121</v>
      </c>
      <c r="G73" s="18">
        <v>0.55588267543859637</v>
      </c>
      <c r="H73" s="18">
        <v>0.83154081632653021</v>
      </c>
      <c r="I73" s="18">
        <v>0.69947474747474747</v>
      </c>
      <c r="J73" s="18">
        <v>1</v>
      </c>
      <c r="K73" s="18">
        <v>1</v>
      </c>
      <c r="L73" s="18">
        <v>0.75934782608695639</v>
      </c>
      <c r="M73" s="18">
        <f t="shared" si="4"/>
        <v>0.58974042930547932</v>
      </c>
      <c r="N73" s="18">
        <f t="shared" si="0"/>
        <v>0.76550778190063884</v>
      </c>
      <c r="O73" s="18">
        <f t="shared" si="1"/>
        <v>1</v>
      </c>
      <c r="P73" s="18">
        <f t="shared" si="2"/>
        <v>0.64832954683719912</v>
      </c>
      <c r="Q73" s="18">
        <f t="shared" si="5"/>
        <v>0.85807267797764675</v>
      </c>
      <c r="R73" s="18">
        <f t="shared" si="3"/>
        <v>0.73881390079001674</v>
      </c>
    </row>
    <row r="74" spans="1:18" x14ac:dyDescent="0.25">
      <c r="A74" s="13">
        <v>120</v>
      </c>
      <c r="B74" s="29">
        <v>42124</v>
      </c>
      <c r="C74" s="17">
        <v>120</v>
      </c>
      <c r="D74" s="18">
        <v>0.56612903225806432</v>
      </c>
      <c r="E74" s="18">
        <v>0.63190087463556843</v>
      </c>
      <c r="F74" s="18">
        <v>0.65769871794871781</v>
      </c>
      <c r="G74" s="18">
        <v>0.57561184210526306</v>
      </c>
      <c r="H74" s="18">
        <v>0.86214795918367304</v>
      </c>
      <c r="I74" s="18">
        <v>0.70829292929292942</v>
      </c>
      <c r="J74" s="18">
        <v>1</v>
      </c>
      <c r="K74" s="18">
        <v>1</v>
      </c>
      <c r="L74" s="18">
        <v>0.76368115942028969</v>
      </c>
      <c r="M74" s="18">
        <f t="shared" si="4"/>
        <v>0.60783511673690338</v>
      </c>
      <c r="N74" s="18">
        <f t="shared" si="0"/>
        <v>0.78522044423830129</v>
      </c>
      <c r="O74" s="18">
        <f t="shared" si="1"/>
        <v>1</v>
      </c>
      <c r="P74" s="18">
        <f t="shared" si="2"/>
        <v>0.66696355923736927</v>
      </c>
      <c r="Q74" s="18">
        <f t="shared" si="5"/>
        <v>0.86682440957937845</v>
      </c>
      <c r="R74" s="18">
        <f t="shared" si="3"/>
        <v>0.751718057204945</v>
      </c>
    </row>
    <row r="75" spans="1:18" x14ac:dyDescent="0.25">
      <c r="A75" s="13">
        <v>121</v>
      </c>
      <c r="B75" s="29">
        <v>42125</v>
      </c>
      <c r="C75" s="17">
        <v>121</v>
      </c>
      <c r="D75" s="18">
        <v>0.5967741935483869</v>
      </c>
      <c r="E75" s="18">
        <v>0.64428862973760925</v>
      </c>
      <c r="F75" s="18">
        <v>0.66731538461538453</v>
      </c>
      <c r="G75" s="18">
        <v>0.59534100877192964</v>
      </c>
      <c r="H75" s="18">
        <v>0.8928571428571429</v>
      </c>
      <c r="I75" s="18">
        <v>0.71711111111111125</v>
      </c>
      <c r="J75" s="18">
        <v>1</v>
      </c>
      <c r="K75" s="18">
        <v>1</v>
      </c>
      <c r="L75" s="18">
        <v>0.76801449275362299</v>
      </c>
      <c r="M75" s="18">
        <f t="shared" si="4"/>
        <v>0.62592980416832755</v>
      </c>
      <c r="N75" s="18">
        <f t="shared" si="0"/>
        <v>0.80498412698412714</v>
      </c>
      <c r="O75" s="18">
        <f t="shared" si="1"/>
        <v>1</v>
      </c>
      <c r="P75" s="18">
        <f t="shared" si="2"/>
        <v>0.68561457844026075</v>
      </c>
      <c r="Q75" s="18">
        <f t="shared" si="5"/>
        <v>0.87559654934437547</v>
      </c>
      <c r="R75" s="18">
        <f t="shared" si="3"/>
        <v>0.7646335514883541</v>
      </c>
    </row>
    <row r="76" spans="1:18" x14ac:dyDescent="0.25">
      <c r="A76" s="13">
        <v>122</v>
      </c>
      <c r="B76" s="29">
        <v>42126</v>
      </c>
      <c r="C76" s="17">
        <v>122</v>
      </c>
      <c r="D76" s="18">
        <v>0.62741935483870948</v>
      </c>
      <c r="E76" s="18">
        <v>0.65667638483965007</v>
      </c>
      <c r="F76" s="18">
        <v>0.67693205128205114</v>
      </c>
      <c r="G76" s="18">
        <v>0.61507017543859632</v>
      </c>
      <c r="H76" s="18">
        <v>0.89600840336134457</v>
      </c>
      <c r="I76" s="18">
        <v>0.72592929292929309</v>
      </c>
      <c r="J76" s="18">
        <v>1</v>
      </c>
      <c r="K76" s="18">
        <v>1</v>
      </c>
      <c r="L76" s="18">
        <v>0.77234782608695629</v>
      </c>
      <c r="M76" s="18">
        <f t="shared" si="4"/>
        <v>0.64402449159975172</v>
      </c>
      <c r="N76" s="18">
        <f t="shared" ref="N76:N123" si="6">AVERAGE(H76:I76)</f>
        <v>0.81096884814531878</v>
      </c>
      <c r="O76" s="18">
        <f t="shared" ref="O76:O122" si="7">AVERAGE(K76:K76)</f>
        <v>1</v>
      </c>
      <c r="P76" s="18">
        <f t="shared" ref="P76:P118" si="8">AVERAGE(D76:I76)</f>
        <v>0.69967261044827411</v>
      </c>
      <c r="Q76" s="18">
        <f t="shared" ref="Q76:Q118" si="9">AVERAGE(H76:L76)</f>
        <v>0.87885710447551868</v>
      </c>
      <c r="R76" s="18">
        <f t="shared" ref="R76:R121" si="10">AVERAGE(D76:L76)</f>
        <v>0.77448705430851117</v>
      </c>
    </row>
    <row r="77" spans="1:18" x14ac:dyDescent="0.25">
      <c r="A77" s="13">
        <v>123</v>
      </c>
      <c r="B77" s="29">
        <v>42127</v>
      </c>
      <c r="C77" s="17">
        <v>123</v>
      </c>
      <c r="D77" s="18">
        <v>0.65806451612903194</v>
      </c>
      <c r="E77" s="18">
        <v>0.66906413994169089</v>
      </c>
      <c r="F77" s="18">
        <v>0.68654871794871775</v>
      </c>
      <c r="G77" s="18">
        <v>0.63479934210526301</v>
      </c>
      <c r="H77" s="18">
        <v>0.8991512605042018</v>
      </c>
      <c r="I77" s="18">
        <v>0.73474747474747493</v>
      </c>
      <c r="J77" s="18">
        <v>1</v>
      </c>
      <c r="K77" s="18">
        <v>1</v>
      </c>
      <c r="L77" s="18">
        <v>0.77668115942028959</v>
      </c>
      <c r="M77" s="18">
        <f t="shared" ref="M77:M126" si="11">AVERAGE(D77:G77)</f>
        <v>0.6621191790311759</v>
      </c>
      <c r="N77" s="18">
        <f t="shared" si="6"/>
        <v>0.81694936762583836</v>
      </c>
      <c r="O77" s="18">
        <f t="shared" si="7"/>
        <v>1</v>
      </c>
      <c r="P77" s="18">
        <f t="shared" si="8"/>
        <v>0.71372924189606335</v>
      </c>
      <c r="Q77" s="18">
        <f t="shared" si="9"/>
        <v>0.8821159789343932</v>
      </c>
      <c r="R77" s="18">
        <f t="shared" si="10"/>
        <v>0.78433962342185215</v>
      </c>
    </row>
    <row r="78" spans="1:18" x14ac:dyDescent="0.25">
      <c r="A78" s="13">
        <v>124</v>
      </c>
      <c r="B78" s="29">
        <v>42128</v>
      </c>
      <c r="C78" s="17">
        <v>124</v>
      </c>
      <c r="D78" s="18">
        <v>0.68870967741935452</v>
      </c>
      <c r="E78" s="18">
        <v>0.68145189504373171</v>
      </c>
      <c r="F78" s="18">
        <v>0.69616538461538435</v>
      </c>
      <c r="G78" s="18">
        <v>0.65452850877192958</v>
      </c>
      <c r="H78" s="18">
        <v>0.90229411764705891</v>
      </c>
      <c r="I78" s="18">
        <v>0.74356565656565676</v>
      </c>
      <c r="J78" s="18">
        <v>1</v>
      </c>
      <c r="K78" s="18">
        <v>1</v>
      </c>
      <c r="L78" s="18">
        <v>0.78101449275362289</v>
      </c>
      <c r="M78" s="18">
        <f t="shared" si="11"/>
        <v>0.68021386646260007</v>
      </c>
      <c r="N78" s="18">
        <f t="shared" si="6"/>
        <v>0.82292988710635784</v>
      </c>
      <c r="O78" s="18">
        <f t="shared" si="7"/>
        <v>1</v>
      </c>
      <c r="P78" s="18">
        <f t="shared" si="8"/>
        <v>0.72778587334385259</v>
      </c>
      <c r="Q78" s="18">
        <f t="shared" si="9"/>
        <v>0.88537485339326771</v>
      </c>
      <c r="R78" s="18">
        <f t="shared" si="10"/>
        <v>0.79419219253519313</v>
      </c>
    </row>
    <row r="79" spans="1:18" x14ac:dyDescent="0.25">
      <c r="A79" s="13">
        <v>125</v>
      </c>
      <c r="B79" s="29">
        <v>42129</v>
      </c>
      <c r="C79" s="17">
        <v>125</v>
      </c>
      <c r="D79" s="18">
        <v>0.71935483870967709</v>
      </c>
      <c r="E79" s="18">
        <v>0.69383965014577254</v>
      </c>
      <c r="F79" s="18">
        <v>0.70578205128205107</v>
      </c>
      <c r="G79" s="18">
        <v>0.67425767543859638</v>
      </c>
      <c r="H79" s="18">
        <v>0.90543697478991614</v>
      </c>
      <c r="I79" s="18">
        <v>0.75238383838383849</v>
      </c>
      <c r="J79" s="18">
        <v>1</v>
      </c>
      <c r="K79" s="18">
        <v>1</v>
      </c>
      <c r="L79" s="18">
        <v>0.78534782608695619</v>
      </c>
      <c r="M79" s="18">
        <f t="shared" si="11"/>
        <v>0.69830855389402435</v>
      </c>
      <c r="N79" s="18">
        <f t="shared" si="6"/>
        <v>0.82891040658687731</v>
      </c>
      <c r="O79" s="18">
        <f t="shared" si="7"/>
        <v>1</v>
      </c>
      <c r="P79" s="18">
        <f t="shared" si="8"/>
        <v>0.74184250479164204</v>
      </c>
      <c r="Q79" s="18">
        <f t="shared" si="9"/>
        <v>0.88863372785214223</v>
      </c>
      <c r="R79" s="18">
        <f t="shared" si="10"/>
        <v>0.80404476164853422</v>
      </c>
    </row>
    <row r="80" spans="1:18" x14ac:dyDescent="0.25">
      <c r="A80" s="13">
        <v>126</v>
      </c>
      <c r="B80" s="29">
        <v>42130</v>
      </c>
      <c r="C80" s="17">
        <v>126</v>
      </c>
      <c r="D80" s="18">
        <v>0.74999999999999967</v>
      </c>
      <c r="E80" s="18">
        <v>0.70622740524781324</v>
      </c>
      <c r="F80" s="18">
        <v>0.71539871794871768</v>
      </c>
      <c r="G80" s="18">
        <v>0.69398684210526307</v>
      </c>
      <c r="H80" s="18">
        <v>0.90857983193277325</v>
      </c>
      <c r="I80" s="18">
        <v>0.76120202020202032</v>
      </c>
      <c r="J80" s="18">
        <v>1</v>
      </c>
      <c r="K80" s="18">
        <v>1</v>
      </c>
      <c r="L80" s="18">
        <v>0.78968115942028949</v>
      </c>
      <c r="M80" s="18">
        <f t="shared" si="11"/>
        <v>0.71640324132544841</v>
      </c>
      <c r="N80" s="18">
        <f t="shared" si="6"/>
        <v>0.83489092606739679</v>
      </c>
      <c r="O80" s="18">
        <f t="shared" si="7"/>
        <v>1</v>
      </c>
      <c r="P80" s="18">
        <f t="shared" si="8"/>
        <v>0.75589913623943117</v>
      </c>
      <c r="Q80" s="18">
        <f t="shared" si="9"/>
        <v>0.89189260231101652</v>
      </c>
      <c r="R80" s="18">
        <f t="shared" si="10"/>
        <v>0.81389733076187509</v>
      </c>
    </row>
    <row r="81" spans="1:18" x14ac:dyDescent="0.25">
      <c r="A81" s="13">
        <v>127</v>
      </c>
      <c r="B81" s="29">
        <v>42131</v>
      </c>
      <c r="C81" s="17">
        <v>127</v>
      </c>
      <c r="D81" s="18">
        <v>0.78064516129032224</v>
      </c>
      <c r="E81" s="18">
        <v>0.71861516034985407</v>
      </c>
      <c r="F81" s="18">
        <v>0.72501538461538428</v>
      </c>
      <c r="G81" s="18">
        <v>0.71371600877192976</v>
      </c>
      <c r="H81" s="18">
        <v>0.91172268907563048</v>
      </c>
      <c r="I81" s="18">
        <v>0.77002020202020205</v>
      </c>
      <c r="J81" s="18">
        <v>1</v>
      </c>
      <c r="K81" s="18">
        <v>1</v>
      </c>
      <c r="L81" s="18">
        <v>0.79401449275362279</v>
      </c>
      <c r="M81" s="18">
        <f t="shared" si="11"/>
        <v>0.73449792875687259</v>
      </c>
      <c r="N81" s="18">
        <f t="shared" si="6"/>
        <v>0.84087144554791626</v>
      </c>
      <c r="O81" s="18">
        <f t="shared" si="7"/>
        <v>1</v>
      </c>
      <c r="P81" s="18">
        <f t="shared" si="8"/>
        <v>0.76995576768722052</v>
      </c>
      <c r="Q81" s="18">
        <f t="shared" si="9"/>
        <v>0.89515147676989104</v>
      </c>
      <c r="R81" s="18">
        <f t="shared" si="10"/>
        <v>0.82374989987521618</v>
      </c>
    </row>
    <row r="82" spans="1:18" x14ac:dyDescent="0.25">
      <c r="A82" s="13">
        <v>128</v>
      </c>
      <c r="B82" s="29">
        <v>42132</v>
      </c>
      <c r="C82" s="17">
        <v>128</v>
      </c>
      <c r="D82" s="18">
        <v>0.81129032258064482</v>
      </c>
      <c r="E82" s="18">
        <v>0.73100291545189489</v>
      </c>
      <c r="F82" s="18">
        <v>0.73463205128205089</v>
      </c>
      <c r="G82" s="18">
        <v>0.73344517543859655</v>
      </c>
      <c r="H82" s="18">
        <v>0.9148655462184877</v>
      </c>
      <c r="I82" s="18">
        <v>0.77883838383838377</v>
      </c>
      <c r="J82" s="18">
        <v>1</v>
      </c>
      <c r="K82" s="18">
        <v>1</v>
      </c>
      <c r="L82" s="18">
        <v>0.79834782608695609</v>
      </c>
      <c r="M82" s="18">
        <f t="shared" si="11"/>
        <v>0.75259261618829687</v>
      </c>
      <c r="N82" s="18">
        <f t="shared" si="6"/>
        <v>0.84685196502843574</v>
      </c>
      <c r="O82" s="18">
        <f t="shared" si="7"/>
        <v>1</v>
      </c>
      <c r="P82" s="18">
        <f t="shared" si="8"/>
        <v>0.78401239913500975</v>
      </c>
      <c r="Q82" s="18">
        <f t="shared" si="9"/>
        <v>0.89841035122876556</v>
      </c>
      <c r="R82" s="18">
        <f t="shared" si="10"/>
        <v>0.83360246898855717</v>
      </c>
    </row>
    <row r="83" spans="1:18" x14ac:dyDescent="0.25">
      <c r="A83" s="13">
        <v>129</v>
      </c>
      <c r="B83" s="29">
        <v>42133</v>
      </c>
      <c r="C83" s="17">
        <v>129</v>
      </c>
      <c r="D83" s="18">
        <v>0.84193548387096728</v>
      </c>
      <c r="E83" s="18">
        <v>0.74339067055393571</v>
      </c>
      <c r="F83" s="18">
        <v>0.74424871794871761</v>
      </c>
      <c r="G83" s="18">
        <v>0.75317434210526324</v>
      </c>
      <c r="H83" s="18">
        <v>0.91800840336134482</v>
      </c>
      <c r="I83" s="18">
        <v>0.78765656565656561</v>
      </c>
      <c r="J83" s="18">
        <v>1</v>
      </c>
      <c r="K83" s="18">
        <v>1</v>
      </c>
      <c r="L83" s="18">
        <v>0.80268115942028939</v>
      </c>
      <c r="M83" s="18">
        <f t="shared" si="11"/>
        <v>0.77068730361972093</v>
      </c>
      <c r="N83" s="18">
        <f t="shared" si="6"/>
        <v>0.85283248450895521</v>
      </c>
      <c r="O83" s="18">
        <f t="shared" si="7"/>
        <v>1</v>
      </c>
      <c r="P83" s="18">
        <f t="shared" si="8"/>
        <v>0.79806903058279899</v>
      </c>
      <c r="Q83" s="18">
        <f t="shared" si="9"/>
        <v>0.90166922568763996</v>
      </c>
      <c r="R83" s="18">
        <f t="shared" si="10"/>
        <v>0.84345503810189815</v>
      </c>
    </row>
    <row r="84" spans="1:18" x14ac:dyDescent="0.25">
      <c r="A84" s="13">
        <v>130</v>
      </c>
      <c r="B84" s="29">
        <v>42134</v>
      </c>
      <c r="C84" s="17">
        <v>130</v>
      </c>
      <c r="D84" s="18">
        <v>0.87258064516128986</v>
      </c>
      <c r="E84" s="18">
        <v>0.75577842565597653</v>
      </c>
      <c r="F84" s="18">
        <v>0.75386538461538422</v>
      </c>
      <c r="G84" s="18">
        <v>0.77290350877192993</v>
      </c>
      <c r="H84" s="18">
        <v>0.92115126050420204</v>
      </c>
      <c r="I84" s="18">
        <v>0.79647474747474734</v>
      </c>
      <c r="J84" s="18">
        <v>1</v>
      </c>
      <c r="K84" s="18">
        <v>1</v>
      </c>
      <c r="L84" s="18">
        <v>0.80701449275362269</v>
      </c>
      <c r="M84" s="18">
        <f t="shared" si="11"/>
        <v>0.7887819910511451</v>
      </c>
      <c r="N84" s="18">
        <f t="shared" si="6"/>
        <v>0.85881300398947469</v>
      </c>
      <c r="O84" s="18">
        <f t="shared" si="7"/>
        <v>1</v>
      </c>
      <c r="P84" s="18">
        <f t="shared" si="8"/>
        <v>0.81212566203058822</v>
      </c>
      <c r="Q84" s="18">
        <f t="shared" si="9"/>
        <v>0.90492810014651437</v>
      </c>
      <c r="R84" s="18">
        <f t="shared" si="10"/>
        <v>0.85330760721523913</v>
      </c>
    </row>
    <row r="85" spans="1:18" x14ac:dyDescent="0.25">
      <c r="A85" s="13">
        <v>131</v>
      </c>
      <c r="B85" s="29">
        <v>42135</v>
      </c>
      <c r="C85" s="17">
        <v>131</v>
      </c>
      <c r="D85" s="18">
        <v>0.90322580645161288</v>
      </c>
      <c r="E85" s="18">
        <v>0.76816618075801735</v>
      </c>
      <c r="F85" s="18">
        <v>0.76348205128205082</v>
      </c>
      <c r="G85" s="18">
        <v>0.79263267543859672</v>
      </c>
      <c r="H85" s="18">
        <v>0.92429411764705915</v>
      </c>
      <c r="I85" s="18">
        <v>0.80529292929292917</v>
      </c>
      <c r="J85" s="18">
        <v>1</v>
      </c>
      <c r="K85" s="18">
        <v>1</v>
      </c>
      <c r="L85" s="18">
        <v>0.81134782608695599</v>
      </c>
      <c r="M85" s="18">
        <f t="shared" si="11"/>
        <v>0.8068766784825695</v>
      </c>
      <c r="N85" s="18">
        <f t="shared" si="6"/>
        <v>0.86479352346999416</v>
      </c>
      <c r="O85" s="18">
        <f t="shared" si="7"/>
        <v>1</v>
      </c>
      <c r="P85" s="18">
        <f t="shared" si="8"/>
        <v>0.82618229347837779</v>
      </c>
      <c r="Q85" s="18">
        <f t="shared" si="9"/>
        <v>0.90818697460538877</v>
      </c>
      <c r="R85" s="18">
        <f t="shared" si="10"/>
        <v>0.86316017632858033</v>
      </c>
    </row>
    <row r="86" spans="1:18" x14ac:dyDescent="0.25">
      <c r="A86" s="13">
        <v>132</v>
      </c>
      <c r="B86" s="29">
        <v>42136</v>
      </c>
      <c r="C86" s="17">
        <v>132</v>
      </c>
      <c r="D86" s="18">
        <v>0.90762463343108502</v>
      </c>
      <c r="E86" s="18">
        <v>0.78055393586005817</v>
      </c>
      <c r="F86" s="18">
        <v>0.77309871794871754</v>
      </c>
      <c r="G86" s="18">
        <v>0.81236184210526341</v>
      </c>
      <c r="H86" s="18">
        <v>0.92743697478991638</v>
      </c>
      <c r="I86" s="18">
        <v>0.8141111111111109</v>
      </c>
      <c r="J86" s="18">
        <v>1</v>
      </c>
      <c r="K86" s="18">
        <v>1</v>
      </c>
      <c r="L86" s="18">
        <v>0.81568115942028929</v>
      </c>
      <c r="M86" s="18">
        <f t="shared" si="11"/>
        <v>0.81840978233628103</v>
      </c>
      <c r="N86" s="18">
        <f t="shared" si="6"/>
        <v>0.87077404295051364</v>
      </c>
      <c r="O86" s="18">
        <f t="shared" si="7"/>
        <v>1</v>
      </c>
      <c r="P86" s="18">
        <f t="shared" si="8"/>
        <v>0.83586453587435861</v>
      </c>
      <c r="Q86" s="18">
        <f t="shared" si="9"/>
        <v>0.91144584906426329</v>
      </c>
      <c r="R86" s="18">
        <f t="shared" si="10"/>
        <v>0.87009648607404899</v>
      </c>
    </row>
    <row r="87" spans="1:18" x14ac:dyDescent="0.25">
      <c r="A87" s="13">
        <v>133</v>
      </c>
      <c r="B87" s="29">
        <v>42137</v>
      </c>
      <c r="C87" s="17">
        <v>133</v>
      </c>
      <c r="D87" s="18">
        <v>0.91214076246334319</v>
      </c>
      <c r="E87" s="18">
        <v>0.79294169096209888</v>
      </c>
      <c r="F87" s="18">
        <v>0.78271538461538415</v>
      </c>
      <c r="G87" s="18">
        <v>0.8125</v>
      </c>
      <c r="H87" s="18">
        <v>0.93057983193277349</v>
      </c>
      <c r="I87" s="18">
        <v>0.82292929292929273</v>
      </c>
      <c r="J87" s="18">
        <v>1</v>
      </c>
      <c r="K87" s="18">
        <v>1</v>
      </c>
      <c r="L87" s="18">
        <v>0.82001449275362259</v>
      </c>
      <c r="M87" s="18">
        <f t="shared" si="11"/>
        <v>0.82507445951020653</v>
      </c>
      <c r="N87" s="18">
        <f t="shared" si="6"/>
        <v>0.87675456243103311</v>
      </c>
      <c r="O87" s="18">
        <f t="shared" si="7"/>
        <v>1</v>
      </c>
      <c r="P87" s="18">
        <f t="shared" si="8"/>
        <v>0.84230116048381543</v>
      </c>
      <c r="Q87" s="18">
        <f t="shared" si="9"/>
        <v>0.91470472352313781</v>
      </c>
      <c r="R87" s="18">
        <f t="shared" si="10"/>
        <v>0.87486905062850162</v>
      </c>
    </row>
    <row r="88" spans="1:18" x14ac:dyDescent="0.25">
      <c r="A88" s="13">
        <v>134</v>
      </c>
      <c r="B88" s="29">
        <v>42138</v>
      </c>
      <c r="C88" s="17">
        <v>134</v>
      </c>
      <c r="D88" s="18">
        <v>0.91665689149560126</v>
      </c>
      <c r="E88" s="18">
        <v>0.8053294460641397</v>
      </c>
      <c r="F88" s="18">
        <v>0.79233205128205075</v>
      </c>
      <c r="G88" s="18">
        <v>0.81824712643678155</v>
      </c>
      <c r="H88" s="18">
        <v>0.93372268907563072</v>
      </c>
      <c r="I88" s="18">
        <v>0.83174747474747446</v>
      </c>
      <c r="J88" s="18">
        <v>1</v>
      </c>
      <c r="K88" s="18">
        <v>1</v>
      </c>
      <c r="L88" s="18">
        <v>0.82434782608695589</v>
      </c>
      <c r="M88" s="18">
        <f t="shared" si="11"/>
        <v>0.83314137881964323</v>
      </c>
      <c r="N88" s="18">
        <f t="shared" si="6"/>
        <v>0.88273508191155259</v>
      </c>
      <c r="O88" s="18">
        <f t="shared" si="7"/>
        <v>1</v>
      </c>
      <c r="P88" s="18">
        <f t="shared" si="8"/>
        <v>0.84967261318361309</v>
      </c>
      <c r="Q88" s="18">
        <f t="shared" si="9"/>
        <v>0.9179635979820121</v>
      </c>
      <c r="R88" s="18">
        <f t="shared" si="10"/>
        <v>0.88026483390984822</v>
      </c>
    </row>
    <row r="89" spans="1:18" x14ac:dyDescent="0.25">
      <c r="A89" s="13">
        <v>135</v>
      </c>
      <c r="B89" s="29">
        <v>42139</v>
      </c>
      <c r="C89" s="17">
        <v>135</v>
      </c>
      <c r="D89" s="18">
        <v>0.92117302052785932</v>
      </c>
      <c r="E89" s="18">
        <v>0.81771720116618052</v>
      </c>
      <c r="F89" s="18">
        <v>0.80194871794871736</v>
      </c>
      <c r="G89" s="18">
        <v>0.82399712643678169</v>
      </c>
      <c r="H89" s="18">
        <v>0.93686554621848794</v>
      </c>
      <c r="I89" s="18">
        <v>0.84056565656565629</v>
      </c>
      <c r="J89" s="18">
        <v>1</v>
      </c>
      <c r="K89" s="18">
        <v>1</v>
      </c>
      <c r="L89" s="18">
        <v>0.82868115942028919</v>
      </c>
      <c r="M89" s="18">
        <f t="shared" si="11"/>
        <v>0.84120901651988478</v>
      </c>
      <c r="N89" s="18">
        <f t="shared" si="6"/>
        <v>0.88871560139207206</v>
      </c>
      <c r="O89" s="18">
        <f t="shared" si="7"/>
        <v>1</v>
      </c>
      <c r="P89" s="18">
        <f t="shared" si="8"/>
        <v>0.85704454481061398</v>
      </c>
      <c r="Q89" s="18">
        <f t="shared" si="9"/>
        <v>0.92122247244088662</v>
      </c>
      <c r="R89" s="18">
        <f t="shared" si="10"/>
        <v>0.88566093647599697</v>
      </c>
    </row>
    <row r="90" spans="1:18" x14ac:dyDescent="0.25">
      <c r="A90" s="13">
        <v>136</v>
      </c>
      <c r="B90" s="29">
        <v>42140</v>
      </c>
      <c r="C90" s="17">
        <v>136</v>
      </c>
      <c r="D90" s="18">
        <v>0.92568914956011739</v>
      </c>
      <c r="E90" s="18">
        <v>0.83010495626822134</v>
      </c>
      <c r="F90" s="18">
        <v>0.81156538461538408</v>
      </c>
      <c r="G90" s="18">
        <v>0.82974712643678172</v>
      </c>
      <c r="H90" s="18">
        <v>0.94000840336134506</v>
      </c>
      <c r="I90" s="18">
        <v>0.84938383838383802</v>
      </c>
      <c r="J90" s="18">
        <v>1</v>
      </c>
      <c r="K90" s="18">
        <v>1</v>
      </c>
      <c r="L90" s="18">
        <v>0.83301449275362249</v>
      </c>
      <c r="M90" s="18">
        <f t="shared" si="11"/>
        <v>0.8492766542201261</v>
      </c>
      <c r="N90" s="18">
        <f t="shared" si="6"/>
        <v>0.89469612087259154</v>
      </c>
      <c r="O90" s="18">
        <f t="shared" si="7"/>
        <v>1</v>
      </c>
      <c r="P90" s="18">
        <f t="shared" si="8"/>
        <v>0.86441647643761466</v>
      </c>
      <c r="Q90" s="18">
        <f t="shared" si="9"/>
        <v>0.92448134689976114</v>
      </c>
      <c r="R90" s="18">
        <f t="shared" si="10"/>
        <v>0.89105703904214573</v>
      </c>
    </row>
    <row r="91" spans="1:18" x14ac:dyDescent="0.25">
      <c r="A91" s="13">
        <v>137</v>
      </c>
      <c r="B91" s="29">
        <v>42141</v>
      </c>
      <c r="C91" s="17">
        <v>137</v>
      </c>
      <c r="D91" s="18">
        <v>0.93020527859237545</v>
      </c>
      <c r="E91" s="18">
        <v>0.84249271137026216</v>
      </c>
      <c r="F91" s="18">
        <v>0.82118205128205068</v>
      </c>
      <c r="G91" s="18">
        <v>0.83549712643678176</v>
      </c>
      <c r="H91" s="18">
        <v>0.94315126050420228</v>
      </c>
      <c r="I91" s="18">
        <v>0.85820202020201986</v>
      </c>
      <c r="J91" s="18">
        <v>1</v>
      </c>
      <c r="K91" s="18">
        <v>1</v>
      </c>
      <c r="L91" s="18">
        <v>0.83734782608695579</v>
      </c>
      <c r="M91" s="18">
        <f t="shared" si="11"/>
        <v>0.85734429192036743</v>
      </c>
      <c r="N91" s="18">
        <f t="shared" si="6"/>
        <v>0.90067664035311101</v>
      </c>
      <c r="O91" s="18">
        <f t="shared" si="7"/>
        <v>1</v>
      </c>
      <c r="P91" s="18">
        <f t="shared" si="8"/>
        <v>0.87178840806461533</v>
      </c>
      <c r="Q91" s="18">
        <f t="shared" si="9"/>
        <v>0.92774022135863565</v>
      </c>
      <c r="R91" s="18">
        <f t="shared" si="10"/>
        <v>0.89645314160829415</v>
      </c>
    </row>
    <row r="92" spans="1:18" x14ac:dyDescent="0.25">
      <c r="A92" s="13">
        <v>138</v>
      </c>
      <c r="B92" s="29">
        <v>42142</v>
      </c>
      <c r="C92" s="17">
        <v>138</v>
      </c>
      <c r="D92" s="18">
        <v>0.93472140762463352</v>
      </c>
      <c r="E92" s="18">
        <v>0.85488046647230298</v>
      </c>
      <c r="F92" s="18">
        <v>0.83079871794871729</v>
      </c>
      <c r="G92" s="18">
        <v>0.8412471264367819</v>
      </c>
      <c r="H92" s="18">
        <v>0.9462941176470594</v>
      </c>
      <c r="I92" s="18">
        <v>0.86702020202020158</v>
      </c>
      <c r="J92" s="18">
        <v>1</v>
      </c>
      <c r="K92" s="18">
        <v>1</v>
      </c>
      <c r="L92" s="18">
        <v>0.84168115942028909</v>
      </c>
      <c r="M92" s="18">
        <f t="shared" si="11"/>
        <v>0.86541192962060887</v>
      </c>
      <c r="N92" s="18">
        <f t="shared" si="6"/>
        <v>0.90665715983363049</v>
      </c>
      <c r="O92" s="18">
        <f t="shared" si="7"/>
        <v>1</v>
      </c>
      <c r="P92" s="18">
        <f t="shared" si="8"/>
        <v>0.879160339691616</v>
      </c>
      <c r="Q92" s="18">
        <f t="shared" si="9"/>
        <v>0.93099909581750995</v>
      </c>
      <c r="R92" s="18">
        <f t="shared" si="10"/>
        <v>0.90184924417444279</v>
      </c>
    </row>
    <row r="93" spans="1:18" x14ac:dyDescent="0.25">
      <c r="A93" s="13">
        <v>139</v>
      </c>
      <c r="B93" s="29">
        <v>42143</v>
      </c>
      <c r="C93" s="17">
        <v>139</v>
      </c>
      <c r="D93" s="18">
        <v>0.93923753665689158</v>
      </c>
      <c r="E93" s="18">
        <v>0.86734693877551017</v>
      </c>
      <c r="F93" s="18">
        <v>0.8404153846153839</v>
      </c>
      <c r="G93" s="18">
        <v>0.84699712643678193</v>
      </c>
      <c r="H93" s="18">
        <v>0.94943697478991662</v>
      </c>
      <c r="I93" s="18">
        <v>0.87583838383838331</v>
      </c>
      <c r="J93" s="18">
        <v>1</v>
      </c>
      <c r="K93" s="18">
        <v>1</v>
      </c>
      <c r="L93" s="18">
        <v>0.84601449275362239</v>
      </c>
      <c r="M93" s="18">
        <f t="shared" si="11"/>
        <v>0.87349924662114198</v>
      </c>
      <c r="N93" s="18">
        <f t="shared" si="6"/>
        <v>0.91263767931414996</v>
      </c>
      <c r="O93" s="18">
        <f t="shared" si="7"/>
        <v>1</v>
      </c>
      <c r="P93" s="18">
        <f t="shared" si="8"/>
        <v>0.88654539085214468</v>
      </c>
      <c r="Q93" s="18">
        <f t="shared" si="9"/>
        <v>0.93425797027638446</v>
      </c>
      <c r="R93" s="18">
        <f t="shared" si="10"/>
        <v>0.9072540930962768</v>
      </c>
    </row>
    <row r="94" spans="1:18" x14ac:dyDescent="0.25">
      <c r="A94" s="13">
        <v>140</v>
      </c>
      <c r="B94" s="29">
        <v>42144</v>
      </c>
      <c r="C94" s="17">
        <v>140</v>
      </c>
      <c r="D94" s="18">
        <v>0.94375366568914976</v>
      </c>
      <c r="E94" s="18">
        <v>0.87366375121477169</v>
      </c>
      <c r="F94" s="18">
        <v>0.85</v>
      </c>
      <c r="G94" s="18">
        <v>0.85274712643678197</v>
      </c>
      <c r="H94" s="18">
        <v>0.95257983193277374</v>
      </c>
      <c r="I94" s="18">
        <v>0.88465656565656514</v>
      </c>
      <c r="J94" s="18">
        <v>1</v>
      </c>
      <c r="K94" s="18">
        <v>1</v>
      </c>
      <c r="L94" s="18">
        <v>0.85034782608695569</v>
      </c>
      <c r="M94" s="18">
        <f t="shared" si="11"/>
        <v>0.88004113583517585</v>
      </c>
      <c r="N94" s="18">
        <f t="shared" si="6"/>
        <v>0.91861819879466944</v>
      </c>
      <c r="O94" s="18">
        <f t="shared" si="7"/>
        <v>1</v>
      </c>
      <c r="P94" s="18">
        <f t="shared" si="8"/>
        <v>0.89290015682167356</v>
      </c>
      <c r="Q94" s="18">
        <f t="shared" si="9"/>
        <v>0.93751684473525887</v>
      </c>
      <c r="R94" s="18">
        <f t="shared" si="10"/>
        <v>0.91197208522411088</v>
      </c>
    </row>
    <row r="95" spans="1:18" x14ac:dyDescent="0.25">
      <c r="A95" s="13">
        <v>141</v>
      </c>
      <c r="B95" s="29">
        <v>42145</v>
      </c>
      <c r="C95" s="17">
        <v>141</v>
      </c>
      <c r="D95" s="18">
        <v>0.94826979472140782</v>
      </c>
      <c r="E95" s="18">
        <v>0.87998007774538389</v>
      </c>
      <c r="F95" s="18">
        <v>0.85714285714285721</v>
      </c>
      <c r="G95" s="18">
        <v>0.85849712643678211</v>
      </c>
      <c r="H95" s="18">
        <v>0.95572268907563096</v>
      </c>
      <c r="I95" s="18">
        <v>0.89347474747474687</v>
      </c>
      <c r="J95" s="18">
        <v>1</v>
      </c>
      <c r="K95" s="18">
        <v>1</v>
      </c>
      <c r="L95" s="18">
        <v>0.85468115942028899</v>
      </c>
      <c r="M95" s="18">
        <f t="shared" si="11"/>
        <v>0.88597246401160779</v>
      </c>
      <c r="N95" s="18">
        <f t="shared" si="6"/>
        <v>0.92459871827518891</v>
      </c>
      <c r="O95" s="18">
        <f t="shared" si="7"/>
        <v>1</v>
      </c>
      <c r="P95" s="18">
        <f t="shared" si="8"/>
        <v>0.89884788209946809</v>
      </c>
      <c r="Q95" s="18">
        <f t="shared" si="9"/>
        <v>0.94077571919413339</v>
      </c>
      <c r="R95" s="18">
        <f t="shared" si="10"/>
        <v>0.91641871689078869</v>
      </c>
    </row>
    <row r="96" spans="1:18" x14ac:dyDescent="0.25">
      <c r="A96" s="13">
        <v>142</v>
      </c>
      <c r="B96" s="29">
        <v>42146</v>
      </c>
      <c r="C96" s="17">
        <v>142</v>
      </c>
      <c r="D96" s="18">
        <v>0.95278592375366589</v>
      </c>
      <c r="E96" s="18">
        <v>0.8862964042759961</v>
      </c>
      <c r="F96" s="18">
        <v>0.8642928571428572</v>
      </c>
      <c r="G96" s="18">
        <v>0.86424712643678214</v>
      </c>
      <c r="H96" s="18">
        <v>0.95886554621848819</v>
      </c>
      <c r="I96" s="18">
        <v>0.9022929292929287</v>
      </c>
      <c r="J96" s="18">
        <v>1</v>
      </c>
      <c r="K96" s="18">
        <v>1</v>
      </c>
      <c r="L96" s="18">
        <v>0.85901449275362229</v>
      </c>
      <c r="M96" s="18">
        <f t="shared" si="11"/>
        <v>0.89190557790232539</v>
      </c>
      <c r="N96" s="18">
        <f t="shared" si="6"/>
        <v>0.9305792377557085</v>
      </c>
      <c r="O96" s="18">
        <f t="shared" si="7"/>
        <v>1</v>
      </c>
      <c r="P96" s="18">
        <f t="shared" si="8"/>
        <v>0.90479679785345313</v>
      </c>
      <c r="Q96" s="18">
        <f t="shared" si="9"/>
        <v>0.9440345936530079</v>
      </c>
      <c r="R96" s="18">
        <f t="shared" si="10"/>
        <v>0.92086614220826013</v>
      </c>
    </row>
    <row r="97" spans="1:18" x14ac:dyDescent="0.25">
      <c r="A97" s="13">
        <v>143</v>
      </c>
      <c r="B97" s="29">
        <v>42147</v>
      </c>
      <c r="C97" s="17">
        <v>143</v>
      </c>
      <c r="D97" s="18">
        <v>0.95730205278592395</v>
      </c>
      <c r="E97" s="18">
        <v>0.89261273080660841</v>
      </c>
      <c r="F97" s="18">
        <v>0.8714428571428573</v>
      </c>
      <c r="G97" s="18">
        <v>0.86999712643678218</v>
      </c>
      <c r="H97" s="18">
        <v>0.9620084033613453</v>
      </c>
      <c r="I97" s="18">
        <v>0.91111111111111043</v>
      </c>
      <c r="J97" s="18">
        <v>1</v>
      </c>
      <c r="K97" s="18">
        <v>1</v>
      </c>
      <c r="L97" s="18">
        <v>0.86334782608695559</v>
      </c>
      <c r="M97" s="18">
        <f t="shared" si="11"/>
        <v>0.89783869179304288</v>
      </c>
      <c r="N97" s="18">
        <f t="shared" si="6"/>
        <v>0.93655975723622786</v>
      </c>
      <c r="O97" s="18">
        <f t="shared" si="7"/>
        <v>1</v>
      </c>
      <c r="P97" s="18">
        <f t="shared" si="8"/>
        <v>0.91074571360743795</v>
      </c>
      <c r="Q97" s="18">
        <f t="shared" si="9"/>
        <v>0.9472934681118822</v>
      </c>
      <c r="R97" s="18">
        <f t="shared" si="10"/>
        <v>0.92531356752573146</v>
      </c>
    </row>
    <row r="98" spans="1:18" x14ac:dyDescent="0.25">
      <c r="A98" s="13">
        <v>144</v>
      </c>
      <c r="B98" s="29">
        <v>42148</v>
      </c>
      <c r="C98" s="17">
        <v>144</v>
      </c>
      <c r="D98" s="18">
        <v>0.96181818181818202</v>
      </c>
      <c r="E98" s="18">
        <v>0.89892905733722062</v>
      </c>
      <c r="F98" s="18">
        <v>0.87859285714285729</v>
      </c>
      <c r="G98" s="18">
        <v>0.87574712643678232</v>
      </c>
      <c r="H98" s="18">
        <v>0.96515126050420252</v>
      </c>
      <c r="I98" s="18">
        <v>0.91992929292929226</v>
      </c>
      <c r="J98" s="18">
        <v>1</v>
      </c>
      <c r="K98" s="18">
        <v>1</v>
      </c>
      <c r="L98" s="18">
        <v>0.86768115942028889</v>
      </c>
      <c r="M98" s="18">
        <f t="shared" si="11"/>
        <v>0.90377180568376059</v>
      </c>
      <c r="N98" s="18">
        <f t="shared" si="6"/>
        <v>0.94254027671674745</v>
      </c>
      <c r="O98" s="18">
        <f t="shared" si="7"/>
        <v>1</v>
      </c>
      <c r="P98" s="18">
        <f t="shared" si="8"/>
        <v>0.91669462936142276</v>
      </c>
      <c r="Q98" s="18">
        <f t="shared" si="9"/>
        <v>0.95055234257075671</v>
      </c>
      <c r="R98" s="18">
        <f t="shared" si="10"/>
        <v>0.9297609928432029</v>
      </c>
    </row>
    <row r="99" spans="1:18" x14ac:dyDescent="0.25">
      <c r="A99" s="13">
        <v>145</v>
      </c>
      <c r="B99" s="29">
        <v>42149</v>
      </c>
      <c r="C99" s="17">
        <v>145</v>
      </c>
      <c r="D99" s="18">
        <v>0.96633431085044008</v>
      </c>
      <c r="E99" s="18">
        <v>0.90524538386783282</v>
      </c>
      <c r="F99" s="18">
        <v>0.88574285714285728</v>
      </c>
      <c r="G99" s="18">
        <v>0.88149712643678235</v>
      </c>
      <c r="H99" s="18">
        <v>0.96829411764705964</v>
      </c>
      <c r="I99" s="18">
        <v>0.92874747474747399</v>
      </c>
      <c r="J99" s="18">
        <v>1</v>
      </c>
      <c r="K99" s="18">
        <v>1</v>
      </c>
      <c r="L99" s="18">
        <v>0.87201449275362219</v>
      </c>
      <c r="M99" s="18">
        <f t="shared" si="11"/>
        <v>0.90970491957447808</v>
      </c>
      <c r="N99" s="18">
        <f t="shared" si="6"/>
        <v>0.94852079619726681</v>
      </c>
      <c r="O99" s="18">
        <f t="shared" si="7"/>
        <v>1</v>
      </c>
      <c r="P99" s="18">
        <f t="shared" si="8"/>
        <v>0.92264354511540769</v>
      </c>
      <c r="Q99" s="18">
        <f t="shared" si="9"/>
        <v>0.95381121702963123</v>
      </c>
      <c r="R99" s="18">
        <f t="shared" si="10"/>
        <v>0.93420841816067424</v>
      </c>
    </row>
    <row r="100" spans="1:18" x14ac:dyDescent="0.25">
      <c r="A100" s="13">
        <v>146</v>
      </c>
      <c r="B100" s="29">
        <v>42150</v>
      </c>
      <c r="C100" s="17">
        <v>146</v>
      </c>
      <c r="D100" s="18">
        <v>0.97085043988269826</v>
      </c>
      <c r="E100" s="18">
        <v>0.91156171039844514</v>
      </c>
      <c r="F100" s="18">
        <v>0.89289285714285738</v>
      </c>
      <c r="G100" s="18">
        <v>0.88724712643678239</v>
      </c>
      <c r="H100" s="18">
        <v>0.97143697478991686</v>
      </c>
      <c r="I100" s="18">
        <v>0.93756565656565583</v>
      </c>
      <c r="J100" s="18">
        <v>1</v>
      </c>
      <c r="K100" s="18">
        <v>1</v>
      </c>
      <c r="L100" s="18">
        <v>0.87634782608695549</v>
      </c>
      <c r="M100" s="18">
        <f t="shared" si="11"/>
        <v>0.91563803346519579</v>
      </c>
      <c r="N100" s="18">
        <f t="shared" si="6"/>
        <v>0.9545013156777864</v>
      </c>
      <c r="O100" s="18">
        <f t="shared" si="7"/>
        <v>1</v>
      </c>
      <c r="P100" s="18">
        <f t="shared" si="8"/>
        <v>0.92859246086939251</v>
      </c>
      <c r="Q100" s="18">
        <f t="shared" si="9"/>
        <v>0.95707009148850575</v>
      </c>
      <c r="R100" s="18">
        <f t="shared" si="10"/>
        <v>0.93865584347814568</v>
      </c>
    </row>
    <row r="101" spans="1:18" x14ac:dyDescent="0.25">
      <c r="A101" s="13">
        <v>147</v>
      </c>
      <c r="B101" s="29">
        <v>42151</v>
      </c>
      <c r="C101" s="17">
        <v>147</v>
      </c>
      <c r="D101" s="18">
        <v>0.97536656891495632</v>
      </c>
      <c r="E101" s="18">
        <v>0.91787803692905734</v>
      </c>
      <c r="F101" s="18">
        <v>0.90004285714285737</v>
      </c>
      <c r="G101" s="18">
        <v>0.89299712643678253</v>
      </c>
      <c r="H101" s="18">
        <v>0.97457983193277398</v>
      </c>
      <c r="I101" s="18">
        <v>0.94638383838383755</v>
      </c>
      <c r="J101" s="18">
        <v>1</v>
      </c>
      <c r="K101" s="18">
        <v>1</v>
      </c>
      <c r="L101" s="18">
        <v>0.88068115942028879</v>
      </c>
      <c r="M101" s="18">
        <f t="shared" si="11"/>
        <v>0.9215711473559135</v>
      </c>
      <c r="N101" s="18">
        <f t="shared" si="6"/>
        <v>0.96048183515830576</v>
      </c>
      <c r="O101" s="18">
        <f t="shared" si="7"/>
        <v>1</v>
      </c>
      <c r="P101" s="18">
        <f t="shared" si="8"/>
        <v>0.93454137662337766</v>
      </c>
      <c r="Q101" s="18">
        <f t="shared" si="9"/>
        <v>0.96032896594738004</v>
      </c>
      <c r="R101" s="18">
        <f t="shared" si="10"/>
        <v>0.94310326879561712</v>
      </c>
    </row>
    <row r="102" spans="1:18" x14ac:dyDescent="0.25">
      <c r="A102" s="13">
        <v>148</v>
      </c>
      <c r="B102" s="29">
        <v>42152</v>
      </c>
      <c r="C102" s="17">
        <v>148</v>
      </c>
      <c r="D102" s="18">
        <v>0.97988269794721439</v>
      </c>
      <c r="E102" s="18">
        <v>0.92419436345966954</v>
      </c>
      <c r="F102" s="18">
        <v>0.90719285714285747</v>
      </c>
      <c r="G102" s="18">
        <v>0.89874712643678256</v>
      </c>
      <c r="H102" s="18">
        <v>0.9777226890756312</v>
      </c>
      <c r="I102" s="18">
        <v>0.95520202020201939</v>
      </c>
      <c r="J102" s="18">
        <v>1</v>
      </c>
      <c r="K102" s="18">
        <v>1</v>
      </c>
      <c r="L102" s="18">
        <v>0.8850144927536221</v>
      </c>
      <c r="M102" s="18">
        <f t="shared" si="11"/>
        <v>0.92750426124663099</v>
      </c>
      <c r="N102" s="18">
        <f t="shared" si="6"/>
        <v>0.96646235463882535</v>
      </c>
      <c r="O102" s="18">
        <f t="shared" si="7"/>
        <v>1</v>
      </c>
      <c r="P102" s="18">
        <f t="shared" si="8"/>
        <v>0.94049029237736248</v>
      </c>
      <c r="Q102" s="18">
        <f t="shared" si="9"/>
        <v>0.96358784040625456</v>
      </c>
      <c r="R102" s="18">
        <f t="shared" si="10"/>
        <v>0.94755069411308868</v>
      </c>
    </row>
    <row r="103" spans="1:18" x14ac:dyDescent="0.25">
      <c r="A103" s="13">
        <v>149</v>
      </c>
      <c r="B103" s="29">
        <v>42153</v>
      </c>
      <c r="C103" s="17">
        <v>149</v>
      </c>
      <c r="D103" s="18">
        <v>0.98439882697947245</v>
      </c>
      <c r="E103" s="18">
        <v>0.93051068999028186</v>
      </c>
      <c r="F103" s="18">
        <v>0.91434285714285746</v>
      </c>
      <c r="G103" s="18">
        <v>0.90449712643678259</v>
      </c>
      <c r="H103" s="18">
        <v>0.98086554621848843</v>
      </c>
      <c r="I103" s="18">
        <v>0.96402020202020111</v>
      </c>
      <c r="J103" s="18">
        <v>1</v>
      </c>
      <c r="K103" s="18">
        <v>1</v>
      </c>
      <c r="L103" s="18">
        <v>0.8893478260869554</v>
      </c>
      <c r="M103" s="18">
        <f t="shared" si="11"/>
        <v>0.93343737513734859</v>
      </c>
      <c r="N103" s="18">
        <f t="shared" si="6"/>
        <v>0.97244287411934471</v>
      </c>
      <c r="O103" s="18">
        <f t="shared" si="7"/>
        <v>1</v>
      </c>
      <c r="P103" s="18">
        <f t="shared" si="8"/>
        <v>0.94643920813134741</v>
      </c>
      <c r="Q103" s="18">
        <f t="shared" si="9"/>
        <v>0.96684671486512896</v>
      </c>
      <c r="R103" s="18">
        <f t="shared" si="10"/>
        <v>0.9519981194305599</v>
      </c>
    </row>
    <row r="104" spans="1:18" x14ac:dyDescent="0.25">
      <c r="A104" s="13">
        <v>150</v>
      </c>
      <c r="B104" s="29">
        <v>42154</v>
      </c>
      <c r="C104" s="17">
        <v>150</v>
      </c>
      <c r="D104" s="18">
        <v>0.98891495601173052</v>
      </c>
      <c r="E104" s="18">
        <v>0.93682701652089406</v>
      </c>
      <c r="F104" s="18">
        <v>0.92149285714285745</v>
      </c>
      <c r="G104" s="18">
        <v>0.91024712643678274</v>
      </c>
      <c r="H104" s="18">
        <v>0.98400840336134554</v>
      </c>
      <c r="I104" s="18">
        <v>0.97283838383838284</v>
      </c>
      <c r="J104" s="18">
        <v>1</v>
      </c>
      <c r="K104" s="18">
        <v>1</v>
      </c>
      <c r="L104" s="18">
        <v>0.8936811594202887</v>
      </c>
      <c r="M104" s="18">
        <f t="shared" si="11"/>
        <v>0.93937048902806619</v>
      </c>
      <c r="N104" s="18">
        <f t="shared" si="6"/>
        <v>0.97842339359986419</v>
      </c>
      <c r="O104" s="18">
        <f t="shared" si="7"/>
        <v>1</v>
      </c>
      <c r="P104" s="18">
        <f t="shared" si="8"/>
        <v>0.95238812388533223</v>
      </c>
      <c r="Q104" s="18">
        <f t="shared" si="9"/>
        <v>0.97010558932400337</v>
      </c>
      <c r="R104" s="18">
        <f t="shared" si="10"/>
        <v>0.95644554474803145</v>
      </c>
    </row>
    <row r="105" spans="1:18" x14ac:dyDescent="0.25">
      <c r="A105" s="13">
        <v>151</v>
      </c>
      <c r="B105" s="29">
        <v>42155</v>
      </c>
      <c r="C105" s="17">
        <v>151</v>
      </c>
      <c r="D105" s="18">
        <v>0.99343108504398858</v>
      </c>
      <c r="E105" s="18">
        <v>0.94314334305150627</v>
      </c>
      <c r="F105" s="18">
        <v>0.92864285714285755</v>
      </c>
      <c r="G105" s="18">
        <v>0.91599712643678277</v>
      </c>
      <c r="H105" s="18">
        <v>0.98715126050420277</v>
      </c>
      <c r="I105" s="18">
        <v>0.98165656565656467</v>
      </c>
      <c r="J105" s="18">
        <v>1</v>
      </c>
      <c r="K105" s="18">
        <v>1</v>
      </c>
      <c r="L105" s="18">
        <v>0.898014492753622</v>
      </c>
      <c r="M105" s="18">
        <f t="shared" si="11"/>
        <v>0.94530360291878379</v>
      </c>
      <c r="N105" s="18">
        <f t="shared" si="6"/>
        <v>0.98440391308038366</v>
      </c>
      <c r="O105" s="18">
        <f t="shared" si="7"/>
        <v>1</v>
      </c>
      <c r="P105" s="18">
        <f t="shared" si="8"/>
        <v>0.95833703963931705</v>
      </c>
      <c r="Q105" s="18">
        <f t="shared" si="9"/>
        <v>0.97336446378287778</v>
      </c>
      <c r="R105" s="18">
        <f t="shared" si="10"/>
        <v>0.96089297006550267</v>
      </c>
    </row>
    <row r="106" spans="1:18" x14ac:dyDescent="0.25">
      <c r="A106" s="13">
        <v>152</v>
      </c>
      <c r="B106" s="29">
        <v>42156</v>
      </c>
      <c r="C106" s="17">
        <v>152</v>
      </c>
      <c r="D106" s="18">
        <v>0.99794721407624676</v>
      </c>
      <c r="E106" s="18">
        <v>0.94945966958211858</v>
      </c>
      <c r="F106" s="18">
        <v>0.93579285714285754</v>
      </c>
      <c r="G106" s="18">
        <v>0.9217471264367828</v>
      </c>
      <c r="H106" s="18">
        <v>0.99029411764705988</v>
      </c>
      <c r="I106" s="18">
        <v>0.9904747474747464</v>
      </c>
      <c r="J106" s="18">
        <v>1</v>
      </c>
      <c r="K106" s="18">
        <v>1</v>
      </c>
      <c r="L106" s="18">
        <v>0.9023478260869553</v>
      </c>
      <c r="M106" s="18">
        <f t="shared" si="11"/>
        <v>0.95123671680950139</v>
      </c>
      <c r="N106" s="18">
        <f t="shared" si="6"/>
        <v>0.99038443256090314</v>
      </c>
      <c r="O106" s="18">
        <f t="shared" si="7"/>
        <v>1</v>
      </c>
      <c r="P106" s="18">
        <f t="shared" si="8"/>
        <v>0.96428595539330197</v>
      </c>
      <c r="Q106" s="18">
        <f t="shared" si="9"/>
        <v>0.97662333824175229</v>
      </c>
      <c r="R106" s="18">
        <f t="shared" si="10"/>
        <v>0.96534039538297423</v>
      </c>
    </row>
    <row r="107" spans="1:18" x14ac:dyDescent="0.25">
      <c r="A107" s="13">
        <v>153</v>
      </c>
      <c r="B107" s="29">
        <v>42157</v>
      </c>
      <c r="C107" s="17">
        <v>153</v>
      </c>
      <c r="D107" s="18">
        <v>1</v>
      </c>
      <c r="E107" s="18">
        <v>0.95577599611273079</v>
      </c>
      <c r="F107" s="18">
        <v>0.94294285714285764</v>
      </c>
      <c r="G107" s="18">
        <v>0.92749712643678295</v>
      </c>
      <c r="H107" s="18">
        <v>0.9934369747899171</v>
      </c>
      <c r="I107" s="18">
        <v>1</v>
      </c>
      <c r="J107" s="18">
        <v>1</v>
      </c>
      <c r="K107" s="18">
        <v>1</v>
      </c>
      <c r="L107" s="18">
        <v>0.9066811594202886</v>
      </c>
      <c r="M107" s="18">
        <f t="shared" si="11"/>
        <v>0.9565539949230929</v>
      </c>
      <c r="N107" s="18">
        <f t="shared" si="6"/>
        <v>0.99671848739495861</v>
      </c>
      <c r="O107" s="18">
        <f t="shared" si="7"/>
        <v>1</v>
      </c>
      <c r="P107" s="18">
        <f t="shared" si="8"/>
        <v>0.96994215908038139</v>
      </c>
      <c r="Q107" s="18">
        <f t="shared" si="9"/>
        <v>0.98002362684204114</v>
      </c>
      <c r="R107" s="18">
        <f t="shared" si="10"/>
        <v>0.96959267932250859</v>
      </c>
    </row>
    <row r="108" spans="1:18" x14ac:dyDescent="0.25">
      <c r="A108" s="13">
        <v>154</v>
      </c>
      <c r="B108" s="29">
        <v>42158</v>
      </c>
      <c r="C108" s="17">
        <v>154</v>
      </c>
      <c r="D108" s="17"/>
      <c r="E108" s="18">
        <v>0.96209232264334299</v>
      </c>
      <c r="F108" s="18">
        <v>0.95009285714285763</v>
      </c>
      <c r="G108" s="18">
        <v>0.93324712643678298</v>
      </c>
      <c r="H108" s="18">
        <v>0.99657983193277422</v>
      </c>
      <c r="I108" s="18">
        <v>1</v>
      </c>
      <c r="J108" s="18">
        <v>1</v>
      </c>
      <c r="K108" s="18">
        <v>1</v>
      </c>
      <c r="L108" s="18">
        <v>0.9110144927536219</v>
      </c>
      <c r="M108" s="18">
        <f t="shared" si="11"/>
        <v>0.94847743540766116</v>
      </c>
      <c r="N108" s="18">
        <f t="shared" si="6"/>
        <v>0.99828991596638716</v>
      </c>
      <c r="O108" s="18">
        <f t="shared" si="7"/>
        <v>1</v>
      </c>
      <c r="P108" s="18">
        <f t="shared" si="8"/>
        <v>0.96840242763115147</v>
      </c>
      <c r="Q108" s="18">
        <f t="shared" si="9"/>
        <v>0.98151886493727925</v>
      </c>
      <c r="R108" s="18">
        <f t="shared" si="10"/>
        <v>0.96912832886367239</v>
      </c>
    </row>
    <row r="109" spans="1:18" x14ac:dyDescent="0.25">
      <c r="A109" s="13">
        <v>155</v>
      </c>
      <c r="B109" s="29">
        <v>42159</v>
      </c>
      <c r="C109" s="17">
        <v>155</v>
      </c>
      <c r="D109" s="17"/>
      <c r="E109" s="18">
        <v>0.9684086491739553</v>
      </c>
      <c r="F109" s="18">
        <v>0.95724285714285762</v>
      </c>
      <c r="G109" s="18">
        <v>0.93899712643678301</v>
      </c>
      <c r="H109" s="18">
        <v>1</v>
      </c>
      <c r="I109" s="18">
        <v>1</v>
      </c>
      <c r="J109" s="18">
        <v>1</v>
      </c>
      <c r="K109" s="18">
        <v>1</v>
      </c>
      <c r="L109" s="18">
        <v>0.9153478260869552</v>
      </c>
      <c r="M109" s="18">
        <f t="shared" si="11"/>
        <v>0.95488287758453205</v>
      </c>
      <c r="N109" s="18">
        <f t="shared" si="6"/>
        <v>1</v>
      </c>
      <c r="O109" s="18">
        <f t="shared" si="7"/>
        <v>1</v>
      </c>
      <c r="P109" s="18">
        <f t="shared" si="8"/>
        <v>0.97292972655071919</v>
      </c>
      <c r="Q109" s="18">
        <f t="shared" si="9"/>
        <v>0.98306956521739097</v>
      </c>
      <c r="R109" s="18">
        <f t="shared" si="10"/>
        <v>0.97249955735506888</v>
      </c>
    </row>
    <row r="110" spans="1:18" x14ac:dyDescent="0.25">
      <c r="A110" s="13">
        <v>156</v>
      </c>
      <c r="B110" s="29">
        <v>42160</v>
      </c>
      <c r="C110" s="17">
        <v>156</v>
      </c>
      <c r="D110" s="17"/>
      <c r="E110" s="18">
        <v>0.97472497570456751</v>
      </c>
      <c r="F110" s="18">
        <v>0.96439285714285772</v>
      </c>
      <c r="G110" s="18">
        <v>0.94474712643678316</v>
      </c>
      <c r="H110" s="18">
        <v>1</v>
      </c>
      <c r="I110" s="18">
        <v>1</v>
      </c>
      <c r="J110" s="18">
        <v>1</v>
      </c>
      <c r="K110" s="18">
        <v>1</v>
      </c>
      <c r="L110" s="18">
        <v>0.9196811594202885</v>
      </c>
      <c r="M110" s="18">
        <f t="shared" si="11"/>
        <v>0.96128831976140283</v>
      </c>
      <c r="N110" s="18">
        <f t="shared" si="6"/>
        <v>1</v>
      </c>
      <c r="O110" s="18">
        <f t="shared" si="7"/>
        <v>1</v>
      </c>
      <c r="P110" s="18">
        <f t="shared" si="8"/>
        <v>0.97677299185684174</v>
      </c>
      <c r="Q110" s="18">
        <f t="shared" si="9"/>
        <v>0.98393623188405765</v>
      </c>
      <c r="R110" s="18">
        <f t="shared" si="10"/>
        <v>0.9754432648380621</v>
      </c>
    </row>
    <row r="111" spans="1:18" x14ac:dyDescent="0.25">
      <c r="A111" s="13">
        <v>157</v>
      </c>
      <c r="B111" s="29">
        <v>42161</v>
      </c>
      <c r="C111" s="17">
        <v>157</v>
      </c>
      <c r="D111" s="17"/>
      <c r="E111" s="18">
        <v>0.98104130223517971</v>
      </c>
      <c r="F111" s="18">
        <v>0.97154285714285771</v>
      </c>
      <c r="G111" s="18">
        <v>0.95049712643678319</v>
      </c>
      <c r="H111" s="18">
        <v>1</v>
      </c>
      <c r="I111" s="18">
        <v>1</v>
      </c>
      <c r="J111" s="18">
        <v>1</v>
      </c>
      <c r="K111" s="18">
        <v>1</v>
      </c>
      <c r="L111" s="18">
        <v>0.9240144927536218</v>
      </c>
      <c r="M111" s="18">
        <f t="shared" si="11"/>
        <v>0.9676937619382735</v>
      </c>
      <c r="N111" s="18">
        <f t="shared" si="6"/>
        <v>1</v>
      </c>
      <c r="O111" s="18">
        <f t="shared" si="7"/>
        <v>1</v>
      </c>
      <c r="P111" s="18">
        <f t="shared" si="8"/>
        <v>0.98061625716296419</v>
      </c>
      <c r="Q111" s="18">
        <f t="shared" si="9"/>
        <v>0.98480289855072434</v>
      </c>
      <c r="R111" s="18">
        <f t="shared" si="10"/>
        <v>0.97838697232105531</v>
      </c>
    </row>
    <row r="112" spans="1:18" x14ac:dyDescent="0.25">
      <c r="A112" s="13">
        <v>158</v>
      </c>
      <c r="B112" s="29">
        <v>42162</v>
      </c>
      <c r="C112" s="17">
        <v>158</v>
      </c>
      <c r="D112" s="17"/>
      <c r="E112" s="18">
        <v>0.98735762876579203</v>
      </c>
      <c r="F112" s="18">
        <v>0.97869285714285781</v>
      </c>
      <c r="G112" s="18">
        <v>0.95624712643678322</v>
      </c>
      <c r="H112" s="18">
        <v>1</v>
      </c>
      <c r="I112" s="18">
        <v>1</v>
      </c>
      <c r="J112" s="18">
        <v>1</v>
      </c>
      <c r="K112" s="18">
        <v>1</v>
      </c>
      <c r="L112" s="18">
        <v>0.9283478260869551</v>
      </c>
      <c r="M112" s="18">
        <f t="shared" si="11"/>
        <v>0.97409920411514428</v>
      </c>
      <c r="N112" s="18">
        <f t="shared" si="6"/>
        <v>1</v>
      </c>
      <c r="O112" s="18">
        <f t="shared" si="7"/>
        <v>1</v>
      </c>
      <c r="P112" s="18">
        <f t="shared" si="8"/>
        <v>0.98445952246908663</v>
      </c>
      <c r="Q112" s="18">
        <f t="shared" si="9"/>
        <v>0.98566956521739102</v>
      </c>
      <c r="R112" s="18">
        <f t="shared" si="10"/>
        <v>0.98133067980404853</v>
      </c>
    </row>
    <row r="113" spans="1:18" x14ac:dyDescent="0.25">
      <c r="A113" s="13">
        <v>159</v>
      </c>
      <c r="B113" s="29">
        <v>42163</v>
      </c>
      <c r="C113" s="17">
        <v>159</v>
      </c>
      <c r="D113" s="17"/>
      <c r="E113" s="18">
        <v>0.99367395529640423</v>
      </c>
      <c r="F113" s="18">
        <v>0.9858428571428578</v>
      </c>
      <c r="G113" s="18">
        <v>0.96199712643678337</v>
      </c>
      <c r="H113" s="18">
        <v>1</v>
      </c>
      <c r="I113" s="18">
        <v>1</v>
      </c>
      <c r="J113" s="18">
        <v>1</v>
      </c>
      <c r="K113" s="18">
        <v>1</v>
      </c>
      <c r="L113" s="18">
        <v>0.93333333333333335</v>
      </c>
      <c r="M113" s="18">
        <f t="shared" si="11"/>
        <v>0.98050464629201517</v>
      </c>
      <c r="N113" s="18">
        <f t="shared" si="6"/>
        <v>1</v>
      </c>
      <c r="O113" s="18">
        <f t="shared" si="7"/>
        <v>1</v>
      </c>
      <c r="P113" s="18">
        <f t="shared" si="8"/>
        <v>0.98830278777520919</v>
      </c>
      <c r="Q113" s="18">
        <f t="shared" si="9"/>
        <v>0.98666666666666669</v>
      </c>
      <c r="R113" s="18">
        <f t="shared" si="10"/>
        <v>0.98435590902617243</v>
      </c>
    </row>
    <row r="114" spans="1:18" x14ac:dyDescent="0.25">
      <c r="A114" s="13">
        <v>160</v>
      </c>
      <c r="B114" s="29">
        <v>42164</v>
      </c>
      <c r="C114" s="17">
        <v>160</v>
      </c>
      <c r="D114" s="17"/>
      <c r="E114" s="18">
        <v>1</v>
      </c>
      <c r="F114" s="18">
        <v>0.99299285714285779</v>
      </c>
      <c r="G114" s="18">
        <v>0.9677471264367834</v>
      </c>
      <c r="H114" s="18">
        <v>1</v>
      </c>
      <c r="I114" s="18">
        <v>1</v>
      </c>
      <c r="J114" s="18">
        <v>1</v>
      </c>
      <c r="K114" s="18">
        <v>1</v>
      </c>
      <c r="L114" s="18">
        <v>0.94074074074074077</v>
      </c>
      <c r="M114" s="18">
        <f t="shared" si="11"/>
        <v>0.9869133278598804</v>
      </c>
      <c r="N114" s="18">
        <f t="shared" si="6"/>
        <v>1</v>
      </c>
      <c r="O114" s="18">
        <f t="shared" si="7"/>
        <v>1</v>
      </c>
      <c r="P114" s="18">
        <f t="shared" si="8"/>
        <v>0.99214799671592824</v>
      </c>
      <c r="Q114" s="18">
        <f t="shared" si="9"/>
        <v>0.98814814814814811</v>
      </c>
      <c r="R114" s="18">
        <f t="shared" si="10"/>
        <v>0.98768509054004772</v>
      </c>
    </row>
    <row r="115" spans="1:18" x14ac:dyDescent="0.25">
      <c r="A115" s="13">
        <v>161</v>
      </c>
      <c r="B115" s="29">
        <v>42165</v>
      </c>
      <c r="C115" s="17">
        <v>161</v>
      </c>
      <c r="D115" s="17"/>
      <c r="E115" s="17"/>
      <c r="F115" s="18">
        <v>1</v>
      </c>
      <c r="G115" s="18">
        <v>0.97349712643678343</v>
      </c>
      <c r="H115" s="18">
        <v>1</v>
      </c>
      <c r="I115" s="18">
        <v>1</v>
      </c>
      <c r="J115" s="18">
        <v>1</v>
      </c>
      <c r="K115" s="18">
        <v>1</v>
      </c>
      <c r="L115" s="18">
        <v>0.94814074074074073</v>
      </c>
      <c r="M115" s="18">
        <f t="shared" si="11"/>
        <v>0.98674856321839166</v>
      </c>
      <c r="N115" s="18">
        <f t="shared" si="6"/>
        <v>1</v>
      </c>
      <c r="O115" s="18">
        <f t="shared" si="7"/>
        <v>1</v>
      </c>
      <c r="P115" s="18">
        <f t="shared" si="8"/>
        <v>0.99337428160919583</v>
      </c>
      <c r="Q115" s="18">
        <f t="shared" si="9"/>
        <v>0.98962814814814803</v>
      </c>
      <c r="R115" s="18">
        <f t="shared" si="10"/>
        <v>0.98880540959678898</v>
      </c>
    </row>
    <row r="116" spans="1:18" x14ac:dyDescent="0.25">
      <c r="A116" s="13">
        <v>162</v>
      </c>
      <c r="B116" s="29">
        <v>42166</v>
      </c>
      <c r="C116" s="17">
        <v>162</v>
      </c>
      <c r="D116" s="17"/>
      <c r="E116" s="17"/>
      <c r="F116" s="18">
        <v>1</v>
      </c>
      <c r="G116" s="18">
        <v>0.97924712643678358</v>
      </c>
      <c r="H116" s="18">
        <v>1</v>
      </c>
      <c r="I116" s="18">
        <v>1</v>
      </c>
      <c r="J116" s="18">
        <v>1</v>
      </c>
      <c r="K116" s="18">
        <v>1</v>
      </c>
      <c r="L116" s="18">
        <v>0.9555407407407408</v>
      </c>
      <c r="M116" s="18">
        <f t="shared" si="11"/>
        <v>0.98962356321839184</v>
      </c>
      <c r="N116" s="18">
        <f t="shared" si="6"/>
        <v>1</v>
      </c>
      <c r="O116" s="18">
        <f t="shared" si="7"/>
        <v>1</v>
      </c>
      <c r="P116" s="18">
        <f t="shared" si="8"/>
        <v>0.99481178160919592</v>
      </c>
      <c r="Q116" s="18">
        <f t="shared" si="9"/>
        <v>0.99110814814814818</v>
      </c>
      <c r="R116" s="18">
        <f t="shared" si="10"/>
        <v>0.99068398102536059</v>
      </c>
    </row>
    <row r="117" spans="1:18" x14ac:dyDescent="0.25">
      <c r="A117" s="13">
        <v>163</v>
      </c>
      <c r="B117" s="29">
        <v>42167</v>
      </c>
      <c r="C117" s="17">
        <v>163</v>
      </c>
      <c r="D117" s="17"/>
      <c r="E117" s="17"/>
      <c r="F117" s="18">
        <v>1</v>
      </c>
      <c r="G117" s="18">
        <v>0.97916666666666663</v>
      </c>
      <c r="H117" s="18">
        <v>1</v>
      </c>
      <c r="I117" s="18">
        <v>1</v>
      </c>
      <c r="J117" s="18">
        <v>1</v>
      </c>
      <c r="K117" s="18">
        <v>1</v>
      </c>
      <c r="L117" s="18">
        <v>0.96294074074074087</v>
      </c>
      <c r="M117" s="18">
        <f t="shared" si="11"/>
        <v>0.98958333333333326</v>
      </c>
      <c r="N117" s="18">
        <f t="shared" si="6"/>
        <v>1</v>
      </c>
      <c r="O117" s="18">
        <f t="shared" si="7"/>
        <v>1</v>
      </c>
      <c r="P117" s="18">
        <f t="shared" si="8"/>
        <v>0.99479166666666663</v>
      </c>
      <c r="Q117" s="18">
        <f t="shared" si="9"/>
        <v>0.99258814814814822</v>
      </c>
      <c r="R117" s="18">
        <f t="shared" si="10"/>
        <v>0.99172962962962963</v>
      </c>
    </row>
    <row r="118" spans="1:18" x14ac:dyDescent="0.25">
      <c r="A118" s="13">
        <v>164</v>
      </c>
      <c r="B118" s="29">
        <v>42168</v>
      </c>
      <c r="C118" s="17">
        <v>164</v>
      </c>
      <c r="D118" s="17"/>
      <c r="E118" s="17"/>
      <c r="F118" s="18">
        <v>1</v>
      </c>
      <c r="G118" s="18">
        <v>0.98039215686274517</v>
      </c>
      <c r="H118" s="18">
        <v>1</v>
      </c>
      <c r="I118" s="18">
        <v>1</v>
      </c>
      <c r="J118" s="18">
        <v>1</v>
      </c>
      <c r="K118" s="18">
        <v>1</v>
      </c>
      <c r="L118" s="18">
        <v>0.97034074074074084</v>
      </c>
      <c r="M118" s="18">
        <f t="shared" si="11"/>
        <v>0.99019607843137258</v>
      </c>
      <c r="N118" s="18">
        <f t="shared" si="6"/>
        <v>1</v>
      </c>
      <c r="O118" s="18">
        <f t="shared" si="7"/>
        <v>1</v>
      </c>
      <c r="P118" s="18">
        <f t="shared" si="8"/>
        <v>0.99509803921568629</v>
      </c>
      <c r="Q118" s="18">
        <f t="shared" si="9"/>
        <v>0.99406814814814815</v>
      </c>
      <c r="R118" s="18">
        <f t="shared" si="10"/>
        <v>0.9929618425147837</v>
      </c>
    </row>
    <row r="119" spans="1:18" x14ac:dyDescent="0.25">
      <c r="A119" s="13">
        <v>165</v>
      </c>
      <c r="B119" s="29">
        <v>42169</v>
      </c>
      <c r="C119" s="17">
        <v>165</v>
      </c>
      <c r="D119" s="17"/>
      <c r="E119" s="17"/>
      <c r="F119" s="18">
        <v>1</v>
      </c>
      <c r="G119" s="18">
        <v>0.98161715686274509</v>
      </c>
      <c r="H119" s="18">
        <v>1</v>
      </c>
      <c r="I119" s="18">
        <v>1</v>
      </c>
      <c r="J119" s="18">
        <v>1</v>
      </c>
      <c r="K119" s="18">
        <v>1</v>
      </c>
      <c r="L119" s="18">
        <v>0.97774074074074091</v>
      </c>
      <c r="M119" s="18">
        <f t="shared" si="11"/>
        <v>0.99080857843137249</v>
      </c>
      <c r="N119" s="18">
        <f t="shared" si="6"/>
        <v>1</v>
      </c>
      <c r="O119" s="18">
        <f t="shared" si="7"/>
        <v>1</v>
      </c>
      <c r="P119" s="18"/>
      <c r="Q119" s="18">
        <f>AVERAGE(H119:L119)</f>
        <v>0.99554814814814807</v>
      </c>
      <c r="R119" s="18">
        <f t="shared" si="10"/>
        <v>0.99419398537192649</v>
      </c>
    </row>
    <row r="120" spans="1:18" x14ac:dyDescent="0.25">
      <c r="A120" s="13">
        <v>166</v>
      </c>
      <c r="B120" s="29">
        <v>42170</v>
      </c>
      <c r="C120" s="17">
        <v>166</v>
      </c>
      <c r="D120" s="17"/>
      <c r="E120" s="17"/>
      <c r="F120" s="18">
        <v>1</v>
      </c>
      <c r="G120" s="18">
        <v>0.98284215686274512</v>
      </c>
      <c r="H120" s="18">
        <v>1</v>
      </c>
      <c r="I120" s="18">
        <v>1</v>
      </c>
      <c r="J120" s="18">
        <v>1</v>
      </c>
      <c r="K120" s="18">
        <v>1</v>
      </c>
      <c r="L120" s="18">
        <v>0.98514074074074098</v>
      </c>
      <c r="M120" s="18">
        <f t="shared" si="11"/>
        <v>0.99142107843137262</v>
      </c>
      <c r="N120" s="18">
        <f t="shared" si="6"/>
        <v>1</v>
      </c>
      <c r="O120" s="18">
        <f t="shared" si="7"/>
        <v>1</v>
      </c>
      <c r="P120" s="18"/>
      <c r="Q120" s="18">
        <f>AVERAGE(H120:L120)</f>
        <v>0.99702814814814822</v>
      </c>
      <c r="R120" s="18">
        <f t="shared" si="10"/>
        <v>0.9954261282290694</v>
      </c>
    </row>
    <row r="121" spans="1:18" x14ac:dyDescent="0.25">
      <c r="A121" s="13">
        <v>167</v>
      </c>
      <c r="B121" s="29">
        <v>42171</v>
      </c>
      <c r="C121" s="17">
        <v>167</v>
      </c>
      <c r="D121" s="17"/>
      <c r="E121" s="17"/>
      <c r="F121" s="18">
        <v>1</v>
      </c>
      <c r="G121" s="18">
        <v>0.98406715686274504</v>
      </c>
      <c r="H121" s="18">
        <v>1</v>
      </c>
      <c r="I121" s="17"/>
      <c r="J121" s="17">
        <v>1</v>
      </c>
      <c r="K121" s="18">
        <v>1</v>
      </c>
      <c r="L121" s="18">
        <v>0.99254074074074106</v>
      </c>
      <c r="M121" s="18">
        <f t="shared" si="11"/>
        <v>0.99203357843137252</v>
      </c>
      <c r="N121" s="18">
        <f t="shared" si="6"/>
        <v>1</v>
      </c>
      <c r="O121" s="18">
        <f t="shared" si="7"/>
        <v>1</v>
      </c>
      <c r="P121" s="18"/>
      <c r="Q121" s="18">
        <f t="shared" ref="Q121:Q123" si="12">AVERAGE(H121:L121)</f>
        <v>0.99813518518518529</v>
      </c>
      <c r="R121" s="18">
        <f t="shared" si="10"/>
        <v>0.99610131626724752</v>
      </c>
    </row>
    <row r="122" spans="1:18" x14ac:dyDescent="0.25">
      <c r="A122" s="13">
        <v>168</v>
      </c>
      <c r="B122" s="29">
        <v>42172</v>
      </c>
      <c r="C122" s="17">
        <v>168</v>
      </c>
      <c r="D122" s="17"/>
      <c r="E122" s="17"/>
      <c r="F122" s="18">
        <v>1</v>
      </c>
      <c r="G122" s="18">
        <v>0.98529215686274496</v>
      </c>
      <c r="H122" s="18">
        <v>1</v>
      </c>
      <c r="I122" s="17"/>
      <c r="J122" s="17">
        <v>1</v>
      </c>
      <c r="K122" s="18">
        <v>1</v>
      </c>
      <c r="L122" s="18">
        <v>1</v>
      </c>
      <c r="M122" s="18">
        <f t="shared" si="11"/>
        <v>0.99264607843137243</v>
      </c>
      <c r="N122" s="18">
        <f t="shared" si="6"/>
        <v>1</v>
      </c>
      <c r="O122" s="18">
        <f t="shared" si="7"/>
        <v>1</v>
      </c>
      <c r="P122" s="18"/>
      <c r="Q122" s="18">
        <f t="shared" si="12"/>
        <v>1</v>
      </c>
      <c r="R122" s="18"/>
    </row>
    <row r="123" spans="1:18" x14ac:dyDescent="0.25">
      <c r="A123" s="13">
        <v>169</v>
      </c>
      <c r="B123" s="29">
        <v>42173</v>
      </c>
      <c r="C123" s="17">
        <v>169</v>
      </c>
      <c r="D123" s="17"/>
      <c r="E123" s="17"/>
      <c r="F123" s="18">
        <v>1</v>
      </c>
      <c r="G123" s="18">
        <v>0.98651715686274499</v>
      </c>
      <c r="H123" s="18">
        <v>1</v>
      </c>
      <c r="I123" s="17"/>
      <c r="J123" s="17">
        <v>1</v>
      </c>
      <c r="K123" s="17"/>
      <c r="L123" s="17"/>
      <c r="M123" s="18">
        <f t="shared" si="11"/>
        <v>0.99325857843137255</v>
      </c>
      <c r="N123" s="18">
        <f t="shared" si="6"/>
        <v>1</v>
      </c>
      <c r="O123" s="18"/>
      <c r="P123" s="18"/>
      <c r="Q123" s="18">
        <f t="shared" si="12"/>
        <v>1</v>
      </c>
      <c r="R123" s="18"/>
    </row>
    <row r="124" spans="1:18" x14ac:dyDescent="0.25">
      <c r="A124" s="13">
        <v>170</v>
      </c>
      <c r="B124" s="29">
        <v>42174</v>
      </c>
      <c r="C124" s="17">
        <v>170</v>
      </c>
      <c r="D124" s="17"/>
      <c r="E124" s="17"/>
      <c r="F124" s="18">
        <v>1</v>
      </c>
      <c r="G124" s="18">
        <v>0.98774215686274491</v>
      </c>
      <c r="H124" s="17"/>
      <c r="I124" s="17"/>
      <c r="J124" s="17">
        <v>1</v>
      </c>
      <c r="K124" s="17"/>
      <c r="L124" s="17"/>
      <c r="M124" s="18">
        <f t="shared" si="11"/>
        <v>0.99387107843137246</v>
      </c>
      <c r="N124" s="18"/>
      <c r="O124" s="17"/>
      <c r="P124" s="18"/>
      <c r="Q124" s="17"/>
      <c r="R124" s="18"/>
    </row>
    <row r="125" spans="1:18" x14ac:dyDescent="0.25">
      <c r="A125" s="13">
        <v>171</v>
      </c>
      <c r="B125" s="29">
        <v>42175</v>
      </c>
      <c r="C125" s="17">
        <v>171</v>
      </c>
      <c r="D125" s="17"/>
      <c r="E125" s="17"/>
      <c r="F125" s="18">
        <v>1</v>
      </c>
      <c r="G125" s="18">
        <v>0.98896715686274483</v>
      </c>
      <c r="H125" s="17"/>
      <c r="I125" s="17"/>
      <c r="J125" s="17">
        <v>1</v>
      </c>
      <c r="K125" s="17"/>
      <c r="L125" s="17"/>
      <c r="M125" s="18">
        <f t="shared" si="11"/>
        <v>0.99448357843137236</v>
      </c>
      <c r="N125" s="18"/>
      <c r="O125" s="17"/>
      <c r="P125" s="18"/>
      <c r="Q125" s="17"/>
      <c r="R125" s="18"/>
    </row>
    <row r="126" spans="1:18" x14ac:dyDescent="0.25">
      <c r="A126" s="13">
        <v>172</v>
      </c>
      <c r="B126" s="29">
        <v>42176</v>
      </c>
      <c r="C126" s="17">
        <v>172</v>
      </c>
      <c r="D126" s="17"/>
      <c r="E126" s="17"/>
      <c r="F126" s="18">
        <v>1</v>
      </c>
      <c r="G126" s="18">
        <v>0.99019215686274487</v>
      </c>
      <c r="H126" s="17"/>
      <c r="I126" s="17"/>
      <c r="J126" s="17">
        <v>1</v>
      </c>
      <c r="K126" s="17"/>
      <c r="L126" s="17"/>
      <c r="M126" s="18">
        <f t="shared" si="11"/>
        <v>0.99509607843137249</v>
      </c>
      <c r="N126" s="18"/>
      <c r="O126" s="17"/>
      <c r="P126" s="18"/>
      <c r="Q126" s="17"/>
      <c r="R126" s="18"/>
    </row>
    <row r="127" spans="1:18" x14ac:dyDescent="0.25">
      <c r="A127" s="13">
        <v>173</v>
      </c>
      <c r="B127" s="29">
        <v>42177</v>
      </c>
      <c r="C127" s="17">
        <v>173</v>
      </c>
      <c r="D127" s="17"/>
      <c r="E127" s="17"/>
      <c r="F127" s="18">
        <v>1</v>
      </c>
      <c r="G127" s="18">
        <v>0.99141715686274479</v>
      </c>
      <c r="H127" s="17"/>
      <c r="I127" s="17"/>
      <c r="J127" s="17">
        <v>1</v>
      </c>
      <c r="K127" s="17"/>
      <c r="L127" s="17"/>
      <c r="M127" s="18"/>
      <c r="N127" s="17"/>
      <c r="O127" s="17"/>
      <c r="P127" s="18"/>
      <c r="Q127" s="17"/>
      <c r="R127" s="18"/>
    </row>
    <row r="128" spans="1:18" x14ac:dyDescent="0.25">
      <c r="A128" s="13">
        <v>174</v>
      </c>
      <c r="B128" s="29">
        <v>42178</v>
      </c>
      <c r="C128" s="17">
        <v>174</v>
      </c>
      <c r="D128" s="17"/>
      <c r="E128" s="17"/>
      <c r="F128" s="18">
        <v>1</v>
      </c>
      <c r="G128" s="18">
        <v>0.99264215686274471</v>
      </c>
      <c r="H128" s="17"/>
      <c r="I128" s="17"/>
      <c r="J128" s="17">
        <v>1</v>
      </c>
      <c r="K128" s="17"/>
      <c r="L128" s="17"/>
      <c r="M128" s="18"/>
      <c r="N128" s="17"/>
      <c r="O128" s="17"/>
      <c r="P128" s="18"/>
      <c r="Q128" s="17"/>
      <c r="R128" s="18"/>
    </row>
    <row r="129" spans="1:18" x14ac:dyDescent="0.25">
      <c r="A129" s="13">
        <v>175</v>
      </c>
      <c r="B129" s="29">
        <v>42179</v>
      </c>
      <c r="C129" s="17">
        <v>175</v>
      </c>
      <c r="D129" s="17"/>
      <c r="E129" s="17"/>
      <c r="F129" s="17"/>
      <c r="G129" s="18">
        <v>0.99386715686274474</v>
      </c>
      <c r="H129" s="17"/>
      <c r="I129" s="17"/>
      <c r="J129" s="17">
        <v>1</v>
      </c>
      <c r="K129" s="17"/>
      <c r="L129" s="17"/>
      <c r="M129" s="18"/>
      <c r="N129" s="17"/>
      <c r="O129" s="17"/>
      <c r="P129" s="18"/>
      <c r="Q129" s="17"/>
      <c r="R129" s="18"/>
    </row>
    <row r="130" spans="1:18" x14ac:dyDescent="0.25">
      <c r="A130" s="13">
        <v>176</v>
      </c>
      <c r="B130" s="29">
        <v>42180</v>
      </c>
      <c r="C130" s="17">
        <v>176</v>
      </c>
      <c r="D130" s="17"/>
      <c r="E130" s="17"/>
      <c r="F130" s="17"/>
      <c r="G130" s="18">
        <v>0.99509215686274466</v>
      </c>
      <c r="H130" s="17"/>
      <c r="I130" s="17"/>
      <c r="J130" s="17">
        <v>1</v>
      </c>
      <c r="K130" s="17"/>
      <c r="L130" s="17"/>
      <c r="M130" s="18"/>
      <c r="N130" s="17"/>
      <c r="O130" s="17"/>
      <c r="P130" s="18"/>
      <c r="Q130" s="17"/>
      <c r="R130" s="18"/>
    </row>
    <row r="131" spans="1:18" x14ac:dyDescent="0.25">
      <c r="A131" s="13">
        <v>177</v>
      </c>
      <c r="B131" s="29">
        <v>42181</v>
      </c>
      <c r="C131" s="17">
        <v>177</v>
      </c>
      <c r="D131" s="17"/>
      <c r="E131" s="17"/>
      <c r="F131" s="17"/>
      <c r="G131" s="18">
        <v>0.99631715686274458</v>
      </c>
      <c r="H131" s="17"/>
      <c r="I131" s="17"/>
      <c r="J131" s="17">
        <v>1</v>
      </c>
      <c r="K131" s="17"/>
      <c r="L131" s="17"/>
      <c r="M131" s="17"/>
      <c r="N131" s="17"/>
      <c r="O131" s="17"/>
      <c r="P131" s="18"/>
      <c r="Q131" s="17"/>
      <c r="R131" s="17"/>
    </row>
    <row r="132" spans="1:18" x14ac:dyDescent="0.25">
      <c r="A132" s="13">
        <v>178</v>
      </c>
      <c r="B132" s="29">
        <v>42182</v>
      </c>
      <c r="C132" s="17">
        <v>178</v>
      </c>
      <c r="D132" s="17"/>
      <c r="E132" s="17"/>
      <c r="F132" s="17"/>
      <c r="G132" s="18">
        <v>0.99754215686274461</v>
      </c>
      <c r="H132" s="17"/>
      <c r="I132" s="17"/>
      <c r="J132" s="17">
        <v>1</v>
      </c>
      <c r="K132" s="17"/>
      <c r="L132" s="17"/>
      <c r="M132" s="17"/>
      <c r="N132" s="17"/>
      <c r="O132" s="17"/>
      <c r="P132" s="18"/>
      <c r="Q132" s="17"/>
      <c r="R132" s="17"/>
    </row>
    <row r="133" spans="1:18" x14ac:dyDescent="0.25">
      <c r="A133" s="13">
        <v>179</v>
      </c>
      <c r="B133" s="29">
        <v>42183</v>
      </c>
      <c r="C133" s="17">
        <v>179</v>
      </c>
      <c r="D133" s="17"/>
      <c r="E133" s="17"/>
      <c r="F133" s="17"/>
      <c r="G133" s="18">
        <v>0.99876715686274453</v>
      </c>
      <c r="H133" s="17"/>
      <c r="I133" s="17"/>
      <c r="J133" s="17">
        <v>1</v>
      </c>
      <c r="K133" s="17"/>
      <c r="L133" s="17"/>
      <c r="M133" s="17"/>
      <c r="N133" s="17"/>
      <c r="O133" s="17"/>
      <c r="P133" s="18"/>
      <c r="Q133" s="17"/>
      <c r="R133" s="17"/>
    </row>
    <row r="134" spans="1:18" x14ac:dyDescent="0.25">
      <c r="A134" s="13">
        <v>180</v>
      </c>
      <c r="B134" s="29">
        <v>42184</v>
      </c>
      <c r="C134" s="17">
        <v>180</v>
      </c>
      <c r="D134" s="17"/>
      <c r="E134" s="17"/>
      <c r="F134" s="17"/>
      <c r="G134" s="18">
        <v>1</v>
      </c>
      <c r="H134" s="17"/>
      <c r="I134" s="17"/>
      <c r="J134" s="17">
        <v>1</v>
      </c>
      <c r="K134" s="17"/>
      <c r="L134" s="17"/>
      <c r="M134" s="17"/>
      <c r="N134" s="17"/>
      <c r="O134" s="17"/>
      <c r="P134" s="18"/>
      <c r="Q134" s="17"/>
      <c r="R134" s="17"/>
    </row>
    <row r="135" spans="1:18" ht="15.75" thickBot="1" x14ac:dyDescent="0.3">
      <c r="A135" s="14">
        <v>181</v>
      </c>
      <c r="B135" s="30">
        <v>42185</v>
      </c>
      <c r="C135" s="19">
        <v>181</v>
      </c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</row>
  </sheetData>
  <mergeCells count="1">
    <mergeCell ref="D1:I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60C8D-8E56-4ACB-AADE-B4A20DA1ADFF}">
  <dimension ref="A1:AD165"/>
  <sheetViews>
    <sheetView topLeftCell="A138" workbookViewId="0">
      <selection activeCell="H164" sqref="H164"/>
    </sheetView>
  </sheetViews>
  <sheetFormatPr defaultRowHeight="15" x14ac:dyDescent="0.25"/>
  <cols>
    <col min="2" max="2" width="15.42578125" customWidth="1"/>
    <col min="3" max="3" width="22.140625" customWidth="1"/>
    <col min="4" max="5" width="14.28515625" customWidth="1"/>
    <col min="6" max="6" width="24.85546875" customWidth="1"/>
    <col min="7" max="7" width="24.28515625" customWidth="1"/>
    <col min="8" max="8" width="16.42578125" customWidth="1"/>
    <col min="11" max="11" width="18.28515625" customWidth="1"/>
    <col min="14" max="14" width="19.85546875" customWidth="1"/>
  </cols>
  <sheetData>
    <row r="1" spans="1:30" ht="15.75" x14ac:dyDescent="0.25">
      <c r="A1" s="167" t="s">
        <v>38</v>
      </c>
      <c r="B1" s="167"/>
      <c r="C1" s="167"/>
      <c r="D1" s="167"/>
      <c r="E1" s="167"/>
      <c r="F1" s="167"/>
      <c r="G1" s="167"/>
      <c r="H1" s="167"/>
    </row>
    <row r="2" spans="1:30" ht="15.75" x14ac:dyDescent="0.25">
      <c r="A2" s="167" t="s">
        <v>36</v>
      </c>
      <c r="B2" s="167"/>
      <c r="C2" s="167"/>
      <c r="D2" s="167"/>
      <c r="E2" s="167"/>
      <c r="F2" s="167"/>
      <c r="G2" s="167"/>
      <c r="H2" s="167"/>
      <c r="X2" t="s">
        <v>146</v>
      </c>
      <c r="Y2" t="s">
        <v>70</v>
      </c>
    </row>
    <row r="3" spans="1:30" ht="15.75" x14ac:dyDescent="0.25">
      <c r="A3" s="167" t="s">
        <v>37</v>
      </c>
      <c r="B3" s="167"/>
      <c r="C3" s="167"/>
      <c r="D3" s="167"/>
      <c r="E3" s="167"/>
      <c r="F3" s="167"/>
      <c r="G3" s="167"/>
      <c r="H3" s="167"/>
      <c r="I3" s="4">
        <v>18</v>
      </c>
      <c r="J3" s="4">
        <v>1.8E-3</v>
      </c>
      <c r="K3" s="4" t="s">
        <v>126</v>
      </c>
      <c r="L3" s="3"/>
      <c r="M3" s="4">
        <v>13</v>
      </c>
      <c r="N3" s="6">
        <v>45016</v>
      </c>
      <c r="O3" s="4">
        <v>0</v>
      </c>
      <c r="P3" s="4">
        <v>0.3</v>
      </c>
      <c r="Q3" s="4">
        <v>0.5</v>
      </c>
      <c r="R3" s="4" t="s">
        <v>65</v>
      </c>
      <c r="S3" s="4">
        <v>0</v>
      </c>
      <c r="T3" s="4">
        <v>0</v>
      </c>
      <c r="U3" s="4">
        <v>0</v>
      </c>
      <c r="V3" s="4">
        <v>1</v>
      </c>
      <c r="W3" s="4">
        <v>1</v>
      </c>
      <c r="X3" s="4">
        <v>1</v>
      </c>
      <c r="Y3" s="4">
        <f>X3/Q3</f>
        <v>2</v>
      </c>
      <c r="Z3" s="4" t="s">
        <v>127</v>
      </c>
      <c r="AA3" s="4" t="s">
        <v>101</v>
      </c>
      <c r="AB3" s="4" t="s">
        <v>108</v>
      </c>
      <c r="AC3" s="4">
        <v>0</v>
      </c>
      <c r="AD3" s="4"/>
    </row>
    <row r="4" spans="1:30" ht="16.5" thickBot="1" x14ac:dyDescent="0.3">
      <c r="A4" s="167">
        <v>2023</v>
      </c>
      <c r="B4" s="167"/>
      <c r="C4" s="167"/>
      <c r="D4" s="167"/>
      <c r="E4" s="167"/>
      <c r="F4" s="167"/>
      <c r="G4" s="167"/>
      <c r="H4" s="167"/>
      <c r="I4" s="4">
        <v>18</v>
      </c>
      <c r="J4" s="4">
        <v>1.8E-3</v>
      </c>
      <c r="K4" s="4" t="s">
        <v>126</v>
      </c>
      <c r="L4" s="3"/>
      <c r="M4" s="4">
        <v>16</v>
      </c>
      <c r="N4" s="6">
        <v>45038</v>
      </c>
      <c r="O4" s="4">
        <v>0</v>
      </c>
      <c r="P4" s="4">
        <v>0.3</v>
      </c>
      <c r="Q4" s="4">
        <v>0.5</v>
      </c>
      <c r="R4" s="4" t="s">
        <v>65</v>
      </c>
      <c r="S4" s="4">
        <v>0</v>
      </c>
      <c r="T4" s="4">
        <v>0</v>
      </c>
      <c r="U4" s="4">
        <v>0</v>
      </c>
      <c r="V4" s="4">
        <v>1</v>
      </c>
      <c r="W4" s="4">
        <v>2</v>
      </c>
      <c r="X4" s="4">
        <v>2</v>
      </c>
      <c r="Y4" s="4">
        <v>2</v>
      </c>
      <c r="Z4" s="4" t="s">
        <v>127</v>
      </c>
      <c r="AA4" s="4" t="s">
        <v>101</v>
      </c>
      <c r="AB4" s="4" t="s">
        <v>108</v>
      </c>
      <c r="AC4" s="4">
        <v>0</v>
      </c>
      <c r="AD4" s="4"/>
    </row>
    <row r="5" spans="1:30" ht="15.75" thickBot="1" x14ac:dyDescent="0.3">
      <c r="A5" s="5" t="s">
        <v>27</v>
      </c>
      <c r="B5" s="5" t="s">
        <v>31</v>
      </c>
      <c r="C5" s="5" t="s">
        <v>32</v>
      </c>
      <c r="D5" s="5" t="s">
        <v>33</v>
      </c>
      <c r="E5" s="5" t="s">
        <v>39</v>
      </c>
      <c r="F5" s="5" t="s">
        <v>112</v>
      </c>
      <c r="G5" s="5" t="s">
        <v>35</v>
      </c>
      <c r="I5" s="3"/>
      <c r="J5" s="3"/>
      <c r="K5" s="3"/>
      <c r="L5" s="3"/>
      <c r="M5" s="3"/>
      <c r="N5" s="3"/>
      <c r="O5" s="3"/>
      <c r="P5" s="3"/>
      <c r="Q5" s="4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x14ac:dyDescent="0.25">
      <c r="A6" s="4">
        <v>25</v>
      </c>
      <c r="B6" s="6">
        <v>44951</v>
      </c>
    </row>
    <row r="7" spans="1:30" x14ac:dyDescent="0.25">
      <c r="A7" s="4">
        <v>26</v>
      </c>
      <c r="B7" s="6">
        <v>44952</v>
      </c>
    </row>
    <row r="8" spans="1:30" x14ac:dyDescent="0.25">
      <c r="A8" s="4">
        <v>27</v>
      </c>
      <c r="B8" s="6">
        <v>44953</v>
      </c>
    </row>
    <row r="9" spans="1:30" x14ac:dyDescent="0.25">
      <c r="A9" s="4">
        <v>28</v>
      </c>
      <c r="B9" s="6">
        <v>44954</v>
      </c>
    </row>
    <row r="10" spans="1:30" x14ac:dyDescent="0.25">
      <c r="A10" s="4">
        <v>29</v>
      </c>
      <c r="B10" s="6">
        <v>44955</v>
      </c>
    </row>
    <row r="11" spans="1:30" x14ac:dyDescent="0.25">
      <c r="A11" s="4">
        <v>30</v>
      </c>
      <c r="B11" s="6">
        <v>44956</v>
      </c>
    </row>
    <row r="12" spans="1:30" x14ac:dyDescent="0.25">
      <c r="A12" s="4">
        <v>31</v>
      </c>
      <c r="B12" s="6">
        <v>44957</v>
      </c>
    </row>
    <row r="13" spans="1:30" x14ac:dyDescent="0.25">
      <c r="A13" s="4">
        <v>32</v>
      </c>
      <c r="B13" s="6">
        <v>44958</v>
      </c>
    </row>
    <row r="14" spans="1:30" x14ac:dyDescent="0.25">
      <c r="A14" s="4">
        <v>33</v>
      </c>
      <c r="B14" s="6">
        <v>44959</v>
      </c>
    </row>
    <row r="15" spans="1:30" x14ac:dyDescent="0.25">
      <c r="A15" s="4">
        <v>34</v>
      </c>
      <c r="B15" s="6">
        <v>44960</v>
      </c>
    </row>
    <row r="16" spans="1:30" x14ac:dyDescent="0.25">
      <c r="A16" s="4">
        <v>35</v>
      </c>
      <c r="B16" s="6">
        <v>44961</v>
      </c>
    </row>
    <row r="17" spans="1:2" x14ac:dyDescent="0.25">
      <c r="A17" s="4">
        <v>36</v>
      </c>
      <c r="B17" s="6">
        <v>44962</v>
      </c>
    </row>
    <row r="18" spans="1:2" x14ac:dyDescent="0.25">
      <c r="A18" s="4">
        <v>37</v>
      </c>
      <c r="B18" s="6">
        <v>44963</v>
      </c>
    </row>
    <row r="19" spans="1:2" x14ac:dyDescent="0.25">
      <c r="A19" s="4">
        <v>38</v>
      </c>
      <c r="B19" s="6">
        <v>44964</v>
      </c>
    </row>
    <row r="20" spans="1:2" x14ac:dyDescent="0.25">
      <c r="A20" s="4">
        <v>39</v>
      </c>
      <c r="B20" s="6">
        <v>44965</v>
      </c>
    </row>
    <row r="21" spans="1:2" x14ac:dyDescent="0.25">
      <c r="A21" s="4">
        <v>40</v>
      </c>
      <c r="B21" s="6">
        <v>44966</v>
      </c>
    </row>
    <row r="22" spans="1:2" x14ac:dyDescent="0.25">
      <c r="A22" s="4">
        <v>41</v>
      </c>
      <c r="B22" s="6">
        <v>44967</v>
      </c>
    </row>
    <row r="23" spans="1:2" x14ac:dyDescent="0.25">
      <c r="A23" s="4">
        <v>42</v>
      </c>
      <c r="B23" s="6">
        <v>44968</v>
      </c>
    </row>
    <row r="24" spans="1:2" x14ac:dyDescent="0.25">
      <c r="A24" s="4">
        <v>43</v>
      </c>
      <c r="B24" s="6">
        <v>44969</v>
      </c>
    </row>
    <row r="25" spans="1:2" x14ac:dyDescent="0.25">
      <c r="A25" s="4">
        <v>44</v>
      </c>
      <c r="B25" s="6">
        <v>44970</v>
      </c>
    </row>
    <row r="26" spans="1:2" x14ac:dyDescent="0.25">
      <c r="A26" s="4">
        <v>45</v>
      </c>
      <c r="B26" s="6">
        <v>44971</v>
      </c>
    </row>
    <row r="27" spans="1:2" x14ac:dyDescent="0.25">
      <c r="A27" s="4">
        <v>46</v>
      </c>
      <c r="B27" s="6">
        <v>44972</v>
      </c>
    </row>
    <row r="28" spans="1:2" x14ac:dyDescent="0.25">
      <c r="A28" s="4">
        <v>47</v>
      </c>
      <c r="B28" s="6">
        <v>44973</v>
      </c>
    </row>
    <row r="29" spans="1:2" x14ac:dyDescent="0.25">
      <c r="A29" s="4">
        <v>48</v>
      </c>
      <c r="B29" s="6">
        <v>44974</v>
      </c>
    </row>
    <row r="30" spans="1:2" x14ac:dyDescent="0.25">
      <c r="A30" s="4">
        <v>49</v>
      </c>
      <c r="B30" s="6">
        <v>44975</v>
      </c>
    </row>
    <row r="31" spans="1:2" x14ac:dyDescent="0.25">
      <c r="A31" s="4">
        <v>50</v>
      </c>
      <c r="B31" s="6">
        <v>44976</v>
      </c>
    </row>
    <row r="32" spans="1:2" x14ac:dyDescent="0.25">
      <c r="A32" s="4">
        <v>51</v>
      </c>
      <c r="B32" s="6">
        <v>44977</v>
      </c>
    </row>
    <row r="33" spans="1:6" x14ac:dyDescent="0.25">
      <c r="A33" s="4">
        <v>52</v>
      </c>
      <c r="B33" s="6">
        <v>44978</v>
      </c>
    </row>
    <row r="34" spans="1:6" x14ac:dyDescent="0.25">
      <c r="A34" s="4">
        <v>53</v>
      </c>
      <c r="B34" s="6">
        <v>44979</v>
      </c>
    </row>
    <row r="35" spans="1:6" x14ac:dyDescent="0.25">
      <c r="A35" s="4">
        <v>54</v>
      </c>
      <c r="B35" s="6">
        <v>44980</v>
      </c>
    </row>
    <row r="36" spans="1:6" x14ac:dyDescent="0.25">
      <c r="A36" s="4">
        <v>55</v>
      </c>
      <c r="B36" s="6">
        <v>44981</v>
      </c>
      <c r="F36" s="3" t="s">
        <v>46</v>
      </c>
    </row>
    <row r="37" spans="1:6" x14ac:dyDescent="0.25">
      <c r="A37" s="4">
        <v>56</v>
      </c>
      <c r="B37" s="6">
        <v>44982</v>
      </c>
      <c r="F37" s="143">
        <v>3.2258064516129031E-2</v>
      </c>
    </row>
    <row r="38" spans="1:6" x14ac:dyDescent="0.25">
      <c r="A38" s="4">
        <v>57</v>
      </c>
      <c r="B38" s="6">
        <v>44983</v>
      </c>
      <c r="F38" s="143">
        <v>3.7220843672456573E-2</v>
      </c>
    </row>
    <row r="39" spans="1:6" x14ac:dyDescent="0.25">
      <c r="A39" s="4">
        <v>58</v>
      </c>
      <c r="B39" s="6">
        <v>44984</v>
      </c>
      <c r="F39" s="143">
        <v>4.2183746898263028E-2</v>
      </c>
    </row>
    <row r="40" spans="1:6" x14ac:dyDescent="0.25">
      <c r="A40" s="4">
        <v>59</v>
      </c>
      <c r="B40" s="6">
        <v>44985</v>
      </c>
      <c r="F40" s="143">
        <v>4.7146650124069475E-2</v>
      </c>
    </row>
    <row r="41" spans="1:6" x14ac:dyDescent="0.25">
      <c r="A41" s="4">
        <v>60</v>
      </c>
      <c r="B41" s="6">
        <v>44986</v>
      </c>
      <c r="F41" s="143">
        <v>5.210955334987593E-2</v>
      </c>
    </row>
    <row r="42" spans="1:6" x14ac:dyDescent="0.25">
      <c r="A42" s="4">
        <v>61</v>
      </c>
      <c r="B42" s="6">
        <v>44987</v>
      </c>
      <c r="F42" s="143">
        <v>5.7072456575682384E-2</v>
      </c>
    </row>
    <row r="43" spans="1:6" x14ac:dyDescent="0.25">
      <c r="A43" s="4">
        <v>62</v>
      </c>
      <c r="B43" s="6">
        <v>44988</v>
      </c>
      <c r="F43" s="143">
        <v>6.2035359801488839E-2</v>
      </c>
    </row>
    <row r="44" spans="1:6" x14ac:dyDescent="0.25">
      <c r="A44" s="4">
        <v>63</v>
      </c>
      <c r="B44" s="6">
        <v>44989</v>
      </c>
      <c r="F44" s="143">
        <v>6.6998263027295293E-2</v>
      </c>
    </row>
    <row r="45" spans="1:6" x14ac:dyDescent="0.25">
      <c r="A45" s="4">
        <v>64</v>
      </c>
      <c r="B45" s="6">
        <v>44990</v>
      </c>
      <c r="F45" s="143">
        <v>7.1961166253101741E-2</v>
      </c>
    </row>
    <row r="46" spans="1:6" x14ac:dyDescent="0.25">
      <c r="A46" s="4">
        <v>65</v>
      </c>
      <c r="B46" s="6">
        <v>44991</v>
      </c>
      <c r="F46" s="143">
        <v>7.6924069478908189E-2</v>
      </c>
    </row>
    <row r="47" spans="1:6" x14ac:dyDescent="0.25">
      <c r="A47" s="4">
        <v>66</v>
      </c>
      <c r="B47" s="6">
        <v>44992</v>
      </c>
      <c r="F47" s="143">
        <v>8.1886972704714622E-2</v>
      </c>
    </row>
    <row r="48" spans="1:6" x14ac:dyDescent="0.25">
      <c r="A48" s="4">
        <v>67</v>
      </c>
      <c r="B48" s="6">
        <v>44993</v>
      </c>
      <c r="F48" s="143">
        <v>8.684987593052107E-2</v>
      </c>
    </row>
    <row r="49" spans="1:6" x14ac:dyDescent="0.25">
      <c r="A49" s="4">
        <v>68</v>
      </c>
      <c r="B49" s="6">
        <v>44994</v>
      </c>
      <c r="F49" s="143">
        <v>9.1812779156327518E-2</v>
      </c>
    </row>
    <row r="50" spans="1:6" x14ac:dyDescent="0.25">
      <c r="A50" s="4">
        <v>69</v>
      </c>
      <c r="B50" s="6">
        <v>44995</v>
      </c>
      <c r="F50" s="143">
        <v>9.6774193548387094E-2</v>
      </c>
    </row>
    <row r="51" spans="1:6" x14ac:dyDescent="0.25">
      <c r="A51" s="4">
        <v>70</v>
      </c>
      <c r="B51" s="6">
        <v>44996</v>
      </c>
      <c r="F51" s="143">
        <v>9.8387096774193536E-2</v>
      </c>
    </row>
    <row r="52" spans="1:6" x14ac:dyDescent="0.25">
      <c r="A52" s="4">
        <v>71</v>
      </c>
      <c r="B52" s="6">
        <v>44997</v>
      </c>
      <c r="F52" s="143">
        <v>9.9999999999999992E-2</v>
      </c>
    </row>
    <row r="53" spans="1:6" x14ac:dyDescent="0.25">
      <c r="A53" s="4">
        <v>72</v>
      </c>
      <c r="B53" s="6">
        <v>44998</v>
      </c>
      <c r="F53" s="143">
        <v>0.10161290322580643</v>
      </c>
    </row>
    <row r="54" spans="1:6" x14ac:dyDescent="0.25">
      <c r="A54" s="4">
        <v>73</v>
      </c>
      <c r="B54" s="6">
        <v>44999</v>
      </c>
      <c r="F54" s="143">
        <v>0.10322580645161288</v>
      </c>
    </row>
    <row r="55" spans="1:6" x14ac:dyDescent="0.25">
      <c r="A55" s="4">
        <v>74</v>
      </c>
      <c r="B55" s="6">
        <v>45000</v>
      </c>
      <c r="C55">
        <v>0</v>
      </c>
      <c r="E55">
        <v>0</v>
      </c>
      <c r="F55" s="143">
        <v>0.10483870967741933</v>
      </c>
    </row>
    <row r="56" spans="1:6" x14ac:dyDescent="0.25">
      <c r="A56" s="4">
        <v>75</v>
      </c>
      <c r="B56" s="6">
        <v>45001</v>
      </c>
      <c r="D56">
        <f>(C71-C55)/(A71-A55)</f>
        <v>6.25E-2</v>
      </c>
      <c r="E56">
        <f>D56+E55</f>
        <v>6.25E-2</v>
      </c>
      <c r="F56" s="143">
        <v>0.10645161290322577</v>
      </c>
    </row>
    <row r="57" spans="1:6" x14ac:dyDescent="0.25">
      <c r="A57" s="4">
        <v>76</v>
      </c>
      <c r="B57" s="6">
        <v>45002</v>
      </c>
      <c r="D57">
        <v>6.25E-2</v>
      </c>
      <c r="E57">
        <f t="shared" ref="E57:E70" si="0">D57+E56</f>
        <v>0.125</v>
      </c>
      <c r="F57" s="143">
        <v>0.10806451612903221</v>
      </c>
    </row>
    <row r="58" spans="1:6" x14ac:dyDescent="0.25">
      <c r="A58" s="4">
        <v>77</v>
      </c>
      <c r="B58" s="6">
        <v>45003</v>
      </c>
      <c r="D58">
        <v>6.25E-2</v>
      </c>
      <c r="E58">
        <f t="shared" si="0"/>
        <v>0.1875</v>
      </c>
      <c r="F58" s="143">
        <v>0.10967741935483867</v>
      </c>
    </row>
    <row r="59" spans="1:6" x14ac:dyDescent="0.25">
      <c r="A59" s="4">
        <v>78</v>
      </c>
      <c r="B59" s="6">
        <v>45004</v>
      </c>
      <c r="D59">
        <v>6.25E-2</v>
      </c>
      <c r="E59">
        <f t="shared" si="0"/>
        <v>0.25</v>
      </c>
      <c r="F59" s="143">
        <v>0.11129032258064511</v>
      </c>
    </row>
    <row r="60" spans="1:6" x14ac:dyDescent="0.25">
      <c r="A60" s="4">
        <v>79</v>
      </c>
      <c r="B60" s="6">
        <v>45005</v>
      </c>
      <c r="D60">
        <v>6.25E-2</v>
      </c>
      <c r="E60">
        <f t="shared" si="0"/>
        <v>0.3125</v>
      </c>
      <c r="F60" s="143">
        <v>0.11290322580645155</v>
      </c>
    </row>
    <row r="61" spans="1:6" x14ac:dyDescent="0.25">
      <c r="A61" s="4">
        <v>80</v>
      </c>
      <c r="B61" s="6">
        <v>45006</v>
      </c>
      <c r="D61">
        <v>6.25E-2</v>
      </c>
      <c r="E61">
        <f t="shared" si="0"/>
        <v>0.375</v>
      </c>
      <c r="F61" s="143">
        <v>0.114516129032258</v>
      </c>
    </row>
    <row r="62" spans="1:6" x14ac:dyDescent="0.25">
      <c r="A62" s="4">
        <v>81</v>
      </c>
      <c r="B62" s="6">
        <v>45007</v>
      </c>
      <c r="D62">
        <v>6.25E-2</v>
      </c>
      <c r="E62">
        <f t="shared" si="0"/>
        <v>0.4375</v>
      </c>
      <c r="F62" s="143">
        <v>0.11612903225806445</v>
      </c>
    </row>
    <row r="63" spans="1:6" x14ac:dyDescent="0.25">
      <c r="A63" s="4">
        <v>82</v>
      </c>
      <c r="B63" s="6">
        <v>45008</v>
      </c>
      <c r="D63">
        <v>6.25E-2</v>
      </c>
      <c r="E63">
        <f t="shared" si="0"/>
        <v>0.5</v>
      </c>
      <c r="F63" s="143">
        <v>0.11774193548387089</v>
      </c>
    </row>
    <row r="64" spans="1:6" x14ac:dyDescent="0.25">
      <c r="A64" s="4">
        <v>83</v>
      </c>
      <c r="B64" s="6">
        <v>45009</v>
      </c>
      <c r="D64">
        <v>6.25E-2</v>
      </c>
      <c r="E64">
        <f t="shared" si="0"/>
        <v>0.5625</v>
      </c>
      <c r="F64" s="143">
        <v>0.11935483870967734</v>
      </c>
    </row>
    <row r="65" spans="1:6" x14ac:dyDescent="0.25">
      <c r="A65" s="4">
        <v>84</v>
      </c>
      <c r="B65" s="6">
        <v>45010</v>
      </c>
      <c r="D65">
        <v>6.25E-2</v>
      </c>
      <c r="E65">
        <f t="shared" si="0"/>
        <v>0.625</v>
      </c>
      <c r="F65" s="143">
        <v>0.12096774193548379</v>
      </c>
    </row>
    <row r="66" spans="1:6" x14ac:dyDescent="0.25">
      <c r="A66" s="4">
        <v>85</v>
      </c>
      <c r="B66" s="6">
        <v>45011</v>
      </c>
      <c r="D66">
        <v>6.25E-2</v>
      </c>
      <c r="E66">
        <f t="shared" si="0"/>
        <v>0.6875</v>
      </c>
      <c r="F66" s="143">
        <v>0.12258064516129023</v>
      </c>
    </row>
    <row r="67" spans="1:6" x14ac:dyDescent="0.25">
      <c r="A67" s="4">
        <v>86</v>
      </c>
      <c r="B67" s="6">
        <v>45012</v>
      </c>
      <c r="D67">
        <v>6.25E-2</v>
      </c>
      <c r="E67">
        <f t="shared" si="0"/>
        <v>0.75</v>
      </c>
      <c r="F67" s="143">
        <v>0.12419354838709667</v>
      </c>
    </row>
    <row r="68" spans="1:6" x14ac:dyDescent="0.25">
      <c r="A68" s="4">
        <v>87</v>
      </c>
      <c r="B68" s="6">
        <v>45013</v>
      </c>
      <c r="D68">
        <v>6.25E-2</v>
      </c>
      <c r="E68">
        <f t="shared" si="0"/>
        <v>0.8125</v>
      </c>
      <c r="F68" s="143">
        <v>0.12580645161290313</v>
      </c>
    </row>
    <row r="69" spans="1:6" x14ac:dyDescent="0.25">
      <c r="A69" s="4">
        <v>88</v>
      </c>
      <c r="B69" s="6">
        <v>45014</v>
      </c>
      <c r="D69">
        <v>6.25E-2</v>
      </c>
      <c r="E69">
        <f t="shared" si="0"/>
        <v>0.875</v>
      </c>
      <c r="F69" s="143">
        <v>0.12741935483870956</v>
      </c>
    </row>
    <row r="70" spans="1:6" x14ac:dyDescent="0.25">
      <c r="A70" s="4">
        <v>89</v>
      </c>
      <c r="B70" s="6">
        <v>45015</v>
      </c>
      <c r="D70">
        <v>6.25E-2</v>
      </c>
      <c r="E70">
        <f t="shared" si="0"/>
        <v>0.9375</v>
      </c>
      <c r="F70" s="143">
        <v>0.12903225806451613</v>
      </c>
    </row>
    <row r="71" spans="1:6" x14ac:dyDescent="0.25">
      <c r="A71" s="4">
        <v>90</v>
      </c>
      <c r="B71" s="6">
        <v>45016</v>
      </c>
      <c r="C71">
        <v>1</v>
      </c>
      <c r="D71">
        <v>6.25E-2</v>
      </c>
      <c r="E71">
        <v>1</v>
      </c>
      <c r="F71" s="143">
        <v>0.13636363636363638</v>
      </c>
    </row>
    <row r="72" spans="1:6" x14ac:dyDescent="0.25">
      <c r="A72" s="4">
        <v>91</v>
      </c>
      <c r="B72" s="6">
        <v>45017</v>
      </c>
      <c r="D72" s="142">
        <f>(C93-C71)/(A93-A71)</f>
        <v>4.5454545454545456E-2</v>
      </c>
      <c r="E72" s="74">
        <f>D72+E71</f>
        <v>1.0454545454545454</v>
      </c>
      <c r="F72" s="143">
        <v>0.14378299120234606</v>
      </c>
    </row>
    <row r="73" spans="1:6" x14ac:dyDescent="0.25">
      <c r="A73" s="4">
        <v>92</v>
      </c>
      <c r="B73" s="6">
        <v>45018</v>
      </c>
      <c r="D73" s="142">
        <v>4.5454545454545456E-2</v>
      </c>
      <c r="E73" s="74">
        <f t="shared" ref="E73:E93" si="1">D73+E72</f>
        <v>1.0909090909090908</v>
      </c>
      <c r="F73" s="143">
        <v>0.15120234604105576</v>
      </c>
    </row>
    <row r="74" spans="1:6" x14ac:dyDescent="0.25">
      <c r="A74" s="4">
        <v>93</v>
      </c>
      <c r="B74" s="6">
        <v>45019</v>
      </c>
      <c r="D74" s="142">
        <v>4.5454545454545456E-2</v>
      </c>
      <c r="E74" s="74">
        <f t="shared" si="1"/>
        <v>1.1363636363636362</v>
      </c>
      <c r="F74" s="143">
        <v>0.15862170087976543</v>
      </c>
    </row>
    <row r="75" spans="1:6" x14ac:dyDescent="0.25">
      <c r="A75" s="4">
        <v>94</v>
      </c>
      <c r="B75" s="6">
        <v>45020</v>
      </c>
      <c r="D75" s="142">
        <v>4.5454545454545456E-2</v>
      </c>
      <c r="E75" s="74">
        <f t="shared" si="1"/>
        <v>1.1818181818181817</v>
      </c>
      <c r="F75" s="143">
        <v>0.16604105571847513</v>
      </c>
    </row>
    <row r="76" spans="1:6" x14ac:dyDescent="0.25">
      <c r="A76" s="4">
        <v>95</v>
      </c>
      <c r="B76" s="6">
        <v>45021</v>
      </c>
      <c r="D76" s="142">
        <v>4.5454545454545456E-2</v>
      </c>
      <c r="E76" s="74">
        <f t="shared" si="1"/>
        <v>1.2272727272727271</v>
      </c>
      <c r="F76" s="143">
        <v>0.17346041055718484</v>
      </c>
    </row>
    <row r="77" spans="1:6" x14ac:dyDescent="0.25">
      <c r="A77" s="4">
        <v>96</v>
      </c>
      <c r="B77" s="6">
        <v>45022</v>
      </c>
      <c r="D77" s="142">
        <v>4.5454545454545456E-2</v>
      </c>
      <c r="E77" s="74">
        <f t="shared" si="1"/>
        <v>1.2727272727272725</v>
      </c>
      <c r="F77" s="143">
        <v>0.18087976539589451</v>
      </c>
    </row>
    <row r="78" spans="1:6" x14ac:dyDescent="0.25">
      <c r="A78" s="4">
        <v>97</v>
      </c>
      <c r="B78" s="6">
        <v>45023</v>
      </c>
      <c r="D78" s="142">
        <v>4.5454545454545456E-2</v>
      </c>
      <c r="E78" s="74">
        <f t="shared" si="1"/>
        <v>1.3181818181818179</v>
      </c>
      <c r="F78" s="143">
        <v>0.18829912023460421</v>
      </c>
    </row>
    <row r="79" spans="1:6" x14ac:dyDescent="0.25">
      <c r="A79" s="4">
        <v>98</v>
      </c>
      <c r="B79" s="6">
        <v>45024</v>
      </c>
      <c r="D79" s="142">
        <v>4.5454545454545456E-2</v>
      </c>
      <c r="E79" s="74">
        <f t="shared" si="1"/>
        <v>1.3636363636363633</v>
      </c>
      <c r="F79" s="143">
        <v>0.19571847507331391</v>
      </c>
    </row>
    <row r="80" spans="1:6" x14ac:dyDescent="0.25">
      <c r="A80" s="4">
        <v>99</v>
      </c>
      <c r="B80" s="6">
        <v>45025</v>
      </c>
      <c r="D80" s="142">
        <v>4.5454545454545456E-2</v>
      </c>
      <c r="E80" s="74">
        <f t="shared" si="1"/>
        <v>1.4090909090909087</v>
      </c>
      <c r="F80" s="143">
        <v>0.20313782991202359</v>
      </c>
    </row>
    <row r="81" spans="1:7" x14ac:dyDescent="0.25">
      <c r="A81" s="4">
        <v>100</v>
      </c>
      <c r="B81" s="6">
        <v>45026</v>
      </c>
      <c r="D81" s="142">
        <v>4.5454545454545456E-2</v>
      </c>
      <c r="E81" s="74">
        <f t="shared" si="1"/>
        <v>1.4545454545454541</v>
      </c>
      <c r="F81" s="143">
        <v>0.21055718475073329</v>
      </c>
    </row>
    <row r="82" spans="1:7" x14ac:dyDescent="0.25">
      <c r="A82" s="4">
        <v>101</v>
      </c>
      <c r="B82" s="6">
        <v>45027</v>
      </c>
      <c r="D82" s="142">
        <v>4.5454545454545456E-2</v>
      </c>
      <c r="E82" s="74">
        <f t="shared" si="1"/>
        <v>1.4999999999999996</v>
      </c>
      <c r="F82" s="143">
        <v>0.21797653958944296</v>
      </c>
    </row>
    <row r="83" spans="1:7" x14ac:dyDescent="0.25">
      <c r="A83" s="4">
        <v>102</v>
      </c>
      <c r="B83" s="6">
        <v>45028</v>
      </c>
      <c r="D83" s="142">
        <v>4.5454545454545456E-2</v>
      </c>
      <c r="E83" s="74">
        <f t="shared" si="1"/>
        <v>1.545454545454545</v>
      </c>
      <c r="F83" s="143">
        <v>0.22539589442815267</v>
      </c>
    </row>
    <row r="84" spans="1:7" x14ac:dyDescent="0.25">
      <c r="A84" s="4">
        <v>103</v>
      </c>
      <c r="B84" s="6">
        <v>45029</v>
      </c>
      <c r="D84" s="142">
        <v>4.5454545454545456E-2</v>
      </c>
      <c r="E84" s="74">
        <f t="shared" si="1"/>
        <v>1.5909090909090904</v>
      </c>
      <c r="F84" s="143">
        <v>0.23281524926686237</v>
      </c>
    </row>
    <row r="85" spans="1:7" x14ac:dyDescent="0.25">
      <c r="A85" s="4">
        <v>104</v>
      </c>
      <c r="B85" s="6">
        <v>45030</v>
      </c>
      <c r="D85" s="142">
        <v>4.5454545454545456E-2</v>
      </c>
      <c r="E85" s="74">
        <f t="shared" si="1"/>
        <v>1.6363636363636358</v>
      </c>
      <c r="F85" s="143">
        <v>0.24023460410557204</v>
      </c>
    </row>
    <row r="86" spans="1:7" x14ac:dyDescent="0.25">
      <c r="A86" s="4">
        <v>105</v>
      </c>
      <c r="B86" s="6">
        <v>45031</v>
      </c>
      <c r="D86" s="142">
        <v>4.5454545454545456E-2</v>
      </c>
      <c r="E86" s="74">
        <f t="shared" si="1"/>
        <v>1.6818181818181812</v>
      </c>
      <c r="F86" s="143">
        <v>0.24765395894428174</v>
      </c>
    </row>
    <row r="87" spans="1:7" x14ac:dyDescent="0.25">
      <c r="A87" s="4">
        <v>106</v>
      </c>
      <c r="B87" s="6">
        <v>45032</v>
      </c>
      <c r="D87" s="142">
        <v>4.5454545454545456E-2</v>
      </c>
      <c r="E87" s="74">
        <f t="shared" si="1"/>
        <v>1.7272727272727266</v>
      </c>
      <c r="F87" s="143">
        <v>0.25507331378299142</v>
      </c>
    </row>
    <row r="88" spans="1:7" x14ac:dyDescent="0.25">
      <c r="A88" s="4">
        <v>107</v>
      </c>
      <c r="B88" s="6">
        <v>45033</v>
      </c>
      <c r="D88" s="142">
        <v>4.5454545454545456E-2</v>
      </c>
      <c r="E88" s="74">
        <f t="shared" si="1"/>
        <v>1.772727272727272</v>
      </c>
      <c r="F88" s="143">
        <v>0.26249266862170112</v>
      </c>
    </row>
    <row r="89" spans="1:7" x14ac:dyDescent="0.25">
      <c r="A89" s="4">
        <v>108</v>
      </c>
      <c r="B89" s="6">
        <v>45034</v>
      </c>
      <c r="D89" s="142">
        <v>4.5454545454545456E-2</v>
      </c>
      <c r="E89" s="74">
        <f t="shared" si="1"/>
        <v>1.8181818181818175</v>
      </c>
      <c r="F89" s="143">
        <v>0.26991202346041077</v>
      </c>
    </row>
    <row r="90" spans="1:7" x14ac:dyDescent="0.25">
      <c r="A90" s="4">
        <v>109</v>
      </c>
      <c r="B90" s="6">
        <v>45035</v>
      </c>
      <c r="D90" s="142">
        <v>4.5454545454545456E-2</v>
      </c>
      <c r="E90" s="74">
        <f t="shared" si="1"/>
        <v>1.8636363636363629</v>
      </c>
      <c r="F90" s="143">
        <v>0.27733137829912047</v>
      </c>
    </row>
    <row r="91" spans="1:7" x14ac:dyDescent="0.25">
      <c r="A91" s="4">
        <v>110</v>
      </c>
      <c r="B91" s="6">
        <v>45036</v>
      </c>
      <c r="D91" s="142">
        <v>4.5454545454545456E-2</v>
      </c>
      <c r="E91" s="74">
        <f t="shared" si="1"/>
        <v>1.9090909090909083</v>
      </c>
      <c r="F91" s="143">
        <v>0.28475073313783017</v>
      </c>
    </row>
    <row r="92" spans="1:7" x14ac:dyDescent="0.25">
      <c r="A92" s="4">
        <v>111</v>
      </c>
      <c r="B92" s="6">
        <v>45037</v>
      </c>
      <c r="D92" s="142">
        <v>4.5454545454545456E-2</v>
      </c>
      <c r="E92" s="74">
        <f t="shared" si="1"/>
        <v>1.9545454545454537</v>
      </c>
      <c r="F92" s="143">
        <v>0.29032258064516131</v>
      </c>
    </row>
    <row r="93" spans="1:7" x14ac:dyDescent="0.25">
      <c r="A93" s="4">
        <v>112</v>
      </c>
      <c r="B93" s="6">
        <v>45038</v>
      </c>
      <c r="C93">
        <v>2</v>
      </c>
      <c r="E93" s="74">
        <f t="shared" si="1"/>
        <v>1.9545454545454537</v>
      </c>
      <c r="F93" s="143">
        <v>0.32096774193548383</v>
      </c>
      <c r="G93" s="26">
        <f>E93/F93</f>
        <v>6.0895386021014142</v>
      </c>
    </row>
    <row r="94" spans="1:7" x14ac:dyDescent="0.25">
      <c r="A94" s="4">
        <v>113</v>
      </c>
      <c r="B94" s="6">
        <v>45039</v>
      </c>
      <c r="F94" s="143">
        <v>0.35161290322580641</v>
      </c>
    </row>
    <row r="95" spans="1:7" x14ac:dyDescent="0.25">
      <c r="A95" s="4">
        <v>114</v>
      </c>
      <c r="B95" s="6">
        <v>45040</v>
      </c>
      <c r="F95" s="143">
        <v>0.38225806451612898</v>
      </c>
    </row>
    <row r="96" spans="1:7" x14ac:dyDescent="0.25">
      <c r="A96" s="4">
        <v>115</v>
      </c>
      <c r="B96" s="6">
        <v>45041</v>
      </c>
      <c r="F96" s="143">
        <v>0.4129032258064515</v>
      </c>
    </row>
    <row r="97" spans="1:6" x14ac:dyDescent="0.25">
      <c r="A97" s="4">
        <v>116</v>
      </c>
      <c r="B97" s="6">
        <v>45042</v>
      </c>
      <c r="F97" s="143">
        <v>0.44354838709677408</v>
      </c>
    </row>
    <row r="98" spans="1:6" x14ac:dyDescent="0.25">
      <c r="A98" s="4">
        <v>117</v>
      </c>
      <c r="B98" s="6">
        <v>45043</v>
      </c>
      <c r="F98" s="143">
        <v>0.47419354838709665</v>
      </c>
    </row>
    <row r="99" spans="1:6" x14ac:dyDescent="0.25">
      <c r="A99" s="4">
        <v>118</v>
      </c>
      <c r="B99" s="6">
        <v>45044</v>
      </c>
      <c r="F99" s="143">
        <v>0.50483870967741917</v>
      </c>
    </row>
    <row r="100" spans="1:6" x14ac:dyDescent="0.25">
      <c r="A100" s="4">
        <v>119</v>
      </c>
      <c r="B100" s="6">
        <v>45045</v>
      </c>
      <c r="F100" s="143">
        <v>0.53548387096774175</v>
      </c>
    </row>
    <row r="101" spans="1:6" x14ac:dyDescent="0.25">
      <c r="A101" s="4">
        <v>120</v>
      </c>
      <c r="B101" s="6">
        <v>45046</v>
      </c>
      <c r="F101" s="143">
        <v>0.56612903225806432</v>
      </c>
    </row>
    <row r="102" spans="1:6" x14ac:dyDescent="0.25">
      <c r="A102" s="4">
        <v>121</v>
      </c>
      <c r="B102" s="6">
        <v>45047</v>
      </c>
      <c r="F102" s="143">
        <v>0.5967741935483869</v>
      </c>
    </row>
    <row r="103" spans="1:6" x14ac:dyDescent="0.25">
      <c r="A103" s="4">
        <v>122</v>
      </c>
      <c r="B103" s="6">
        <v>45048</v>
      </c>
      <c r="F103" s="143">
        <v>0.62741935483870948</v>
      </c>
    </row>
    <row r="104" spans="1:6" x14ac:dyDescent="0.25">
      <c r="A104" s="4">
        <v>123</v>
      </c>
      <c r="B104" s="6">
        <v>45049</v>
      </c>
      <c r="F104" s="143">
        <v>0.65806451612903194</v>
      </c>
    </row>
    <row r="105" spans="1:6" x14ac:dyDescent="0.25">
      <c r="A105" s="4">
        <v>124</v>
      </c>
      <c r="B105" s="6">
        <v>45050</v>
      </c>
      <c r="F105" s="143">
        <v>0.68870967741935452</v>
      </c>
    </row>
    <row r="106" spans="1:6" x14ac:dyDescent="0.25">
      <c r="A106" s="4">
        <v>125</v>
      </c>
      <c r="B106" s="6">
        <v>45051</v>
      </c>
      <c r="F106" s="143">
        <v>0.71935483870967709</v>
      </c>
    </row>
    <row r="107" spans="1:6" x14ac:dyDescent="0.25">
      <c r="A107" s="4">
        <v>126</v>
      </c>
      <c r="B107" s="6">
        <v>45052</v>
      </c>
      <c r="F107" s="143">
        <v>0.74999999999999967</v>
      </c>
    </row>
    <row r="108" spans="1:6" x14ac:dyDescent="0.25">
      <c r="A108" s="4">
        <v>127</v>
      </c>
      <c r="B108" s="6">
        <v>45053</v>
      </c>
      <c r="F108" s="143">
        <v>0.78064516129032224</v>
      </c>
    </row>
    <row r="109" spans="1:6" x14ac:dyDescent="0.25">
      <c r="A109" s="4">
        <v>128</v>
      </c>
      <c r="B109" s="6">
        <v>45054</v>
      </c>
      <c r="F109" s="143">
        <v>0.81129032258064482</v>
      </c>
    </row>
    <row r="110" spans="1:6" x14ac:dyDescent="0.25">
      <c r="A110" s="4">
        <v>129</v>
      </c>
      <c r="B110" s="6">
        <v>45055</v>
      </c>
      <c r="F110" s="143">
        <v>0.84193548387096728</v>
      </c>
    </row>
    <row r="111" spans="1:6" x14ac:dyDescent="0.25">
      <c r="A111" s="4">
        <v>130</v>
      </c>
      <c r="B111" s="6">
        <v>45056</v>
      </c>
      <c r="F111" s="143">
        <v>0.87258064516128986</v>
      </c>
    </row>
    <row r="112" spans="1:6" x14ac:dyDescent="0.25">
      <c r="A112" s="4">
        <v>131</v>
      </c>
      <c r="B112" s="6">
        <v>45057</v>
      </c>
      <c r="F112" s="143">
        <v>0.90322580645161288</v>
      </c>
    </row>
    <row r="113" spans="1:6" x14ac:dyDescent="0.25">
      <c r="A113" s="4">
        <v>132</v>
      </c>
      <c r="B113" s="6">
        <v>45058</v>
      </c>
      <c r="F113" s="143">
        <v>0.90762463343108502</v>
      </c>
    </row>
    <row r="114" spans="1:6" x14ac:dyDescent="0.25">
      <c r="A114" s="4">
        <v>133</v>
      </c>
      <c r="B114" s="6">
        <v>45059</v>
      </c>
      <c r="F114" s="143">
        <v>0.91214076246334319</v>
      </c>
    </row>
    <row r="115" spans="1:6" x14ac:dyDescent="0.25">
      <c r="A115" s="4">
        <v>134</v>
      </c>
      <c r="B115" s="6">
        <v>45060</v>
      </c>
      <c r="F115" s="143">
        <v>0.91665689149560126</v>
      </c>
    </row>
    <row r="116" spans="1:6" x14ac:dyDescent="0.25">
      <c r="A116" s="4">
        <v>135</v>
      </c>
      <c r="B116" s="6">
        <v>45061</v>
      </c>
      <c r="F116" s="143">
        <v>0.92117302052785932</v>
      </c>
    </row>
    <row r="117" spans="1:6" x14ac:dyDescent="0.25">
      <c r="A117" s="4">
        <v>136</v>
      </c>
      <c r="B117" s="6">
        <v>45062</v>
      </c>
      <c r="F117" s="143">
        <v>0.92568914956011739</v>
      </c>
    </row>
    <row r="118" spans="1:6" x14ac:dyDescent="0.25">
      <c r="A118" s="4">
        <v>137</v>
      </c>
      <c r="B118" s="6">
        <v>45063</v>
      </c>
      <c r="F118" s="143">
        <v>0.93020527859237545</v>
      </c>
    </row>
    <row r="119" spans="1:6" x14ac:dyDescent="0.25">
      <c r="A119" s="4">
        <v>138</v>
      </c>
      <c r="B119" s="6">
        <v>45064</v>
      </c>
      <c r="F119" s="143">
        <v>0.93472140762463352</v>
      </c>
    </row>
    <row r="120" spans="1:6" x14ac:dyDescent="0.25">
      <c r="A120" s="4">
        <v>139</v>
      </c>
      <c r="B120" s="6">
        <v>45065</v>
      </c>
      <c r="F120" s="143">
        <v>0.93923753665689158</v>
      </c>
    </row>
    <row r="121" spans="1:6" x14ac:dyDescent="0.25">
      <c r="A121" s="4">
        <v>140</v>
      </c>
      <c r="B121" s="6">
        <v>45066</v>
      </c>
      <c r="F121" s="143">
        <v>0.94375366568914976</v>
      </c>
    </row>
    <row r="122" spans="1:6" x14ac:dyDescent="0.25">
      <c r="A122" s="4">
        <v>141</v>
      </c>
      <c r="B122" s="6">
        <v>45067</v>
      </c>
      <c r="F122" s="143">
        <v>0.94826979472140782</v>
      </c>
    </row>
    <row r="123" spans="1:6" x14ac:dyDescent="0.25">
      <c r="A123" s="4">
        <v>142</v>
      </c>
      <c r="B123" s="6">
        <v>45068</v>
      </c>
      <c r="F123" s="143">
        <v>0.95278592375366589</v>
      </c>
    </row>
    <row r="124" spans="1:6" x14ac:dyDescent="0.25">
      <c r="A124" s="4">
        <v>143</v>
      </c>
      <c r="B124" s="6">
        <v>45069</v>
      </c>
      <c r="F124" s="143">
        <v>0.95730205278592395</v>
      </c>
    </row>
    <row r="125" spans="1:6" x14ac:dyDescent="0.25">
      <c r="A125" s="4">
        <v>144</v>
      </c>
      <c r="B125" s="6">
        <v>45070</v>
      </c>
      <c r="F125" s="143">
        <v>0.96181818181818202</v>
      </c>
    </row>
    <row r="126" spans="1:6" x14ac:dyDescent="0.25">
      <c r="A126" s="4">
        <v>145</v>
      </c>
      <c r="B126" s="6">
        <v>45071</v>
      </c>
      <c r="F126" s="143">
        <v>0.96633431085044008</v>
      </c>
    </row>
    <row r="127" spans="1:6" x14ac:dyDescent="0.25">
      <c r="A127" s="4">
        <v>146</v>
      </c>
      <c r="B127" s="6">
        <v>45072</v>
      </c>
      <c r="F127" s="143">
        <v>0.97085043988269826</v>
      </c>
    </row>
    <row r="128" spans="1:6" x14ac:dyDescent="0.25">
      <c r="A128" s="4">
        <v>147</v>
      </c>
      <c r="B128" s="6">
        <v>45073</v>
      </c>
      <c r="F128" s="143">
        <v>0.97536656891495632</v>
      </c>
    </row>
    <row r="129" spans="1:6" x14ac:dyDescent="0.25">
      <c r="A129" s="4">
        <v>148</v>
      </c>
      <c r="B129" s="6">
        <v>45074</v>
      </c>
      <c r="F129" s="143">
        <v>0.97988269794721439</v>
      </c>
    </row>
    <row r="130" spans="1:6" x14ac:dyDescent="0.25">
      <c r="A130" s="4">
        <v>149</v>
      </c>
      <c r="B130" s="6">
        <v>45075</v>
      </c>
      <c r="F130" s="143">
        <v>0.98439882697947245</v>
      </c>
    </row>
    <row r="131" spans="1:6" x14ac:dyDescent="0.25">
      <c r="A131" s="4">
        <v>150</v>
      </c>
      <c r="B131" s="6">
        <v>45076</v>
      </c>
      <c r="F131" s="143">
        <v>0.98891495601173052</v>
      </c>
    </row>
    <row r="132" spans="1:6" x14ac:dyDescent="0.25">
      <c r="A132" s="4">
        <v>151</v>
      </c>
      <c r="B132" s="6">
        <v>45077</v>
      </c>
      <c r="F132" s="143">
        <v>0.99343108504398858</v>
      </c>
    </row>
    <row r="133" spans="1:6" x14ac:dyDescent="0.25">
      <c r="A133" s="4">
        <v>152</v>
      </c>
      <c r="B133" s="6">
        <v>45078</v>
      </c>
      <c r="F133" s="143">
        <v>0.99794721407624676</v>
      </c>
    </row>
    <row r="134" spans="1:6" x14ac:dyDescent="0.25">
      <c r="A134" s="4">
        <v>153</v>
      </c>
      <c r="B134" s="6">
        <v>45079</v>
      </c>
      <c r="F134" s="143">
        <v>1</v>
      </c>
    </row>
    <row r="135" spans="1:6" x14ac:dyDescent="0.25">
      <c r="A135" s="4">
        <v>154</v>
      </c>
      <c r="B135" s="6">
        <v>45080</v>
      </c>
    </row>
    <row r="136" spans="1:6" x14ac:dyDescent="0.25">
      <c r="A136" s="4">
        <v>155</v>
      </c>
      <c r="B136" s="6">
        <v>45081</v>
      </c>
    </row>
    <row r="137" spans="1:6" x14ac:dyDescent="0.25">
      <c r="A137" s="4">
        <v>156</v>
      </c>
      <c r="B137" s="6">
        <v>45082</v>
      </c>
    </row>
    <row r="138" spans="1:6" x14ac:dyDescent="0.25">
      <c r="A138" s="4">
        <v>157</v>
      </c>
      <c r="B138" s="6">
        <v>45083</v>
      </c>
    </row>
    <row r="139" spans="1:6" x14ac:dyDescent="0.25">
      <c r="A139" s="4">
        <v>158</v>
      </c>
      <c r="B139" s="6">
        <v>45084</v>
      </c>
    </row>
    <row r="140" spans="1:6" x14ac:dyDescent="0.25">
      <c r="A140" s="4">
        <v>159</v>
      </c>
      <c r="B140" s="6">
        <v>45085</v>
      </c>
    </row>
    <row r="141" spans="1:6" x14ac:dyDescent="0.25">
      <c r="A141" s="4">
        <v>160</v>
      </c>
      <c r="B141" s="6">
        <v>45086</v>
      </c>
    </row>
    <row r="142" spans="1:6" x14ac:dyDescent="0.25">
      <c r="A142" s="4">
        <v>161</v>
      </c>
      <c r="B142" s="6">
        <v>45087</v>
      </c>
    </row>
    <row r="143" spans="1:6" x14ac:dyDescent="0.25">
      <c r="A143" s="4">
        <v>162</v>
      </c>
      <c r="B143" s="6">
        <v>45088</v>
      </c>
    </row>
    <row r="144" spans="1:6" x14ac:dyDescent="0.25">
      <c r="A144" s="4">
        <v>163</v>
      </c>
      <c r="B144" s="6">
        <v>45089</v>
      </c>
    </row>
    <row r="145" spans="1:2" x14ac:dyDescent="0.25">
      <c r="A145" s="4">
        <v>164</v>
      </c>
      <c r="B145" s="6">
        <v>45090</v>
      </c>
    </row>
    <row r="146" spans="1:2" x14ac:dyDescent="0.25">
      <c r="A146" s="4">
        <v>165</v>
      </c>
      <c r="B146" s="6">
        <v>45091</v>
      </c>
    </row>
    <row r="147" spans="1:2" x14ac:dyDescent="0.25">
      <c r="A147" s="4">
        <v>166</v>
      </c>
      <c r="B147" s="6">
        <v>45092</v>
      </c>
    </row>
    <row r="148" spans="1:2" x14ac:dyDescent="0.25">
      <c r="A148" s="4">
        <v>167</v>
      </c>
      <c r="B148" s="6">
        <v>45093</v>
      </c>
    </row>
    <row r="149" spans="1:2" x14ac:dyDescent="0.25">
      <c r="A149" s="4">
        <v>168</v>
      </c>
      <c r="B149" s="6">
        <v>45094</v>
      </c>
    </row>
    <row r="150" spans="1:2" x14ac:dyDescent="0.25">
      <c r="A150" s="4">
        <v>169</v>
      </c>
      <c r="B150" s="6">
        <v>45095</v>
      </c>
    </row>
    <row r="151" spans="1:2" x14ac:dyDescent="0.25">
      <c r="A151" s="4">
        <v>170</v>
      </c>
      <c r="B151" s="6">
        <v>45096</v>
      </c>
    </row>
    <row r="152" spans="1:2" x14ac:dyDescent="0.25">
      <c r="A152" s="4">
        <v>171</v>
      </c>
      <c r="B152" s="6">
        <v>45097</v>
      </c>
    </row>
    <row r="153" spans="1:2" x14ac:dyDescent="0.25">
      <c r="A153" s="4">
        <v>172</v>
      </c>
      <c r="B153" s="6">
        <v>45098</v>
      </c>
    </row>
    <row r="154" spans="1:2" x14ac:dyDescent="0.25">
      <c r="A154" s="4">
        <v>173</v>
      </c>
      <c r="B154" s="6">
        <v>45099</v>
      </c>
    </row>
    <row r="155" spans="1:2" x14ac:dyDescent="0.25">
      <c r="A155" s="4">
        <v>174</v>
      </c>
      <c r="B155" s="6">
        <v>45100</v>
      </c>
    </row>
    <row r="156" spans="1:2" x14ac:dyDescent="0.25">
      <c r="A156" s="4">
        <v>175</v>
      </c>
      <c r="B156" s="6">
        <v>45101</v>
      </c>
    </row>
    <row r="157" spans="1:2" x14ac:dyDescent="0.25">
      <c r="A157" s="4">
        <v>176</v>
      </c>
      <c r="B157" s="6">
        <v>45102</v>
      </c>
    </row>
    <row r="158" spans="1:2" x14ac:dyDescent="0.25">
      <c r="A158" s="4">
        <v>177</v>
      </c>
      <c r="B158" s="6">
        <v>45103</v>
      </c>
    </row>
    <row r="159" spans="1:2" x14ac:dyDescent="0.25">
      <c r="A159" s="4">
        <v>178</v>
      </c>
      <c r="B159" s="6">
        <v>45104</v>
      </c>
    </row>
    <row r="160" spans="1:2" x14ac:dyDescent="0.25">
      <c r="A160" s="4">
        <v>179</v>
      </c>
      <c r="B160" s="6">
        <v>45105</v>
      </c>
    </row>
    <row r="161" spans="1:8" x14ac:dyDescent="0.25">
      <c r="A161" s="4">
        <v>180</v>
      </c>
      <c r="B161" s="6">
        <v>45106</v>
      </c>
    </row>
    <row r="162" spans="1:8" ht="15.75" thickBot="1" x14ac:dyDescent="0.3">
      <c r="A162" s="4">
        <v>181</v>
      </c>
      <c r="B162" s="6">
        <v>45107</v>
      </c>
    </row>
    <row r="163" spans="1:8" ht="15.75" thickTop="1" x14ac:dyDescent="0.25">
      <c r="E163" s="3" t="s">
        <v>119</v>
      </c>
      <c r="F163" s="3" t="s">
        <v>91</v>
      </c>
      <c r="G163" s="3" t="s">
        <v>118</v>
      </c>
      <c r="H163" s="92" t="s">
        <v>97</v>
      </c>
    </row>
    <row r="164" spans="1:8" ht="15.75" thickBot="1" x14ac:dyDescent="0.3">
      <c r="E164" s="4">
        <v>2</v>
      </c>
      <c r="F164" s="24">
        <v>6.0895386021014142</v>
      </c>
      <c r="G164" s="4">
        <f>E164*(0.81*2)</f>
        <v>3.24</v>
      </c>
      <c r="H164" s="93">
        <f>F164*(0.81*2)</f>
        <v>9.8650525354042919</v>
      </c>
    </row>
    <row r="165" spans="1:8" ht="15.75" thickTop="1" x14ac:dyDescent="0.25">
      <c r="D165" s="4" t="s">
        <v>98</v>
      </c>
      <c r="E165" s="4">
        <f>E164/0.3</f>
        <v>6.666666666666667</v>
      </c>
      <c r="F165" s="4">
        <f>F164/0.3</f>
        <v>20.298462007004716</v>
      </c>
    </row>
  </sheetData>
  <mergeCells count="4">
    <mergeCell ref="A1:H1"/>
    <mergeCell ref="A2:H2"/>
    <mergeCell ref="A3:H3"/>
    <mergeCell ref="A4:H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174"/>
  <sheetViews>
    <sheetView topLeftCell="A144" workbookViewId="0">
      <selection activeCell="E170" sqref="E170:H170"/>
    </sheetView>
  </sheetViews>
  <sheetFormatPr defaultRowHeight="15" x14ac:dyDescent="0.25"/>
  <cols>
    <col min="1" max="1" width="10.42578125" customWidth="1"/>
    <col min="2" max="2" width="11.28515625" customWidth="1"/>
    <col min="3" max="3" width="18.7109375" customWidth="1"/>
    <col min="4" max="4" width="12.7109375" customWidth="1"/>
    <col min="5" max="5" width="16.7109375" customWidth="1"/>
    <col min="6" max="6" width="27" customWidth="1"/>
    <col min="7" max="7" width="23.5703125" customWidth="1"/>
    <col min="8" max="8" width="19.5703125" customWidth="1"/>
    <col min="9" max="10" width="20.42578125" bestFit="1" customWidth="1"/>
    <col min="11" max="12" width="9.28515625" bestFit="1" customWidth="1"/>
    <col min="13" max="13" width="18.7109375" customWidth="1"/>
    <col min="15" max="15" width="9.85546875" bestFit="1" customWidth="1"/>
    <col min="16" max="16" width="9.7109375" bestFit="1" customWidth="1"/>
    <col min="17" max="19" width="9.28515625" bestFit="1" customWidth="1"/>
    <col min="21" max="27" width="9.28515625" bestFit="1" customWidth="1"/>
    <col min="31" max="31" width="9.28515625" bestFit="1" customWidth="1"/>
  </cols>
  <sheetData>
    <row r="1" spans="1:32" x14ac:dyDescent="0.25">
      <c r="A1" s="154" t="s">
        <v>38</v>
      </c>
      <c r="B1" s="154"/>
      <c r="C1" s="154"/>
      <c r="D1" s="154"/>
      <c r="E1" s="154"/>
      <c r="F1" s="154"/>
    </row>
    <row r="2" spans="1:32" x14ac:dyDescent="0.25">
      <c r="A2" s="154" t="s">
        <v>36</v>
      </c>
      <c r="B2" s="154"/>
      <c r="C2" s="154"/>
      <c r="D2" s="154"/>
      <c r="E2" s="154"/>
      <c r="F2" s="154"/>
    </row>
    <row r="3" spans="1:32" x14ac:dyDescent="0.25">
      <c r="A3" s="154" t="s">
        <v>37</v>
      </c>
      <c r="B3" s="154"/>
      <c r="C3" s="154"/>
      <c r="D3" s="154"/>
      <c r="E3" s="154"/>
      <c r="F3" s="154"/>
    </row>
    <row r="4" spans="1:32" ht="15.75" thickBot="1" x14ac:dyDescent="0.3">
      <c r="A4" s="168">
        <v>2023</v>
      </c>
      <c r="B4" s="168"/>
      <c r="C4" s="168"/>
      <c r="D4" s="168"/>
      <c r="E4" s="168"/>
      <c r="F4" s="168"/>
      <c r="O4" s="33"/>
    </row>
    <row r="5" spans="1:32" ht="15.75" thickBot="1" x14ac:dyDescent="0.3">
      <c r="A5" s="5" t="s">
        <v>27</v>
      </c>
      <c r="B5" s="5" t="s">
        <v>31</v>
      </c>
      <c r="C5" s="5" t="s">
        <v>32</v>
      </c>
      <c r="D5" s="5" t="s">
        <v>33</v>
      </c>
      <c r="E5" s="5" t="s">
        <v>34</v>
      </c>
      <c r="F5" s="5" t="s">
        <v>112</v>
      </c>
      <c r="G5" s="86" t="s">
        <v>113</v>
      </c>
      <c r="K5" s="31">
        <v>18</v>
      </c>
      <c r="L5" s="31">
        <v>1.8E-3</v>
      </c>
      <c r="M5" s="31" t="s">
        <v>21</v>
      </c>
      <c r="N5" s="31"/>
      <c r="O5" s="31">
        <v>9</v>
      </c>
      <c r="P5" s="130">
        <v>44984</v>
      </c>
      <c r="Q5" s="31">
        <v>0.3</v>
      </c>
      <c r="R5" s="31">
        <v>3.3</v>
      </c>
      <c r="S5" s="31">
        <f>R5-Q5</f>
        <v>3</v>
      </c>
      <c r="T5" s="31" t="s">
        <v>65</v>
      </c>
      <c r="U5" s="31">
        <v>0</v>
      </c>
      <c r="V5" s="31">
        <v>0</v>
      </c>
      <c r="W5" s="31">
        <v>0</v>
      </c>
      <c r="X5" s="31">
        <v>0</v>
      </c>
      <c r="Y5" s="31">
        <v>0</v>
      </c>
      <c r="Z5" s="31">
        <v>0</v>
      </c>
      <c r="AA5" s="113">
        <v>0</v>
      </c>
      <c r="AB5" s="31" t="s">
        <v>127</v>
      </c>
      <c r="AC5" s="31" t="s">
        <v>101</v>
      </c>
      <c r="AD5" s="31" t="s">
        <v>106</v>
      </c>
      <c r="AE5" s="31">
        <v>0</v>
      </c>
      <c r="AF5" s="31"/>
    </row>
    <row r="6" spans="1:32" x14ac:dyDescent="0.25">
      <c r="A6" s="4"/>
      <c r="B6" s="6"/>
      <c r="C6" s="4"/>
      <c r="D6" s="4"/>
      <c r="E6" s="4"/>
      <c r="F6" s="4"/>
      <c r="K6" s="31">
        <v>18</v>
      </c>
      <c r="L6" s="31">
        <v>1.8E-3</v>
      </c>
      <c r="M6" s="31" t="s">
        <v>21</v>
      </c>
      <c r="N6" s="31"/>
      <c r="O6" s="31">
        <v>10</v>
      </c>
      <c r="P6" s="130">
        <v>44994</v>
      </c>
      <c r="Q6" s="31">
        <v>0.3</v>
      </c>
      <c r="R6" s="31">
        <v>3.3</v>
      </c>
      <c r="S6" s="31">
        <f t="shared" ref="S6:S9" si="0">R6-Q6</f>
        <v>3</v>
      </c>
      <c r="T6" s="31" t="s">
        <v>65</v>
      </c>
      <c r="U6" s="31">
        <v>1</v>
      </c>
      <c r="V6" s="31">
        <v>0</v>
      </c>
      <c r="W6" s="31">
        <v>1</v>
      </c>
      <c r="X6" s="31">
        <v>0</v>
      </c>
      <c r="Y6" s="31">
        <v>0</v>
      </c>
      <c r="Z6" s="31">
        <v>0</v>
      </c>
      <c r="AA6" s="113">
        <v>0</v>
      </c>
      <c r="AB6" s="31" t="s">
        <v>127</v>
      </c>
      <c r="AC6" s="31" t="s">
        <v>101</v>
      </c>
      <c r="AD6" s="31" t="s">
        <v>106</v>
      </c>
      <c r="AE6" s="31">
        <v>1</v>
      </c>
      <c r="AF6" s="31"/>
    </row>
    <row r="7" spans="1:32" x14ac:dyDescent="0.25">
      <c r="A7" s="4">
        <v>25</v>
      </c>
      <c r="B7" s="6">
        <v>44951</v>
      </c>
      <c r="C7" s="4"/>
      <c r="D7" s="4"/>
      <c r="E7" s="4"/>
      <c r="F7" s="4"/>
      <c r="K7" s="31">
        <v>18</v>
      </c>
      <c r="L7" s="31">
        <v>1.8E-3</v>
      </c>
      <c r="M7" s="31" t="s">
        <v>21</v>
      </c>
      <c r="N7" s="31"/>
      <c r="O7" s="31">
        <v>12</v>
      </c>
      <c r="P7" s="6">
        <v>45008</v>
      </c>
      <c r="Q7" s="31">
        <v>0.3</v>
      </c>
      <c r="R7" s="31">
        <v>3.3</v>
      </c>
      <c r="S7" s="31">
        <f t="shared" si="0"/>
        <v>3</v>
      </c>
      <c r="T7" s="31" t="s">
        <v>65</v>
      </c>
      <c r="U7" s="31">
        <v>0</v>
      </c>
      <c r="V7" s="31">
        <v>0</v>
      </c>
      <c r="W7" s="31">
        <v>0</v>
      </c>
      <c r="X7" s="31">
        <v>1</v>
      </c>
      <c r="Y7" s="31">
        <v>1</v>
      </c>
      <c r="Z7" s="31">
        <v>1</v>
      </c>
      <c r="AA7" s="113">
        <f>Z7/S7</f>
        <v>0.33333333333333331</v>
      </c>
      <c r="AB7" s="31" t="s">
        <v>127</v>
      </c>
      <c r="AC7" s="31" t="s">
        <v>101</v>
      </c>
      <c r="AD7" s="31" t="s">
        <v>108</v>
      </c>
      <c r="AE7" s="31">
        <v>0</v>
      </c>
      <c r="AF7" s="31"/>
    </row>
    <row r="8" spans="1:32" x14ac:dyDescent="0.25">
      <c r="A8" s="4">
        <v>26</v>
      </c>
      <c r="B8" s="6">
        <v>44952</v>
      </c>
      <c r="C8" s="4"/>
      <c r="D8" s="4"/>
      <c r="E8" s="4"/>
      <c r="F8" s="4"/>
      <c r="K8" s="31">
        <v>18</v>
      </c>
      <c r="L8" s="31">
        <v>1.8E-3</v>
      </c>
      <c r="M8" s="31" t="s">
        <v>21</v>
      </c>
      <c r="N8" s="31"/>
      <c r="O8" s="31">
        <v>13</v>
      </c>
      <c r="P8" s="6">
        <v>45015</v>
      </c>
      <c r="Q8" s="31">
        <v>0.3</v>
      </c>
      <c r="R8" s="31">
        <v>3.3</v>
      </c>
      <c r="S8" s="31">
        <f t="shared" si="0"/>
        <v>3</v>
      </c>
      <c r="T8" s="31" t="s">
        <v>65</v>
      </c>
      <c r="U8" s="31">
        <v>0</v>
      </c>
      <c r="V8" s="31">
        <v>0</v>
      </c>
      <c r="W8" s="31">
        <v>0</v>
      </c>
      <c r="X8" s="31">
        <v>0</v>
      </c>
      <c r="Y8" s="31">
        <v>1</v>
      </c>
      <c r="Z8" s="31">
        <v>1</v>
      </c>
      <c r="AA8" s="113">
        <f>Z8/S8</f>
        <v>0.33333333333333331</v>
      </c>
      <c r="AB8" s="31" t="s">
        <v>127</v>
      </c>
      <c r="AC8" s="31" t="s">
        <v>101</v>
      </c>
      <c r="AD8" s="31" t="s">
        <v>108</v>
      </c>
      <c r="AE8" s="31">
        <v>3</v>
      </c>
      <c r="AF8" s="31"/>
    </row>
    <row r="9" spans="1:32" x14ac:dyDescent="0.25">
      <c r="A9" s="4">
        <v>27</v>
      </c>
      <c r="B9" s="6">
        <v>44953</v>
      </c>
      <c r="C9" s="4"/>
      <c r="D9" s="4"/>
      <c r="E9" s="4"/>
      <c r="F9" s="4"/>
      <c r="K9" s="31">
        <v>18</v>
      </c>
      <c r="L9" s="31">
        <v>1.8E-3</v>
      </c>
      <c r="M9" s="31" t="s">
        <v>21</v>
      </c>
      <c r="N9" s="31"/>
      <c r="O9" s="31">
        <v>16</v>
      </c>
      <c r="P9" s="6">
        <v>45038</v>
      </c>
      <c r="Q9" s="31">
        <v>0.3</v>
      </c>
      <c r="R9" s="31">
        <v>3.3</v>
      </c>
      <c r="S9" s="31">
        <f t="shared" si="0"/>
        <v>3</v>
      </c>
      <c r="T9" s="31" t="s">
        <v>65</v>
      </c>
      <c r="U9" s="31">
        <v>2</v>
      </c>
      <c r="V9" s="31">
        <v>0</v>
      </c>
      <c r="W9" s="31">
        <v>2</v>
      </c>
      <c r="X9" s="31">
        <v>11</v>
      </c>
      <c r="Y9" s="31">
        <v>12</v>
      </c>
      <c r="Z9" s="31">
        <v>12</v>
      </c>
      <c r="AA9" s="113">
        <f>Z9/S9</f>
        <v>4</v>
      </c>
      <c r="AB9" s="31" t="s">
        <v>127</v>
      </c>
      <c r="AC9" s="31" t="s">
        <v>101</v>
      </c>
      <c r="AD9" s="31" t="s">
        <v>108</v>
      </c>
      <c r="AE9" s="31">
        <v>1</v>
      </c>
      <c r="AF9" s="31"/>
    </row>
    <row r="10" spans="1:32" x14ac:dyDescent="0.25">
      <c r="A10" s="4">
        <v>28</v>
      </c>
      <c r="B10" s="6">
        <v>44954</v>
      </c>
      <c r="C10" s="4"/>
      <c r="D10" s="4"/>
      <c r="E10" s="4"/>
      <c r="F10" s="4"/>
    </row>
    <row r="11" spans="1:32" x14ac:dyDescent="0.25">
      <c r="A11" s="4">
        <v>29</v>
      </c>
      <c r="B11" s="6">
        <v>44955</v>
      </c>
      <c r="C11" s="4"/>
      <c r="D11" s="4"/>
      <c r="E11" s="4"/>
      <c r="F11" s="4"/>
    </row>
    <row r="12" spans="1:32" x14ac:dyDescent="0.25">
      <c r="A12" s="4">
        <v>30</v>
      </c>
      <c r="B12" s="6">
        <v>44956</v>
      </c>
      <c r="C12" s="4"/>
      <c r="D12" s="4"/>
      <c r="E12" s="4"/>
      <c r="F12" s="4"/>
    </row>
    <row r="13" spans="1:32" x14ac:dyDescent="0.25">
      <c r="A13" s="4">
        <v>31</v>
      </c>
      <c r="B13" s="6">
        <v>44957</v>
      </c>
      <c r="C13" s="4"/>
      <c r="D13" s="4"/>
      <c r="E13" s="4"/>
      <c r="F13" s="10"/>
    </row>
    <row r="14" spans="1:32" x14ac:dyDescent="0.25">
      <c r="A14" s="4">
        <v>32</v>
      </c>
      <c r="B14" s="6">
        <v>44958</v>
      </c>
      <c r="C14" s="4"/>
      <c r="D14" s="8"/>
      <c r="E14" s="8"/>
      <c r="F14" s="10"/>
    </row>
    <row r="15" spans="1:32" x14ac:dyDescent="0.25">
      <c r="A15" s="4">
        <v>33</v>
      </c>
      <c r="B15" s="6">
        <v>44959</v>
      </c>
      <c r="C15" s="4"/>
      <c r="D15" s="8"/>
      <c r="E15" s="8"/>
      <c r="F15" s="10"/>
    </row>
    <row r="16" spans="1:32" x14ac:dyDescent="0.25">
      <c r="A16" s="4">
        <v>34</v>
      </c>
      <c r="B16" s="6">
        <v>44960</v>
      </c>
      <c r="C16" s="4"/>
      <c r="D16" s="8"/>
      <c r="E16" s="8"/>
      <c r="F16" s="10"/>
    </row>
    <row r="17" spans="1:11" x14ac:dyDescent="0.25">
      <c r="A17" s="4">
        <v>35</v>
      </c>
      <c r="B17" s="6">
        <v>44961</v>
      </c>
      <c r="C17" s="4"/>
      <c r="D17" s="8"/>
      <c r="E17" s="8"/>
      <c r="F17" s="10"/>
    </row>
    <row r="18" spans="1:11" x14ac:dyDescent="0.25">
      <c r="A18" s="4">
        <v>36</v>
      </c>
      <c r="B18" s="6">
        <v>44962</v>
      </c>
      <c r="C18" s="4"/>
      <c r="D18" s="8"/>
      <c r="E18" s="8"/>
      <c r="F18" s="10"/>
    </row>
    <row r="19" spans="1:11" x14ac:dyDescent="0.25">
      <c r="A19" s="4">
        <v>37</v>
      </c>
      <c r="B19" s="6">
        <v>44963</v>
      </c>
      <c r="C19" s="4"/>
      <c r="D19" s="8"/>
      <c r="E19" s="8"/>
      <c r="F19" s="10"/>
    </row>
    <row r="20" spans="1:11" x14ac:dyDescent="0.25">
      <c r="A20" s="4">
        <v>38</v>
      </c>
      <c r="B20" s="6">
        <v>44964</v>
      </c>
      <c r="C20" s="4"/>
      <c r="D20" s="8"/>
      <c r="E20" s="8"/>
      <c r="F20" s="10"/>
    </row>
    <row r="21" spans="1:11" x14ac:dyDescent="0.25">
      <c r="A21" s="4">
        <v>39</v>
      </c>
      <c r="B21" s="6">
        <v>44965</v>
      </c>
      <c r="C21" s="4"/>
      <c r="D21" s="8"/>
      <c r="E21" s="8"/>
      <c r="F21" s="10"/>
    </row>
    <row r="22" spans="1:11" x14ac:dyDescent="0.25">
      <c r="A22" s="4">
        <v>40</v>
      </c>
      <c r="B22" s="6">
        <v>44966</v>
      </c>
      <c r="C22" s="4"/>
      <c r="D22" s="8"/>
      <c r="E22" s="8"/>
      <c r="F22" s="10"/>
    </row>
    <row r="23" spans="1:11" x14ac:dyDescent="0.25">
      <c r="A23" s="4">
        <v>41</v>
      </c>
      <c r="B23" s="6">
        <v>44967</v>
      </c>
      <c r="C23" s="4"/>
      <c r="D23" s="8"/>
      <c r="E23" s="8"/>
      <c r="F23" s="10"/>
    </row>
    <row r="24" spans="1:11" x14ac:dyDescent="0.25">
      <c r="A24" s="4">
        <v>42</v>
      </c>
      <c r="B24" s="6">
        <v>44968</v>
      </c>
      <c r="C24" s="4"/>
      <c r="D24" s="8"/>
      <c r="E24" s="8"/>
      <c r="F24" s="10"/>
    </row>
    <row r="25" spans="1:11" x14ac:dyDescent="0.25">
      <c r="A25" s="4">
        <v>43</v>
      </c>
      <c r="B25" s="6">
        <v>44969</v>
      </c>
      <c r="C25" s="4"/>
      <c r="D25" s="8"/>
      <c r="E25" s="8"/>
      <c r="F25" s="10"/>
    </row>
    <row r="26" spans="1:11" x14ac:dyDescent="0.25">
      <c r="A26" s="4">
        <v>44</v>
      </c>
      <c r="B26" s="6">
        <v>44970</v>
      </c>
      <c r="C26" s="4"/>
      <c r="D26" s="4"/>
      <c r="E26" s="9"/>
      <c r="F26" s="10"/>
    </row>
    <row r="27" spans="1:11" x14ac:dyDescent="0.25">
      <c r="A27" s="4">
        <v>45</v>
      </c>
      <c r="B27" s="6">
        <v>44971</v>
      </c>
      <c r="C27" s="4"/>
      <c r="D27" s="8"/>
      <c r="E27" s="8"/>
      <c r="F27" s="10"/>
    </row>
    <row r="28" spans="1:11" x14ac:dyDescent="0.25">
      <c r="A28" s="4">
        <v>46</v>
      </c>
      <c r="B28" s="6">
        <v>44972</v>
      </c>
      <c r="C28" s="4"/>
      <c r="D28" s="8"/>
      <c r="E28" s="8"/>
      <c r="F28" s="10"/>
    </row>
    <row r="29" spans="1:11" x14ac:dyDescent="0.25">
      <c r="A29" s="4">
        <v>47</v>
      </c>
      <c r="B29" s="6">
        <v>44973</v>
      </c>
      <c r="C29" s="4"/>
      <c r="D29" s="8"/>
      <c r="E29" s="8"/>
      <c r="F29" s="10"/>
    </row>
    <row r="30" spans="1:11" x14ac:dyDescent="0.25">
      <c r="A30" s="4">
        <v>48</v>
      </c>
      <c r="B30" s="6">
        <v>44974</v>
      </c>
      <c r="C30" s="4"/>
      <c r="D30" s="8"/>
      <c r="E30" s="8"/>
      <c r="F30" s="10"/>
    </row>
    <row r="31" spans="1:11" x14ac:dyDescent="0.25">
      <c r="A31" s="4">
        <v>49</v>
      </c>
      <c r="B31" s="6">
        <v>44975</v>
      </c>
      <c r="C31" s="36"/>
      <c r="D31" s="8"/>
      <c r="E31" s="8"/>
      <c r="F31" s="10"/>
      <c r="H31" s="4"/>
      <c r="K31" s="39"/>
    </row>
    <row r="32" spans="1:11" x14ac:dyDescent="0.25">
      <c r="A32" s="4">
        <v>50</v>
      </c>
      <c r="B32" s="6">
        <v>44976</v>
      </c>
      <c r="C32" s="4"/>
      <c r="D32" s="8"/>
      <c r="E32" s="8"/>
      <c r="F32" s="10"/>
      <c r="H32" s="4"/>
      <c r="I32" s="4"/>
      <c r="K32" s="39"/>
    </row>
    <row r="33" spans="1:11" x14ac:dyDescent="0.25">
      <c r="A33" s="4">
        <v>51</v>
      </c>
      <c r="B33" s="6">
        <v>44977</v>
      </c>
      <c r="C33" s="4"/>
      <c r="D33" s="8"/>
      <c r="E33" s="8"/>
      <c r="F33" s="10"/>
      <c r="H33" s="4"/>
      <c r="I33" s="4"/>
      <c r="K33" s="39"/>
    </row>
    <row r="34" spans="1:11" x14ac:dyDescent="0.25">
      <c r="A34" s="4">
        <v>52</v>
      </c>
      <c r="B34" s="6">
        <v>44978</v>
      </c>
      <c r="C34" s="4"/>
      <c r="D34" s="8"/>
      <c r="E34" s="8"/>
      <c r="F34" s="10"/>
      <c r="H34" s="4"/>
      <c r="I34" s="4"/>
      <c r="K34" s="39"/>
    </row>
    <row r="35" spans="1:11" x14ac:dyDescent="0.25">
      <c r="A35" s="4">
        <v>53</v>
      </c>
      <c r="B35" s="6">
        <v>44979</v>
      </c>
      <c r="C35" s="4"/>
      <c r="D35" s="8"/>
      <c r="E35" s="8"/>
      <c r="F35" s="10"/>
      <c r="H35" s="4"/>
      <c r="I35" s="4"/>
      <c r="K35" s="39"/>
    </row>
    <row r="36" spans="1:11" x14ac:dyDescent="0.25">
      <c r="A36" s="4">
        <v>54</v>
      </c>
      <c r="B36" s="6">
        <v>44980</v>
      </c>
      <c r="C36" s="4"/>
      <c r="D36" s="8"/>
      <c r="E36" s="8"/>
      <c r="F36" s="10"/>
      <c r="H36" s="4"/>
      <c r="I36" s="4"/>
      <c r="K36" s="77"/>
    </row>
    <row r="37" spans="1:11" x14ac:dyDescent="0.25">
      <c r="A37" s="4">
        <v>55</v>
      </c>
      <c r="B37" s="6">
        <v>44981</v>
      </c>
      <c r="C37" s="4"/>
      <c r="D37" s="8"/>
      <c r="E37" s="8"/>
      <c r="F37" s="3" t="s">
        <v>46</v>
      </c>
      <c r="G37" s="4"/>
      <c r="H37" s="4"/>
      <c r="I37" s="4"/>
      <c r="K37" s="78"/>
    </row>
    <row r="38" spans="1:11" x14ac:dyDescent="0.25">
      <c r="A38" s="4">
        <v>56</v>
      </c>
      <c r="B38" s="6">
        <v>44982</v>
      </c>
      <c r="C38" s="4"/>
      <c r="D38" s="8"/>
      <c r="E38" s="8"/>
      <c r="F38" s="22">
        <v>3.2258064516129031E-2</v>
      </c>
      <c r="H38" s="4"/>
      <c r="I38" s="4"/>
      <c r="K38" s="69"/>
    </row>
    <row r="39" spans="1:11" x14ac:dyDescent="0.25">
      <c r="A39" s="4">
        <v>57</v>
      </c>
      <c r="B39" s="6">
        <v>44983</v>
      </c>
      <c r="C39" s="4"/>
      <c r="D39" s="8"/>
      <c r="E39" s="8"/>
      <c r="F39" s="22">
        <v>3.7220843672456573E-2</v>
      </c>
      <c r="H39" s="4"/>
      <c r="I39" s="4"/>
      <c r="K39" s="69"/>
    </row>
    <row r="40" spans="1:11" x14ac:dyDescent="0.25">
      <c r="A40" s="4">
        <v>58</v>
      </c>
      <c r="B40" s="6">
        <v>44984</v>
      </c>
      <c r="C40" s="4">
        <v>0</v>
      </c>
      <c r="D40" s="8"/>
      <c r="E40" s="8"/>
      <c r="F40" s="22">
        <v>4.2183746898263028E-2</v>
      </c>
      <c r="H40" s="4"/>
      <c r="I40" s="4"/>
      <c r="K40" s="69"/>
    </row>
    <row r="41" spans="1:11" x14ac:dyDescent="0.25">
      <c r="A41" s="4">
        <v>59</v>
      </c>
      <c r="B41" s="6">
        <v>44985</v>
      </c>
      <c r="C41" s="4"/>
      <c r="D41" s="8"/>
      <c r="E41" s="8"/>
      <c r="F41" s="22">
        <v>4.7146650124069475E-2</v>
      </c>
      <c r="H41" s="4"/>
      <c r="I41" s="4"/>
      <c r="K41" s="69"/>
    </row>
    <row r="42" spans="1:11" x14ac:dyDescent="0.25">
      <c r="A42" s="4">
        <v>60</v>
      </c>
      <c r="B42" s="6">
        <v>44986</v>
      </c>
      <c r="C42" s="4"/>
      <c r="D42" s="8"/>
      <c r="E42" s="8"/>
      <c r="F42" s="22">
        <v>5.210955334987593E-2</v>
      </c>
      <c r="H42" s="4"/>
      <c r="I42" s="4"/>
      <c r="K42" s="69"/>
    </row>
    <row r="43" spans="1:11" x14ac:dyDescent="0.25">
      <c r="A43" s="4">
        <v>61</v>
      </c>
      <c r="B43" s="6">
        <v>44987</v>
      </c>
      <c r="C43" s="4"/>
      <c r="D43" s="8"/>
      <c r="E43" s="8"/>
      <c r="F43" s="22">
        <v>5.7072456575682384E-2</v>
      </c>
      <c r="H43" s="4"/>
      <c r="I43" s="4"/>
      <c r="K43" s="69"/>
    </row>
    <row r="44" spans="1:11" x14ac:dyDescent="0.25">
      <c r="A44" s="4">
        <v>62</v>
      </c>
      <c r="B44" s="6">
        <v>44988</v>
      </c>
      <c r="C44" s="4"/>
      <c r="D44" s="8"/>
      <c r="E44" s="8"/>
      <c r="F44" s="22">
        <v>6.2035359801488839E-2</v>
      </c>
      <c r="H44" s="4"/>
      <c r="I44" s="4"/>
      <c r="K44" s="69"/>
    </row>
    <row r="45" spans="1:11" x14ac:dyDescent="0.25">
      <c r="A45" s="4">
        <v>63</v>
      </c>
      <c r="B45" s="6">
        <v>44989</v>
      </c>
      <c r="C45" s="4"/>
      <c r="D45" s="8"/>
      <c r="E45" s="8"/>
      <c r="F45" s="22">
        <v>6.6998263027295293E-2</v>
      </c>
      <c r="H45" s="4"/>
      <c r="I45" s="4"/>
      <c r="K45" s="69"/>
    </row>
    <row r="46" spans="1:11" x14ac:dyDescent="0.25">
      <c r="A46" s="4">
        <v>64</v>
      </c>
      <c r="B46" s="6">
        <v>44990</v>
      </c>
      <c r="C46" s="4"/>
      <c r="D46" s="8"/>
      <c r="E46" s="8"/>
      <c r="F46" s="22">
        <v>7.1961166253101741E-2</v>
      </c>
      <c r="H46" s="4"/>
      <c r="I46" s="4"/>
      <c r="K46" s="69"/>
    </row>
    <row r="47" spans="1:11" x14ac:dyDescent="0.25">
      <c r="A47" s="4">
        <v>65</v>
      </c>
      <c r="B47" s="6">
        <v>44991</v>
      </c>
      <c r="C47" s="4"/>
      <c r="D47" s="8"/>
      <c r="E47" s="8"/>
      <c r="F47" s="22">
        <v>7.6924069478908189E-2</v>
      </c>
      <c r="H47" s="4"/>
      <c r="I47" s="34"/>
      <c r="J47" s="38"/>
      <c r="K47" s="69"/>
    </row>
    <row r="48" spans="1:11" x14ac:dyDescent="0.25">
      <c r="A48" s="4">
        <v>66</v>
      </c>
      <c r="B48" s="6">
        <v>44992</v>
      </c>
      <c r="C48" s="4"/>
      <c r="D48" s="8"/>
      <c r="E48" s="8"/>
      <c r="F48" s="22">
        <v>8.1886972704714622E-2</v>
      </c>
      <c r="H48" s="4"/>
      <c r="I48" s="34"/>
      <c r="J48" s="38"/>
      <c r="K48" s="69"/>
    </row>
    <row r="49" spans="1:11" x14ac:dyDescent="0.25">
      <c r="A49" s="4">
        <v>67</v>
      </c>
      <c r="B49" s="6">
        <v>44993</v>
      </c>
      <c r="C49" s="4"/>
      <c r="D49" s="8"/>
      <c r="E49" s="8"/>
      <c r="F49" s="22">
        <v>8.684987593052107E-2</v>
      </c>
      <c r="H49" s="4"/>
      <c r="I49" s="34"/>
      <c r="J49" s="38"/>
      <c r="K49" s="69"/>
    </row>
    <row r="50" spans="1:11" x14ac:dyDescent="0.25">
      <c r="A50" s="4">
        <v>68</v>
      </c>
      <c r="B50" s="6">
        <v>44994</v>
      </c>
      <c r="C50" s="4">
        <v>0</v>
      </c>
      <c r="D50" s="8"/>
      <c r="E50" s="8">
        <v>0</v>
      </c>
      <c r="F50" s="22">
        <v>9.1812779156327518E-2</v>
      </c>
      <c r="H50" s="4"/>
      <c r="I50" s="34"/>
      <c r="J50" s="38"/>
      <c r="K50" s="69"/>
    </row>
    <row r="51" spans="1:11" x14ac:dyDescent="0.25">
      <c r="A51" s="4">
        <v>69</v>
      </c>
      <c r="B51" s="6">
        <v>44995</v>
      </c>
      <c r="C51" s="4"/>
      <c r="D51" s="144">
        <f>(C64-C50)/(A64-A50)</f>
        <v>7.1428571428571425E-2</v>
      </c>
      <c r="E51" s="35">
        <f>D51+E50</f>
        <v>7.1428571428571425E-2</v>
      </c>
      <c r="F51" s="22">
        <v>9.6774193548387094E-2</v>
      </c>
      <c r="H51" s="4"/>
      <c r="I51" s="34"/>
      <c r="J51" s="38"/>
      <c r="K51" s="69"/>
    </row>
    <row r="52" spans="1:11" x14ac:dyDescent="0.25">
      <c r="A52" s="4">
        <v>70</v>
      </c>
      <c r="B52" s="6">
        <v>44996</v>
      </c>
      <c r="C52" s="4"/>
      <c r="D52" s="144">
        <v>7.1428571428571425E-2</v>
      </c>
      <c r="E52" s="35">
        <f t="shared" ref="E52:E63" si="1">D52+E51</f>
        <v>0.14285714285714285</v>
      </c>
      <c r="F52" s="22">
        <v>9.8387096774193536E-2</v>
      </c>
      <c r="H52" s="4"/>
      <c r="I52" s="34"/>
      <c r="J52" s="38"/>
      <c r="K52" s="69"/>
    </row>
    <row r="53" spans="1:11" x14ac:dyDescent="0.25">
      <c r="A53" s="4">
        <v>71</v>
      </c>
      <c r="B53" s="6">
        <v>44997</v>
      </c>
      <c r="C53" s="4"/>
      <c r="D53" s="144">
        <v>7.1428571428571425E-2</v>
      </c>
      <c r="E53" s="35">
        <f t="shared" si="1"/>
        <v>0.21428571428571427</v>
      </c>
      <c r="F53" s="22">
        <v>9.9999999999999992E-2</v>
      </c>
      <c r="G53" s="106"/>
      <c r="H53" s="10"/>
      <c r="I53" s="34"/>
      <c r="J53" s="39"/>
      <c r="K53" s="69"/>
    </row>
    <row r="54" spans="1:11" x14ac:dyDescent="0.25">
      <c r="A54" s="4">
        <v>72</v>
      </c>
      <c r="B54" s="6">
        <v>44998</v>
      </c>
      <c r="C54" s="4"/>
      <c r="D54" s="144">
        <v>7.1428571428571425E-2</v>
      </c>
      <c r="E54" s="35">
        <f t="shared" si="1"/>
        <v>0.2857142857142857</v>
      </c>
      <c r="F54" s="22">
        <v>0.10161290322580643</v>
      </c>
      <c r="H54" s="4"/>
      <c r="I54" s="34"/>
      <c r="J54" s="38"/>
      <c r="K54" s="69"/>
    </row>
    <row r="55" spans="1:11" x14ac:dyDescent="0.25">
      <c r="A55" s="4">
        <v>73</v>
      </c>
      <c r="B55" s="6">
        <v>44999</v>
      </c>
      <c r="C55" s="4"/>
      <c r="D55" s="144">
        <v>7.1428571428571425E-2</v>
      </c>
      <c r="E55" s="35">
        <f t="shared" si="1"/>
        <v>0.3571428571428571</v>
      </c>
      <c r="F55" s="22">
        <v>0.10322580645161288</v>
      </c>
      <c r="H55" s="4"/>
      <c r="I55" s="10"/>
      <c r="J55" s="39"/>
      <c r="K55" s="69"/>
    </row>
    <row r="56" spans="1:11" x14ac:dyDescent="0.25">
      <c r="A56" s="4">
        <v>74</v>
      </c>
      <c r="B56" s="6">
        <v>45000</v>
      </c>
      <c r="C56" s="4"/>
      <c r="D56" s="144">
        <v>7.1428571428571425E-2</v>
      </c>
      <c r="E56" s="35">
        <f t="shared" si="1"/>
        <v>0.42857142857142849</v>
      </c>
      <c r="F56" s="22">
        <v>0.10483870967741933</v>
      </c>
      <c r="H56" s="4"/>
      <c r="I56" s="34"/>
      <c r="J56" s="38"/>
      <c r="K56" s="69"/>
    </row>
    <row r="57" spans="1:11" x14ac:dyDescent="0.25">
      <c r="A57" s="4">
        <v>75</v>
      </c>
      <c r="B57" s="6">
        <v>45001</v>
      </c>
      <c r="C57" s="4"/>
      <c r="D57" s="144">
        <v>7.1428571428571425E-2</v>
      </c>
      <c r="E57" s="35">
        <f t="shared" si="1"/>
        <v>0.49999999999999989</v>
      </c>
      <c r="F57" s="22">
        <v>0.10645161290322577</v>
      </c>
      <c r="H57" s="8"/>
      <c r="I57" s="34"/>
      <c r="J57" s="38"/>
      <c r="K57" s="69"/>
    </row>
    <row r="58" spans="1:11" x14ac:dyDescent="0.25">
      <c r="A58" s="4">
        <v>76</v>
      </c>
      <c r="B58" s="6">
        <v>45002</v>
      </c>
      <c r="C58" s="4"/>
      <c r="D58" s="144">
        <v>7.1428571428571425E-2</v>
      </c>
      <c r="E58" s="35">
        <f t="shared" si="1"/>
        <v>0.57142857142857129</v>
      </c>
      <c r="F58" s="22">
        <v>0.10806451612903221</v>
      </c>
      <c r="H58" s="8"/>
      <c r="I58" s="34"/>
      <c r="J58" s="38"/>
      <c r="K58" s="69"/>
    </row>
    <row r="59" spans="1:11" x14ac:dyDescent="0.25">
      <c r="A59" s="4">
        <v>77</v>
      </c>
      <c r="B59" s="6">
        <v>45003</v>
      </c>
      <c r="C59" s="4"/>
      <c r="D59" s="144">
        <v>7.1428571428571425E-2</v>
      </c>
      <c r="E59" s="35">
        <f t="shared" si="1"/>
        <v>0.64285714285714268</v>
      </c>
      <c r="F59" s="22">
        <v>0.10967741935483867</v>
      </c>
      <c r="H59" s="8"/>
      <c r="I59" s="34"/>
      <c r="J59" s="38"/>
      <c r="K59" s="69"/>
    </row>
    <row r="60" spans="1:11" x14ac:dyDescent="0.25">
      <c r="A60" s="4">
        <v>78</v>
      </c>
      <c r="B60" s="6">
        <v>45004</v>
      </c>
      <c r="C60" s="4"/>
      <c r="D60" s="144">
        <v>7.1428571428571425E-2</v>
      </c>
      <c r="E60" s="35">
        <f t="shared" si="1"/>
        <v>0.71428571428571408</v>
      </c>
      <c r="F60" s="22">
        <v>0.11129032258064511</v>
      </c>
      <c r="H60" s="8"/>
      <c r="I60" s="34"/>
      <c r="J60" s="38"/>
      <c r="K60" s="69"/>
    </row>
    <row r="61" spans="1:11" x14ac:dyDescent="0.25">
      <c r="A61" s="4">
        <v>79</v>
      </c>
      <c r="B61" s="6">
        <v>45005</v>
      </c>
      <c r="C61" s="4"/>
      <c r="D61" s="144">
        <v>7.1428571428571425E-2</v>
      </c>
      <c r="E61" s="35">
        <f t="shared" si="1"/>
        <v>0.78571428571428548</v>
      </c>
      <c r="F61" s="22">
        <v>0.11290322580645155</v>
      </c>
      <c r="H61" s="8"/>
      <c r="I61" s="34"/>
      <c r="J61" s="38"/>
      <c r="K61" s="69"/>
    </row>
    <row r="62" spans="1:11" x14ac:dyDescent="0.25">
      <c r="A62" s="4">
        <v>80</v>
      </c>
      <c r="B62" s="6">
        <v>45006</v>
      </c>
      <c r="C62" s="4"/>
      <c r="D62" s="144">
        <v>7.1428571428571425E-2</v>
      </c>
      <c r="E62" s="35">
        <f t="shared" si="1"/>
        <v>0.85714285714285687</v>
      </c>
      <c r="F62" s="22">
        <v>0.114516129032258</v>
      </c>
      <c r="H62" s="8"/>
      <c r="I62" s="34"/>
      <c r="J62" s="38"/>
      <c r="K62" s="69"/>
    </row>
    <row r="63" spans="1:11" x14ac:dyDescent="0.25">
      <c r="A63" s="4">
        <v>81</v>
      </c>
      <c r="B63" s="6">
        <v>45007</v>
      </c>
      <c r="C63" s="4"/>
      <c r="D63" s="144">
        <v>7.1428571428571397E-2</v>
      </c>
      <c r="E63" s="35">
        <f t="shared" si="1"/>
        <v>0.92857142857142827</v>
      </c>
      <c r="F63" s="22">
        <v>0.11612903225806445</v>
      </c>
      <c r="H63" s="8"/>
      <c r="I63" s="34"/>
      <c r="J63" s="38"/>
      <c r="K63" s="69"/>
    </row>
    <row r="64" spans="1:11" x14ac:dyDescent="0.25">
      <c r="A64" s="4">
        <v>82</v>
      </c>
      <c r="B64" s="6">
        <v>45008</v>
      </c>
      <c r="C64" s="4">
        <v>1</v>
      </c>
      <c r="D64" s="8"/>
      <c r="E64" s="35">
        <v>1</v>
      </c>
      <c r="F64" s="22">
        <v>0.11774193548387089</v>
      </c>
      <c r="H64" s="8"/>
      <c r="I64" s="34"/>
      <c r="J64" s="38"/>
      <c r="K64" s="69"/>
    </row>
    <row r="65" spans="1:11" x14ac:dyDescent="0.25">
      <c r="A65" s="4">
        <v>83</v>
      </c>
      <c r="B65" s="6">
        <v>45009</v>
      </c>
      <c r="C65" s="4"/>
      <c r="D65" s="8">
        <f>(C71-C64)/(A71-A64)</f>
        <v>0</v>
      </c>
      <c r="E65" s="8">
        <f>D65+E64</f>
        <v>1</v>
      </c>
      <c r="F65" s="22">
        <v>0.11935483870967734</v>
      </c>
      <c r="H65" s="8"/>
      <c r="I65" s="34"/>
      <c r="J65" s="38"/>
      <c r="K65" s="69"/>
    </row>
    <row r="66" spans="1:11" x14ac:dyDescent="0.25">
      <c r="A66" s="4">
        <v>84</v>
      </c>
      <c r="B66" s="6">
        <v>45010</v>
      </c>
      <c r="C66" s="4"/>
      <c r="D66" s="8">
        <f t="shared" ref="D66:D70" si="2">(C72-C65)/(A72-A65)</f>
        <v>0</v>
      </c>
      <c r="E66" s="8">
        <f t="shared" ref="E66:E71" si="3">D66+E65</f>
        <v>1</v>
      </c>
      <c r="F66" s="22">
        <v>0.12096774193548379</v>
      </c>
      <c r="H66" s="8"/>
      <c r="I66" s="34"/>
      <c r="J66" s="38"/>
      <c r="K66" s="69"/>
    </row>
    <row r="67" spans="1:11" x14ac:dyDescent="0.25">
      <c r="A67" s="4">
        <v>85</v>
      </c>
      <c r="B67" s="6">
        <v>45011</v>
      </c>
      <c r="C67" s="4"/>
      <c r="D67" s="8">
        <f t="shared" si="2"/>
        <v>0</v>
      </c>
      <c r="E67" s="8">
        <f t="shared" si="3"/>
        <v>1</v>
      </c>
      <c r="F67" s="22">
        <v>0.12258064516129023</v>
      </c>
      <c r="H67" s="8"/>
      <c r="I67" s="34"/>
      <c r="J67" s="38"/>
      <c r="K67" s="69"/>
    </row>
    <row r="68" spans="1:11" x14ac:dyDescent="0.25">
      <c r="A68" s="4">
        <v>86</v>
      </c>
      <c r="B68" s="6">
        <v>45012</v>
      </c>
      <c r="C68" s="4"/>
      <c r="D68" s="8">
        <f t="shared" si="2"/>
        <v>0</v>
      </c>
      <c r="E68" s="8">
        <f t="shared" si="3"/>
        <v>1</v>
      </c>
      <c r="F68" s="22">
        <v>0.12419354838709667</v>
      </c>
      <c r="H68" s="8"/>
      <c r="I68" s="4"/>
      <c r="K68" s="69"/>
    </row>
    <row r="69" spans="1:11" x14ac:dyDescent="0.25">
      <c r="A69" s="4">
        <v>87</v>
      </c>
      <c r="B69" s="6">
        <v>45013</v>
      </c>
      <c r="C69" s="4"/>
      <c r="D69" s="8">
        <f t="shared" si="2"/>
        <v>0</v>
      </c>
      <c r="E69" s="8">
        <f t="shared" si="3"/>
        <v>1</v>
      </c>
      <c r="F69" s="22">
        <v>0.12580645161290313</v>
      </c>
      <c r="H69" s="8"/>
      <c r="I69" s="4"/>
      <c r="J69" s="38"/>
      <c r="K69" s="69"/>
    </row>
    <row r="70" spans="1:11" x14ac:dyDescent="0.25">
      <c r="A70" s="4">
        <v>88</v>
      </c>
      <c r="B70" s="6">
        <v>45014</v>
      </c>
      <c r="C70" s="4"/>
      <c r="D70" s="8">
        <f t="shared" si="2"/>
        <v>0</v>
      </c>
      <c r="E70" s="8">
        <f t="shared" si="3"/>
        <v>1</v>
      </c>
      <c r="F70" s="22">
        <v>0.12741935483870956</v>
      </c>
      <c r="H70" s="8"/>
      <c r="I70" s="34"/>
      <c r="J70" s="38"/>
      <c r="K70" s="69"/>
    </row>
    <row r="71" spans="1:11" x14ac:dyDescent="0.25">
      <c r="A71" s="4">
        <v>89</v>
      </c>
      <c r="B71" s="6">
        <v>45015</v>
      </c>
      <c r="C71" s="4">
        <v>1</v>
      </c>
      <c r="D71" s="8"/>
      <c r="E71" s="8">
        <f t="shared" si="3"/>
        <v>1</v>
      </c>
      <c r="F71" s="22">
        <v>0.12903225806451613</v>
      </c>
      <c r="H71" s="8"/>
      <c r="I71" s="34"/>
      <c r="J71" s="38"/>
      <c r="K71" s="69"/>
    </row>
    <row r="72" spans="1:11" x14ac:dyDescent="0.25">
      <c r="A72" s="4">
        <v>90</v>
      </c>
      <c r="B72" s="6">
        <v>45016</v>
      </c>
      <c r="C72" s="4"/>
      <c r="D72" s="8">
        <f>(C94-C71)/(A94-A71)</f>
        <v>0.47826086956521741</v>
      </c>
      <c r="E72" s="9">
        <f>D72+E71</f>
        <v>1.4782608695652173</v>
      </c>
      <c r="F72" s="22">
        <v>0.13636363636363638</v>
      </c>
      <c r="H72" s="8"/>
      <c r="I72" s="34"/>
      <c r="J72" s="38"/>
      <c r="K72" s="69"/>
    </row>
    <row r="73" spans="1:11" x14ac:dyDescent="0.25">
      <c r="A73" s="4">
        <v>91</v>
      </c>
      <c r="B73" s="6">
        <v>45017</v>
      </c>
      <c r="C73" s="4"/>
      <c r="D73" s="8">
        <v>0.47826086956521741</v>
      </c>
      <c r="E73" s="9">
        <f t="shared" ref="E73:E94" si="4">D73+E72</f>
        <v>1.9565217391304346</v>
      </c>
      <c r="F73" s="22">
        <v>0.14378299120234606</v>
      </c>
      <c r="H73" s="8"/>
      <c r="I73" s="34"/>
      <c r="J73" s="38"/>
      <c r="K73" s="69"/>
    </row>
    <row r="74" spans="1:11" x14ac:dyDescent="0.25">
      <c r="A74" s="4">
        <v>92</v>
      </c>
      <c r="B74" s="6">
        <v>45018</v>
      </c>
      <c r="C74" s="4"/>
      <c r="D74" s="8">
        <v>0.47826086956521741</v>
      </c>
      <c r="E74" s="9">
        <f t="shared" si="4"/>
        <v>2.4347826086956519</v>
      </c>
      <c r="F74" s="22">
        <v>0.15120234604105576</v>
      </c>
      <c r="H74" s="8"/>
      <c r="I74" s="34"/>
      <c r="J74" s="38"/>
      <c r="K74" s="69"/>
    </row>
    <row r="75" spans="1:11" x14ac:dyDescent="0.25">
      <c r="A75" s="4">
        <v>93</v>
      </c>
      <c r="B75" s="6">
        <v>45019</v>
      </c>
      <c r="C75" s="4"/>
      <c r="D75" s="8">
        <v>0.47826086956521741</v>
      </c>
      <c r="E75" s="9">
        <f t="shared" si="4"/>
        <v>2.9130434782608692</v>
      </c>
      <c r="F75" s="22">
        <v>0.15862170087976543</v>
      </c>
      <c r="H75" s="8"/>
      <c r="I75" s="34"/>
      <c r="J75" s="38"/>
      <c r="K75" s="69"/>
    </row>
    <row r="76" spans="1:11" x14ac:dyDescent="0.25">
      <c r="A76" s="4">
        <v>94</v>
      </c>
      <c r="B76" s="6">
        <v>45020</v>
      </c>
      <c r="C76" s="4"/>
      <c r="D76" s="8">
        <v>0.47826086956521741</v>
      </c>
      <c r="E76" s="9">
        <f t="shared" si="4"/>
        <v>3.3913043478260865</v>
      </c>
      <c r="F76" s="22">
        <v>0.16604105571847513</v>
      </c>
      <c r="H76" s="8"/>
      <c r="I76" s="34"/>
      <c r="J76" s="38"/>
      <c r="K76" s="69"/>
    </row>
    <row r="77" spans="1:11" x14ac:dyDescent="0.25">
      <c r="A77" s="4">
        <v>95</v>
      </c>
      <c r="B77" s="6">
        <v>45021</v>
      </c>
      <c r="C77" s="4"/>
      <c r="D77" s="8">
        <v>0.47826086956521741</v>
      </c>
      <c r="E77" s="9">
        <f t="shared" si="4"/>
        <v>3.8695652173913038</v>
      </c>
      <c r="F77" s="22">
        <v>0.17346041055718484</v>
      </c>
      <c r="H77" s="8"/>
      <c r="I77" s="34"/>
      <c r="J77" s="38"/>
      <c r="K77" s="69"/>
    </row>
    <row r="78" spans="1:11" x14ac:dyDescent="0.25">
      <c r="A78" s="4">
        <v>96</v>
      </c>
      <c r="B78" s="6">
        <v>45022</v>
      </c>
      <c r="C78" s="4"/>
      <c r="D78" s="8">
        <v>0.47826086956521741</v>
      </c>
      <c r="E78" s="9">
        <f t="shared" si="4"/>
        <v>4.3478260869565215</v>
      </c>
      <c r="F78" s="22">
        <v>0.18087976539589451</v>
      </c>
      <c r="H78" s="8"/>
      <c r="I78" s="34"/>
      <c r="J78" s="38"/>
      <c r="K78" s="69"/>
    </row>
    <row r="79" spans="1:11" x14ac:dyDescent="0.25">
      <c r="A79" s="4">
        <v>97</v>
      </c>
      <c r="B79" s="6">
        <v>45023</v>
      </c>
      <c r="C79" s="4"/>
      <c r="D79" s="8">
        <v>0.47826086956521741</v>
      </c>
      <c r="E79" s="9">
        <f t="shared" si="4"/>
        <v>4.8260869565217392</v>
      </c>
      <c r="F79" s="22">
        <v>0.18829912023460421</v>
      </c>
      <c r="H79" s="8"/>
      <c r="I79" s="34"/>
      <c r="J79" s="38"/>
      <c r="K79" s="69"/>
    </row>
    <row r="80" spans="1:11" x14ac:dyDescent="0.25">
      <c r="A80" s="4">
        <v>98</v>
      </c>
      <c r="B80" s="6">
        <v>45024</v>
      </c>
      <c r="C80" s="4"/>
      <c r="D80" s="8">
        <v>0.47826086956521741</v>
      </c>
      <c r="E80" s="9">
        <f t="shared" si="4"/>
        <v>5.304347826086957</v>
      </c>
      <c r="F80" s="22">
        <v>0.19571847507331391</v>
      </c>
      <c r="H80" s="8"/>
      <c r="I80" s="34"/>
      <c r="J80" s="38"/>
      <c r="K80" s="69"/>
    </row>
    <row r="81" spans="1:12" x14ac:dyDescent="0.25">
      <c r="A81" s="4">
        <v>99</v>
      </c>
      <c r="B81" s="6">
        <v>45025</v>
      </c>
      <c r="C81" s="4"/>
      <c r="D81" s="8">
        <v>0.47826086956521741</v>
      </c>
      <c r="E81" s="9">
        <f t="shared" si="4"/>
        <v>5.7826086956521747</v>
      </c>
      <c r="F81" s="22">
        <v>0.20313782991202359</v>
      </c>
      <c r="H81" s="8"/>
      <c r="I81" s="34"/>
      <c r="J81" s="38"/>
      <c r="K81" s="69"/>
    </row>
    <row r="82" spans="1:12" x14ac:dyDescent="0.25">
      <c r="A82" s="4">
        <v>100</v>
      </c>
      <c r="B82" s="6">
        <v>45026</v>
      </c>
      <c r="C82" s="4"/>
      <c r="D82" s="8">
        <v>0.47826086956521741</v>
      </c>
      <c r="E82" s="9">
        <f t="shared" si="4"/>
        <v>6.2608695652173925</v>
      </c>
      <c r="F82" s="22">
        <v>0.21055718475073329</v>
      </c>
      <c r="H82" s="8"/>
      <c r="I82" s="34"/>
      <c r="J82" s="38"/>
      <c r="K82" s="69"/>
    </row>
    <row r="83" spans="1:12" x14ac:dyDescent="0.25">
      <c r="A83" s="4">
        <v>101</v>
      </c>
      <c r="B83" s="6">
        <v>45027</v>
      </c>
      <c r="C83" s="4"/>
      <c r="D83" s="8">
        <v>0.47826086956521741</v>
      </c>
      <c r="E83" s="9">
        <f t="shared" si="4"/>
        <v>6.7391304347826102</v>
      </c>
      <c r="F83" s="22">
        <v>0.21797653958944296</v>
      </c>
      <c r="H83" s="8"/>
      <c r="I83" s="34"/>
      <c r="J83" s="38"/>
      <c r="K83" s="69"/>
      <c r="L83" s="2"/>
    </row>
    <row r="84" spans="1:12" x14ac:dyDescent="0.25">
      <c r="A84" s="4">
        <v>102</v>
      </c>
      <c r="B84" s="6">
        <v>45028</v>
      </c>
      <c r="C84" s="4"/>
      <c r="D84" s="8">
        <v>0.47826086956521741</v>
      </c>
      <c r="E84" s="9">
        <f t="shared" si="4"/>
        <v>7.2173913043478279</v>
      </c>
      <c r="F84" s="22">
        <v>0.22539589442815267</v>
      </c>
      <c r="H84" s="8"/>
      <c r="I84" s="34"/>
      <c r="J84" s="38"/>
      <c r="K84" s="69"/>
    </row>
    <row r="85" spans="1:12" x14ac:dyDescent="0.25">
      <c r="A85" s="4">
        <v>103</v>
      </c>
      <c r="B85" s="6">
        <v>45029</v>
      </c>
      <c r="C85" s="4"/>
      <c r="D85" s="8">
        <v>0.47826086956521741</v>
      </c>
      <c r="E85" s="9">
        <f t="shared" si="4"/>
        <v>7.6956521739130457</v>
      </c>
      <c r="F85" s="22">
        <v>0.23281524926686237</v>
      </c>
      <c r="H85" s="8"/>
      <c r="I85" s="34"/>
      <c r="J85" s="38"/>
      <c r="K85" s="69"/>
    </row>
    <row r="86" spans="1:12" x14ac:dyDescent="0.25">
      <c r="A86" s="4">
        <v>104</v>
      </c>
      <c r="B86" s="6">
        <v>45030</v>
      </c>
      <c r="C86" s="4"/>
      <c r="D86" s="8">
        <v>0.47826086956521741</v>
      </c>
      <c r="E86" s="9">
        <f t="shared" si="4"/>
        <v>8.1739130434782634</v>
      </c>
      <c r="F86" s="22">
        <v>0.24023460410557204</v>
      </c>
      <c r="H86" s="8"/>
      <c r="I86" s="34"/>
      <c r="J86" s="38"/>
      <c r="K86" s="69"/>
    </row>
    <row r="87" spans="1:12" x14ac:dyDescent="0.25">
      <c r="A87" s="4">
        <v>105</v>
      </c>
      <c r="B87" s="6">
        <v>45031</v>
      </c>
      <c r="C87" s="4"/>
      <c r="D87" s="8">
        <v>0.47826086956521741</v>
      </c>
      <c r="E87" s="9">
        <f t="shared" si="4"/>
        <v>8.6521739130434803</v>
      </c>
      <c r="F87" s="22">
        <v>0.24765395894428174</v>
      </c>
      <c r="H87" s="8"/>
      <c r="I87" s="34"/>
      <c r="J87" s="38"/>
      <c r="K87" s="69"/>
    </row>
    <row r="88" spans="1:12" x14ac:dyDescent="0.25">
      <c r="A88" s="4">
        <v>106</v>
      </c>
      <c r="B88" s="6">
        <v>45032</v>
      </c>
      <c r="C88" s="4"/>
      <c r="D88" s="8">
        <v>0.47826086956521741</v>
      </c>
      <c r="E88" s="9">
        <f t="shared" si="4"/>
        <v>9.1304347826086971</v>
      </c>
      <c r="F88" s="22">
        <v>0.25507331378299142</v>
      </c>
      <c r="H88" s="8"/>
      <c r="K88" s="69"/>
    </row>
    <row r="89" spans="1:12" x14ac:dyDescent="0.25">
      <c r="A89" s="4">
        <v>107</v>
      </c>
      <c r="B89" s="6">
        <v>45033</v>
      </c>
      <c r="C89" s="4"/>
      <c r="D89" s="8">
        <v>0.47826086956521741</v>
      </c>
      <c r="E89" s="9">
        <f t="shared" si="4"/>
        <v>9.608695652173914</v>
      </c>
      <c r="F89" s="22">
        <v>0.26249266862170112</v>
      </c>
      <c r="H89" s="8"/>
      <c r="I89" s="8"/>
      <c r="J89" s="37"/>
      <c r="K89" s="69"/>
    </row>
    <row r="90" spans="1:12" x14ac:dyDescent="0.25">
      <c r="A90" s="4">
        <v>108</v>
      </c>
      <c r="B90" s="6">
        <v>45034</v>
      </c>
      <c r="C90" s="4"/>
      <c r="D90" s="8">
        <v>0.47826086956521741</v>
      </c>
      <c r="E90" s="9">
        <f t="shared" si="4"/>
        <v>10.086956521739131</v>
      </c>
      <c r="F90" s="22">
        <v>0.26991202346041077</v>
      </c>
      <c r="H90" s="8"/>
      <c r="I90" s="8"/>
      <c r="J90" s="37"/>
      <c r="K90" s="69"/>
    </row>
    <row r="91" spans="1:12" x14ac:dyDescent="0.25">
      <c r="A91" s="4">
        <v>109</v>
      </c>
      <c r="B91" s="6">
        <v>45035</v>
      </c>
      <c r="C91" s="4"/>
      <c r="D91" s="8">
        <v>0.47826086956521741</v>
      </c>
      <c r="E91" s="9">
        <f t="shared" si="4"/>
        <v>10.565217391304348</v>
      </c>
      <c r="F91" s="22">
        <v>0.27733137829912047</v>
      </c>
      <c r="H91" s="8"/>
      <c r="I91" s="8"/>
      <c r="J91" s="37"/>
      <c r="K91" s="69"/>
    </row>
    <row r="92" spans="1:12" x14ac:dyDescent="0.25">
      <c r="A92" s="4">
        <v>110</v>
      </c>
      <c r="B92" s="6">
        <v>45036</v>
      </c>
      <c r="C92" s="4"/>
      <c r="D92" s="8">
        <v>0.47826086956521741</v>
      </c>
      <c r="E92" s="9">
        <f t="shared" si="4"/>
        <v>11.043478260869565</v>
      </c>
      <c r="F92" s="22">
        <v>0.28475073313783017</v>
      </c>
      <c r="H92" s="8"/>
      <c r="I92" s="8"/>
      <c r="J92" s="37"/>
      <c r="K92" s="69"/>
    </row>
    <row r="93" spans="1:12" x14ac:dyDescent="0.25">
      <c r="A93" s="4">
        <v>111</v>
      </c>
      <c r="B93" s="6">
        <v>45037</v>
      </c>
      <c r="C93" s="4"/>
      <c r="D93" s="8">
        <v>0.47826086956521741</v>
      </c>
      <c r="E93" s="9">
        <f t="shared" si="4"/>
        <v>11.521739130434781</v>
      </c>
      <c r="F93" s="22">
        <v>0.29032258064516131</v>
      </c>
      <c r="H93" s="8"/>
      <c r="I93" s="8"/>
      <c r="J93" s="37"/>
      <c r="K93" s="69"/>
    </row>
    <row r="94" spans="1:12" x14ac:dyDescent="0.25">
      <c r="A94" s="4">
        <v>112</v>
      </c>
      <c r="B94" s="6">
        <v>45038</v>
      </c>
      <c r="C94" s="4">
        <v>12</v>
      </c>
      <c r="D94" s="8"/>
      <c r="E94" s="9">
        <f t="shared" si="4"/>
        <v>11.521739130434781</v>
      </c>
      <c r="F94" s="22">
        <v>0.32096774193548383</v>
      </c>
      <c r="G94">
        <f>E94/F94</f>
        <v>35.896875682761632</v>
      </c>
      <c r="H94" s="8"/>
      <c r="I94" s="8"/>
      <c r="J94" s="37"/>
      <c r="K94" s="69"/>
    </row>
    <row r="95" spans="1:12" x14ac:dyDescent="0.25">
      <c r="A95" s="4">
        <v>113</v>
      </c>
      <c r="B95" s="6">
        <v>45039</v>
      </c>
      <c r="C95" s="4"/>
      <c r="D95" s="8"/>
      <c r="E95" s="8"/>
      <c r="F95" s="22">
        <v>0.35161290322580641</v>
      </c>
      <c r="H95" s="8"/>
      <c r="I95" s="8"/>
      <c r="J95" s="37"/>
      <c r="K95" s="69"/>
    </row>
    <row r="96" spans="1:12" x14ac:dyDescent="0.25">
      <c r="A96" s="4">
        <v>114</v>
      </c>
      <c r="B96" s="6">
        <v>45040</v>
      </c>
      <c r="C96" s="4"/>
      <c r="D96" s="8"/>
      <c r="E96" s="8"/>
      <c r="F96" s="22">
        <v>0.38225806451612898</v>
      </c>
      <c r="H96" s="8"/>
      <c r="I96" s="8"/>
      <c r="J96" s="37"/>
      <c r="K96" s="69"/>
    </row>
    <row r="97" spans="1:11" x14ac:dyDescent="0.25">
      <c r="A97" s="4">
        <v>115</v>
      </c>
      <c r="B97" s="6">
        <v>45041</v>
      </c>
      <c r="C97" s="4"/>
      <c r="D97" s="8"/>
      <c r="E97" s="8"/>
      <c r="F97" s="22">
        <v>0.4129032258064515</v>
      </c>
      <c r="H97" s="8"/>
      <c r="I97" s="8"/>
      <c r="J97" s="37"/>
      <c r="K97" s="69"/>
    </row>
    <row r="98" spans="1:11" x14ac:dyDescent="0.25">
      <c r="A98" s="4">
        <v>116</v>
      </c>
      <c r="B98" s="6">
        <v>45042</v>
      </c>
      <c r="C98" s="4"/>
      <c r="D98" s="8"/>
      <c r="E98" s="8"/>
      <c r="F98" s="22">
        <v>0.44354838709677408</v>
      </c>
      <c r="H98" s="8"/>
      <c r="I98" s="8"/>
      <c r="J98" s="37"/>
      <c r="K98" s="69"/>
    </row>
    <row r="99" spans="1:11" x14ac:dyDescent="0.25">
      <c r="A99" s="4">
        <v>117</v>
      </c>
      <c r="B99" s="6">
        <v>45043</v>
      </c>
      <c r="C99" s="4"/>
      <c r="D99" s="8"/>
      <c r="E99" s="8"/>
      <c r="F99" s="22">
        <v>0.47419354838709665</v>
      </c>
      <c r="H99" s="8"/>
      <c r="I99" s="8"/>
      <c r="J99" s="37"/>
      <c r="K99" s="69"/>
    </row>
    <row r="100" spans="1:11" x14ac:dyDescent="0.25">
      <c r="A100" s="4">
        <v>118</v>
      </c>
      <c r="B100" s="6">
        <v>45044</v>
      </c>
      <c r="C100" s="4"/>
      <c r="D100" s="8"/>
      <c r="E100" s="8"/>
      <c r="F100" s="22">
        <v>0.50483870967741917</v>
      </c>
      <c r="H100" s="8"/>
      <c r="I100" s="8"/>
      <c r="J100" s="37"/>
      <c r="K100" s="69"/>
    </row>
    <row r="101" spans="1:11" x14ac:dyDescent="0.25">
      <c r="A101" s="4">
        <v>119</v>
      </c>
      <c r="B101" s="6">
        <v>45045</v>
      </c>
      <c r="C101" s="4"/>
      <c r="D101" s="8"/>
      <c r="E101" s="8"/>
      <c r="F101" s="22">
        <v>0.53548387096774175</v>
      </c>
      <c r="H101" s="8"/>
      <c r="I101" s="8"/>
      <c r="J101" s="37"/>
      <c r="K101" s="69"/>
    </row>
    <row r="102" spans="1:11" x14ac:dyDescent="0.25">
      <c r="A102" s="4">
        <v>120</v>
      </c>
      <c r="B102" s="6">
        <v>45046</v>
      </c>
      <c r="C102" s="4"/>
      <c r="D102" s="8"/>
      <c r="E102" s="8"/>
      <c r="F102" s="22">
        <v>0.56612903225806432</v>
      </c>
      <c r="H102" s="8"/>
      <c r="I102" s="8"/>
      <c r="J102" s="37"/>
      <c r="K102" s="69"/>
    </row>
    <row r="103" spans="1:11" x14ac:dyDescent="0.25">
      <c r="A103" s="4">
        <v>121</v>
      </c>
      <c r="B103" s="6">
        <v>45047</v>
      </c>
      <c r="C103" s="4"/>
      <c r="D103" s="8"/>
      <c r="E103" s="8"/>
      <c r="F103" s="22">
        <v>0.5967741935483869</v>
      </c>
      <c r="H103" s="8"/>
      <c r="I103" s="8"/>
      <c r="J103" s="37"/>
      <c r="K103" s="69"/>
    </row>
    <row r="104" spans="1:11" x14ac:dyDescent="0.25">
      <c r="A104" s="4">
        <v>122</v>
      </c>
      <c r="B104" s="6">
        <v>45048</v>
      </c>
      <c r="C104" s="4"/>
      <c r="D104" s="8"/>
      <c r="E104" s="8"/>
      <c r="F104" s="22">
        <v>0.62741935483870948</v>
      </c>
      <c r="H104" s="8"/>
      <c r="I104" s="8"/>
      <c r="J104" s="37"/>
      <c r="K104" s="69"/>
    </row>
    <row r="105" spans="1:11" x14ac:dyDescent="0.25">
      <c r="A105" s="4">
        <v>123</v>
      </c>
      <c r="B105" s="6">
        <v>45049</v>
      </c>
      <c r="C105" s="4"/>
      <c r="D105" s="8"/>
      <c r="E105" s="8"/>
      <c r="F105" s="22">
        <v>0.65806451612903194</v>
      </c>
      <c r="H105" s="8"/>
      <c r="I105" s="8"/>
      <c r="J105" s="37"/>
      <c r="K105" s="69"/>
    </row>
    <row r="106" spans="1:11" x14ac:dyDescent="0.25">
      <c r="A106" s="4">
        <v>124</v>
      </c>
      <c r="B106" s="6">
        <v>45050</v>
      </c>
      <c r="C106" s="4"/>
      <c r="D106" s="8"/>
      <c r="E106" s="8"/>
      <c r="F106" s="22">
        <v>0.68870967741935452</v>
      </c>
      <c r="H106" s="8"/>
      <c r="I106" s="8"/>
      <c r="J106" s="37"/>
      <c r="K106" s="69"/>
    </row>
    <row r="107" spans="1:11" x14ac:dyDescent="0.25">
      <c r="A107" s="4">
        <v>125</v>
      </c>
      <c r="B107" s="6">
        <v>45051</v>
      </c>
      <c r="C107" s="4"/>
      <c r="D107" s="8"/>
      <c r="E107" s="8"/>
      <c r="F107" s="22">
        <v>0.71935483870967709</v>
      </c>
      <c r="H107" s="8"/>
      <c r="I107" s="8"/>
      <c r="J107" s="37"/>
      <c r="K107" s="69"/>
    </row>
    <row r="108" spans="1:11" x14ac:dyDescent="0.25">
      <c r="A108" s="4">
        <v>126</v>
      </c>
      <c r="B108" s="6">
        <v>45052</v>
      </c>
      <c r="C108" s="4"/>
      <c r="D108" s="8"/>
      <c r="E108" s="8"/>
      <c r="F108" s="22">
        <v>0.74999999999999967</v>
      </c>
      <c r="H108" s="8"/>
      <c r="I108" s="8"/>
      <c r="J108" s="37"/>
      <c r="K108" s="69"/>
    </row>
    <row r="109" spans="1:11" x14ac:dyDescent="0.25">
      <c r="A109" s="4">
        <v>127</v>
      </c>
      <c r="B109" s="6">
        <v>45053</v>
      </c>
      <c r="C109" s="4"/>
      <c r="D109" s="8"/>
      <c r="E109" s="8"/>
      <c r="F109" s="22">
        <v>0.78064516129032224</v>
      </c>
      <c r="H109" s="8"/>
      <c r="I109" s="8"/>
      <c r="J109" s="37"/>
      <c r="K109" s="69"/>
    </row>
    <row r="110" spans="1:11" x14ac:dyDescent="0.25">
      <c r="A110" s="4">
        <v>128</v>
      </c>
      <c r="B110" s="6">
        <v>45054</v>
      </c>
      <c r="C110" s="4"/>
      <c r="D110" s="8"/>
      <c r="E110" s="8"/>
      <c r="F110" s="22">
        <v>0.81129032258064482</v>
      </c>
      <c r="H110" s="8"/>
      <c r="K110" s="69"/>
    </row>
    <row r="111" spans="1:11" x14ac:dyDescent="0.25">
      <c r="A111" s="4">
        <v>129</v>
      </c>
      <c r="B111" s="6">
        <v>45055</v>
      </c>
      <c r="C111" s="4"/>
      <c r="D111" s="8"/>
      <c r="E111" s="8"/>
      <c r="F111" s="22">
        <v>0.84193548387096728</v>
      </c>
      <c r="H111" s="8"/>
      <c r="K111" s="69"/>
    </row>
    <row r="112" spans="1:11" x14ac:dyDescent="0.25">
      <c r="A112" s="4">
        <v>130</v>
      </c>
      <c r="B112" s="6">
        <v>45056</v>
      </c>
      <c r="C112" s="4"/>
      <c r="D112" s="8"/>
      <c r="E112" s="8"/>
      <c r="F112" s="22">
        <v>0.87258064516128986</v>
      </c>
      <c r="H112" s="8"/>
      <c r="K112" s="69"/>
    </row>
    <row r="113" spans="1:11" x14ac:dyDescent="0.25">
      <c r="A113" s="4">
        <v>131</v>
      </c>
      <c r="B113" s="6">
        <v>45057</v>
      </c>
      <c r="C113" s="4"/>
      <c r="D113" s="8"/>
      <c r="E113" s="8"/>
      <c r="F113" s="22">
        <v>0.90322580645161288</v>
      </c>
      <c r="H113" s="8"/>
      <c r="K113" s="69"/>
    </row>
    <row r="114" spans="1:11" x14ac:dyDescent="0.25">
      <c r="A114" s="4">
        <v>132</v>
      </c>
      <c r="B114" s="6">
        <v>45058</v>
      </c>
      <c r="C114" s="4"/>
      <c r="D114" s="8"/>
      <c r="E114" s="8"/>
      <c r="F114" s="22">
        <v>0.90762463343108502</v>
      </c>
      <c r="H114" s="8"/>
      <c r="K114" s="69"/>
    </row>
    <row r="115" spans="1:11" x14ac:dyDescent="0.25">
      <c r="A115" s="4">
        <v>133</v>
      </c>
      <c r="B115" s="6">
        <v>45059</v>
      </c>
      <c r="C115" s="4"/>
      <c r="D115" s="4"/>
      <c r="E115" s="4"/>
      <c r="F115" s="22">
        <v>0.91214076246334319</v>
      </c>
      <c r="G115" s="26"/>
      <c r="H115" s="8"/>
      <c r="J115" s="38"/>
      <c r="K115" s="69"/>
    </row>
    <row r="116" spans="1:11" x14ac:dyDescent="0.25">
      <c r="A116" s="4">
        <v>134</v>
      </c>
      <c r="B116" s="6">
        <v>45060</v>
      </c>
      <c r="C116" s="4"/>
      <c r="D116" s="8"/>
      <c r="E116" s="8"/>
      <c r="F116" s="22">
        <v>0.91665689149560126</v>
      </c>
      <c r="H116" s="101"/>
      <c r="K116" s="69"/>
    </row>
    <row r="117" spans="1:11" x14ac:dyDescent="0.25">
      <c r="A117" s="4">
        <v>135</v>
      </c>
      <c r="B117" s="6">
        <v>45061</v>
      </c>
      <c r="C117" s="4"/>
      <c r="D117" s="8"/>
      <c r="E117" s="8"/>
      <c r="F117" s="22">
        <v>0.92117302052785932</v>
      </c>
      <c r="H117" s="101"/>
      <c r="K117" s="69"/>
    </row>
    <row r="118" spans="1:11" x14ac:dyDescent="0.25">
      <c r="A118" s="4">
        <v>136</v>
      </c>
      <c r="B118" s="6">
        <v>45062</v>
      </c>
      <c r="C118" s="4"/>
      <c r="D118" s="8"/>
      <c r="E118" s="8"/>
      <c r="F118" s="22">
        <v>0.92568914956011739</v>
      </c>
      <c r="H118" s="101"/>
      <c r="K118" s="69"/>
    </row>
    <row r="119" spans="1:11" x14ac:dyDescent="0.25">
      <c r="A119" s="4">
        <v>137</v>
      </c>
      <c r="B119" s="6">
        <v>45063</v>
      </c>
      <c r="C119" s="4"/>
      <c r="D119" s="8"/>
      <c r="E119" s="8"/>
      <c r="F119" s="22">
        <v>0.93020527859237545</v>
      </c>
      <c r="H119" s="101"/>
      <c r="K119" s="69"/>
    </row>
    <row r="120" spans="1:11" x14ac:dyDescent="0.25">
      <c r="A120" s="4">
        <v>138</v>
      </c>
      <c r="B120" s="6">
        <v>45064</v>
      </c>
      <c r="C120" s="4"/>
      <c r="D120" s="8"/>
      <c r="E120" s="8"/>
      <c r="F120" s="22">
        <v>0.93472140762463352</v>
      </c>
      <c r="H120" s="31"/>
      <c r="K120" s="69"/>
    </row>
    <row r="121" spans="1:11" x14ac:dyDescent="0.25">
      <c r="A121" s="4">
        <v>139</v>
      </c>
      <c r="B121" s="6">
        <v>45065</v>
      </c>
      <c r="C121" s="4"/>
      <c r="D121" s="8"/>
      <c r="E121" s="8"/>
      <c r="F121" s="22">
        <v>0.93923753665689158</v>
      </c>
      <c r="H121" s="31"/>
      <c r="J121" s="39"/>
      <c r="K121" s="69"/>
    </row>
    <row r="122" spans="1:11" x14ac:dyDescent="0.25">
      <c r="A122" s="4">
        <v>140</v>
      </c>
      <c r="B122" s="6">
        <v>45066</v>
      </c>
      <c r="C122" s="4"/>
      <c r="D122" s="8"/>
      <c r="E122" s="8"/>
      <c r="F122" s="22">
        <v>0.94375366568914976</v>
      </c>
      <c r="H122" s="31"/>
      <c r="K122" s="69"/>
    </row>
    <row r="123" spans="1:11" x14ac:dyDescent="0.25">
      <c r="A123" s="4">
        <v>141</v>
      </c>
      <c r="B123" s="6">
        <v>45067</v>
      </c>
      <c r="C123" s="4"/>
      <c r="D123" s="8"/>
      <c r="E123" s="8"/>
      <c r="F123" s="22">
        <v>0.94826979472140782</v>
      </c>
      <c r="H123" s="31"/>
      <c r="K123" s="69"/>
    </row>
    <row r="124" spans="1:11" x14ac:dyDescent="0.25">
      <c r="A124" s="4">
        <v>142</v>
      </c>
      <c r="B124" s="6">
        <v>45068</v>
      </c>
      <c r="C124" s="4"/>
      <c r="D124" s="8"/>
      <c r="E124" s="8"/>
      <c r="F124" s="22">
        <v>0.95278592375366589</v>
      </c>
      <c r="H124" s="31"/>
      <c r="J124" s="38"/>
      <c r="K124" s="69"/>
    </row>
    <row r="125" spans="1:11" x14ac:dyDescent="0.25">
      <c r="A125" s="4">
        <v>143</v>
      </c>
      <c r="B125" s="6">
        <v>45069</v>
      </c>
      <c r="C125" s="4"/>
      <c r="D125" s="8"/>
      <c r="E125" s="8"/>
      <c r="F125" s="22">
        <v>0.95730205278592395</v>
      </c>
      <c r="H125" s="31"/>
      <c r="K125" s="69"/>
    </row>
    <row r="126" spans="1:11" x14ac:dyDescent="0.25">
      <c r="A126" s="4">
        <v>144</v>
      </c>
      <c r="B126" s="6">
        <v>45070</v>
      </c>
      <c r="C126" s="4"/>
      <c r="D126" s="8"/>
      <c r="E126" s="8"/>
      <c r="F126" s="22">
        <v>0.96181818181818202</v>
      </c>
      <c r="H126" s="31"/>
      <c r="K126" s="69"/>
    </row>
    <row r="127" spans="1:11" x14ac:dyDescent="0.25">
      <c r="A127" s="4">
        <v>145</v>
      </c>
      <c r="B127" s="6">
        <v>45071</v>
      </c>
      <c r="C127" s="4"/>
      <c r="D127" s="8"/>
      <c r="E127" s="8"/>
      <c r="F127" s="22">
        <v>0.96633431085044008</v>
      </c>
      <c r="H127" s="31"/>
      <c r="J127" s="38"/>
      <c r="K127" s="69"/>
    </row>
    <row r="128" spans="1:11" x14ac:dyDescent="0.25">
      <c r="A128" s="4">
        <v>146</v>
      </c>
      <c r="B128" s="6">
        <v>45072</v>
      </c>
      <c r="C128" s="4"/>
      <c r="D128" s="8"/>
      <c r="E128" s="8"/>
      <c r="F128" s="22">
        <v>0.97085043988269826</v>
      </c>
      <c r="H128" s="31"/>
      <c r="K128" s="69"/>
    </row>
    <row r="129" spans="1:11" x14ac:dyDescent="0.25">
      <c r="A129" s="4">
        <v>147</v>
      </c>
      <c r="B129" s="6">
        <v>45073</v>
      </c>
      <c r="C129" s="4"/>
      <c r="D129" s="8"/>
      <c r="E129" s="8"/>
      <c r="F129" s="22">
        <v>0.97536656891495632</v>
      </c>
      <c r="H129" s="31"/>
      <c r="K129" s="69"/>
    </row>
    <row r="130" spans="1:11" x14ac:dyDescent="0.25">
      <c r="A130" s="4">
        <v>148</v>
      </c>
      <c r="B130" s="6">
        <v>45074</v>
      </c>
      <c r="C130" s="4"/>
      <c r="D130" s="8"/>
      <c r="E130" s="8"/>
      <c r="F130" s="22">
        <v>0.97988269794721439</v>
      </c>
      <c r="H130" s="31"/>
      <c r="K130" s="69"/>
    </row>
    <row r="131" spans="1:11" x14ac:dyDescent="0.25">
      <c r="A131" s="4">
        <v>149</v>
      </c>
      <c r="B131" s="6">
        <v>45075</v>
      </c>
      <c r="C131" s="4"/>
      <c r="D131" s="8"/>
      <c r="E131" s="8"/>
      <c r="F131" s="22">
        <v>0.98439882697947245</v>
      </c>
      <c r="H131" s="31"/>
      <c r="K131" s="69"/>
    </row>
    <row r="132" spans="1:11" x14ac:dyDescent="0.25">
      <c r="A132" s="4">
        <v>150</v>
      </c>
      <c r="B132" s="6">
        <v>45076</v>
      </c>
      <c r="C132" s="4"/>
      <c r="D132" s="8"/>
      <c r="E132" s="8"/>
      <c r="F132" s="22">
        <v>0.98891495601173052</v>
      </c>
      <c r="H132" s="31"/>
      <c r="J132" s="38"/>
      <c r="K132" s="69"/>
    </row>
    <row r="133" spans="1:11" x14ac:dyDescent="0.25">
      <c r="A133" s="4">
        <v>151</v>
      </c>
      <c r="B133" s="6">
        <v>45077</v>
      </c>
      <c r="C133" s="4"/>
      <c r="D133" s="8"/>
      <c r="E133" s="8"/>
      <c r="F133" s="22">
        <v>0.99343108504398858</v>
      </c>
      <c r="H133" s="31"/>
      <c r="K133" s="69"/>
    </row>
    <row r="134" spans="1:11" x14ac:dyDescent="0.25">
      <c r="A134" s="4">
        <v>152</v>
      </c>
      <c r="B134" s="6">
        <v>45078</v>
      </c>
      <c r="C134" s="4"/>
      <c r="D134" s="8"/>
      <c r="E134" s="8"/>
      <c r="F134" s="22">
        <v>0.99794721407624676</v>
      </c>
      <c r="H134" s="31"/>
      <c r="K134" s="69"/>
    </row>
    <row r="135" spans="1:11" x14ac:dyDescent="0.25">
      <c r="A135" s="4">
        <v>153</v>
      </c>
      <c r="B135" s="6">
        <v>45079</v>
      </c>
      <c r="C135" s="4"/>
      <c r="D135" s="8"/>
      <c r="E135" s="8"/>
      <c r="F135" s="22">
        <v>1</v>
      </c>
      <c r="H135" s="31"/>
    </row>
    <row r="136" spans="1:11" x14ac:dyDescent="0.25">
      <c r="A136" s="4">
        <v>154</v>
      </c>
      <c r="B136" s="6">
        <v>45080</v>
      </c>
      <c r="C136" s="4"/>
      <c r="D136" s="8"/>
      <c r="E136" s="8"/>
      <c r="F136" s="4"/>
      <c r="G136" s="37"/>
      <c r="H136" s="31"/>
    </row>
    <row r="137" spans="1:11" x14ac:dyDescent="0.25">
      <c r="A137" s="4">
        <v>155</v>
      </c>
      <c r="B137" s="6">
        <v>45081</v>
      </c>
      <c r="C137" s="4"/>
      <c r="D137" s="4"/>
      <c r="E137" s="4"/>
      <c r="F137" s="4"/>
      <c r="H137" s="105"/>
      <c r="I137" s="26"/>
    </row>
    <row r="138" spans="1:11" x14ac:dyDescent="0.25">
      <c r="A138" s="4">
        <v>156</v>
      </c>
      <c r="B138" s="6">
        <v>45082</v>
      </c>
      <c r="C138" s="4"/>
      <c r="D138" s="4"/>
      <c r="E138" s="4"/>
      <c r="F138" s="4"/>
    </row>
    <row r="139" spans="1:11" x14ac:dyDescent="0.25">
      <c r="A139" s="4">
        <v>157</v>
      </c>
      <c r="B139" s="6">
        <v>45083</v>
      </c>
      <c r="H139" s="39"/>
    </row>
    <row r="140" spans="1:11" x14ac:dyDescent="0.25">
      <c r="A140" s="4">
        <v>158</v>
      </c>
      <c r="B140" s="6">
        <v>45084</v>
      </c>
    </row>
    <row r="141" spans="1:11" x14ac:dyDescent="0.25">
      <c r="A141" s="4">
        <v>159</v>
      </c>
      <c r="B141" s="6">
        <v>45085</v>
      </c>
    </row>
    <row r="142" spans="1:11" x14ac:dyDescent="0.25">
      <c r="A142" s="4">
        <v>160</v>
      </c>
      <c r="B142" s="6">
        <v>45086</v>
      </c>
    </row>
    <row r="143" spans="1:11" x14ac:dyDescent="0.25">
      <c r="A143" s="4">
        <v>161</v>
      </c>
      <c r="B143" s="6">
        <v>45087</v>
      </c>
      <c r="I143" s="97"/>
      <c r="J143" s="70"/>
    </row>
    <row r="144" spans="1:11" x14ac:dyDescent="0.25">
      <c r="A144" s="4">
        <v>162</v>
      </c>
      <c r="B144" s="6">
        <v>45088</v>
      </c>
    </row>
    <row r="145" spans="1:2" x14ac:dyDescent="0.25">
      <c r="A145" s="4">
        <v>163</v>
      </c>
      <c r="B145" s="6">
        <v>45089</v>
      </c>
    </row>
    <row r="146" spans="1:2" x14ac:dyDescent="0.25">
      <c r="A146" s="4">
        <v>164</v>
      </c>
      <c r="B146" s="6">
        <v>45090</v>
      </c>
    </row>
    <row r="147" spans="1:2" x14ac:dyDescent="0.25">
      <c r="A147" s="4">
        <v>165</v>
      </c>
      <c r="B147" s="6">
        <v>45091</v>
      </c>
    </row>
    <row r="148" spans="1:2" x14ac:dyDescent="0.25">
      <c r="A148" s="4">
        <v>166</v>
      </c>
      <c r="B148" s="6">
        <v>45092</v>
      </c>
    </row>
    <row r="149" spans="1:2" x14ac:dyDescent="0.25">
      <c r="A149" s="4">
        <v>167</v>
      </c>
      <c r="B149" s="6">
        <v>45093</v>
      </c>
    </row>
    <row r="150" spans="1:2" x14ac:dyDescent="0.25">
      <c r="A150" s="4">
        <v>168</v>
      </c>
      <c r="B150" s="6">
        <v>45094</v>
      </c>
    </row>
    <row r="151" spans="1:2" x14ac:dyDescent="0.25">
      <c r="A151" s="4">
        <v>169</v>
      </c>
      <c r="B151" s="6">
        <v>45095</v>
      </c>
    </row>
    <row r="152" spans="1:2" x14ac:dyDescent="0.25">
      <c r="A152" s="4">
        <v>170</v>
      </c>
      <c r="B152" s="6">
        <v>45096</v>
      </c>
    </row>
    <row r="153" spans="1:2" x14ac:dyDescent="0.25">
      <c r="A153" s="4">
        <v>171</v>
      </c>
      <c r="B153" s="6">
        <v>45097</v>
      </c>
    </row>
    <row r="154" spans="1:2" x14ac:dyDescent="0.25">
      <c r="A154" s="4">
        <v>172</v>
      </c>
      <c r="B154" s="6">
        <v>45098</v>
      </c>
    </row>
    <row r="155" spans="1:2" x14ac:dyDescent="0.25">
      <c r="A155" s="4">
        <v>173</v>
      </c>
      <c r="B155" s="6">
        <v>45099</v>
      </c>
    </row>
    <row r="156" spans="1:2" x14ac:dyDescent="0.25">
      <c r="A156" s="4">
        <v>174</v>
      </c>
      <c r="B156" s="6">
        <v>45100</v>
      </c>
    </row>
    <row r="157" spans="1:2" x14ac:dyDescent="0.25">
      <c r="A157" s="4">
        <v>175</v>
      </c>
      <c r="B157" s="6">
        <v>45101</v>
      </c>
    </row>
    <row r="158" spans="1:2" x14ac:dyDescent="0.25">
      <c r="A158" s="4">
        <v>176</v>
      </c>
      <c r="B158" s="6">
        <v>45102</v>
      </c>
    </row>
    <row r="159" spans="1:2" x14ac:dyDescent="0.25">
      <c r="A159" s="4">
        <v>177</v>
      </c>
      <c r="B159" s="6">
        <v>45103</v>
      </c>
    </row>
    <row r="160" spans="1:2" x14ac:dyDescent="0.25">
      <c r="A160" s="4">
        <v>178</v>
      </c>
      <c r="B160" s="6">
        <v>45104</v>
      </c>
    </row>
    <row r="161" spans="1:8" x14ac:dyDescent="0.25">
      <c r="A161" s="4">
        <v>179</v>
      </c>
      <c r="B161" s="6">
        <v>45105</v>
      </c>
    </row>
    <row r="162" spans="1:8" x14ac:dyDescent="0.25">
      <c r="A162" s="4">
        <v>180</v>
      </c>
      <c r="B162" s="6">
        <v>45106</v>
      </c>
    </row>
    <row r="163" spans="1:8" x14ac:dyDescent="0.25">
      <c r="A163" s="4">
        <v>181</v>
      </c>
      <c r="B163" s="6">
        <v>45107</v>
      </c>
    </row>
    <row r="164" spans="1:8" x14ac:dyDescent="0.25">
      <c r="A164" s="4"/>
      <c r="B164" s="6"/>
    </row>
    <row r="165" spans="1:8" x14ac:dyDescent="0.25">
      <c r="A165" s="4"/>
      <c r="B165" s="6"/>
    </row>
    <row r="166" spans="1:8" x14ac:dyDescent="0.25">
      <c r="A166" s="4"/>
      <c r="B166" s="6"/>
    </row>
    <row r="167" spans="1:8" x14ac:dyDescent="0.25">
      <c r="A167" s="4"/>
      <c r="B167" s="6"/>
    </row>
    <row r="168" spans="1:8" ht="15.75" thickBot="1" x14ac:dyDescent="0.3"/>
    <row r="169" spans="1:8" ht="15.75" thickTop="1" x14ac:dyDescent="0.25">
      <c r="E169" s="3" t="s">
        <v>119</v>
      </c>
      <c r="F169" s="3" t="s">
        <v>91</v>
      </c>
      <c r="G169" s="3" t="s">
        <v>118</v>
      </c>
      <c r="H169" s="92" t="s">
        <v>97</v>
      </c>
    </row>
    <row r="170" spans="1:8" ht="15.75" thickBot="1" x14ac:dyDescent="0.3">
      <c r="E170" s="4">
        <v>12</v>
      </c>
      <c r="F170" s="24">
        <v>35.896875682761632</v>
      </c>
      <c r="G170" s="4">
        <f>E170*(0.81*2)</f>
        <v>19.440000000000001</v>
      </c>
      <c r="H170" s="93">
        <f>F170*(0.81*2)</f>
        <v>58.152938606073846</v>
      </c>
    </row>
    <row r="171" spans="1:8" ht="15.75" thickTop="1" x14ac:dyDescent="0.25">
      <c r="D171" s="4" t="s">
        <v>98</v>
      </c>
      <c r="E171" s="4">
        <f>E170/3</f>
        <v>4</v>
      </c>
      <c r="F171" s="4">
        <f>F170/3</f>
        <v>11.965625227587211</v>
      </c>
    </row>
    <row r="174" spans="1:8" x14ac:dyDescent="0.25">
      <c r="F174" s="21"/>
    </row>
  </sheetData>
  <mergeCells count="4">
    <mergeCell ref="A1:F1"/>
    <mergeCell ref="A2:F2"/>
    <mergeCell ref="A3:F3"/>
    <mergeCell ref="A4:F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76"/>
  <sheetViews>
    <sheetView topLeftCell="A147" workbookViewId="0">
      <selection activeCell="E165" sqref="E165:H165"/>
    </sheetView>
  </sheetViews>
  <sheetFormatPr defaultRowHeight="15" x14ac:dyDescent="0.25"/>
  <cols>
    <col min="1" max="1" width="12.7109375" customWidth="1"/>
    <col min="2" max="2" width="12.85546875" customWidth="1"/>
    <col min="3" max="3" width="20.140625" customWidth="1"/>
    <col min="4" max="4" width="14.140625" customWidth="1"/>
    <col min="5" max="5" width="18.7109375" customWidth="1"/>
    <col min="6" max="6" width="28.140625" customWidth="1"/>
    <col min="7" max="7" width="26" customWidth="1"/>
    <col min="8" max="8" width="12.5703125" customWidth="1"/>
    <col min="9" max="9" width="9.7109375" bestFit="1" customWidth="1"/>
    <col min="10" max="10" width="16.85546875" bestFit="1" customWidth="1"/>
    <col min="11" max="11" width="9.28515625" bestFit="1" customWidth="1"/>
    <col min="12" max="12" width="17.42578125" customWidth="1"/>
    <col min="14" max="14" width="9.28515625" bestFit="1" customWidth="1"/>
    <col min="15" max="15" width="10.7109375" bestFit="1" customWidth="1"/>
    <col min="16" max="18" width="9.28515625" bestFit="1" customWidth="1"/>
    <col min="20" max="26" width="9.28515625" bestFit="1" customWidth="1"/>
    <col min="30" max="30" width="9.28515625" bestFit="1" customWidth="1"/>
  </cols>
  <sheetData>
    <row r="1" spans="1:30" x14ac:dyDescent="0.25">
      <c r="A1" s="154" t="s">
        <v>38</v>
      </c>
      <c r="B1" s="154"/>
      <c r="C1" s="154"/>
      <c r="D1" s="154"/>
      <c r="E1" s="154"/>
      <c r="F1" s="154"/>
    </row>
    <row r="2" spans="1:30" x14ac:dyDescent="0.25">
      <c r="A2" s="154" t="s">
        <v>36</v>
      </c>
      <c r="B2" s="154"/>
      <c r="C2" s="154"/>
      <c r="D2" s="154"/>
      <c r="E2" s="154"/>
      <c r="F2" s="154"/>
    </row>
    <row r="3" spans="1:30" x14ac:dyDescent="0.25">
      <c r="A3" s="154" t="s">
        <v>40</v>
      </c>
      <c r="B3" s="154"/>
      <c r="C3" s="154"/>
      <c r="D3" s="154"/>
      <c r="E3" s="154"/>
      <c r="F3" s="154"/>
    </row>
    <row r="4" spans="1:30" ht="15.75" thickBot="1" x14ac:dyDescent="0.3">
      <c r="A4" s="168">
        <v>2022</v>
      </c>
      <c r="B4" s="168"/>
      <c r="C4" s="168"/>
      <c r="D4" s="168"/>
      <c r="E4" s="168"/>
      <c r="F4" s="168"/>
    </row>
    <row r="5" spans="1:30" ht="15.75" thickBot="1" x14ac:dyDescent="0.3">
      <c r="A5" s="5" t="s">
        <v>27</v>
      </c>
      <c r="B5" s="5" t="s">
        <v>31</v>
      </c>
      <c r="C5" s="5" t="s">
        <v>32</v>
      </c>
      <c r="D5" s="5" t="s">
        <v>33</v>
      </c>
      <c r="E5" s="5" t="s">
        <v>39</v>
      </c>
      <c r="F5" s="5" t="s">
        <v>112</v>
      </c>
      <c r="G5" s="5" t="s">
        <v>35</v>
      </c>
    </row>
    <row r="6" spans="1:30" x14ac:dyDescent="0.25">
      <c r="A6" s="4"/>
      <c r="B6" s="6"/>
      <c r="C6" s="4"/>
      <c r="D6" s="4"/>
      <c r="E6" s="4"/>
      <c r="F6" s="4"/>
      <c r="H6" s="4"/>
      <c r="I6" s="33"/>
    </row>
    <row r="7" spans="1:30" ht="15.75" x14ac:dyDescent="0.25">
      <c r="A7" s="4">
        <v>25</v>
      </c>
      <c r="B7" s="6">
        <v>44951</v>
      </c>
      <c r="C7" s="4"/>
      <c r="D7" s="4"/>
      <c r="E7" s="4"/>
      <c r="F7" s="4"/>
      <c r="H7" s="4"/>
      <c r="I7" s="33"/>
      <c r="J7" s="131">
        <v>18</v>
      </c>
      <c r="K7" s="131">
        <v>1.8E-3</v>
      </c>
      <c r="L7" s="131" t="s">
        <v>22</v>
      </c>
      <c r="M7" s="131"/>
      <c r="N7" s="131">
        <v>9</v>
      </c>
      <c r="O7" s="132">
        <v>44986</v>
      </c>
      <c r="P7" s="131">
        <v>3.3</v>
      </c>
      <c r="Q7" s="131">
        <v>6.4</v>
      </c>
      <c r="R7" s="131">
        <f>Q7-P7</f>
        <v>3.1000000000000005</v>
      </c>
      <c r="S7" s="131" t="s">
        <v>65</v>
      </c>
      <c r="T7" s="133">
        <v>6</v>
      </c>
      <c r="U7" s="133">
        <v>0</v>
      </c>
      <c r="V7" s="133">
        <v>6</v>
      </c>
      <c r="W7" s="133">
        <v>0</v>
      </c>
      <c r="X7" s="133">
        <v>0</v>
      </c>
      <c r="Y7" s="133">
        <v>0</v>
      </c>
      <c r="Z7" s="134">
        <v>0</v>
      </c>
      <c r="AA7" s="133" t="s">
        <v>127</v>
      </c>
      <c r="AB7" s="133" t="s">
        <v>101</v>
      </c>
      <c r="AC7" s="133" t="s">
        <v>106</v>
      </c>
      <c r="AD7" s="133">
        <v>12</v>
      </c>
    </row>
    <row r="8" spans="1:30" ht="15.75" x14ac:dyDescent="0.25">
      <c r="A8" s="4">
        <v>26</v>
      </c>
      <c r="B8" s="6">
        <v>44952</v>
      </c>
      <c r="C8" s="4"/>
      <c r="D8" s="4"/>
      <c r="E8" s="4"/>
      <c r="F8" s="4"/>
      <c r="H8" s="4"/>
      <c r="I8" s="33"/>
      <c r="J8" s="131">
        <v>18</v>
      </c>
      <c r="K8" s="131">
        <v>1.8E-3</v>
      </c>
      <c r="L8" s="131" t="s">
        <v>22</v>
      </c>
      <c r="M8" s="131"/>
      <c r="N8" s="131">
        <v>11</v>
      </c>
      <c r="O8" s="132">
        <v>44998</v>
      </c>
      <c r="P8" s="131">
        <v>3.3</v>
      </c>
      <c r="Q8" s="131">
        <v>6.4</v>
      </c>
      <c r="R8" s="131">
        <f t="shared" ref="R8:R11" si="0">Q8-P8</f>
        <v>3.1000000000000005</v>
      </c>
      <c r="S8" s="131" t="s">
        <v>65</v>
      </c>
      <c r="T8" s="133">
        <v>1</v>
      </c>
      <c r="U8" s="133">
        <v>0</v>
      </c>
      <c r="V8" s="133">
        <v>1</v>
      </c>
      <c r="W8" s="133">
        <v>0</v>
      </c>
      <c r="X8" s="133">
        <v>0</v>
      </c>
      <c r="Y8" s="133">
        <v>0</v>
      </c>
      <c r="Z8" s="134">
        <v>0</v>
      </c>
      <c r="AA8" s="133" t="s">
        <v>127</v>
      </c>
      <c r="AB8" s="133" t="s">
        <v>101</v>
      </c>
      <c r="AC8" s="133" t="s">
        <v>106</v>
      </c>
      <c r="AD8" s="133"/>
    </row>
    <row r="9" spans="1:30" ht="15.75" x14ac:dyDescent="0.25">
      <c r="A9" s="4">
        <v>27</v>
      </c>
      <c r="B9" s="6">
        <v>44953</v>
      </c>
      <c r="C9" s="4"/>
      <c r="D9" s="4"/>
      <c r="E9" s="4"/>
      <c r="F9" s="4"/>
      <c r="H9" s="4"/>
      <c r="I9" s="33"/>
      <c r="J9" s="131">
        <v>18</v>
      </c>
      <c r="K9" s="131">
        <v>1.8E-3</v>
      </c>
      <c r="L9" s="131" t="s">
        <v>22</v>
      </c>
      <c r="M9" s="131"/>
      <c r="N9" s="131">
        <v>13</v>
      </c>
      <c r="O9" s="132">
        <v>45014</v>
      </c>
      <c r="P9" s="131">
        <v>3.3</v>
      </c>
      <c r="Q9" s="131">
        <v>6.4</v>
      </c>
      <c r="R9" s="131">
        <f t="shared" si="0"/>
        <v>3.1000000000000005</v>
      </c>
      <c r="S9" s="131" t="s">
        <v>65</v>
      </c>
      <c r="T9" s="133">
        <v>0</v>
      </c>
      <c r="U9" s="133">
        <v>0</v>
      </c>
      <c r="V9" s="133">
        <v>0</v>
      </c>
      <c r="W9" s="133">
        <v>5</v>
      </c>
      <c r="X9" s="133">
        <v>5</v>
      </c>
      <c r="Y9" s="133">
        <v>5</v>
      </c>
      <c r="Z9" s="134">
        <f>Y9/R9</f>
        <v>1.6129032258064513</v>
      </c>
      <c r="AA9" s="133" t="s">
        <v>127</v>
      </c>
      <c r="AB9" s="133" t="s">
        <v>101</v>
      </c>
      <c r="AC9" s="133" t="s">
        <v>106</v>
      </c>
      <c r="AD9" s="133">
        <v>1</v>
      </c>
    </row>
    <row r="10" spans="1:30" ht="15.75" x14ac:dyDescent="0.25">
      <c r="A10" s="4">
        <v>28</v>
      </c>
      <c r="B10" s="6">
        <v>44954</v>
      </c>
      <c r="C10" s="4"/>
      <c r="D10" s="4"/>
      <c r="E10" s="4"/>
      <c r="F10" s="4"/>
      <c r="H10" s="4"/>
      <c r="I10" s="33"/>
      <c r="J10" s="131">
        <v>18</v>
      </c>
      <c r="K10" s="131">
        <v>1.8E-3</v>
      </c>
      <c r="L10" s="131" t="s">
        <v>22</v>
      </c>
      <c r="M10" s="131"/>
      <c r="N10" s="131">
        <v>15</v>
      </c>
      <c r="O10" s="132">
        <v>45031</v>
      </c>
      <c r="P10" s="131">
        <v>3.3</v>
      </c>
      <c r="Q10" s="131">
        <v>6.4</v>
      </c>
      <c r="R10" s="131">
        <f t="shared" si="0"/>
        <v>3.1000000000000005</v>
      </c>
      <c r="S10" s="131" t="s">
        <v>65</v>
      </c>
      <c r="T10" s="133">
        <v>1</v>
      </c>
      <c r="U10" s="133">
        <v>0</v>
      </c>
      <c r="V10" s="133">
        <v>1</v>
      </c>
      <c r="W10" s="133">
        <v>12</v>
      </c>
      <c r="X10" s="133">
        <v>17</v>
      </c>
      <c r="Y10" s="133">
        <v>17</v>
      </c>
      <c r="Z10" s="134">
        <f>Y10/R10</f>
        <v>5.4838709677419342</v>
      </c>
      <c r="AA10" s="133" t="s">
        <v>127</v>
      </c>
      <c r="AB10" s="133" t="s">
        <v>101</v>
      </c>
      <c r="AC10" s="133" t="s">
        <v>106</v>
      </c>
      <c r="AD10" s="133">
        <v>1</v>
      </c>
    </row>
    <row r="11" spans="1:30" ht="15.75" x14ac:dyDescent="0.25">
      <c r="A11" s="4">
        <v>29</v>
      </c>
      <c r="B11" s="6">
        <v>44955</v>
      </c>
      <c r="C11" s="4"/>
      <c r="D11" s="4"/>
      <c r="E11" s="4"/>
      <c r="F11" s="4"/>
      <c r="H11" s="4"/>
      <c r="J11" s="131">
        <v>18</v>
      </c>
      <c r="K11" s="131">
        <v>1.8E-3</v>
      </c>
      <c r="L11" s="131" t="s">
        <v>22</v>
      </c>
      <c r="M11" s="131"/>
      <c r="N11" s="131">
        <v>17</v>
      </c>
      <c r="O11" s="132">
        <v>45042</v>
      </c>
      <c r="P11" s="131">
        <v>3.3</v>
      </c>
      <c r="Q11" s="131">
        <v>6.4</v>
      </c>
      <c r="R11" s="131">
        <f t="shared" si="0"/>
        <v>3.1000000000000005</v>
      </c>
      <c r="S11" s="131" t="s">
        <v>65</v>
      </c>
      <c r="T11" s="133">
        <v>9</v>
      </c>
      <c r="U11" s="133">
        <v>0</v>
      </c>
      <c r="V11" s="133">
        <v>9</v>
      </c>
      <c r="W11" s="133">
        <v>22</v>
      </c>
      <c r="X11" s="133">
        <f>Y10+W11</f>
        <v>39</v>
      </c>
      <c r="Y11" s="133">
        <v>39</v>
      </c>
      <c r="Z11" s="134">
        <f>Y11/R11</f>
        <v>12.58064516129032</v>
      </c>
      <c r="AA11" s="133" t="s">
        <v>127</v>
      </c>
      <c r="AB11" s="133" t="s">
        <v>101</v>
      </c>
      <c r="AC11" s="133" t="s">
        <v>105</v>
      </c>
      <c r="AD11" s="133">
        <v>7</v>
      </c>
    </row>
    <row r="12" spans="1:30" x14ac:dyDescent="0.25">
      <c r="A12" s="4">
        <v>30</v>
      </c>
      <c r="B12" s="6">
        <v>44956</v>
      </c>
      <c r="C12" s="4"/>
      <c r="D12" s="4"/>
      <c r="E12" s="4"/>
      <c r="F12" s="4"/>
      <c r="H12" s="4"/>
    </row>
    <row r="13" spans="1:30" x14ac:dyDescent="0.25">
      <c r="A13" s="4">
        <v>31</v>
      </c>
      <c r="B13" s="6">
        <v>44957</v>
      </c>
      <c r="C13" s="4"/>
      <c r="D13" s="4"/>
      <c r="E13" s="4"/>
      <c r="F13" s="4"/>
      <c r="H13" s="4"/>
    </row>
    <row r="14" spans="1:30" x14ac:dyDescent="0.25">
      <c r="A14" s="4">
        <v>32</v>
      </c>
      <c r="B14" s="6">
        <v>44958</v>
      </c>
      <c r="C14" s="4"/>
      <c r="D14" s="4"/>
      <c r="E14" s="4"/>
      <c r="F14" s="10"/>
      <c r="H14" s="4"/>
    </row>
    <row r="15" spans="1:30" x14ac:dyDescent="0.25">
      <c r="A15" s="4">
        <v>33</v>
      </c>
      <c r="B15" s="6">
        <v>44959</v>
      </c>
      <c r="C15" s="4"/>
      <c r="D15" s="4"/>
      <c r="E15" s="4"/>
      <c r="F15" s="10"/>
      <c r="H15" s="4"/>
    </row>
    <row r="16" spans="1:30" x14ac:dyDescent="0.25">
      <c r="A16" s="4">
        <v>34</v>
      </c>
      <c r="B16" s="6">
        <v>44960</v>
      </c>
      <c r="C16" s="4"/>
      <c r="D16" s="4"/>
      <c r="E16" s="4"/>
      <c r="F16" s="10"/>
      <c r="H16" s="4"/>
    </row>
    <row r="17" spans="1:11" x14ac:dyDescent="0.25">
      <c r="A17" s="4">
        <v>35</v>
      </c>
      <c r="B17" s="6">
        <v>44961</v>
      </c>
      <c r="C17" s="4"/>
      <c r="D17" s="4"/>
      <c r="E17" s="4"/>
      <c r="F17" s="10"/>
      <c r="H17" s="4"/>
    </row>
    <row r="18" spans="1:11" x14ac:dyDescent="0.25">
      <c r="A18" s="4">
        <v>36</v>
      </c>
      <c r="B18" s="6">
        <v>44962</v>
      </c>
      <c r="C18" s="4"/>
      <c r="D18" s="4"/>
      <c r="E18" s="4"/>
      <c r="F18" s="10"/>
      <c r="H18" s="4"/>
    </row>
    <row r="19" spans="1:11" x14ac:dyDescent="0.25">
      <c r="A19" s="4">
        <v>37</v>
      </c>
      <c r="B19" s="6">
        <v>44963</v>
      </c>
      <c r="C19" s="4"/>
      <c r="D19" s="4"/>
      <c r="E19" s="4"/>
      <c r="F19" s="10"/>
      <c r="H19" s="4"/>
    </row>
    <row r="20" spans="1:11" x14ac:dyDescent="0.25">
      <c r="A20" s="4">
        <v>38</v>
      </c>
      <c r="B20" s="6">
        <v>44964</v>
      </c>
      <c r="C20" s="4"/>
      <c r="D20" s="4"/>
      <c r="E20" s="4"/>
      <c r="F20" s="10"/>
      <c r="H20" s="4"/>
    </row>
    <row r="21" spans="1:11" x14ac:dyDescent="0.25">
      <c r="A21" s="4">
        <v>39</v>
      </c>
      <c r="B21" s="6">
        <v>44965</v>
      </c>
      <c r="C21" s="4"/>
      <c r="D21" s="68"/>
      <c r="E21" s="68"/>
      <c r="F21" s="10"/>
      <c r="H21" s="4"/>
    </row>
    <row r="22" spans="1:11" x14ac:dyDescent="0.25">
      <c r="A22" s="4">
        <v>40</v>
      </c>
      <c r="B22" s="6">
        <v>44966</v>
      </c>
      <c r="C22" s="4"/>
      <c r="D22" s="68"/>
      <c r="E22" s="68"/>
      <c r="F22" s="10"/>
      <c r="H22" s="4"/>
    </row>
    <row r="23" spans="1:11" x14ac:dyDescent="0.25">
      <c r="A23" s="4">
        <v>41</v>
      </c>
      <c r="B23" s="6">
        <v>44967</v>
      </c>
      <c r="C23" s="4"/>
      <c r="D23" s="68"/>
      <c r="E23" s="68"/>
      <c r="F23" s="10"/>
      <c r="H23" s="4"/>
    </row>
    <row r="24" spans="1:11" x14ac:dyDescent="0.25">
      <c r="A24" s="4">
        <v>42</v>
      </c>
      <c r="B24" s="6">
        <v>44968</v>
      </c>
      <c r="C24" s="4"/>
      <c r="D24" s="68"/>
      <c r="E24" s="68"/>
      <c r="F24" s="10"/>
      <c r="H24" s="4"/>
    </row>
    <row r="25" spans="1:11" x14ac:dyDescent="0.25">
      <c r="A25" s="4">
        <v>43</v>
      </c>
      <c r="B25" s="6">
        <v>44969</v>
      </c>
      <c r="C25" s="4"/>
      <c r="D25" s="68"/>
      <c r="E25" s="68"/>
      <c r="F25" s="10"/>
      <c r="H25" s="4"/>
    </row>
    <row r="26" spans="1:11" x14ac:dyDescent="0.25">
      <c r="A26" s="4">
        <v>44</v>
      </c>
      <c r="B26" s="6">
        <v>44970</v>
      </c>
      <c r="C26" s="4"/>
      <c r="D26" s="68"/>
      <c r="E26" s="68"/>
      <c r="F26" s="10"/>
      <c r="H26" s="4"/>
    </row>
    <row r="27" spans="1:11" x14ac:dyDescent="0.25">
      <c r="A27" s="4">
        <v>45</v>
      </c>
      <c r="B27" s="6">
        <v>44971</v>
      </c>
      <c r="C27" s="4"/>
      <c r="D27" s="68"/>
      <c r="E27" s="68"/>
      <c r="F27" s="10"/>
      <c r="H27" s="4"/>
    </row>
    <row r="28" spans="1:11" x14ac:dyDescent="0.25">
      <c r="A28" s="4">
        <v>46</v>
      </c>
      <c r="B28" s="6">
        <v>44972</v>
      </c>
      <c r="C28" s="4"/>
      <c r="D28" s="68"/>
      <c r="E28" s="68"/>
      <c r="F28" s="10"/>
      <c r="H28" s="4"/>
    </row>
    <row r="29" spans="1:11" x14ac:dyDescent="0.25">
      <c r="A29" s="4">
        <v>47</v>
      </c>
      <c r="B29" s="6">
        <v>44973</v>
      </c>
      <c r="C29" s="4"/>
      <c r="D29" s="68"/>
      <c r="E29" s="68"/>
      <c r="F29" s="10"/>
      <c r="H29" s="4"/>
    </row>
    <row r="30" spans="1:11" x14ac:dyDescent="0.25">
      <c r="A30" s="4">
        <v>48</v>
      </c>
      <c r="B30" s="6">
        <v>44974</v>
      </c>
      <c r="C30" s="4"/>
      <c r="D30" s="68"/>
      <c r="E30" s="68"/>
      <c r="F30" s="10"/>
      <c r="H30" s="4"/>
    </row>
    <row r="31" spans="1:11" x14ac:dyDescent="0.25">
      <c r="A31" s="4">
        <v>49</v>
      </c>
      <c r="B31" s="6">
        <v>44975</v>
      </c>
      <c r="C31" s="4"/>
      <c r="D31" s="68"/>
      <c r="E31" s="68"/>
      <c r="F31" s="10"/>
      <c r="H31" s="31"/>
      <c r="K31" s="39"/>
    </row>
    <row r="32" spans="1:11" x14ac:dyDescent="0.25">
      <c r="A32" s="4">
        <v>50</v>
      </c>
      <c r="B32" s="6">
        <v>44976</v>
      </c>
      <c r="C32" s="4"/>
      <c r="D32" s="68"/>
      <c r="E32" s="68"/>
      <c r="F32" s="10"/>
      <c r="H32" s="4"/>
      <c r="J32" s="37"/>
      <c r="K32" s="39"/>
    </row>
    <row r="33" spans="1:11" x14ac:dyDescent="0.25">
      <c r="A33" s="4">
        <v>51</v>
      </c>
      <c r="B33" s="6">
        <v>44977</v>
      </c>
      <c r="C33" s="4"/>
      <c r="D33" s="68"/>
      <c r="E33" s="68"/>
      <c r="F33" s="10"/>
      <c r="H33" s="4"/>
      <c r="J33" s="37"/>
      <c r="K33" s="39"/>
    </row>
    <row r="34" spans="1:11" x14ac:dyDescent="0.25">
      <c r="A34" s="4">
        <v>52</v>
      </c>
      <c r="B34" s="6">
        <v>44978</v>
      </c>
      <c r="C34" s="4"/>
      <c r="D34" s="68"/>
      <c r="E34" s="68"/>
      <c r="F34" s="10"/>
      <c r="H34" s="4"/>
      <c r="J34" s="37"/>
      <c r="K34" s="39"/>
    </row>
    <row r="35" spans="1:11" x14ac:dyDescent="0.25">
      <c r="A35" s="4">
        <v>53</v>
      </c>
      <c r="B35" s="6">
        <v>44979</v>
      </c>
      <c r="C35" s="4"/>
      <c r="D35" s="68"/>
      <c r="E35" s="68"/>
      <c r="F35" s="10"/>
      <c r="H35" s="4"/>
      <c r="J35" s="37"/>
      <c r="K35" s="39"/>
    </row>
    <row r="36" spans="1:11" x14ac:dyDescent="0.25">
      <c r="A36" s="4">
        <v>54</v>
      </c>
      <c r="B36" s="6">
        <v>44980</v>
      </c>
      <c r="C36" s="4"/>
      <c r="D36" s="68"/>
      <c r="E36" s="4"/>
      <c r="F36" s="10"/>
      <c r="H36" s="4"/>
      <c r="J36" s="37"/>
      <c r="K36" s="39"/>
    </row>
    <row r="37" spans="1:11" x14ac:dyDescent="0.25">
      <c r="A37" s="4">
        <v>55</v>
      </c>
      <c r="B37" s="6">
        <v>44981</v>
      </c>
      <c r="C37" s="4"/>
      <c r="D37" s="4"/>
      <c r="E37" s="4"/>
      <c r="F37" s="10"/>
      <c r="H37" s="4"/>
      <c r="J37" s="37"/>
      <c r="K37" s="39"/>
    </row>
    <row r="38" spans="1:11" x14ac:dyDescent="0.25">
      <c r="A38" s="4">
        <v>56</v>
      </c>
      <c r="B38" s="6">
        <v>44982</v>
      </c>
      <c r="C38" s="4"/>
      <c r="D38" s="4"/>
      <c r="E38" s="4"/>
      <c r="F38" s="10"/>
      <c r="H38" s="4"/>
      <c r="J38" s="37"/>
      <c r="K38" s="39"/>
    </row>
    <row r="39" spans="1:11" x14ac:dyDescent="0.25">
      <c r="A39" s="4">
        <v>57</v>
      </c>
      <c r="B39" s="6">
        <v>44983</v>
      </c>
      <c r="C39" s="4"/>
      <c r="D39" s="4"/>
      <c r="E39" s="4"/>
      <c r="F39" s="10">
        <v>1.02040816326531E-2</v>
      </c>
      <c r="H39" s="4"/>
      <c r="J39" s="37"/>
      <c r="K39" s="39"/>
    </row>
    <row r="40" spans="1:11" x14ac:dyDescent="0.25">
      <c r="A40" s="4">
        <v>58</v>
      </c>
      <c r="B40" s="6">
        <v>44984</v>
      </c>
      <c r="C40" s="4"/>
      <c r="D40" s="4"/>
      <c r="E40" s="4"/>
      <c r="F40" s="10">
        <v>1.7006802721088433E-2</v>
      </c>
      <c r="H40" s="4"/>
      <c r="J40" s="37"/>
      <c r="K40" s="39"/>
    </row>
    <row r="41" spans="1:11" x14ac:dyDescent="0.25">
      <c r="A41" s="4">
        <v>59</v>
      </c>
      <c r="B41" s="6">
        <v>44985</v>
      </c>
      <c r="C41" s="4"/>
      <c r="D41" s="4"/>
      <c r="E41" s="4"/>
      <c r="F41" s="10">
        <v>2.3812925170068028E-2</v>
      </c>
      <c r="H41" s="4"/>
      <c r="J41" s="37"/>
      <c r="K41" s="39"/>
    </row>
    <row r="42" spans="1:11" x14ac:dyDescent="0.25">
      <c r="A42" s="4">
        <v>60</v>
      </c>
      <c r="B42" s="6">
        <v>44986</v>
      </c>
      <c r="C42" s="4">
        <v>0</v>
      </c>
      <c r="D42" s="4"/>
      <c r="E42" s="4"/>
      <c r="F42" s="10">
        <v>3.0619047619047619E-2</v>
      </c>
      <c r="H42" s="4"/>
      <c r="J42" s="37"/>
      <c r="K42" s="39"/>
    </row>
    <row r="43" spans="1:11" x14ac:dyDescent="0.25">
      <c r="A43" s="4">
        <v>61</v>
      </c>
      <c r="B43" s="6">
        <v>44987</v>
      </c>
      <c r="C43" s="4"/>
      <c r="D43" s="4"/>
      <c r="E43" s="4"/>
      <c r="F43" s="10">
        <v>3.742517006802721E-2</v>
      </c>
      <c r="H43" s="4"/>
      <c r="J43" s="37"/>
      <c r="K43" s="72"/>
    </row>
    <row r="44" spans="1:11" x14ac:dyDescent="0.25">
      <c r="A44" s="4">
        <v>62</v>
      </c>
      <c r="B44" s="6">
        <v>44988</v>
      </c>
      <c r="C44" s="4"/>
      <c r="D44" s="4"/>
      <c r="E44" s="4"/>
      <c r="F44" s="10">
        <v>4.4231292517006797E-2</v>
      </c>
      <c r="H44" s="4"/>
      <c r="J44" s="37"/>
      <c r="K44" s="39"/>
    </row>
    <row r="45" spans="1:11" x14ac:dyDescent="0.25">
      <c r="A45" s="4">
        <v>63</v>
      </c>
      <c r="B45" s="6">
        <v>44989</v>
      </c>
      <c r="C45" s="4"/>
      <c r="D45" s="4"/>
      <c r="E45" s="4"/>
      <c r="F45" s="10">
        <v>5.1037414965986391E-2</v>
      </c>
      <c r="H45" s="4"/>
      <c r="J45" s="37"/>
      <c r="K45" s="39"/>
    </row>
    <row r="46" spans="1:11" x14ac:dyDescent="0.25">
      <c r="A46" s="4">
        <v>64</v>
      </c>
      <c r="B46" s="6">
        <v>44990</v>
      </c>
      <c r="C46" s="4"/>
      <c r="D46" s="4"/>
      <c r="E46" s="4"/>
      <c r="F46" s="10">
        <v>5.7843537414965979E-2</v>
      </c>
      <c r="H46" s="4"/>
      <c r="J46" s="37"/>
      <c r="K46" s="39"/>
    </row>
    <row r="47" spans="1:11" x14ac:dyDescent="0.25">
      <c r="A47" s="4">
        <v>65</v>
      </c>
      <c r="B47" s="6">
        <v>44991</v>
      </c>
      <c r="C47" s="4"/>
      <c r="D47" s="4"/>
      <c r="E47" s="4"/>
      <c r="F47" s="10">
        <v>6.4649659863945566E-2</v>
      </c>
      <c r="H47" s="4"/>
      <c r="J47" s="37"/>
      <c r="K47" s="39"/>
    </row>
    <row r="48" spans="1:11" x14ac:dyDescent="0.25">
      <c r="A48" s="4">
        <v>66</v>
      </c>
      <c r="B48" s="6">
        <v>44992</v>
      </c>
      <c r="C48" s="4"/>
      <c r="D48" s="4"/>
      <c r="E48" s="4"/>
      <c r="F48" s="10">
        <v>7.1455782312925153E-2</v>
      </c>
      <c r="H48" s="4"/>
      <c r="J48" s="37"/>
      <c r="K48" s="39"/>
    </row>
    <row r="49" spans="1:11" x14ac:dyDescent="0.25">
      <c r="A49" s="4">
        <v>67</v>
      </c>
      <c r="B49" s="6">
        <v>44993</v>
      </c>
      <c r="C49" s="4"/>
      <c r="D49" s="4"/>
      <c r="E49" s="4"/>
      <c r="F49" s="10">
        <v>7.8261904761904755E-2</v>
      </c>
      <c r="H49" s="4"/>
      <c r="J49" s="37"/>
      <c r="K49" s="39"/>
    </row>
    <row r="50" spans="1:11" x14ac:dyDescent="0.25">
      <c r="A50" s="4">
        <v>68</v>
      </c>
      <c r="B50" s="6">
        <v>44994</v>
      </c>
      <c r="C50" s="4"/>
      <c r="D50" s="4"/>
      <c r="E50" s="4"/>
      <c r="F50" s="10">
        <v>8.5068027210884342E-2</v>
      </c>
      <c r="H50" s="4"/>
      <c r="K50" s="39"/>
    </row>
    <row r="51" spans="1:11" x14ac:dyDescent="0.25">
      <c r="A51" s="4">
        <v>69</v>
      </c>
      <c r="B51" s="6">
        <v>44995</v>
      </c>
      <c r="C51" s="4"/>
      <c r="D51" s="4"/>
      <c r="E51" s="4"/>
      <c r="F51" s="10">
        <v>9.1836734693877556E-2</v>
      </c>
      <c r="H51" s="4"/>
      <c r="I51" s="37"/>
      <c r="J51" s="37"/>
      <c r="K51" s="39"/>
    </row>
    <row r="52" spans="1:11" x14ac:dyDescent="0.25">
      <c r="A52" s="4">
        <v>70</v>
      </c>
      <c r="B52" s="6">
        <v>44996</v>
      </c>
      <c r="C52" s="4"/>
      <c r="D52" s="4"/>
      <c r="E52" s="4"/>
      <c r="F52" s="10">
        <v>0.10034013605442177</v>
      </c>
      <c r="H52" s="4"/>
      <c r="J52" s="37"/>
      <c r="K52" s="39"/>
    </row>
    <row r="53" spans="1:11" x14ac:dyDescent="0.25">
      <c r="A53" s="4">
        <v>71</v>
      </c>
      <c r="B53" s="6">
        <v>44997</v>
      </c>
      <c r="C53" s="4"/>
      <c r="D53" s="4"/>
      <c r="E53" s="4"/>
      <c r="F53" s="10">
        <v>0.10884013605442178</v>
      </c>
      <c r="H53" s="4"/>
      <c r="J53" s="37"/>
      <c r="K53" s="39"/>
    </row>
    <row r="54" spans="1:11" x14ac:dyDescent="0.25">
      <c r="A54" s="4">
        <v>72</v>
      </c>
      <c r="B54" s="6">
        <v>44998</v>
      </c>
      <c r="C54" s="4">
        <v>0</v>
      </c>
      <c r="D54" s="4"/>
      <c r="E54" s="4">
        <v>0</v>
      </c>
      <c r="F54" s="10">
        <v>0.11734013605442178</v>
      </c>
      <c r="H54" s="4"/>
      <c r="J54" s="37"/>
      <c r="K54" s="39"/>
    </row>
    <row r="55" spans="1:11" x14ac:dyDescent="0.25">
      <c r="A55" s="4">
        <v>73</v>
      </c>
      <c r="B55" s="6">
        <v>44999</v>
      </c>
      <c r="C55" s="4"/>
      <c r="D55" s="4">
        <f>(C70-C54)/(A70-A54)</f>
        <v>0.3125</v>
      </c>
      <c r="E55" s="9">
        <f>D55+E54</f>
        <v>0.3125</v>
      </c>
      <c r="F55" s="10">
        <v>0.12584013605442179</v>
      </c>
      <c r="H55" s="4"/>
      <c r="J55" s="37"/>
      <c r="K55" s="39"/>
    </row>
    <row r="56" spans="1:11" x14ac:dyDescent="0.25">
      <c r="A56" s="4">
        <v>74</v>
      </c>
      <c r="B56" s="6">
        <v>45000</v>
      </c>
      <c r="C56" s="4"/>
      <c r="D56" s="4">
        <v>0.3125</v>
      </c>
      <c r="E56" s="9">
        <f t="shared" ref="E56:E70" si="1">D56+E55</f>
        <v>0.625</v>
      </c>
      <c r="F56" s="10">
        <v>0.13434013605442177</v>
      </c>
      <c r="H56" s="4"/>
      <c r="J56" s="37"/>
      <c r="K56" s="72"/>
    </row>
    <row r="57" spans="1:11" x14ac:dyDescent="0.25">
      <c r="A57" s="4">
        <v>75</v>
      </c>
      <c r="B57" s="6">
        <v>45001</v>
      </c>
      <c r="C57" s="4"/>
      <c r="D57" s="4">
        <v>0.3125</v>
      </c>
      <c r="E57" s="9">
        <f t="shared" si="1"/>
        <v>0.9375</v>
      </c>
      <c r="F57" s="10">
        <v>0.14284013605442178</v>
      </c>
      <c r="H57" s="4"/>
      <c r="J57" s="37"/>
      <c r="K57" s="39"/>
    </row>
    <row r="58" spans="1:11" x14ac:dyDescent="0.25">
      <c r="A58" s="4">
        <v>76</v>
      </c>
      <c r="B58" s="6">
        <v>45002</v>
      </c>
      <c r="C58" s="4"/>
      <c r="D58" s="4">
        <v>0.3125</v>
      </c>
      <c r="E58" s="9">
        <f t="shared" si="1"/>
        <v>1.25</v>
      </c>
      <c r="F58" s="10">
        <v>0.15134013605442179</v>
      </c>
      <c r="H58" s="4"/>
      <c r="J58" s="37"/>
      <c r="K58" s="39"/>
    </row>
    <row r="59" spans="1:11" x14ac:dyDescent="0.25">
      <c r="A59" s="4">
        <v>77</v>
      </c>
      <c r="B59" s="6">
        <v>45003</v>
      </c>
      <c r="C59" s="4"/>
      <c r="D59" s="4">
        <v>0.3125</v>
      </c>
      <c r="E59" s="9">
        <f t="shared" si="1"/>
        <v>1.5625</v>
      </c>
      <c r="F59" s="10">
        <v>0.15984013605442179</v>
      </c>
      <c r="H59" s="4"/>
      <c r="J59" s="37"/>
      <c r="K59" s="39"/>
    </row>
    <row r="60" spans="1:11" x14ac:dyDescent="0.25">
      <c r="A60" s="4">
        <v>78</v>
      </c>
      <c r="B60" s="6">
        <v>45004</v>
      </c>
      <c r="C60" s="4"/>
      <c r="D60" s="4">
        <v>0.3125</v>
      </c>
      <c r="E60" s="9">
        <f t="shared" si="1"/>
        <v>1.875</v>
      </c>
      <c r="F60" s="10">
        <v>0.16834013605442177</v>
      </c>
      <c r="H60" s="4"/>
      <c r="J60" s="37"/>
      <c r="K60" s="39"/>
    </row>
    <row r="61" spans="1:11" x14ac:dyDescent="0.25">
      <c r="A61" s="4">
        <v>79</v>
      </c>
      <c r="B61" s="6">
        <v>45005</v>
      </c>
      <c r="C61" s="4"/>
      <c r="D61" s="4">
        <v>0.3125</v>
      </c>
      <c r="E61" s="9">
        <f t="shared" si="1"/>
        <v>2.1875</v>
      </c>
      <c r="F61" s="10">
        <v>0.17684013605442175</v>
      </c>
      <c r="H61" s="4"/>
      <c r="J61" s="37"/>
      <c r="K61" s="39"/>
    </row>
    <row r="62" spans="1:11" x14ac:dyDescent="0.25">
      <c r="A62" s="4">
        <v>80</v>
      </c>
      <c r="B62" s="6">
        <v>45006</v>
      </c>
      <c r="C62" s="4"/>
      <c r="D62" s="4">
        <v>0.3125</v>
      </c>
      <c r="E62" s="9">
        <f t="shared" si="1"/>
        <v>2.5</v>
      </c>
      <c r="F62" s="10">
        <v>0.18534013605442173</v>
      </c>
      <c r="H62" s="4"/>
      <c r="J62" s="37"/>
      <c r="K62" s="39"/>
    </row>
    <row r="63" spans="1:11" x14ac:dyDescent="0.25">
      <c r="A63" s="4">
        <v>81</v>
      </c>
      <c r="B63" s="6">
        <v>45007</v>
      </c>
      <c r="C63" s="4"/>
      <c r="D63" s="4">
        <v>0.3125</v>
      </c>
      <c r="E63" s="9">
        <f t="shared" si="1"/>
        <v>2.8125</v>
      </c>
      <c r="F63" s="10">
        <v>0.19384013605442171</v>
      </c>
      <c r="H63" s="4"/>
      <c r="J63" s="37"/>
      <c r="K63" s="39"/>
    </row>
    <row r="64" spans="1:11" x14ac:dyDescent="0.25">
      <c r="A64" s="4">
        <v>82</v>
      </c>
      <c r="B64" s="6">
        <v>45008</v>
      </c>
      <c r="C64" s="4"/>
      <c r="D64" s="4">
        <v>0.3125</v>
      </c>
      <c r="E64" s="9">
        <f t="shared" si="1"/>
        <v>3.125</v>
      </c>
      <c r="F64" s="10">
        <v>0.20234013605442169</v>
      </c>
      <c r="H64" s="4"/>
      <c r="J64" s="37"/>
      <c r="K64" s="39"/>
    </row>
    <row r="65" spans="1:11" x14ac:dyDescent="0.25">
      <c r="A65" s="4">
        <v>83</v>
      </c>
      <c r="B65" s="6">
        <v>45009</v>
      </c>
      <c r="C65" s="4"/>
      <c r="D65" s="4">
        <v>0.3125</v>
      </c>
      <c r="E65" s="9">
        <f t="shared" si="1"/>
        <v>3.4375</v>
      </c>
      <c r="F65" s="10">
        <v>0.2108401360544217</v>
      </c>
      <c r="H65" s="4"/>
      <c r="J65" s="37"/>
      <c r="K65" s="39"/>
    </row>
    <row r="66" spans="1:11" x14ac:dyDescent="0.25">
      <c r="A66" s="4">
        <v>84</v>
      </c>
      <c r="B66" s="6">
        <v>45010</v>
      </c>
      <c r="C66" s="4"/>
      <c r="D66" s="4">
        <v>0.3125</v>
      </c>
      <c r="E66" s="9">
        <f t="shared" si="1"/>
        <v>3.75</v>
      </c>
      <c r="F66" s="10">
        <v>0.21934013605442168</v>
      </c>
      <c r="H66" s="4"/>
      <c r="J66" s="37"/>
      <c r="K66" s="39"/>
    </row>
    <row r="67" spans="1:11" x14ac:dyDescent="0.25">
      <c r="A67" s="4">
        <v>85</v>
      </c>
      <c r="B67" s="6">
        <v>45011</v>
      </c>
      <c r="C67" s="4"/>
      <c r="D67" s="4">
        <v>0.3125</v>
      </c>
      <c r="E67" s="9">
        <f t="shared" si="1"/>
        <v>4.0625</v>
      </c>
      <c r="F67" s="10">
        <v>0.22784013605442166</v>
      </c>
      <c r="H67" s="4"/>
      <c r="J67" s="37"/>
      <c r="K67" s="39"/>
    </row>
    <row r="68" spans="1:11" x14ac:dyDescent="0.25">
      <c r="A68" s="4">
        <v>86</v>
      </c>
      <c r="B68" s="6">
        <v>45012</v>
      </c>
      <c r="C68" s="4"/>
      <c r="D68" s="4">
        <v>0.3125</v>
      </c>
      <c r="E68" s="9">
        <f t="shared" si="1"/>
        <v>4.375</v>
      </c>
      <c r="F68" s="10">
        <v>0.23634013605442164</v>
      </c>
      <c r="H68" s="4"/>
      <c r="K68" s="39"/>
    </row>
    <row r="69" spans="1:11" x14ac:dyDescent="0.25">
      <c r="A69" s="4">
        <v>87</v>
      </c>
      <c r="B69" s="6">
        <v>45013</v>
      </c>
      <c r="C69" s="4"/>
      <c r="D69" s="4">
        <v>0.3125</v>
      </c>
      <c r="E69" s="9">
        <f t="shared" si="1"/>
        <v>4.6875</v>
      </c>
      <c r="F69" s="10">
        <v>0.24484013605442162</v>
      </c>
      <c r="H69" s="4"/>
      <c r="I69" s="37"/>
      <c r="J69" s="37"/>
      <c r="K69" s="39"/>
    </row>
    <row r="70" spans="1:11" x14ac:dyDescent="0.25">
      <c r="A70" s="4">
        <v>88</v>
      </c>
      <c r="B70" s="6">
        <v>45014</v>
      </c>
      <c r="C70" s="4">
        <v>5</v>
      </c>
      <c r="D70" s="4"/>
      <c r="E70" s="9">
        <f t="shared" si="1"/>
        <v>4.6875</v>
      </c>
      <c r="F70" s="10">
        <v>0.25334013605442163</v>
      </c>
      <c r="G70">
        <f>E70/F70</f>
        <v>18.502792621035965</v>
      </c>
      <c r="H70" s="4"/>
      <c r="J70" s="37"/>
      <c r="K70" s="39"/>
    </row>
    <row r="71" spans="1:11" x14ac:dyDescent="0.25">
      <c r="A71" s="4">
        <v>89</v>
      </c>
      <c r="B71" s="6">
        <v>45015</v>
      </c>
      <c r="C71" s="4"/>
      <c r="D71" s="4">
        <f>(C87-C70)/(A87-A70)</f>
        <v>0.70588235294117652</v>
      </c>
      <c r="E71" s="9">
        <f>D71+E70</f>
        <v>5.3933823529411766</v>
      </c>
      <c r="F71" s="10">
        <v>0.26184013605442158</v>
      </c>
      <c r="G71">
        <f t="shared" ref="G71:G98" si="2">E71/F71</f>
        <v>20.597997061154143</v>
      </c>
      <c r="H71" s="4"/>
      <c r="J71" s="37"/>
      <c r="K71" s="39"/>
    </row>
    <row r="72" spans="1:11" x14ac:dyDescent="0.25">
      <c r="A72" s="4">
        <v>90</v>
      </c>
      <c r="B72" s="6">
        <v>45016</v>
      </c>
      <c r="C72" s="4"/>
      <c r="D72" s="4">
        <v>0.70588235294117652</v>
      </c>
      <c r="E72" s="9">
        <f t="shared" ref="E72:E87" si="3">D72+E71</f>
        <v>6.0992647058823533</v>
      </c>
      <c r="F72" s="10">
        <v>0.27034013605442159</v>
      </c>
      <c r="G72">
        <f t="shared" si="2"/>
        <v>22.561447200923666</v>
      </c>
      <c r="H72" s="4"/>
      <c r="J72" s="37"/>
      <c r="K72" s="39"/>
    </row>
    <row r="73" spans="1:11" x14ac:dyDescent="0.25">
      <c r="A73" s="4">
        <v>91</v>
      </c>
      <c r="B73" s="6">
        <v>45017</v>
      </c>
      <c r="C73" s="4"/>
      <c r="D73" s="4">
        <v>0.70588235294117652</v>
      </c>
      <c r="E73" s="9">
        <f t="shared" si="3"/>
        <v>6.8051470588235299</v>
      </c>
      <c r="F73" s="10">
        <v>0.27884013605442154</v>
      </c>
      <c r="G73">
        <f t="shared" si="2"/>
        <v>24.405192003978087</v>
      </c>
      <c r="H73" s="4"/>
      <c r="J73" s="37"/>
      <c r="K73" s="39"/>
    </row>
    <row r="74" spans="1:11" x14ac:dyDescent="0.25">
      <c r="A74" s="4">
        <v>92</v>
      </c>
      <c r="B74" s="6">
        <v>45018</v>
      </c>
      <c r="C74" s="4"/>
      <c r="D74" s="4">
        <v>0.70588235294117652</v>
      </c>
      <c r="E74" s="9">
        <f t="shared" si="3"/>
        <v>7.5110294117647065</v>
      </c>
      <c r="F74" s="10">
        <v>0.28734013605442155</v>
      </c>
      <c r="G74">
        <f t="shared" si="2"/>
        <v>26.1398547202683</v>
      </c>
      <c r="H74" s="4"/>
      <c r="J74" s="37"/>
      <c r="K74" s="39"/>
    </row>
    <row r="75" spans="1:11" x14ac:dyDescent="0.25">
      <c r="A75" s="4">
        <v>93</v>
      </c>
      <c r="B75" s="6">
        <v>45019</v>
      </c>
      <c r="C75" s="4"/>
      <c r="D75" s="4">
        <v>0.70588235294117652</v>
      </c>
      <c r="E75" s="9">
        <f t="shared" si="3"/>
        <v>8.2169117647058822</v>
      </c>
      <c r="F75" s="10">
        <v>0.29591836734693877</v>
      </c>
      <c r="G75">
        <f t="shared" si="2"/>
        <v>27.767494929006084</v>
      </c>
      <c r="H75" s="4"/>
      <c r="J75" s="37"/>
      <c r="K75" s="39"/>
    </row>
    <row r="76" spans="1:11" x14ac:dyDescent="0.25">
      <c r="A76" s="4">
        <v>94</v>
      </c>
      <c r="B76" s="6">
        <v>45020</v>
      </c>
      <c r="C76" s="4"/>
      <c r="D76" s="4">
        <v>0.70588235294117652</v>
      </c>
      <c r="E76" s="9">
        <f t="shared" si="3"/>
        <v>8.922794117647058</v>
      </c>
      <c r="F76" s="10">
        <v>0.30839002267573695</v>
      </c>
      <c r="G76">
        <f t="shared" si="2"/>
        <v>28.933472102076124</v>
      </c>
      <c r="H76" s="4"/>
      <c r="J76" s="37"/>
      <c r="K76" s="39"/>
    </row>
    <row r="77" spans="1:11" x14ac:dyDescent="0.25">
      <c r="A77" s="4">
        <v>95</v>
      </c>
      <c r="B77" s="6">
        <v>45021</v>
      </c>
      <c r="C77" s="4"/>
      <c r="D77" s="4">
        <v>0.70588235294117652</v>
      </c>
      <c r="E77" s="9">
        <f t="shared" si="3"/>
        <v>9.6286764705882337</v>
      </c>
      <c r="F77" s="10">
        <v>0.32085941043083899</v>
      </c>
      <c r="G77">
        <f t="shared" si="2"/>
        <v>30.009020018017168</v>
      </c>
      <c r="H77" s="4"/>
      <c r="J77" s="37"/>
      <c r="K77" s="39"/>
    </row>
    <row r="78" spans="1:11" x14ac:dyDescent="0.25">
      <c r="A78" s="4">
        <v>96</v>
      </c>
      <c r="B78" s="6">
        <v>45022</v>
      </c>
      <c r="C78" s="4"/>
      <c r="D78" s="4">
        <v>0.70588235294117652</v>
      </c>
      <c r="E78" s="9">
        <f t="shared" si="3"/>
        <v>10.334558823529409</v>
      </c>
      <c r="F78" s="10">
        <v>0.33332879818594108</v>
      </c>
      <c r="G78">
        <f t="shared" si="2"/>
        <v>31.004098295054824</v>
      </c>
      <c r="H78" s="4"/>
      <c r="J78" s="37"/>
      <c r="K78" s="72"/>
    </row>
    <row r="79" spans="1:11" x14ac:dyDescent="0.25">
      <c r="A79" s="4">
        <v>97</v>
      </c>
      <c r="B79" s="6">
        <v>45023</v>
      </c>
      <c r="C79" s="4"/>
      <c r="D79" s="4">
        <v>0.70588235294117652</v>
      </c>
      <c r="E79" s="9">
        <f t="shared" si="3"/>
        <v>11.040441176470585</v>
      </c>
      <c r="F79" s="10">
        <v>0.34579818594104311</v>
      </c>
      <c r="G79">
        <f t="shared" si="2"/>
        <v>31.92741207252292</v>
      </c>
      <c r="H79" s="4"/>
      <c r="J79" s="37"/>
      <c r="K79" s="39"/>
    </row>
    <row r="80" spans="1:11" x14ac:dyDescent="0.25">
      <c r="A80" s="4">
        <v>98</v>
      </c>
      <c r="B80" s="6">
        <v>45024</v>
      </c>
      <c r="C80" s="4"/>
      <c r="D80" s="4">
        <v>0.70588235294117652</v>
      </c>
      <c r="E80" s="9">
        <f t="shared" si="3"/>
        <v>11.746323529411761</v>
      </c>
      <c r="F80" s="10">
        <v>0.35826757369614515</v>
      </c>
      <c r="G80">
        <f t="shared" si="2"/>
        <v>32.786454571448559</v>
      </c>
      <c r="H80" s="4"/>
      <c r="J80" s="37"/>
      <c r="K80" s="39"/>
    </row>
    <row r="81" spans="1:11" x14ac:dyDescent="0.25">
      <c r="A81" s="4">
        <v>99</v>
      </c>
      <c r="B81" s="6">
        <v>45025</v>
      </c>
      <c r="C81" s="4"/>
      <c r="D81" s="4">
        <v>0.70588235294117652</v>
      </c>
      <c r="E81" s="9">
        <f t="shared" si="3"/>
        <v>12.452205882352937</v>
      </c>
      <c r="F81" s="10">
        <v>0.37073696145124724</v>
      </c>
      <c r="G81">
        <f t="shared" si="2"/>
        <v>33.587710903193639</v>
      </c>
      <c r="H81" s="4"/>
      <c r="J81" s="37"/>
      <c r="K81" s="39"/>
    </row>
    <row r="82" spans="1:11" x14ac:dyDescent="0.25">
      <c r="A82" s="4">
        <v>100</v>
      </c>
      <c r="B82" s="6">
        <v>45026</v>
      </c>
      <c r="C82" s="4"/>
      <c r="D82" s="4">
        <v>0.70588235294117652</v>
      </c>
      <c r="E82" s="9">
        <f t="shared" si="3"/>
        <v>13.158088235294112</v>
      </c>
      <c r="F82" s="10">
        <v>0.38320634920634927</v>
      </c>
      <c r="G82">
        <f t="shared" si="2"/>
        <v>34.336822086965824</v>
      </c>
      <c r="H82" s="4"/>
      <c r="J82" s="37"/>
      <c r="K82" s="39"/>
    </row>
    <row r="83" spans="1:11" x14ac:dyDescent="0.25">
      <c r="A83" s="4">
        <v>101</v>
      </c>
      <c r="B83" s="6">
        <v>45027</v>
      </c>
      <c r="C83" s="4"/>
      <c r="D83" s="4">
        <v>0.70588235294117652</v>
      </c>
      <c r="E83" s="9">
        <f t="shared" si="3"/>
        <v>13.863970588235288</v>
      </c>
      <c r="F83" s="10">
        <v>0.39567573696145131</v>
      </c>
      <c r="G83">
        <f t="shared" si="2"/>
        <v>35.038718054086758</v>
      </c>
      <c r="H83" s="4"/>
      <c r="J83" s="37"/>
      <c r="K83" s="39"/>
    </row>
    <row r="84" spans="1:11" x14ac:dyDescent="0.25">
      <c r="A84" s="4">
        <v>102</v>
      </c>
      <c r="B84" s="6">
        <v>45028</v>
      </c>
      <c r="C84" s="4"/>
      <c r="D84" s="4">
        <v>0.70588235294117652</v>
      </c>
      <c r="E84" s="9">
        <f t="shared" si="3"/>
        <v>14.569852941176464</v>
      </c>
      <c r="F84" s="10">
        <v>0.4081451247165534</v>
      </c>
      <c r="G84">
        <f t="shared" si="2"/>
        <v>35.697726271494396</v>
      </c>
      <c r="H84" s="4"/>
      <c r="J84" s="37"/>
      <c r="K84" s="39"/>
    </row>
    <row r="85" spans="1:11" x14ac:dyDescent="0.25">
      <c r="A85" s="4">
        <v>103</v>
      </c>
      <c r="B85" s="6">
        <v>45029</v>
      </c>
      <c r="C85" s="4"/>
      <c r="D85" s="4">
        <v>0.70588235294117652</v>
      </c>
      <c r="E85" s="9">
        <f t="shared" si="3"/>
        <v>15.27573529411764</v>
      </c>
      <c r="F85" s="10">
        <v>0.42061451247165543</v>
      </c>
      <c r="G85">
        <f t="shared" si="2"/>
        <v>36.317661043963739</v>
      </c>
      <c r="H85" s="4"/>
      <c r="J85" s="37"/>
      <c r="K85" s="39"/>
    </row>
    <row r="86" spans="1:11" x14ac:dyDescent="0.25">
      <c r="A86" s="4">
        <v>104</v>
      </c>
      <c r="B86" s="6">
        <v>45030</v>
      </c>
      <c r="C86" s="4"/>
      <c r="D86" s="4">
        <v>0.70588235294117652</v>
      </c>
      <c r="E86" s="9">
        <f t="shared" si="3"/>
        <v>15.981617647058815</v>
      </c>
      <c r="F86" s="10">
        <v>0.43308390022675747</v>
      </c>
      <c r="G86">
        <f t="shared" si="2"/>
        <v>36.901897389145695</v>
      </c>
      <c r="H86" s="4"/>
      <c r="J86" s="37"/>
      <c r="K86" s="39"/>
    </row>
    <row r="87" spans="1:11" x14ac:dyDescent="0.25">
      <c r="A87" s="4">
        <v>105</v>
      </c>
      <c r="B87" s="6">
        <v>45031</v>
      </c>
      <c r="C87" s="4">
        <v>17</v>
      </c>
      <c r="D87" s="4"/>
      <c r="E87" s="9">
        <f t="shared" si="3"/>
        <v>15.981617647058815</v>
      </c>
      <c r="F87" s="10">
        <v>0.44555328798185956</v>
      </c>
      <c r="G87">
        <f t="shared" si="2"/>
        <v>35.869149837155952</v>
      </c>
      <c r="H87" s="4"/>
      <c r="J87" s="37"/>
      <c r="K87" s="76"/>
    </row>
    <row r="88" spans="1:11" x14ac:dyDescent="0.25">
      <c r="A88" s="4">
        <v>106</v>
      </c>
      <c r="B88" s="6">
        <v>45032</v>
      </c>
      <c r="C88" s="4"/>
      <c r="D88" s="4">
        <f>(C98-C87)/(A98-A87)</f>
        <v>2</v>
      </c>
      <c r="E88" s="8">
        <f>D88+E87</f>
        <v>17.981617647058815</v>
      </c>
      <c r="F88" s="10">
        <v>0.45802267573696159</v>
      </c>
      <c r="G88">
        <f t="shared" si="2"/>
        <v>39.259230163935158</v>
      </c>
      <c r="H88" s="4"/>
      <c r="J88" s="37"/>
      <c r="K88" s="39"/>
    </row>
    <row r="89" spans="1:11" x14ac:dyDescent="0.25">
      <c r="A89" s="4">
        <v>107</v>
      </c>
      <c r="B89" s="6">
        <v>45033</v>
      </c>
      <c r="C89" s="4"/>
      <c r="D89" s="4">
        <v>2</v>
      </c>
      <c r="E89" s="8">
        <f t="shared" ref="E89:E98" si="4">D89+E88</f>
        <v>19.981617647058815</v>
      </c>
      <c r="F89" s="10">
        <v>0.47049206349206368</v>
      </c>
      <c r="G89">
        <f t="shared" si="2"/>
        <v>42.469616806609253</v>
      </c>
      <c r="H89" s="4"/>
      <c r="J89" s="37"/>
      <c r="K89" s="39"/>
    </row>
    <row r="90" spans="1:11" x14ac:dyDescent="0.25">
      <c r="A90" s="4">
        <v>108</v>
      </c>
      <c r="B90" s="6">
        <v>45034</v>
      </c>
      <c r="C90" s="4"/>
      <c r="D90" s="4">
        <v>2</v>
      </c>
      <c r="E90" s="8">
        <f t="shared" si="4"/>
        <v>21.981617647058815</v>
      </c>
      <c r="F90" s="10">
        <v>0.48296145124716572</v>
      </c>
      <c r="G90">
        <f t="shared" si="2"/>
        <v>45.514228082375993</v>
      </c>
      <c r="H90" s="4"/>
      <c r="J90" s="37"/>
      <c r="K90" s="39"/>
    </row>
    <row r="91" spans="1:11" x14ac:dyDescent="0.25">
      <c r="A91" s="4">
        <v>109</v>
      </c>
      <c r="B91" s="6">
        <v>45035</v>
      </c>
      <c r="C91" s="4"/>
      <c r="D91" s="4">
        <v>2</v>
      </c>
      <c r="E91" s="8">
        <f t="shared" si="4"/>
        <v>23.981617647058815</v>
      </c>
      <c r="F91" s="10">
        <v>0.49543083900226775</v>
      </c>
      <c r="G91">
        <f t="shared" si="2"/>
        <v>48.405581080407963</v>
      </c>
      <c r="H91" s="4"/>
      <c r="J91" s="37"/>
      <c r="K91" s="39"/>
    </row>
    <row r="92" spans="1:11" x14ac:dyDescent="0.25">
      <c r="A92" s="4">
        <v>110</v>
      </c>
      <c r="B92" s="6">
        <v>45036</v>
      </c>
      <c r="C92" s="4"/>
      <c r="D92" s="4">
        <v>2</v>
      </c>
      <c r="E92" s="8">
        <f t="shared" si="4"/>
        <v>25.981617647058815</v>
      </c>
      <c r="F92" s="10">
        <v>0.50790022675736979</v>
      </c>
      <c r="G92">
        <f t="shared" si="2"/>
        <v>51.154963668623353</v>
      </c>
      <c r="H92" s="4"/>
      <c r="J92" s="37"/>
      <c r="K92" s="39"/>
    </row>
    <row r="93" spans="1:11" x14ac:dyDescent="0.25">
      <c r="A93" s="4">
        <v>111</v>
      </c>
      <c r="B93" s="6">
        <v>45037</v>
      </c>
      <c r="C93" s="4"/>
      <c r="D93" s="4">
        <v>2</v>
      </c>
      <c r="E93" s="8">
        <f t="shared" si="4"/>
        <v>27.981617647058815</v>
      </c>
      <c r="F93" s="10">
        <v>0.52040816326530615</v>
      </c>
      <c r="G93">
        <f t="shared" si="2"/>
        <v>53.768598615916936</v>
      </c>
      <c r="H93" s="4"/>
      <c r="J93" s="37"/>
      <c r="K93" s="39"/>
    </row>
    <row r="94" spans="1:11" x14ac:dyDescent="0.25">
      <c r="A94" s="4">
        <v>112</v>
      </c>
      <c r="B94" s="6">
        <v>45038</v>
      </c>
      <c r="C94" s="4"/>
      <c r="D94" s="4">
        <v>2</v>
      </c>
      <c r="E94" s="8">
        <f t="shared" si="4"/>
        <v>29.981617647058815</v>
      </c>
      <c r="F94" s="10">
        <v>0.53279883381924198</v>
      </c>
      <c r="G94">
        <f t="shared" si="2"/>
        <v>56.271928059869623</v>
      </c>
      <c r="H94" s="4"/>
      <c r="J94" s="37"/>
      <c r="K94" s="39"/>
    </row>
    <row r="95" spans="1:11" x14ac:dyDescent="0.25">
      <c r="A95" s="4">
        <v>113</v>
      </c>
      <c r="B95" s="6">
        <v>45039</v>
      </c>
      <c r="C95" s="4"/>
      <c r="D95" s="4">
        <v>2</v>
      </c>
      <c r="E95" s="8">
        <f t="shared" si="4"/>
        <v>31.981617647058815</v>
      </c>
      <c r="F95" s="10">
        <v>0.5451865889212828</v>
      </c>
      <c r="G95">
        <f t="shared" si="2"/>
        <v>58.661783501201469</v>
      </c>
      <c r="H95" s="4"/>
      <c r="J95" s="37"/>
      <c r="K95" s="39"/>
    </row>
    <row r="96" spans="1:11" x14ac:dyDescent="0.25">
      <c r="A96" s="4">
        <v>114</v>
      </c>
      <c r="B96" s="6">
        <v>45040</v>
      </c>
      <c r="C96" s="4"/>
      <c r="D96" s="4">
        <v>2</v>
      </c>
      <c r="E96" s="8">
        <f t="shared" si="4"/>
        <v>33.981617647058812</v>
      </c>
      <c r="F96" s="10">
        <v>0.55757434402332362</v>
      </c>
      <c r="G96">
        <f t="shared" si="2"/>
        <v>60.945447026589413</v>
      </c>
      <c r="H96" s="4"/>
      <c r="J96" s="37"/>
      <c r="K96" s="39"/>
    </row>
    <row r="97" spans="1:11" x14ac:dyDescent="0.25">
      <c r="A97" s="4">
        <v>115</v>
      </c>
      <c r="B97" s="6">
        <v>45041</v>
      </c>
      <c r="C97" s="4"/>
      <c r="D97" s="68">
        <v>2</v>
      </c>
      <c r="E97" s="8">
        <f t="shared" si="4"/>
        <v>35.981617647058812</v>
      </c>
      <c r="F97" s="10">
        <v>0.56996209912536444</v>
      </c>
      <c r="G97">
        <f t="shared" si="2"/>
        <v>63.129842672476677</v>
      </c>
      <c r="H97" s="4"/>
      <c r="I97" s="37"/>
      <c r="J97" s="37"/>
      <c r="K97" s="39"/>
    </row>
    <row r="98" spans="1:11" x14ac:dyDescent="0.25">
      <c r="A98" s="4">
        <v>116</v>
      </c>
      <c r="B98" s="6">
        <v>45042</v>
      </c>
      <c r="C98" s="4">
        <v>39</v>
      </c>
      <c r="D98" s="4"/>
      <c r="E98" s="8">
        <f t="shared" si="4"/>
        <v>35.981617647058812</v>
      </c>
      <c r="F98" s="10">
        <v>0.58234985422740515</v>
      </c>
      <c r="G98">
        <f t="shared" si="2"/>
        <v>61.786943683183516</v>
      </c>
      <c r="H98" s="4"/>
      <c r="J98" s="37"/>
      <c r="K98" s="39"/>
    </row>
    <row r="99" spans="1:11" x14ac:dyDescent="0.25">
      <c r="A99" s="4">
        <v>117</v>
      </c>
      <c r="B99" s="6">
        <v>45043</v>
      </c>
      <c r="C99" s="4"/>
      <c r="D99" s="4"/>
      <c r="E99" s="8"/>
      <c r="F99" s="10">
        <v>0.59473760932944597</v>
      </c>
      <c r="H99" s="4"/>
      <c r="J99" s="37"/>
      <c r="K99" s="39"/>
    </row>
    <row r="100" spans="1:11" x14ac:dyDescent="0.25">
      <c r="A100" s="4">
        <v>118</v>
      </c>
      <c r="B100" s="6">
        <v>45044</v>
      </c>
      <c r="C100" s="4"/>
      <c r="D100" s="4"/>
      <c r="E100" s="8"/>
      <c r="F100" s="10">
        <v>0.60712536443148679</v>
      </c>
      <c r="H100" s="4"/>
      <c r="J100" s="37"/>
      <c r="K100" s="39"/>
    </row>
    <row r="101" spans="1:11" x14ac:dyDescent="0.25">
      <c r="A101" s="4">
        <v>119</v>
      </c>
      <c r="B101" s="6">
        <v>45045</v>
      </c>
      <c r="C101" s="4"/>
      <c r="D101" s="4"/>
      <c r="E101" s="8"/>
      <c r="F101" s="10">
        <v>0.61951311953352761</v>
      </c>
      <c r="H101" s="4"/>
      <c r="J101" s="37"/>
      <c r="K101" s="39"/>
    </row>
    <row r="102" spans="1:11" x14ac:dyDescent="0.25">
      <c r="A102" s="4">
        <v>120</v>
      </c>
      <c r="B102" s="6">
        <v>45046</v>
      </c>
      <c r="C102" s="4"/>
      <c r="D102" s="4"/>
      <c r="E102" s="8"/>
      <c r="F102" s="10">
        <v>0.63190087463556843</v>
      </c>
      <c r="H102" s="4"/>
      <c r="J102" s="37"/>
      <c r="K102" s="39"/>
    </row>
    <row r="103" spans="1:11" x14ac:dyDescent="0.25">
      <c r="A103" s="4">
        <v>121</v>
      </c>
      <c r="B103" s="6">
        <v>45047</v>
      </c>
      <c r="C103" s="4"/>
      <c r="D103" s="4"/>
      <c r="E103" s="8"/>
      <c r="F103" s="10">
        <v>0.64428862973760925</v>
      </c>
      <c r="H103" s="4"/>
      <c r="J103" s="37"/>
      <c r="K103" s="39"/>
    </row>
    <row r="104" spans="1:11" x14ac:dyDescent="0.25">
      <c r="A104" s="4">
        <v>122</v>
      </c>
      <c r="B104" s="6">
        <v>45048</v>
      </c>
      <c r="C104" s="4"/>
      <c r="D104" s="4"/>
      <c r="E104" s="8"/>
      <c r="F104" s="10">
        <v>0.65667638483965007</v>
      </c>
      <c r="G104" s="70"/>
      <c r="H104" s="4"/>
      <c r="J104" s="37"/>
      <c r="K104" s="39"/>
    </row>
    <row r="105" spans="1:11" x14ac:dyDescent="0.25">
      <c r="A105" s="4">
        <v>123</v>
      </c>
      <c r="B105" s="6">
        <v>45049</v>
      </c>
      <c r="C105" s="4"/>
      <c r="D105" s="88"/>
      <c r="E105" s="8"/>
      <c r="F105" s="10">
        <v>0.66906413994169089</v>
      </c>
      <c r="H105" s="101"/>
      <c r="J105" s="37"/>
      <c r="K105" s="39"/>
    </row>
    <row r="106" spans="1:11" x14ac:dyDescent="0.25">
      <c r="A106" s="4">
        <v>124</v>
      </c>
      <c r="B106" s="6">
        <v>45050</v>
      </c>
      <c r="C106" s="4"/>
      <c r="D106" s="88"/>
      <c r="E106" s="8"/>
      <c r="F106" s="10">
        <v>0.68145189504373171</v>
      </c>
      <c r="H106" s="101"/>
      <c r="J106" s="37"/>
      <c r="K106" s="39"/>
    </row>
    <row r="107" spans="1:11" x14ac:dyDescent="0.25">
      <c r="A107" s="4">
        <v>125</v>
      </c>
      <c r="B107" s="6">
        <v>45051</v>
      </c>
      <c r="C107" s="4"/>
      <c r="D107" s="88"/>
      <c r="E107" s="8"/>
      <c r="F107" s="10">
        <v>0.69383965014577254</v>
      </c>
      <c r="H107" s="101"/>
      <c r="J107" s="37"/>
      <c r="K107" s="39"/>
    </row>
    <row r="108" spans="1:11" x14ac:dyDescent="0.25">
      <c r="A108" s="4">
        <v>126</v>
      </c>
      <c r="B108" s="6">
        <v>45052</v>
      </c>
      <c r="C108" s="4"/>
      <c r="D108" s="88"/>
      <c r="E108" s="8"/>
      <c r="F108" s="10">
        <v>0.70622740524781324</v>
      </c>
      <c r="H108" s="101"/>
      <c r="J108" s="37"/>
      <c r="K108" s="39"/>
    </row>
    <row r="109" spans="1:11" x14ac:dyDescent="0.25">
      <c r="A109" s="4">
        <v>127</v>
      </c>
      <c r="B109" s="6">
        <v>45053</v>
      </c>
      <c r="C109" s="4"/>
      <c r="D109" s="88"/>
      <c r="E109" s="8"/>
      <c r="F109" s="10">
        <v>0.71861516034985407</v>
      </c>
      <c r="H109" s="101"/>
      <c r="J109" s="37"/>
      <c r="K109" s="39"/>
    </row>
    <row r="110" spans="1:11" x14ac:dyDescent="0.25">
      <c r="A110" s="4">
        <v>128</v>
      </c>
      <c r="B110" s="6">
        <v>45054</v>
      </c>
      <c r="C110" s="4"/>
      <c r="D110" s="88"/>
      <c r="E110" s="8"/>
      <c r="F110" s="10">
        <v>0.73100291545189489</v>
      </c>
      <c r="H110" s="101"/>
      <c r="J110" s="37"/>
      <c r="K110" s="39"/>
    </row>
    <row r="111" spans="1:11" x14ac:dyDescent="0.25">
      <c r="A111" s="4">
        <v>129</v>
      </c>
      <c r="B111" s="6">
        <v>45055</v>
      </c>
      <c r="C111" s="4"/>
      <c r="D111" s="88"/>
      <c r="E111" s="8"/>
      <c r="F111" s="10">
        <v>0.74339067055393571</v>
      </c>
      <c r="H111" s="101"/>
      <c r="J111" s="37"/>
      <c r="K111" s="39"/>
    </row>
    <row r="112" spans="1:11" x14ac:dyDescent="0.25">
      <c r="A112" s="4">
        <v>130</v>
      </c>
      <c r="B112" s="6">
        <v>45056</v>
      </c>
      <c r="C112" s="4"/>
      <c r="D112" s="88"/>
      <c r="E112" s="8"/>
      <c r="F112" s="10">
        <v>0.75577842565597653</v>
      </c>
      <c r="H112" s="101"/>
      <c r="J112" s="37"/>
      <c r="K112" s="39"/>
    </row>
    <row r="113" spans="1:11" x14ac:dyDescent="0.25">
      <c r="A113" s="4">
        <v>131</v>
      </c>
      <c r="B113" s="6">
        <v>45057</v>
      </c>
      <c r="C113" s="4"/>
      <c r="D113" s="88"/>
      <c r="E113" s="8"/>
      <c r="F113" s="10">
        <v>0.76816618075801735</v>
      </c>
      <c r="H113" s="101"/>
      <c r="J113" s="37"/>
      <c r="K113" s="39"/>
    </row>
    <row r="114" spans="1:11" x14ac:dyDescent="0.25">
      <c r="A114" s="4">
        <v>132</v>
      </c>
      <c r="B114" s="6">
        <v>45058</v>
      </c>
      <c r="C114" s="4"/>
      <c r="D114" s="88"/>
      <c r="E114" s="8"/>
      <c r="F114" s="10">
        <v>0.78055393586005817</v>
      </c>
      <c r="H114" s="101"/>
      <c r="J114" s="37"/>
      <c r="K114" s="39"/>
    </row>
    <row r="115" spans="1:11" x14ac:dyDescent="0.25">
      <c r="A115" s="4">
        <v>133</v>
      </c>
      <c r="B115" s="6">
        <v>45059</v>
      </c>
      <c r="C115" s="4"/>
      <c r="D115" s="88"/>
      <c r="E115" s="8"/>
      <c r="F115" s="10">
        <v>0.79294169096209888</v>
      </c>
      <c r="H115" s="101"/>
      <c r="J115" s="37"/>
      <c r="K115" s="39"/>
    </row>
    <row r="116" spans="1:11" x14ac:dyDescent="0.25">
      <c r="A116" s="4">
        <v>134</v>
      </c>
      <c r="B116" s="6">
        <v>45060</v>
      </c>
      <c r="C116" s="4"/>
      <c r="D116" s="88"/>
      <c r="E116" s="8"/>
      <c r="F116" s="10">
        <v>0.8053294460641397</v>
      </c>
      <c r="H116" s="101"/>
      <c r="J116" s="37"/>
      <c r="K116" s="39"/>
    </row>
    <row r="117" spans="1:11" x14ac:dyDescent="0.25">
      <c r="A117" s="4">
        <v>135</v>
      </c>
      <c r="B117" s="6">
        <v>45061</v>
      </c>
      <c r="C117" s="4"/>
      <c r="D117" s="88"/>
      <c r="E117" s="8"/>
      <c r="F117" s="10">
        <v>0.81771720116618052</v>
      </c>
      <c r="H117" s="101"/>
      <c r="K117" s="39"/>
    </row>
    <row r="118" spans="1:11" x14ac:dyDescent="0.25">
      <c r="A118" s="4">
        <v>136</v>
      </c>
      <c r="B118" s="6">
        <v>45062</v>
      </c>
      <c r="C118" s="4"/>
      <c r="D118" s="88"/>
      <c r="E118" s="8"/>
      <c r="F118" s="10">
        <v>0.83010495626822134</v>
      </c>
      <c r="H118" s="31"/>
    </row>
    <row r="119" spans="1:11" x14ac:dyDescent="0.25">
      <c r="A119" s="4">
        <v>137</v>
      </c>
      <c r="B119" s="6">
        <v>45063</v>
      </c>
      <c r="C119" s="4"/>
      <c r="D119" s="88"/>
      <c r="E119" s="8"/>
      <c r="F119" s="10">
        <v>0.84249271137026216</v>
      </c>
      <c r="H119" s="31"/>
    </row>
    <row r="120" spans="1:11" x14ac:dyDescent="0.25">
      <c r="A120" s="4">
        <v>138</v>
      </c>
      <c r="B120" s="6">
        <v>45064</v>
      </c>
      <c r="C120" s="4"/>
      <c r="D120" s="88"/>
      <c r="E120" s="8"/>
      <c r="F120" s="10">
        <v>0.85488046647230298</v>
      </c>
      <c r="H120" s="31"/>
    </row>
    <row r="121" spans="1:11" x14ac:dyDescent="0.25">
      <c r="A121" s="4">
        <v>139</v>
      </c>
      <c r="B121" s="6">
        <v>45065</v>
      </c>
      <c r="C121" s="4"/>
      <c r="D121" s="88"/>
      <c r="E121" s="8"/>
      <c r="F121" s="10">
        <v>0.86734693877551017</v>
      </c>
      <c r="H121" s="31"/>
    </row>
    <row r="122" spans="1:11" x14ac:dyDescent="0.25">
      <c r="A122" s="4">
        <v>140</v>
      </c>
      <c r="B122" s="6">
        <v>45066</v>
      </c>
      <c r="C122" s="4"/>
      <c r="D122" s="88"/>
      <c r="E122" s="8"/>
      <c r="F122" s="10">
        <v>0.87366375121477169</v>
      </c>
      <c r="H122" s="31"/>
    </row>
    <row r="123" spans="1:11" x14ac:dyDescent="0.25">
      <c r="A123" s="4">
        <v>141</v>
      </c>
      <c r="B123" s="6">
        <v>45067</v>
      </c>
      <c r="C123" s="4"/>
      <c r="D123" s="88"/>
      <c r="E123" s="8"/>
      <c r="F123" s="10">
        <v>0.87998007774538389</v>
      </c>
      <c r="H123" s="31"/>
    </row>
    <row r="124" spans="1:11" x14ac:dyDescent="0.25">
      <c r="A124" s="4">
        <v>142</v>
      </c>
      <c r="B124" s="6">
        <v>45068</v>
      </c>
      <c r="C124" s="4"/>
      <c r="D124" s="88"/>
      <c r="E124" s="8"/>
      <c r="F124" s="10">
        <v>0.8862964042759961</v>
      </c>
      <c r="H124" s="31"/>
    </row>
    <row r="125" spans="1:11" x14ac:dyDescent="0.25">
      <c r="A125" s="4">
        <v>143</v>
      </c>
      <c r="B125" s="6">
        <v>45069</v>
      </c>
      <c r="C125" s="4"/>
      <c r="D125" s="88"/>
      <c r="E125" s="8"/>
      <c r="F125" s="10">
        <v>0.89261273080660841</v>
      </c>
      <c r="H125" s="31"/>
    </row>
    <row r="126" spans="1:11" x14ac:dyDescent="0.25">
      <c r="A126" s="4">
        <v>144</v>
      </c>
      <c r="B126" s="6">
        <v>45070</v>
      </c>
      <c r="C126" s="4"/>
      <c r="D126" s="88"/>
      <c r="E126" s="8"/>
      <c r="F126" s="10">
        <v>0.89892905733722062</v>
      </c>
      <c r="H126" s="31"/>
    </row>
    <row r="127" spans="1:11" x14ac:dyDescent="0.25">
      <c r="A127" s="4">
        <v>145</v>
      </c>
      <c r="B127" s="6">
        <v>45071</v>
      </c>
      <c r="C127" s="4"/>
      <c r="D127" s="88"/>
      <c r="E127" s="8"/>
      <c r="F127" s="10">
        <v>0.90524538386783282</v>
      </c>
      <c r="H127" s="31"/>
    </row>
    <row r="128" spans="1:11" x14ac:dyDescent="0.25">
      <c r="A128" s="4">
        <v>146</v>
      </c>
      <c r="B128" s="6">
        <v>45072</v>
      </c>
      <c r="C128" s="4"/>
      <c r="D128" s="88"/>
      <c r="E128" s="8"/>
      <c r="F128" s="10">
        <v>0.91156171039844514</v>
      </c>
      <c r="H128" s="31"/>
    </row>
    <row r="129" spans="1:9" x14ac:dyDescent="0.25">
      <c r="A129" s="4">
        <v>147</v>
      </c>
      <c r="B129" s="6">
        <v>45073</v>
      </c>
      <c r="C129" s="4"/>
      <c r="D129" s="88"/>
      <c r="E129" s="8"/>
      <c r="F129" s="10">
        <v>0.91787803692905734</v>
      </c>
      <c r="H129" s="31"/>
    </row>
    <row r="130" spans="1:9" x14ac:dyDescent="0.25">
      <c r="A130" s="4">
        <v>148</v>
      </c>
      <c r="B130" s="6">
        <v>45074</v>
      </c>
      <c r="C130" s="4"/>
      <c r="D130" s="88"/>
      <c r="E130" s="8"/>
      <c r="F130" s="10">
        <v>0.92419436345966954</v>
      </c>
      <c r="H130" s="31"/>
    </row>
    <row r="131" spans="1:9" x14ac:dyDescent="0.25">
      <c r="A131" s="4">
        <v>149</v>
      </c>
      <c r="B131" s="6">
        <v>45075</v>
      </c>
      <c r="C131" s="4"/>
      <c r="D131" s="88"/>
      <c r="E131" s="8"/>
      <c r="F131" s="10">
        <v>0.93051068999028186</v>
      </c>
      <c r="H131" s="31"/>
    </row>
    <row r="132" spans="1:9" x14ac:dyDescent="0.25">
      <c r="A132" s="4">
        <v>150</v>
      </c>
      <c r="B132" s="6">
        <v>45076</v>
      </c>
      <c r="C132" s="4"/>
      <c r="D132" s="88"/>
      <c r="E132" s="8"/>
      <c r="F132" s="10">
        <v>0.93682701652089406</v>
      </c>
      <c r="H132" s="31"/>
    </row>
    <row r="133" spans="1:9" x14ac:dyDescent="0.25">
      <c r="A133" s="4">
        <v>151</v>
      </c>
      <c r="B133" s="6">
        <v>45077</v>
      </c>
      <c r="C133" s="4"/>
      <c r="D133" s="88"/>
      <c r="E133" s="8"/>
      <c r="F133" s="10">
        <v>0.94314334305150627</v>
      </c>
      <c r="H133" s="31"/>
    </row>
    <row r="134" spans="1:9" x14ac:dyDescent="0.25">
      <c r="A134" s="4">
        <v>152</v>
      </c>
      <c r="B134" s="6">
        <v>45078</v>
      </c>
      <c r="C134" s="4"/>
      <c r="D134" s="88"/>
      <c r="E134" s="8"/>
      <c r="F134" s="10">
        <v>0.94945966958211858</v>
      </c>
      <c r="H134" s="31"/>
    </row>
    <row r="135" spans="1:9" x14ac:dyDescent="0.25">
      <c r="A135" s="4">
        <v>153</v>
      </c>
      <c r="B135" s="6">
        <v>45079</v>
      </c>
      <c r="C135" s="4"/>
      <c r="D135" s="88"/>
      <c r="E135" s="8"/>
      <c r="F135" s="10">
        <v>0.95577599611273079</v>
      </c>
      <c r="H135" s="31"/>
    </row>
    <row r="136" spans="1:9" x14ac:dyDescent="0.25">
      <c r="A136" s="4">
        <v>154</v>
      </c>
      <c r="B136" s="6">
        <v>45080</v>
      </c>
      <c r="C136" s="4"/>
      <c r="D136" s="88"/>
      <c r="E136" s="8"/>
      <c r="F136" s="10">
        <v>0.96209232264334299</v>
      </c>
      <c r="H136" s="31"/>
    </row>
    <row r="137" spans="1:9" x14ac:dyDescent="0.25">
      <c r="A137" s="4">
        <v>155</v>
      </c>
      <c r="B137" s="6">
        <v>45081</v>
      </c>
      <c r="C137" s="4"/>
      <c r="D137" s="88"/>
      <c r="E137" s="8"/>
      <c r="F137" s="10">
        <v>0.9684086491739553</v>
      </c>
      <c r="H137" s="31"/>
    </row>
    <row r="138" spans="1:9" x14ac:dyDescent="0.25">
      <c r="A138" s="4">
        <v>156</v>
      </c>
      <c r="B138" s="6">
        <v>45082</v>
      </c>
      <c r="C138" s="4"/>
      <c r="D138" s="88"/>
      <c r="E138" s="8"/>
      <c r="F138" s="10">
        <v>0.97472497570456751</v>
      </c>
      <c r="H138" s="31"/>
    </row>
    <row r="139" spans="1:9" x14ac:dyDescent="0.25">
      <c r="A139" s="4">
        <v>157</v>
      </c>
      <c r="B139" s="6">
        <v>45083</v>
      </c>
      <c r="D139" s="88"/>
      <c r="E139" s="8"/>
      <c r="F139" s="10">
        <v>0.98104130223517971</v>
      </c>
      <c r="H139" s="31"/>
    </row>
    <row r="140" spans="1:9" x14ac:dyDescent="0.25">
      <c r="A140" s="4">
        <v>158</v>
      </c>
      <c r="B140" s="6">
        <v>45084</v>
      </c>
      <c r="D140" s="88"/>
      <c r="E140" s="8"/>
      <c r="F140" s="10">
        <v>0.98735762876579203</v>
      </c>
      <c r="H140" s="31"/>
    </row>
    <row r="141" spans="1:9" x14ac:dyDescent="0.25">
      <c r="A141" s="4">
        <v>159</v>
      </c>
      <c r="B141" s="6">
        <v>45085</v>
      </c>
      <c r="D141" s="88"/>
      <c r="E141" s="8"/>
      <c r="F141" s="10">
        <v>0.99367395529640423</v>
      </c>
      <c r="H141" s="31"/>
    </row>
    <row r="142" spans="1:9" x14ac:dyDescent="0.25">
      <c r="A142" s="4">
        <v>160</v>
      </c>
      <c r="B142" s="6">
        <v>45086</v>
      </c>
      <c r="D142" s="88"/>
      <c r="E142" s="8"/>
      <c r="F142" s="10">
        <v>1</v>
      </c>
      <c r="H142" s="109"/>
      <c r="I142" s="108"/>
    </row>
    <row r="143" spans="1:9" x14ac:dyDescent="0.25">
      <c r="A143" s="4">
        <v>161</v>
      </c>
      <c r="B143" s="6">
        <v>45087</v>
      </c>
      <c r="H143" s="106"/>
      <c r="I143" s="107"/>
    </row>
    <row r="144" spans="1:9" x14ac:dyDescent="0.25">
      <c r="A144" s="4">
        <v>162</v>
      </c>
      <c r="B144" s="6">
        <v>45088</v>
      </c>
    </row>
    <row r="145" spans="1:5" x14ac:dyDescent="0.25">
      <c r="A145" s="4">
        <v>163</v>
      </c>
      <c r="B145" s="6">
        <v>45089</v>
      </c>
      <c r="E145" s="15"/>
    </row>
    <row r="146" spans="1:5" x14ac:dyDescent="0.25">
      <c r="A146" s="4">
        <v>164</v>
      </c>
      <c r="B146" s="6">
        <v>45090</v>
      </c>
    </row>
    <row r="147" spans="1:5" x14ac:dyDescent="0.25">
      <c r="A147" s="4">
        <v>165</v>
      </c>
      <c r="B147" s="6">
        <v>45091</v>
      </c>
    </row>
    <row r="148" spans="1:5" x14ac:dyDescent="0.25">
      <c r="A148" s="4">
        <v>166</v>
      </c>
      <c r="B148" s="6">
        <v>45092</v>
      </c>
    </row>
    <row r="149" spans="1:5" x14ac:dyDescent="0.25">
      <c r="A149" s="4">
        <v>167</v>
      </c>
      <c r="B149" s="6">
        <v>45093</v>
      </c>
    </row>
    <row r="150" spans="1:5" x14ac:dyDescent="0.25">
      <c r="A150" s="4">
        <v>168</v>
      </c>
      <c r="B150" s="6">
        <v>45094</v>
      </c>
    </row>
    <row r="151" spans="1:5" x14ac:dyDescent="0.25">
      <c r="A151" s="4">
        <v>169</v>
      </c>
      <c r="B151" s="6">
        <v>45095</v>
      </c>
    </row>
    <row r="152" spans="1:5" x14ac:dyDescent="0.25">
      <c r="A152" s="4">
        <v>170</v>
      </c>
      <c r="B152" s="6">
        <v>45096</v>
      </c>
    </row>
    <row r="153" spans="1:5" x14ac:dyDescent="0.25">
      <c r="A153" s="4">
        <v>171</v>
      </c>
      <c r="B153" s="6">
        <v>45097</v>
      </c>
    </row>
    <row r="154" spans="1:5" x14ac:dyDescent="0.25">
      <c r="A154" s="4">
        <v>172</v>
      </c>
      <c r="B154" s="6">
        <v>45098</v>
      </c>
    </row>
    <row r="155" spans="1:5" x14ac:dyDescent="0.25">
      <c r="A155" s="4">
        <v>173</v>
      </c>
      <c r="B155" s="6">
        <v>45099</v>
      </c>
    </row>
    <row r="156" spans="1:5" x14ac:dyDescent="0.25">
      <c r="A156" s="4">
        <v>174</v>
      </c>
      <c r="B156" s="6">
        <v>45100</v>
      </c>
    </row>
    <row r="157" spans="1:5" x14ac:dyDescent="0.25">
      <c r="A157" s="4">
        <v>175</v>
      </c>
      <c r="B157" s="6">
        <v>45101</v>
      </c>
    </row>
    <row r="158" spans="1:5" x14ac:dyDescent="0.25">
      <c r="A158" s="4">
        <v>176</v>
      </c>
      <c r="B158" s="6">
        <v>45102</v>
      </c>
    </row>
    <row r="159" spans="1:5" x14ac:dyDescent="0.25">
      <c r="A159" s="4">
        <v>177</v>
      </c>
      <c r="B159" s="6">
        <v>45103</v>
      </c>
    </row>
    <row r="160" spans="1:5" x14ac:dyDescent="0.25">
      <c r="A160" s="4">
        <v>178</v>
      </c>
      <c r="B160" s="6">
        <v>45104</v>
      </c>
    </row>
    <row r="161" spans="1:8" x14ac:dyDescent="0.25">
      <c r="A161" s="4">
        <v>179</v>
      </c>
      <c r="B161" s="6">
        <v>45105</v>
      </c>
    </row>
    <row r="162" spans="1:8" x14ac:dyDescent="0.25">
      <c r="A162" s="4">
        <v>180</v>
      </c>
      <c r="B162" s="6">
        <v>45106</v>
      </c>
    </row>
    <row r="163" spans="1:8" ht="15.75" thickBot="1" x14ac:dyDescent="0.3">
      <c r="A163" s="4">
        <v>181</v>
      </c>
      <c r="B163" s="6">
        <v>45107</v>
      </c>
    </row>
    <row r="164" spans="1:8" ht="15.75" thickTop="1" x14ac:dyDescent="0.25">
      <c r="A164" s="4"/>
      <c r="B164" s="6"/>
      <c r="D164" s="4"/>
      <c r="E164" s="3" t="s">
        <v>119</v>
      </c>
      <c r="F164" s="3" t="s">
        <v>91</v>
      </c>
      <c r="G164" s="3" t="s">
        <v>92</v>
      </c>
      <c r="H164" s="92" t="s">
        <v>97</v>
      </c>
    </row>
    <row r="165" spans="1:8" ht="15.75" thickBot="1" x14ac:dyDescent="0.3">
      <c r="A165" s="4"/>
      <c r="B165" s="6"/>
      <c r="D165" s="4"/>
      <c r="E165" s="8">
        <v>39</v>
      </c>
      <c r="F165" s="70">
        <v>61.786943683183516</v>
      </c>
      <c r="G165" s="4">
        <f>E165*(0.81*2)</f>
        <v>63.180000000000007</v>
      </c>
      <c r="H165" s="96">
        <f>F165*(0.81*2)</f>
        <v>100.09484876675731</v>
      </c>
    </row>
    <row r="166" spans="1:8" ht="15.75" thickTop="1" x14ac:dyDescent="0.25">
      <c r="A166" s="4"/>
      <c r="B166" s="6"/>
      <c r="D166" s="4" t="s">
        <v>147</v>
      </c>
      <c r="E166" s="4">
        <f>E165/3.1</f>
        <v>12.580645161290322</v>
      </c>
      <c r="F166" s="4">
        <f>F165/3.1</f>
        <v>19.931272155865649</v>
      </c>
      <c r="G166" s="4"/>
      <c r="H166" s="4"/>
    </row>
    <row r="167" spans="1:8" x14ac:dyDescent="0.25">
      <c r="A167" s="4"/>
      <c r="B167" s="6"/>
      <c r="D167" s="4"/>
      <c r="E167" s="4"/>
      <c r="F167" s="4"/>
      <c r="G167" s="4"/>
      <c r="H167" s="4"/>
    </row>
    <row r="173" spans="1:8" x14ac:dyDescent="0.25">
      <c r="D173" s="4"/>
      <c r="E173" s="4"/>
      <c r="F173" s="4"/>
      <c r="G173" s="4"/>
      <c r="H173" s="4"/>
    </row>
    <row r="174" spans="1:8" x14ac:dyDescent="0.25">
      <c r="D174" s="4"/>
      <c r="E174" s="8"/>
      <c r="F174" s="34"/>
      <c r="G174" s="4"/>
      <c r="H174" s="31"/>
    </row>
    <row r="175" spans="1:8" x14ac:dyDescent="0.25">
      <c r="D175" s="4"/>
      <c r="E175" s="4"/>
      <c r="F175" s="4"/>
      <c r="G175" s="4"/>
      <c r="H175" s="4"/>
    </row>
    <row r="176" spans="1:8" x14ac:dyDescent="0.25">
      <c r="D176" s="4"/>
      <c r="E176" s="4"/>
      <c r="F176" s="4"/>
      <c r="G176" s="4"/>
      <c r="H176" s="4"/>
    </row>
  </sheetData>
  <mergeCells count="4">
    <mergeCell ref="A4:F4"/>
    <mergeCell ref="A1:F1"/>
    <mergeCell ref="A2:F2"/>
    <mergeCell ref="A3:F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76"/>
  <sheetViews>
    <sheetView topLeftCell="A147" workbookViewId="0">
      <selection activeCell="E171" sqref="E171:H171"/>
    </sheetView>
  </sheetViews>
  <sheetFormatPr defaultRowHeight="15" x14ac:dyDescent="0.25"/>
  <cols>
    <col min="1" max="1" width="14.28515625" customWidth="1"/>
    <col min="2" max="2" width="13" customWidth="1"/>
    <col min="3" max="3" width="19.140625" customWidth="1"/>
    <col min="4" max="4" width="12.140625" customWidth="1"/>
    <col min="5" max="5" width="12.42578125" customWidth="1"/>
    <col min="6" max="6" width="26.5703125" customWidth="1"/>
    <col min="7" max="7" width="24.140625" customWidth="1"/>
    <col min="8" max="8" width="22.85546875" customWidth="1"/>
    <col min="9" max="9" width="11.7109375" customWidth="1"/>
    <col min="10" max="10" width="9.85546875" bestFit="1" customWidth="1"/>
    <col min="11" max="11" width="13.140625" customWidth="1"/>
    <col min="13" max="13" width="9.28515625" bestFit="1" customWidth="1"/>
    <col min="14" max="14" width="10.7109375" bestFit="1" customWidth="1"/>
    <col min="15" max="17" width="9.28515625" bestFit="1" customWidth="1"/>
    <col min="19" max="25" width="9.28515625" bestFit="1" customWidth="1"/>
    <col min="29" max="29" width="9.28515625" bestFit="1" customWidth="1"/>
  </cols>
  <sheetData>
    <row r="1" spans="1:29" x14ac:dyDescent="0.25">
      <c r="A1" s="154" t="s">
        <v>38</v>
      </c>
      <c r="B1" s="154"/>
      <c r="C1" s="154"/>
      <c r="D1" s="154"/>
      <c r="E1" s="154"/>
      <c r="F1" s="154"/>
    </row>
    <row r="2" spans="1:29" x14ac:dyDescent="0.25">
      <c r="A2" s="154" t="s">
        <v>36</v>
      </c>
      <c r="B2" s="154"/>
      <c r="C2" s="154"/>
      <c r="D2" s="154"/>
      <c r="E2" s="154"/>
      <c r="F2" s="154"/>
    </row>
    <row r="3" spans="1:29" x14ac:dyDescent="0.25">
      <c r="A3" s="154" t="s">
        <v>41</v>
      </c>
      <c r="B3" s="154"/>
      <c r="C3" s="154"/>
      <c r="D3" s="154"/>
      <c r="E3" s="154"/>
      <c r="F3" s="154"/>
    </row>
    <row r="4" spans="1:29" ht="15.75" thickBot="1" x14ac:dyDescent="0.3">
      <c r="A4" s="168">
        <v>2023</v>
      </c>
      <c r="B4" s="169"/>
      <c r="C4" s="169"/>
      <c r="D4" s="169"/>
      <c r="E4" s="169"/>
      <c r="F4" s="169"/>
    </row>
    <row r="5" spans="1:29" ht="16.5" thickBot="1" x14ac:dyDescent="0.3">
      <c r="A5" s="5" t="s">
        <v>27</v>
      </c>
      <c r="B5" s="5" t="s">
        <v>31</v>
      </c>
      <c r="C5" s="5" t="s">
        <v>32</v>
      </c>
      <c r="D5" s="5" t="s">
        <v>33</v>
      </c>
      <c r="E5" s="5" t="s">
        <v>39</v>
      </c>
      <c r="F5" s="5" t="s">
        <v>112</v>
      </c>
      <c r="G5" s="5" t="s">
        <v>35</v>
      </c>
      <c r="H5" s="87"/>
      <c r="I5" s="133">
        <v>18</v>
      </c>
      <c r="J5" s="133">
        <v>1.8E-3</v>
      </c>
      <c r="K5" s="133" t="s">
        <v>107</v>
      </c>
      <c r="L5" s="133"/>
      <c r="M5" s="133">
        <v>9</v>
      </c>
      <c r="N5" s="135">
        <v>44988</v>
      </c>
      <c r="O5" s="133">
        <v>6.4</v>
      </c>
      <c r="P5" s="133">
        <v>9.1999999999999993</v>
      </c>
      <c r="Q5" s="133">
        <f>P5-O5</f>
        <v>2.7999999999999989</v>
      </c>
      <c r="R5" s="133" t="s">
        <v>65</v>
      </c>
      <c r="S5" s="133">
        <v>0</v>
      </c>
      <c r="T5" s="133">
        <v>0</v>
      </c>
      <c r="U5" s="133">
        <v>0</v>
      </c>
      <c r="V5" s="133">
        <v>2</v>
      </c>
      <c r="W5" s="133">
        <v>2</v>
      </c>
      <c r="X5" s="133">
        <v>2</v>
      </c>
      <c r="Y5" s="134">
        <f>X5/Q5</f>
        <v>0.71428571428571452</v>
      </c>
      <c r="Z5" s="133" t="s">
        <v>127</v>
      </c>
      <c r="AA5" s="133" t="s">
        <v>101</v>
      </c>
      <c r="AB5" s="133" t="s">
        <v>104</v>
      </c>
      <c r="AC5" s="133">
        <v>3</v>
      </c>
    </row>
    <row r="6" spans="1:29" ht="15.75" x14ac:dyDescent="0.25">
      <c r="A6" s="4"/>
      <c r="B6" s="6"/>
      <c r="C6" s="4"/>
      <c r="D6" s="4"/>
      <c r="E6" s="4"/>
      <c r="F6" s="4"/>
      <c r="I6" s="133">
        <v>18</v>
      </c>
      <c r="J6" s="133">
        <v>1.8E-3</v>
      </c>
      <c r="K6" s="133" t="s">
        <v>107</v>
      </c>
      <c r="L6" s="133"/>
      <c r="M6" s="133">
        <v>13</v>
      </c>
      <c r="N6" s="135">
        <v>45012</v>
      </c>
      <c r="O6" s="133">
        <v>6.4</v>
      </c>
      <c r="P6" s="133">
        <v>9.1999999999999993</v>
      </c>
      <c r="Q6" s="133">
        <f t="shared" ref="Q6:Q7" si="0">P6-O6</f>
        <v>2.7999999999999989</v>
      </c>
      <c r="R6" s="133" t="s">
        <v>65</v>
      </c>
      <c r="S6" s="133">
        <v>2</v>
      </c>
      <c r="T6" s="133">
        <v>0</v>
      </c>
      <c r="U6" s="133">
        <v>2</v>
      </c>
      <c r="V6" s="133">
        <v>0</v>
      </c>
      <c r="W6" s="133">
        <v>2</v>
      </c>
      <c r="X6" s="133">
        <v>2</v>
      </c>
      <c r="Y6" s="134">
        <f>X6/Q6</f>
        <v>0.71428571428571452</v>
      </c>
      <c r="Z6" s="133" t="s">
        <v>127</v>
      </c>
      <c r="AA6" s="133" t="s">
        <v>101</v>
      </c>
      <c r="AB6" s="133" t="s">
        <v>106</v>
      </c>
      <c r="AC6" s="133">
        <v>6</v>
      </c>
    </row>
    <row r="7" spans="1:29" ht="15.75" x14ac:dyDescent="0.25">
      <c r="A7" s="4">
        <v>25</v>
      </c>
      <c r="B7" s="6">
        <v>44951</v>
      </c>
      <c r="C7" s="4"/>
      <c r="D7" s="4"/>
      <c r="E7" s="4"/>
      <c r="F7" s="4"/>
      <c r="I7" s="133">
        <v>18</v>
      </c>
      <c r="J7" s="133">
        <v>1.8E-3</v>
      </c>
      <c r="K7" s="133" t="s">
        <v>107</v>
      </c>
      <c r="L7" s="133"/>
      <c r="M7" s="133">
        <v>16</v>
      </c>
      <c r="N7" s="132">
        <v>45033</v>
      </c>
      <c r="O7" s="133">
        <v>6.4</v>
      </c>
      <c r="P7" s="133">
        <v>9.1999999999999993</v>
      </c>
      <c r="Q7" s="133">
        <f t="shared" si="0"/>
        <v>2.7999999999999989</v>
      </c>
      <c r="R7" s="133" t="s">
        <v>65</v>
      </c>
      <c r="S7" s="133">
        <v>8</v>
      </c>
      <c r="T7" s="133">
        <v>0</v>
      </c>
      <c r="U7" s="133">
        <v>8</v>
      </c>
      <c r="V7" s="133">
        <v>9</v>
      </c>
      <c r="W7" s="133">
        <v>10</v>
      </c>
      <c r="X7" s="133">
        <v>11</v>
      </c>
      <c r="Y7" s="134">
        <f>X7/Q7</f>
        <v>3.9285714285714302</v>
      </c>
      <c r="Z7" s="133" t="s">
        <v>127</v>
      </c>
      <c r="AA7" s="133" t="s">
        <v>101</v>
      </c>
      <c r="AB7" s="133" t="s">
        <v>106</v>
      </c>
      <c r="AC7" s="133">
        <v>5</v>
      </c>
    </row>
    <row r="8" spans="1:29" x14ac:dyDescent="0.25">
      <c r="A8" s="4">
        <v>26</v>
      </c>
      <c r="B8" s="6">
        <v>44952</v>
      </c>
      <c r="C8" s="4"/>
      <c r="D8" s="4"/>
      <c r="E8" s="4"/>
      <c r="F8" s="4"/>
      <c r="J8" s="33"/>
    </row>
    <row r="9" spans="1:29" x14ac:dyDescent="0.25">
      <c r="A9" s="4">
        <v>27</v>
      </c>
      <c r="B9" s="6">
        <v>44953</v>
      </c>
      <c r="C9" s="4"/>
      <c r="D9" s="4"/>
      <c r="E9" s="4"/>
      <c r="F9" s="4"/>
      <c r="J9" s="33"/>
    </row>
    <row r="10" spans="1:29" x14ac:dyDescent="0.25">
      <c r="A10" s="4">
        <v>28</v>
      </c>
      <c r="B10" s="6">
        <v>44954</v>
      </c>
      <c r="C10" s="4"/>
      <c r="D10" s="4"/>
      <c r="E10" s="4"/>
      <c r="F10" s="4"/>
      <c r="J10" s="33"/>
    </row>
    <row r="11" spans="1:29" x14ac:dyDescent="0.25">
      <c r="A11" s="4">
        <v>29</v>
      </c>
      <c r="B11" s="6">
        <v>44955</v>
      </c>
      <c r="C11" s="4"/>
      <c r="D11" s="4"/>
      <c r="E11" s="4"/>
      <c r="F11" s="4"/>
    </row>
    <row r="12" spans="1:29" x14ac:dyDescent="0.25">
      <c r="A12" s="4">
        <v>30</v>
      </c>
      <c r="B12" s="6">
        <v>44956</v>
      </c>
      <c r="C12" s="4"/>
      <c r="D12" s="4"/>
      <c r="E12" s="4"/>
      <c r="F12" s="4"/>
    </row>
    <row r="13" spans="1:29" x14ac:dyDescent="0.25">
      <c r="A13" s="4">
        <v>31</v>
      </c>
      <c r="B13" s="6">
        <v>44957</v>
      </c>
      <c r="C13" s="4"/>
      <c r="D13" s="4"/>
      <c r="E13" s="4"/>
      <c r="F13" s="4"/>
    </row>
    <row r="14" spans="1:29" x14ac:dyDescent="0.25">
      <c r="A14" s="4">
        <v>32</v>
      </c>
      <c r="B14" s="6">
        <v>44958</v>
      </c>
      <c r="C14" s="4"/>
      <c r="D14" s="4"/>
      <c r="E14" s="4"/>
      <c r="F14" s="10"/>
    </row>
    <row r="15" spans="1:29" x14ac:dyDescent="0.25">
      <c r="A15" s="4">
        <v>33</v>
      </c>
      <c r="B15" s="6">
        <v>44959</v>
      </c>
      <c r="C15" s="4"/>
      <c r="D15" s="4"/>
      <c r="E15" s="4"/>
      <c r="F15" s="10"/>
    </row>
    <row r="16" spans="1:29" x14ac:dyDescent="0.25">
      <c r="A16" s="4">
        <v>34</v>
      </c>
      <c r="B16" s="6">
        <v>44960</v>
      </c>
      <c r="C16" s="4"/>
      <c r="D16" s="4"/>
      <c r="E16" s="4"/>
      <c r="F16" s="10"/>
    </row>
    <row r="17" spans="1:6" x14ac:dyDescent="0.25">
      <c r="A17" s="4">
        <v>35</v>
      </c>
      <c r="B17" s="6">
        <v>44961</v>
      </c>
      <c r="C17" s="4"/>
      <c r="D17" s="4"/>
      <c r="E17" s="4"/>
      <c r="F17" s="10"/>
    </row>
    <row r="18" spans="1:6" x14ac:dyDescent="0.25">
      <c r="A18" s="4">
        <v>36</v>
      </c>
      <c r="B18" s="6">
        <v>44962</v>
      </c>
      <c r="C18" s="4"/>
      <c r="D18" s="4"/>
      <c r="E18" s="4"/>
      <c r="F18" s="10"/>
    </row>
    <row r="19" spans="1:6" x14ac:dyDescent="0.25">
      <c r="A19" s="4">
        <v>37</v>
      </c>
      <c r="B19" s="6">
        <v>44963</v>
      </c>
      <c r="C19" s="4"/>
      <c r="D19" s="4"/>
      <c r="E19" s="4"/>
      <c r="F19" s="10"/>
    </row>
    <row r="20" spans="1:6" x14ac:dyDescent="0.25">
      <c r="A20" s="4">
        <v>38</v>
      </c>
      <c r="B20" s="6">
        <v>44964</v>
      </c>
      <c r="C20" s="4"/>
      <c r="D20" s="4"/>
      <c r="E20" s="4"/>
      <c r="F20" s="10"/>
    </row>
    <row r="21" spans="1:6" x14ac:dyDescent="0.25">
      <c r="A21" s="4">
        <v>39</v>
      </c>
      <c r="B21" s="6">
        <v>44965</v>
      </c>
      <c r="C21" s="4"/>
      <c r="D21" s="68"/>
      <c r="E21" s="4"/>
      <c r="F21" s="10"/>
    </row>
    <row r="22" spans="1:6" x14ac:dyDescent="0.25">
      <c r="A22" s="4">
        <v>40</v>
      </c>
      <c r="B22" s="6">
        <v>44966</v>
      </c>
      <c r="C22" s="4"/>
      <c r="D22" s="68"/>
      <c r="E22" s="4"/>
      <c r="F22" s="10"/>
    </row>
    <row r="23" spans="1:6" x14ac:dyDescent="0.25">
      <c r="A23" s="4">
        <v>41</v>
      </c>
      <c r="B23" s="6">
        <v>44967</v>
      </c>
      <c r="C23" s="4"/>
      <c r="D23" s="68"/>
      <c r="E23" s="4"/>
      <c r="F23" s="10"/>
    </row>
    <row r="24" spans="1:6" x14ac:dyDescent="0.25">
      <c r="A24" s="4">
        <v>42</v>
      </c>
      <c r="B24" s="6">
        <v>44968</v>
      </c>
      <c r="C24" s="4"/>
      <c r="D24" s="68"/>
      <c r="E24" s="4"/>
      <c r="F24" s="10"/>
    </row>
    <row r="25" spans="1:6" x14ac:dyDescent="0.25">
      <c r="A25" s="4">
        <v>43</v>
      </c>
      <c r="B25" s="6">
        <v>44969</v>
      </c>
      <c r="C25" s="4"/>
      <c r="D25" s="68"/>
      <c r="E25" s="4"/>
      <c r="F25" s="10"/>
    </row>
    <row r="26" spans="1:6" x14ac:dyDescent="0.25">
      <c r="A26" s="4">
        <v>44</v>
      </c>
      <c r="B26" s="6">
        <v>44970</v>
      </c>
      <c r="C26" s="4"/>
      <c r="D26" s="68"/>
      <c r="E26" s="4"/>
      <c r="F26" s="10"/>
    </row>
    <row r="27" spans="1:6" x14ac:dyDescent="0.25">
      <c r="A27" s="4">
        <v>45</v>
      </c>
      <c r="B27" s="6">
        <v>44971</v>
      </c>
      <c r="C27" s="4"/>
      <c r="D27" s="68"/>
      <c r="E27" s="4"/>
      <c r="F27" s="10"/>
    </row>
    <row r="28" spans="1:6" x14ac:dyDescent="0.25">
      <c r="A28" s="4">
        <v>46</v>
      </c>
      <c r="B28" s="6">
        <v>44972</v>
      </c>
      <c r="C28" s="4"/>
      <c r="D28" s="68"/>
      <c r="E28" s="4"/>
      <c r="F28" s="10"/>
    </row>
    <row r="29" spans="1:6" x14ac:dyDescent="0.25">
      <c r="A29" s="4">
        <v>47</v>
      </c>
      <c r="B29" s="6">
        <v>44973</v>
      </c>
      <c r="C29" s="4"/>
      <c r="D29" s="68"/>
      <c r="E29" s="4"/>
      <c r="F29" s="10"/>
    </row>
    <row r="30" spans="1:6" x14ac:dyDescent="0.25">
      <c r="A30" s="4">
        <v>48</v>
      </c>
      <c r="B30" s="6">
        <v>44974</v>
      </c>
      <c r="C30" s="4"/>
      <c r="D30" s="68"/>
      <c r="E30" s="4"/>
      <c r="F30" s="10"/>
    </row>
    <row r="31" spans="1:6" x14ac:dyDescent="0.25">
      <c r="A31" s="4">
        <v>49</v>
      </c>
      <c r="B31" s="6">
        <v>44975</v>
      </c>
      <c r="C31" s="4"/>
      <c r="D31" s="68"/>
      <c r="E31" s="4"/>
      <c r="F31" s="10"/>
    </row>
    <row r="32" spans="1:6" x14ac:dyDescent="0.25">
      <c r="A32" s="4">
        <v>50</v>
      </c>
      <c r="B32" s="6">
        <v>44976</v>
      </c>
      <c r="C32" s="4"/>
      <c r="D32" s="68"/>
      <c r="E32" s="4"/>
      <c r="F32" s="10"/>
    </row>
    <row r="33" spans="1:6" x14ac:dyDescent="0.25">
      <c r="A33" s="4">
        <v>51</v>
      </c>
      <c r="B33" s="6">
        <v>44977</v>
      </c>
      <c r="C33" s="4"/>
      <c r="D33" s="68"/>
      <c r="E33" s="4"/>
      <c r="F33" s="10"/>
    </row>
    <row r="34" spans="1:6" x14ac:dyDescent="0.25">
      <c r="A34" s="4">
        <v>52</v>
      </c>
      <c r="B34" s="6">
        <v>44978</v>
      </c>
      <c r="C34" s="4"/>
      <c r="D34" s="68"/>
      <c r="E34" s="4"/>
      <c r="F34" s="10"/>
    </row>
    <row r="35" spans="1:6" x14ac:dyDescent="0.25">
      <c r="A35" s="4">
        <v>53</v>
      </c>
      <c r="B35" s="6">
        <v>44979</v>
      </c>
      <c r="C35" s="4"/>
      <c r="D35" s="68"/>
      <c r="E35" s="4"/>
      <c r="F35" s="10"/>
    </row>
    <row r="36" spans="1:6" x14ac:dyDescent="0.25">
      <c r="A36" s="4">
        <v>54</v>
      </c>
      <c r="B36" s="6">
        <v>44980</v>
      </c>
      <c r="C36" s="4"/>
      <c r="D36" s="68"/>
      <c r="E36" s="4"/>
      <c r="F36" s="10"/>
    </row>
    <row r="37" spans="1:6" x14ac:dyDescent="0.25">
      <c r="A37" s="4">
        <v>55</v>
      </c>
      <c r="B37" s="6">
        <v>44981</v>
      </c>
      <c r="C37" s="4"/>
      <c r="D37" s="68"/>
      <c r="E37" s="4"/>
      <c r="F37" s="10"/>
    </row>
    <row r="38" spans="1:6" x14ac:dyDescent="0.25">
      <c r="A38" s="4">
        <v>56</v>
      </c>
      <c r="B38" s="6">
        <v>44982</v>
      </c>
      <c r="C38" s="4"/>
      <c r="D38" s="68"/>
      <c r="E38" s="4"/>
      <c r="F38" s="10"/>
    </row>
    <row r="39" spans="1:6" x14ac:dyDescent="0.25">
      <c r="A39" s="4">
        <v>57</v>
      </c>
      <c r="B39" s="6">
        <v>44983</v>
      </c>
      <c r="C39" s="4">
        <v>0</v>
      </c>
      <c r="D39" s="68"/>
      <c r="E39" s="9">
        <v>0</v>
      </c>
      <c r="F39" s="82">
        <v>0</v>
      </c>
    </row>
    <row r="40" spans="1:6" x14ac:dyDescent="0.25">
      <c r="A40" s="4">
        <v>58</v>
      </c>
      <c r="B40" s="6">
        <v>44984</v>
      </c>
      <c r="C40" s="4"/>
      <c r="D40" s="68">
        <f>(C44-C39)/(A44-A39)</f>
        <v>0.4</v>
      </c>
      <c r="E40" s="9">
        <f>D40+E39</f>
        <v>0.4</v>
      </c>
      <c r="F40" s="82">
        <v>8.3333333333333332E-3</v>
      </c>
    </row>
    <row r="41" spans="1:6" x14ac:dyDescent="0.25">
      <c r="A41" s="4">
        <v>59</v>
      </c>
      <c r="B41" s="6">
        <v>44985</v>
      </c>
      <c r="C41" s="4"/>
      <c r="D41" s="68">
        <v>0.4</v>
      </c>
      <c r="E41" s="9">
        <f t="shared" ref="E41:E44" si="1">D41+E40</f>
        <v>0.8</v>
      </c>
      <c r="F41" s="82">
        <v>1.6666666666666666E-2</v>
      </c>
    </row>
    <row r="42" spans="1:6" x14ac:dyDescent="0.25">
      <c r="A42" s="4">
        <v>60</v>
      </c>
      <c r="B42" s="6">
        <v>44986</v>
      </c>
      <c r="C42" s="4"/>
      <c r="D42" s="68">
        <v>0.4</v>
      </c>
      <c r="E42" s="9">
        <f t="shared" si="1"/>
        <v>1.2000000000000002</v>
      </c>
      <c r="F42" s="80">
        <v>2.5000000000000001E-2</v>
      </c>
    </row>
    <row r="43" spans="1:6" x14ac:dyDescent="0.25">
      <c r="A43" s="4">
        <v>61</v>
      </c>
      <c r="B43" s="6">
        <v>44987</v>
      </c>
      <c r="C43" s="4"/>
      <c r="D43" s="68">
        <v>0.4</v>
      </c>
      <c r="E43" s="9">
        <f t="shared" si="1"/>
        <v>1.6</v>
      </c>
      <c r="F43" s="82">
        <v>3.3333333333333333E-2</v>
      </c>
    </row>
    <row r="44" spans="1:6" x14ac:dyDescent="0.25">
      <c r="A44" s="4">
        <v>62</v>
      </c>
      <c r="B44" s="6">
        <v>44988</v>
      </c>
      <c r="C44" s="4">
        <v>2</v>
      </c>
      <c r="D44" s="68">
        <v>0.4</v>
      </c>
      <c r="E44" s="9">
        <f t="shared" si="1"/>
        <v>2</v>
      </c>
      <c r="F44" s="82">
        <v>4.1666666666666664E-2</v>
      </c>
    </row>
    <row r="45" spans="1:6" x14ac:dyDescent="0.25">
      <c r="A45" s="4">
        <v>63</v>
      </c>
      <c r="B45" s="6">
        <v>44989</v>
      </c>
      <c r="C45" s="4"/>
      <c r="D45" s="68">
        <f>(C68-C44)/(A68-A44)</f>
        <v>0</v>
      </c>
      <c r="E45" s="9">
        <f>D45+E44</f>
        <v>2</v>
      </c>
      <c r="F45" s="83">
        <v>0.05</v>
      </c>
    </row>
    <row r="46" spans="1:6" x14ac:dyDescent="0.25">
      <c r="A46" s="4">
        <v>64</v>
      </c>
      <c r="B46" s="6">
        <v>44990</v>
      </c>
      <c r="C46" s="4"/>
      <c r="D46" s="68">
        <v>0</v>
      </c>
      <c r="E46" s="9">
        <f t="shared" ref="E46:E68" si="2">D46+E45</f>
        <v>2</v>
      </c>
      <c r="F46" s="82">
        <v>5.7407407407407414E-2</v>
      </c>
    </row>
    <row r="47" spans="1:6" x14ac:dyDescent="0.25">
      <c r="A47" s="4">
        <v>65</v>
      </c>
      <c r="B47" s="6">
        <v>44991</v>
      </c>
      <c r="C47" s="4"/>
      <c r="D47" s="68">
        <v>0</v>
      </c>
      <c r="E47" s="9">
        <f t="shared" si="2"/>
        <v>2</v>
      </c>
      <c r="F47" s="82">
        <v>6.4807407407407411E-2</v>
      </c>
    </row>
    <row r="48" spans="1:6" x14ac:dyDescent="0.25">
      <c r="A48" s="4">
        <v>66</v>
      </c>
      <c r="B48" s="6">
        <v>44992</v>
      </c>
      <c r="C48" s="4"/>
      <c r="D48" s="68">
        <v>0</v>
      </c>
      <c r="E48" s="9">
        <f t="shared" si="2"/>
        <v>2</v>
      </c>
      <c r="F48" s="82">
        <v>7.2207407407407415E-2</v>
      </c>
    </row>
    <row r="49" spans="1:8" x14ac:dyDescent="0.25">
      <c r="A49" s="4">
        <v>67</v>
      </c>
      <c r="B49" s="6">
        <v>44993</v>
      </c>
      <c r="C49" s="4"/>
      <c r="D49" s="68">
        <v>0</v>
      </c>
      <c r="E49" s="9">
        <f t="shared" si="2"/>
        <v>2</v>
      </c>
      <c r="F49" s="82">
        <v>7.9607407407407405E-2</v>
      </c>
    </row>
    <row r="50" spans="1:8" x14ac:dyDescent="0.25">
      <c r="A50" s="4">
        <v>68</v>
      </c>
      <c r="B50" s="6">
        <v>44994</v>
      </c>
      <c r="C50" s="4"/>
      <c r="D50" s="68">
        <v>0</v>
      </c>
      <c r="E50" s="9">
        <f t="shared" si="2"/>
        <v>2</v>
      </c>
      <c r="F50" s="82">
        <v>8.7007407407407408E-2</v>
      </c>
    </row>
    <row r="51" spans="1:8" x14ac:dyDescent="0.25">
      <c r="A51" s="4">
        <v>69</v>
      </c>
      <c r="B51" s="6">
        <v>44995</v>
      </c>
      <c r="C51" s="4"/>
      <c r="D51" s="68">
        <v>0</v>
      </c>
      <c r="E51" s="9">
        <f t="shared" si="2"/>
        <v>2</v>
      </c>
      <c r="F51" s="82">
        <v>9.4407407407407412E-2</v>
      </c>
    </row>
    <row r="52" spans="1:8" x14ac:dyDescent="0.25">
      <c r="A52" s="4">
        <v>70</v>
      </c>
      <c r="B52" s="6">
        <v>44996</v>
      </c>
      <c r="C52" s="4"/>
      <c r="D52" s="68">
        <v>0</v>
      </c>
      <c r="E52" s="9">
        <f t="shared" si="2"/>
        <v>2</v>
      </c>
      <c r="F52" s="82">
        <v>0.1018074074074074</v>
      </c>
    </row>
    <row r="53" spans="1:8" x14ac:dyDescent="0.25">
      <c r="A53" s="4">
        <v>71</v>
      </c>
      <c r="B53" s="6">
        <v>44997</v>
      </c>
      <c r="C53" s="4"/>
      <c r="D53" s="68">
        <v>0</v>
      </c>
      <c r="E53" s="9">
        <f t="shared" si="2"/>
        <v>2</v>
      </c>
      <c r="F53" s="82">
        <v>0.10920740740740741</v>
      </c>
    </row>
    <row r="54" spans="1:8" x14ac:dyDescent="0.25">
      <c r="A54" s="4">
        <v>72</v>
      </c>
      <c r="B54" s="6">
        <v>44998</v>
      </c>
      <c r="C54" s="4"/>
      <c r="D54" s="68">
        <v>0</v>
      </c>
      <c r="E54" s="9">
        <f t="shared" si="2"/>
        <v>2</v>
      </c>
      <c r="F54" s="82">
        <v>0.11660740740740741</v>
      </c>
    </row>
    <row r="55" spans="1:8" x14ac:dyDescent="0.25">
      <c r="A55" s="4">
        <v>73</v>
      </c>
      <c r="B55" s="6">
        <v>44999</v>
      </c>
      <c r="C55" s="4"/>
      <c r="D55" s="68">
        <v>0</v>
      </c>
      <c r="E55" s="9">
        <f t="shared" si="2"/>
        <v>2</v>
      </c>
      <c r="F55" s="82">
        <v>0.1240074074074074</v>
      </c>
    </row>
    <row r="56" spans="1:8" x14ac:dyDescent="0.25">
      <c r="A56" s="4">
        <v>74</v>
      </c>
      <c r="B56" s="6">
        <v>45000</v>
      </c>
      <c r="C56" s="4"/>
      <c r="D56" s="68">
        <v>0</v>
      </c>
      <c r="E56" s="9">
        <f t="shared" si="2"/>
        <v>2</v>
      </c>
      <c r="F56" s="82">
        <v>0.13140740740740739</v>
      </c>
      <c r="H56" s="37"/>
    </row>
    <row r="57" spans="1:8" x14ac:dyDescent="0.25">
      <c r="A57" s="4">
        <v>75</v>
      </c>
      <c r="B57" s="6">
        <v>45001</v>
      </c>
      <c r="C57" s="4"/>
      <c r="D57" s="4">
        <v>0</v>
      </c>
      <c r="E57" s="9">
        <f t="shared" si="2"/>
        <v>2</v>
      </c>
      <c r="F57" s="82">
        <v>0.13880740740740741</v>
      </c>
    </row>
    <row r="58" spans="1:8" x14ac:dyDescent="0.25">
      <c r="A58" s="4">
        <v>76</v>
      </c>
      <c r="B58" s="6">
        <v>45002</v>
      </c>
      <c r="C58" s="4"/>
      <c r="D58" s="4">
        <v>0</v>
      </c>
      <c r="E58" s="9">
        <f t="shared" si="2"/>
        <v>2</v>
      </c>
      <c r="F58" s="82">
        <v>0.14620740740740742</v>
      </c>
      <c r="G58" s="4"/>
    </row>
    <row r="59" spans="1:8" x14ac:dyDescent="0.25">
      <c r="A59" s="4">
        <v>77</v>
      </c>
      <c r="B59" s="6">
        <v>45003</v>
      </c>
      <c r="C59" s="4"/>
      <c r="D59" s="4">
        <v>0</v>
      </c>
      <c r="E59" s="9">
        <f t="shared" si="2"/>
        <v>2</v>
      </c>
      <c r="F59" s="82">
        <v>0.15360740740740744</v>
      </c>
    </row>
    <row r="60" spans="1:8" x14ac:dyDescent="0.25">
      <c r="A60" s="4">
        <v>78</v>
      </c>
      <c r="B60" s="6">
        <v>45004</v>
      </c>
      <c r="C60" s="4"/>
      <c r="D60" s="4">
        <v>0</v>
      </c>
      <c r="E60" s="9">
        <f t="shared" si="2"/>
        <v>2</v>
      </c>
      <c r="F60" s="82">
        <v>0.16100740740740746</v>
      </c>
    </row>
    <row r="61" spans="1:8" x14ac:dyDescent="0.25">
      <c r="A61" s="4">
        <v>79</v>
      </c>
      <c r="B61" s="6">
        <v>45005</v>
      </c>
      <c r="C61" s="4"/>
      <c r="D61" s="4">
        <v>0</v>
      </c>
      <c r="E61" s="9">
        <f t="shared" si="2"/>
        <v>2</v>
      </c>
      <c r="F61" s="82">
        <v>0.16840740740740748</v>
      </c>
    </row>
    <row r="62" spans="1:8" x14ac:dyDescent="0.25">
      <c r="A62" s="4">
        <v>80</v>
      </c>
      <c r="B62" s="6">
        <v>45006</v>
      </c>
      <c r="C62" s="4"/>
      <c r="D62" s="4">
        <v>0</v>
      </c>
      <c r="E62" s="9">
        <f t="shared" si="2"/>
        <v>2</v>
      </c>
      <c r="F62" s="82">
        <v>0.1758074074074075</v>
      </c>
    </row>
    <row r="63" spans="1:8" x14ac:dyDescent="0.25">
      <c r="A63" s="4">
        <v>81</v>
      </c>
      <c r="B63" s="6">
        <v>45007</v>
      </c>
      <c r="C63" s="4"/>
      <c r="D63" s="4">
        <v>0</v>
      </c>
      <c r="E63" s="9">
        <f t="shared" si="2"/>
        <v>2</v>
      </c>
      <c r="F63" s="82">
        <v>0.18320740740740751</v>
      </c>
    </row>
    <row r="64" spans="1:8" x14ac:dyDescent="0.25">
      <c r="A64" s="4">
        <v>82</v>
      </c>
      <c r="B64" s="6">
        <v>45008</v>
      </c>
      <c r="C64" s="4"/>
      <c r="D64" s="4">
        <v>0</v>
      </c>
      <c r="E64" s="9">
        <f t="shared" si="2"/>
        <v>2</v>
      </c>
      <c r="F64" s="82">
        <v>0.1906074074074075</v>
      </c>
    </row>
    <row r="65" spans="1:8" x14ac:dyDescent="0.25">
      <c r="A65" s="4">
        <v>83</v>
      </c>
      <c r="B65" s="6">
        <v>45009</v>
      </c>
      <c r="C65" s="4"/>
      <c r="D65" s="4">
        <v>0</v>
      </c>
      <c r="E65" s="9">
        <f t="shared" si="2"/>
        <v>2</v>
      </c>
      <c r="F65" s="82">
        <v>0.19800740740740752</v>
      </c>
    </row>
    <row r="66" spans="1:8" x14ac:dyDescent="0.25">
      <c r="A66" s="4">
        <v>84</v>
      </c>
      <c r="B66" s="6">
        <v>45010</v>
      </c>
      <c r="C66" s="4"/>
      <c r="D66" s="4">
        <v>0</v>
      </c>
      <c r="E66" s="9">
        <f t="shared" si="2"/>
        <v>2</v>
      </c>
      <c r="F66" s="82">
        <v>0.20540740740740754</v>
      </c>
    </row>
    <row r="67" spans="1:8" x14ac:dyDescent="0.25">
      <c r="A67" s="4">
        <v>85</v>
      </c>
      <c r="B67" s="6">
        <v>45011</v>
      </c>
      <c r="C67" s="4"/>
      <c r="D67" s="4">
        <v>0</v>
      </c>
      <c r="E67" s="9">
        <f t="shared" si="2"/>
        <v>2</v>
      </c>
      <c r="F67" s="82">
        <v>0.21280740740740756</v>
      </c>
    </row>
    <row r="68" spans="1:8" x14ac:dyDescent="0.25">
      <c r="A68" s="4">
        <v>86</v>
      </c>
      <c r="B68" s="6">
        <v>45012</v>
      </c>
      <c r="C68" s="4">
        <v>2</v>
      </c>
      <c r="D68" s="4">
        <v>0</v>
      </c>
      <c r="E68" s="9">
        <f t="shared" si="2"/>
        <v>2</v>
      </c>
      <c r="F68" s="82">
        <v>0.22020740740740757</v>
      </c>
    </row>
    <row r="69" spans="1:8" x14ac:dyDescent="0.25">
      <c r="A69" s="4">
        <v>87</v>
      </c>
      <c r="B69" s="6">
        <v>45013</v>
      </c>
      <c r="C69" s="4"/>
      <c r="D69" s="4">
        <f>(C89-C68)/(A89-A68)</f>
        <v>0.42857142857142855</v>
      </c>
      <c r="E69" s="8">
        <f>D69+E68</f>
        <v>2.4285714285714284</v>
      </c>
      <c r="F69" s="82">
        <v>0.22760740740740759</v>
      </c>
    </row>
    <row r="70" spans="1:8" x14ac:dyDescent="0.25">
      <c r="A70" s="4">
        <v>88</v>
      </c>
      <c r="B70" s="6">
        <v>45014</v>
      </c>
      <c r="C70" s="4"/>
      <c r="D70" s="4">
        <v>0.42857142857142855</v>
      </c>
      <c r="E70" s="8">
        <f t="shared" ref="E70:E89" si="3">D70+E69</f>
        <v>2.8571428571428568</v>
      </c>
      <c r="F70" s="82">
        <v>0.23500740740740761</v>
      </c>
      <c r="H70" s="37"/>
    </row>
    <row r="71" spans="1:8" x14ac:dyDescent="0.25">
      <c r="A71" s="4">
        <v>89</v>
      </c>
      <c r="B71" s="6">
        <v>45015</v>
      </c>
      <c r="C71" s="4"/>
      <c r="D71" s="4">
        <v>0.42857142857142855</v>
      </c>
      <c r="E71" s="8">
        <f t="shared" si="3"/>
        <v>3.2857142857142851</v>
      </c>
      <c r="F71" s="82">
        <v>0.2424074074074076</v>
      </c>
    </row>
    <row r="72" spans="1:8" x14ac:dyDescent="0.25">
      <c r="A72" s="4">
        <v>90</v>
      </c>
      <c r="B72" s="6">
        <v>45016</v>
      </c>
      <c r="C72" s="4"/>
      <c r="D72" s="68">
        <v>0.42857142857142855</v>
      </c>
      <c r="E72" s="8">
        <f t="shared" si="3"/>
        <v>3.7142857142857135</v>
      </c>
      <c r="F72" s="80">
        <v>0.25</v>
      </c>
    </row>
    <row r="73" spans="1:8" x14ac:dyDescent="0.25">
      <c r="A73" s="4">
        <v>91</v>
      </c>
      <c r="B73" s="6">
        <v>45017</v>
      </c>
      <c r="C73" s="4"/>
      <c r="D73" s="4">
        <v>0.42857142857142855</v>
      </c>
      <c r="E73" s="8">
        <f t="shared" si="3"/>
        <v>4.1428571428571423</v>
      </c>
      <c r="F73" s="82">
        <v>0.26458333333333334</v>
      </c>
    </row>
    <row r="74" spans="1:8" x14ac:dyDescent="0.25">
      <c r="A74" s="4">
        <v>92</v>
      </c>
      <c r="B74" s="6">
        <v>45018</v>
      </c>
      <c r="C74" s="4"/>
      <c r="D74" s="4">
        <v>0.42857142857142855</v>
      </c>
      <c r="E74" s="8">
        <f t="shared" si="3"/>
        <v>4.5714285714285712</v>
      </c>
      <c r="F74" s="82">
        <v>0.27916666666666667</v>
      </c>
    </row>
    <row r="75" spans="1:8" x14ac:dyDescent="0.25">
      <c r="A75" s="4">
        <v>93</v>
      </c>
      <c r="B75" s="6">
        <v>45019</v>
      </c>
      <c r="C75" s="4"/>
      <c r="D75" s="4">
        <v>0.42857142857142855</v>
      </c>
      <c r="E75" s="8">
        <f t="shared" si="3"/>
        <v>5</v>
      </c>
      <c r="F75" s="80">
        <v>0.29375000000000001</v>
      </c>
    </row>
    <row r="76" spans="1:8" x14ac:dyDescent="0.25">
      <c r="A76" s="4">
        <v>94</v>
      </c>
      <c r="B76" s="6">
        <v>45020</v>
      </c>
      <c r="C76" s="4"/>
      <c r="D76" s="4">
        <v>0.42857142857142855</v>
      </c>
      <c r="E76" s="8">
        <f t="shared" si="3"/>
        <v>5.4285714285714288</v>
      </c>
      <c r="F76" s="82">
        <v>0.30833333333333335</v>
      </c>
    </row>
    <row r="77" spans="1:8" x14ac:dyDescent="0.25">
      <c r="A77" s="4">
        <v>95</v>
      </c>
      <c r="B77" s="6">
        <v>45021</v>
      </c>
      <c r="C77" s="4"/>
      <c r="D77" s="4">
        <v>0.42857142857142855</v>
      </c>
      <c r="E77" s="8">
        <f t="shared" si="3"/>
        <v>5.8571428571428577</v>
      </c>
      <c r="F77" s="82">
        <v>0.32291666666666669</v>
      </c>
    </row>
    <row r="78" spans="1:8" x14ac:dyDescent="0.25">
      <c r="A78" s="4">
        <v>96</v>
      </c>
      <c r="B78" s="6">
        <v>45022</v>
      </c>
      <c r="C78" s="4"/>
      <c r="D78" s="4">
        <v>0.42857142857142855</v>
      </c>
      <c r="E78" s="8">
        <f t="shared" si="3"/>
        <v>6.2857142857142865</v>
      </c>
      <c r="F78" s="80">
        <v>0.33750000000000002</v>
      </c>
    </row>
    <row r="79" spans="1:8" x14ac:dyDescent="0.25">
      <c r="A79" s="4">
        <v>97</v>
      </c>
      <c r="B79" s="6">
        <v>45023</v>
      </c>
      <c r="C79" s="4"/>
      <c r="D79" s="4">
        <v>0.42857142857142855</v>
      </c>
      <c r="E79" s="8">
        <f t="shared" si="3"/>
        <v>6.7142857142857153</v>
      </c>
      <c r="F79" s="82">
        <v>0.35208333333333336</v>
      </c>
    </row>
    <row r="80" spans="1:8" x14ac:dyDescent="0.25">
      <c r="A80" s="4">
        <v>98</v>
      </c>
      <c r="B80" s="6">
        <v>45024</v>
      </c>
      <c r="C80" s="4"/>
      <c r="D80" s="4">
        <v>0.42857142857142855</v>
      </c>
      <c r="E80" s="8">
        <f t="shared" si="3"/>
        <v>7.1428571428571441</v>
      </c>
      <c r="F80" s="82">
        <v>0.36666666666666664</v>
      </c>
    </row>
    <row r="81" spans="1:10" x14ac:dyDescent="0.25">
      <c r="A81" s="4">
        <v>99</v>
      </c>
      <c r="B81" s="6">
        <v>45025</v>
      </c>
      <c r="C81" s="4"/>
      <c r="D81" s="4">
        <v>0.42857142857142855</v>
      </c>
      <c r="E81" s="8">
        <f t="shared" si="3"/>
        <v>7.571428571428573</v>
      </c>
      <c r="F81" s="80">
        <v>0.38124999999999998</v>
      </c>
    </row>
    <row r="82" spans="1:10" x14ac:dyDescent="0.25">
      <c r="A82" s="4">
        <v>100</v>
      </c>
      <c r="B82" s="6">
        <v>45026</v>
      </c>
      <c r="C82" s="4"/>
      <c r="D82" s="4">
        <v>0.42857142857142855</v>
      </c>
      <c r="E82" s="8">
        <f t="shared" si="3"/>
        <v>8.0000000000000018</v>
      </c>
      <c r="F82" s="82">
        <v>0.39583333333333331</v>
      </c>
    </row>
    <row r="83" spans="1:10" x14ac:dyDescent="0.25">
      <c r="A83" s="4">
        <v>101</v>
      </c>
      <c r="B83" s="6">
        <v>45027</v>
      </c>
      <c r="C83" s="4"/>
      <c r="D83" s="4">
        <v>0.42857142857142855</v>
      </c>
      <c r="E83" s="8">
        <f t="shared" si="3"/>
        <v>8.4285714285714306</v>
      </c>
      <c r="F83" s="82">
        <v>0.41041666666666665</v>
      </c>
    </row>
    <row r="84" spans="1:10" x14ac:dyDescent="0.25">
      <c r="A84" s="4">
        <v>102</v>
      </c>
      <c r="B84" s="6">
        <v>45028</v>
      </c>
      <c r="C84" s="4"/>
      <c r="D84" s="4">
        <v>0.42857142857142855</v>
      </c>
      <c r="E84" s="8">
        <f t="shared" si="3"/>
        <v>8.8571428571428594</v>
      </c>
      <c r="F84" s="80">
        <v>0.42499999999999999</v>
      </c>
    </row>
    <row r="85" spans="1:10" x14ac:dyDescent="0.25">
      <c r="A85" s="4">
        <v>103</v>
      </c>
      <c r="B85" s="6">
        <v>45029</v>
      </c>
      <c r="C85" s="4"/>
      <c r="D85" s="4">
        <v>0.42857142857142855</v>
      </c>
      <c r="E85" s="8">
        <f t="shared" si="3"/>
        <v>9.2857142857142883</v>
      </c>
      <c r="F85" s="82">
        <v>0.43958333333333333</v>
      </c>
    </row>
    <row r="86" spans="1:10" x14ac:dyDescent="0.25">
      <c r="A86" s="4">
        <v>104</v>
      </c>
      <c r="B86" s="6">
        <v>45030</v>
      </c>
      <c r="C86" s="4"/>
      <c r="D86" s="4">
        <v>0.42857142857142855</v>
      </c>
      <c r="E86" s="8">
        <f t="shared" si="3"/>
        <v>9.7142857142857171</v>
      </c>
      <c r="F86" s="82">
        <v>0.45416666666666666</v>
      </c>
      <c r="J86" s="2"/>
    </row>
    <row r="87" spans="1:10" x14ac:dyDescent="0.25">
      <c r="A87" s="4">
        <v>105</v>
      </c>
      <c r="B87" s="6">
        <v>45031</v>
      </c>
      <c r="C87" s="4"/>
      <c r="D87" s="4">
        <v>0.42857142857142855</v>
      </c>
      <c r="E87" s="8">
        <f t="shared" si="3"/>
        <v>10.142857142857146</v>
      </c>
      <c r="F87" s="80">
        <v>0.46875</v>
      </c>
    </row>
    <row r="88" spans="1:10" x14ac:dyDescent="0.25">
      <c r="A88" s="4">
        <v>106</v>
      </c>
      <c r="B88" s="6">
        <v>45032</v>
      </c>
      <c r="C88" s="4"/>
      <c r="D88" s="4">
        <v>0.42857142857142855</v>
      </c>
      <c r="E88" s="8">
        <f t="shared" si="3"/>
        <v>10.571428571428575</v>
      </c>
      <c r="F88" s="82">
        <v>0.48333333333333334</v>
      </c>
    </row>
    <row r="89" spans="1:10" x14ac:dyDescent="0.25">
      <c r="A89" s="4">
        <v>107</v>
      </c>
      <c r="B89" s="6">
        <v>45033</v>
      </c>
      <c r="C89" s="4">
        <v>11</v>
      </c>
      <c r="D89" s="4">
        <v>0.42857142857142899</v>
      </c>
      <c r="E89" s="8">
        <f t="shared" si="3"/>
        <v>11.000000000000004</v>
      </c>
      <c r="F89" s="82">
        <v>0.49791666666666667</v>
      </c>
    </row>
    <row r="90" spans="1:10" x14ac:dyDescent="0.25">
      <c r="A90" s="4">
        <v>108</v>
      </c>
      <c r="B90" s="6">
        <v>45034</v>
      </c>
      <c r="C90" s="4"/>
      <c r="D90" s="4"/>
      <c r="E90" s="8"/>
      <c r="F90" s="80">
        <v>0.51249999999999996</v>
      </c>
    </row>
    <row r="91" spans="1:10" x14ac:dyDescent="0.25">
      <c r="A91" s="4">
        <v>109</v>
      </c>
      <c r="B91" s="6">
        <v>45035</v>
      </c>
      <c r="C91" s="4"/>
      <c r="D91" s="4"/>
      <c r="E91" s="8"/>
      <c r="F91" s="82">
        <v>0.52708333333333335</v>
      </c>
    </row>
    <row r="92" spans="1:10" x14ac:dyDescent="0.25">
      <c r="A92" s="4">
        <v>110</v>
      </c>
      <c r="B92" s="6">
        <v>45036</v>
      </c>
      <c r="C92" s="4"/>
      <c r="D92" s="4"/>
      <c r="E92" s="8"/>
      <c r="F92" s="82">
        <v>0.54166666666666663</v>
      </c>
    </row>
    <row r="93" spans="1:10" x14ac:dyDescent="0.25">
      <c r="A93" s="4">
        <v>111</v>
      </c>
      <c r="B93" s="6">
        <v>45037</v>
      </c>
      <c r="C93" s="4"/>
      <c r="D93" s="4"/>
      <c r="E93" s="8"/>
      <c r="F93" s="80">
        <v>0.55625000000000002</v>
      </c>
    </row>
    <row r="94" spans="1:10" x14ac:dyDescent="0.25">
      <c r="A94" s="4">
        <v>112</v>
      </c>
      <c r="B94" s="6">
        <v>45038</v>
      </c>
      <c r="C94" s="4"/>
      <c r="D94" s="4"/>
      <c r="E94" s="8"/>
      <c r="F94" s="82">
        <v>0.5708333333333333</v>
      </c>
    </row>
    <row r="95" spans="1:10" x14ac:dyDescent="0.25">
      <c r="A95" s="4">
        <v>113</v>
      </c>
      <c r="B95" s="6">
        <v>45039</v>
      </c>
      <c r="C95" s="4"/>
      <c r="D95" s="4"/>
      <c r="E95" s="8"/>
      <c r="F95" s="82">
        <v>0.5854166666666667</v>
      </c>
    </row>
    <row r="96" spans="1:10" x14ac:dyDescent="0.25">
      <c r="A96" s="4">
        <v>114</v>
      </c>
      <c r="B96" s="6">
        <v>45040</v>
      </c>
      <c r="C96" s="4"/>
      <c r="D96" s="4"/>
      <c r="E96" s="8"/>
      <c r="F96" s="80">
        <v>0.6</v>
      </c>
    </row>
    <row r="97" spans="1:9" x14ac:dyDescent="0.25">
      <c r="A97" s="4">
        <v>115</v>
      </c>
      <c r="B97" s="6">
        <v>45041</v>
      </c>
      <c r="C97" s="4"/>
      <c r="D97" s="4"/>
      <c r="E97" s="8"/>
      <c r="F97" s="82">
        <v>0.60961538461538467</v>
      </c>
    </row>
    <row r="98" spans="1:9" x14ac:dyDescent="0.25">
      <c r="A98" s="4">
        <v>116</v>
      </c>
      <c r="B98" s="6">
        <v>45042</v>
      </c>
      <c r="C98" s="4"/>
      <c r="D98" s="68"/>
      <c r="E98" s="8"/>
      <c r="F98" s="82">
        <v>0.61923205128205128</v>
      </c>
    </row>
    <row r="99" spans="1:9" x14ac:dyDescent="0.25">
      <c r="A99" s="4">
        <v>117</v>
      </c>
      <c r="B99" s="6">
        <v>45043</v>
      </c>
      <c r="C99" s="4"/>
      <c r="D99" s="4"/>
      <c r="E99" s="8"/>
      <c r="F99" s="82">
        <v>0.62884871794871799</v>
      </c>
    </row>
    <row r="100" spans="1:9" x14ac:dyDescent="0.25">
      <c r="A100" s="4">
        <v>118</v>
      </c>
      <c r="B100" s="6">
        <v>45044</v>
      </c>
      <c r="C100" s="4"/>
      <c r="D100" s="4"/>
      <c r="E100" s="8"/>
      <c r="F100" s="82">
        <v>0.6384653846153846</v>
      </c>
    </row>
    <row r="101" spans="1:9" x14ac:dyDescent="0.25">
      <c r="A101" s="4">
        <v>119</v>
      </c>
      <c r="B101" s="6">
        <v>45045</v>
      </c>
      <c r="C101" s="4"/>
      <c r="D101" s="4"/>
      <c r="E101" s="8"/>
      <c r="F101" s="82">
        <v>0.64808205128205121</v>
      </c>
    </row>
    <row r="102" spans="1:9" x14ac:dyDescent="0.25">
      <c r="A102" s="4">
        <v>120</v>
      </c>
      <c r="B102" s="6">
        <v>45046</v>
      </c>
      <c r="C102" s="4"/>
      <c r="D102" s="4"/>
      <c r="E102" s="8"/>
      <c r="F102" s="82">
        <v>0.65769871794871781</v>
      </c>
    </row>
    <row r="103" spans="1:9" x14ac:dyDescent="0.25">
      <c r="A103" s="4">
        <v>121</v>
      </c>
      <c r="B103" s="6">
        <v>45047</v>
      </c>
      <c r="C103" s="4"/>
      <c r="D103" s="4"/>
      <c r="E103" s="8"/>
      <c r="F103" s="82">
        <v>0.66731538461538453</v>
      </c>
    </row>
    <row r="104" spans="1:9" x14ac:dyDescent="0.25">
      <c r="A104" s="4">
        <v>122</v>
      </c>
      <c r="B104" s="6">
        <v>45048</v>
      </c>
      <c r="C104" s="4"/>
      <c r="D104" s="4"/>
      <c r="E104" s="8"/>
      <c r="F104" s="82">
        <v>0.67693205128205114</v>
      </c>
    </row>
    <row r="105" spans="1:9" x14ac:dyDescent="0.25">
      <c r="A105" s="4">
        <v>123</v>
      </c>
      <c r="B105" s="6">
        <v>45049</v>
      </c>
      <c r="C105" s="4"/>
      <c r="D105" s="4"/>
      <c r="E105" s="8"/>
      <c r="F105" s="110">
        <v>0.68654871794871775</v>
      </c>
      <c r="H105" s="37"/>
    </row>
    <row r="106" spans="1:9" x14ac:dyDescent="0.25">
      <c r="A106" s="4">
        <v>124</v>
      </c>
      <c r="B106" s="6">
        <v>45050</v>
      </c>
      <c r="C106" s="4"/>
      <c r="D106" s="4"/>
      <c r="E106" s="8"/>
      <c r="F106" s="82">
        <v>0.69616538461538435</v>
      </c>
      <c r="H106" s="82"/>
      <c r="I106" s="66"/>
    </row>
    <row r="107" spans="1:9" x14ac:dyDescent="0.25">
      <c r="A107" s="4">
        <v>125</v>
      </c>
      <c r="B107" s="6">
        <v>45051</v>
      </c>
      <c r="C107" s="4"/>
      <c r="D107" s="4"/>
      <c r="E107" s="8"/>
      <c r="F107" s="82">
        <v>0.70578205128205107</v>
      </c>
      <c r="H107" s="82"/>
      <c r="I107" s="66"/>
    </row>
    <row r="108" spans="1:9" x14ac:dyDescent="0.25">
      <c r="A108" s="4">
        <v>126</v>
      </c>
      <c r="B108" s="6">
        <v>45052</v>
      </c>
      <c r="C108" s="4"/>
      <c r="D108" s="4"/>
      <c r="E108" s="8"/>
      <c r="F108" s="82">
        <v>0.71539871794871768</v>
      </c>
      <c r="H108" s="82"/>
    </row>
    <row r="109" spans="1:9" x14ac:dyDescent="0.25">
      <c r="A109" s="4">
        <v>127</v>
      </c>
      <c r="B109" s="6">
        <v>45053</v>
      </c>
      <c r="C109" s="4"/>
      <c r="D109" s="4"/>
      <c r="E109" s="8"/>
      <c r="F109" s="82">
        <v>0.72501538461538428</v>
      </c>
      <c r="H109" s="82"/>
    </row>
    <row r="110" spans="1:9" x14ac:dyDescent="0.25">
      <c r="A110" s="4">
        <v>128</v>
      </c>
      <c r="B110" s="6">
        <v>45054</v>
      </c>
      <c r="C110" s="4"/>
      <c r="D110" s="4"/>
      <c r="E110" s="8"/>
      <c r="F110" s="82">
        <v>0.73463205128205089</v>
      </c>
      <c r="H110" s="82"/>
    </row>
    <row r="111" spans="1:9" x14ac:dyDescent="0.25">
      <c r="A111" s="4">
        <v>129</v>
      </c>
      <c r="B111" s="6">
        <v>45055</v>
      </c>
      <c r="C111" s="4"/>
      <c r="D111" s="4"/>
      <c r="E111" s="8"/>
      <c r="F111" s="82">
        <v>0.74424871794871761</v>
      </c>
      <c r="H111" s="82"/>
    </row>
    <row r="112" spans="1:9" x14ac:dyDescent="0.25">
      <c r="A112" s="4">
        <v>130</v>
      </c>
      <c r="B112" s="6">
        <v>45056</v>
      </c>
      <c r="C112" s="4"/>
      <c r="D112" s="4"/>
      <c r="E112" s="8"/>
      <c r="F112" s="82">
        <v>0.75386538461538422</v>
      </c>
      <c r="H112" s="82"/>
    </row>
    <row r="113" spans="1:8" x14ac:dyDescent="0.25">
      <c r="A113" s="4">
        <v>131</v>
      </c>
      <c r="B113" s="6">
        <v>45057</v>
      </c>
      <c r="C113" s="4"/>
      <c r="D113" s="4"/>
      <c r="E113" s="8"/>
      <c r="F113" s="82">
        <v>0.76348205128205082</v>
      </c>
      <c r="H113" s="82"/>
    </row>
    <row r="114" spans="1:8" x14ac:dyDescent="0.25">
      <c r="A114" s="4">
        <v>132</v>
      </c>
      <c r="B114" s="6">
        <v>45058</v>
      </c>
      <c r="C114" s="4"/>
      <c r="D114" s="4"/>
      <c r="E114" s="8"/>
      <c r="F114" s="82">
        <v>0.77309871794871754</v>
      </c>
      <c r="H114" s="82"/>
    </row>
    <row r="115" spans="1:8" x14ac:dyDescent="0.25">
      <c r="A115" s="4">
        <v>133</v>
      </c>
      <c r="B115" s="6">
        <v>45059</v>
      </c>
      <c r="C115" s="4"/>
      <c r="D115" s="4"/>
      <c r="E115" s="8"/>
      <c r="F115" s="82">
        <v>0.78271538461538415</v>
      </c>
      <c r="H115" s="82"/>
    </row>
    <row r="116" spans="1:8" x14ac:dyDescent="0.25">
      <c r="A116" s="4">
        <v>134</v>
      </c>
      <c r="B116" s="6">
        <v>45060</v>
      </c>
      <c r="C116" s="4"/>
      <c r="D116" s="4"/>
      <c r="E116" s="8"/>
      <c r="F116" s="82">
        <v>0.79233205128205075</v>
      </c>
      <c r="H116" s="82"/>
    </row>
    <row r="117" spans="1:8" x14ac:dyDescent="0.25">
      <c r="A117" s="4">
        <v>135</v>
      </c>
      <c r="B117" s="6">
        <v>45061</v>
      </c>
      <c r="C117" s="4"/>
      <c r="D117" s="4"/>
      <c r="E117" s="8"/>
      <c r="F117" s="82">
        <v>0.80194871794871736</v>
      </c>
      <c r="H117" s="82"/>
    </row>
    <row r="118" spans="1:8" x14ac:dyDescent="0.25">
      <c r="A118" s="4">
        <v>136</v>
      </c>
      <c r="B118" s="6">
        <v>45062</v>
      </c>
      <c r="C118" s="4"/>
      <c r="D118" s="4"/>
      <c r="E118" s="9"/>
      <c r="F118" s="82">
        <v>0.81156538461538408</v>
      </c>
      <c r="H118" s="82"/>
    </row>
    <row r="119" spans="1:8" x14ac:dyDescent="0.25">
      <c r="A119" s="4">
        <v>137</v>
      </c>
      <c r="B119" s="6">
        <v>45063</v>
      </c>
      <c r="C119" s="4"/>
      <c r="D119" s="4"/>
      <c r="E119" s="8"/>
      <c r="F119" s="82">
        <v>0.82118205128205068</v>
      </c>
      <c r="H119" s="82"/>
    </row>
    <row r="120" spans="1:8" x14ac:dyDescent="0.25">
      <c r="A120" s="4">
        <v>138</v>
      </c>
      <c r="B120" s="6">
        <v>45064</v>
      </c>
      <c r="C120" s="4"/>
      <c r="D120" s="4"/>
      <c r="E120" s="8"/>
      <c r="F120" s="82">
        <v>0.83079871794871729</v>
      </c>
      <c r="H120" s="82"/>
    </row>
    <row r="121" spans="1:8" x14ac:dyDescent="0.25">
      <c r="A121" s="4">
        <v>139</v>
      </c>
      <c r="B121" s="6">
        <v>45065</v>
      </c>
      <c r="C121" s="4"/>
      <c r="D121" s="4"/>
      <c r="E121" s="8"/>
      <c r="F121" s="82">
        <v>0.8404153846153839</v>
      </c>
      <c r="H121" s="82"/>
    </row>
    <row r="122" spans="1:8" x14ac:dyDescent="0.25">
      <c r="A122" s="4">
        <v>140</v>
      </c>
      <c r="B122" s="6">
        <v>45066</v>
      </c>
      <c r="C122" s="4"/>
      <c r="D122" s="4"/>
      <c r="E122" s="8"/>
      <c r="F122" s="80">
        <v>0.85</v>
      </c>
      <c r="H122" s="80"/>
    </row>
    <row r="123" spans="1:8" x14ac:dyDescent="0.25">
      <c r="A123" s="4">
        <v>141</v>
      </c>
      <c r="B123" s="6">
        <v>45067</v>
      </c>
      <c r="C123" s="4"/>
      <c r="D123" s="4"/>
      <c r="E123" s="8"/>
      <c r="F123" s="82">
        <v>0.85714285714285721</v>
      </c>
      <c r="H123" s="82"/>
    </row>
    <row r="124" spans="1:8" x14ac:dyDescent="0.25">
      <c r="A124" s="4">
        <v>142</v>
      </c>
      <c r="B124" s="6">
        <v>45068</v>
      </c>
      <c r="C124" s="4"/>
      <c r="D124" s="4"/>
      <c r="E124" s="8"/>
      <c r="F124" s="82">
        <v>0.8642928571428572</v>
      </c>
      <c r="H124" s="82"/>
    </row>
    <row r="125" spans="1:8" x14ac:dyDescent="0.25">
      <c r="A125" s="4">
        <v>143</v>
      </c>
      <c r="B125" s="6">
        <v>45069</v>
      </c>
      <c r="C125" s="4"/>
      <c r="D125" s="4"/>
      <c r="E125" s="8"/>
      <c r="F125" s="82">
        <v>0.8714428571428573</v>
      </c>
      <c r="H125" s="82"/>
    </row>
    <row r="126" spans="1:8" x14ac:dyDescent="0.25">
      <c r="A126" s="4">
        <v>144</v>
      </c>
      <c r="B126" s="6">
        <v>45070</v>
      </c>
      <c r="C126" s="4"/>
      <c r="D126" s="4"/>
      <c r="E126" s="8"/>
      <c r="F126" s="82">
        <v>0.87859285714285729</v>
      </c>
      <c r="H126" s="82"/>
    </row>
    <row r="127" spans="1:8" x14ac:dyDescent="0.25">
      <c r="A127" s="4">
        <v>145</v>
      </c>
      <c r="B127" s="6">
        <v>45071</v>
      </c>
      <c r="C127" s="4"/>
      <c r="D127" s="4"/>
      <c r="E127" s="8"/>
      <c r="F127" s="82">
        <v>0.88574285714285728</v>
      </c>
      <c r="H127" s="82"/>
    </row>
    <row r="128" spans="1:8" x14ac:dyDescent="0.25">
      <c r="A128" s="4">
        <v>146</v>
      </c>
      <c r="B128" s="6">
        <v>45072</v>
      </c>
      <c r="C128" s="4"/>
      <c r="D128" s="4"/>
      <c r="E128" s="8"/>
      <c r="F128" s="82">
        <v>0.89289285714285738</v>
      </c>
      <c r="H128" s="82"/>
    </row>
    <row r="129" spans="1:11" x14ac:dyDescent="0.25">
      <c r="A129" s="4">
        <v>147</v>
      </c>
      <c r="B129" s="6">
        <v>45073</v>
      </c>
      <c r="C129" s="4"/>
      <c r="D129" s="4"/>
      <c r="E129" s="8"/>
      <c r="F129" s="82">
        <v>0.90004285714285737</v>
      </c>
      <c r="H129" s="82"/>
    </row>
    <row r="130" spans="1:11" x14ac:dyDescent="0.25">
      <c r="A130" s="4">
        <v>148</v>
      </c>
      <c r="B130" s="6">
        <v>45074</v>
      </c>
      <c r="C130" s="4"/>
      <c r="D130" s="4"/>
      <c r="E130" s="8"/>
      <c r="F130" s="82">
        <v>0.90719285714285747</v>
      </c>
      <c r="H130" s="82"/>
    </row>
    <row r="131" spans="1:11" x14ac:dyDescent="0.25">
      <c r="A131" s="4">
        <v>149</v>
      </c>
      <c r="B131" s="6">
        <v>45075</v>
      </c>
      <c r="C131" s="4"/>
      <c r="D131" s="7"/>
      <c r="E131" s="9"/>
      <c r="F131" s="82">
        <v>0.91434285714285746</v>
      </c>
      <c r="H131" s="82"/>
    </row>
    <row r="132" spans="1:11" x14ac:dyDescent="0.25">
      <c r="A132" s="4">
        <v>150</v>
      </c>
      <c r="B132" s="6">
        <v>45076</v>
      </c>
      <c r="C132" s="4"/>
      <c r="D132" s="7"/>
      <c r="E132" s="8"/>
      <c r="F132" s="82">
        <v>0.92149285714285745</v>
      </c>
      <c r="H132" s="82"/>
    </row>
    <row r="133" spans="1:11" x14ac:dyDescent="0.25">
      <c r="A133" s="4">
        <v>151</v>
      </c>
      <c r="B133" s="6">
        <v>45077</v>
      </c>
      <c r="C133" s="4"/>
      <c r="D133" s="7"/>
      <c r="E133" s="8"/>
      <c r="F133" s="82">
        <v>0.92864285714285755</v>
      </c>
      <c r="H133" s="82"/>
    </row>
    <row r="134" spans="1:11" x14ac:dyDescent="0.25">
      <c r="A134" s="4">
        <v>152</v>
      </c>
      <c r="B134" s="6">
        <v>45078</v>
      </c>
      <c r="C134" s="4"/>
      <c r="D134" s="7"/>
      <c r="E134" s="8"/>
      <c r="F134" s="82">
        <v>0.93579285714285754</v>
      </c>
      <c r="H134" s="82"/>
    </row>
    <row r="135" spans="1:11" x14ac:dyDescent="0.25">
      <c r="A135" s="4">
        <v>153</v>
      </c>
      <c r="B135" s="6">
        <v>45079</v>
      </c>
      <c r="C135" s="4"/>
      <c r="D135" s="7"/>
      <c r="E135" s="8"/>
      <c r="F135" s="82">
        <v>0.94294285714285764</v>
      </c>
      <c r="H135" s="82"/>
    </row>
    <row r="136" spans="1:11" x14ac:dyDescent="0.25">
      <c r="A136" s="4">
        <v>154</v>
      </c>
      <c r="B136" s="6">
        <v>45080</v>
      </c>
      <c r="C136" s="4"/>
      <c r="D136" s="7"/>
      <c r="E136" s="8"/>
      <c r="F136" s="82">
        <v>0.95009285714285763</v>
      </c>
      <c r="H136" s="82"/>
    </row>
    <row r="137" spans="1:11" x14ac:dyDescent="0.25">
      <c r="A137" s="4">
        <v>155</v>
      </c>
      <c r="B137" s="6">
        <v>45081</v>
      </c>
      <c r="C137" s="4"/>
      <c r="D137" s="4"/>
      <c r="E137" s="4"/>
      <c r="F137" s="82">
        <v>0.95724285714285762</v>
      </c>
      <c r="H137" s="82"/>
    </row>
    <row r="138" spans="1:11" x14ac:dyDescent="0.25">
      <c r="A138" s="4">
        <v>156</v>
      </c>
      <c r="B138" s="6">
        <v>45082</v>
      </c>
      <c r="C138" s="4"/>
      <c r="D138" s="4"/>
      <c r="E138" s="4"/>
      <c r="F138" s="4">
        <v>0.96439285714285772</v>
      </c>
      <c r="H138" s="4"/>
    </row>
    <row r="139" spans="1:11" x14ac:dyDescent="0.25">
      <c r="A139" s="4">
        <v>157</v>
      </c>
      <c r="B139" s="6">
        <v>45083</v>
      </c>
      <c r="F139" s="4">
        <v>0.97154285714285771</v>
      </c>
      <c r="H139" s="4"/>
    </row>
    <row r="140" spans="1:11" x14ac:dyDescent="0.25">
      <c r="A140" s="4">
        <v>158</v>
      </c>
      <c r="B140" s="6">
        <v>45084</v>
      </c>
      <c r="F140" s="4">
        <v>0.97869285714285781</v>
      </c>
      <c r="H140" s="4"/>
    </row>
    <row r="141" spans="1:11" x14ac:dyDescent="0.25">
      <c r="A141" s="4">
        <v>159</v>
      </c>
      <c r="B141" s="6">
        <v>45085</v>
      </c>
      <c r="F141" s="4">
        <v>0.9858428571428578</v>
      </c>
      <c r="H141" s="4"/>
    </row>
    <row r="142" spans="1:11" x14ac:dyDescent="0.25">
      <c r="A142" s="4">
        <v>160</v>
      </c>
      <c r="B142" s="6">
        <v>45086</v>
      </c>
      <c r="F142" s="4">
        <v>0.99299285714285779</v>
      </c>
      <c r="H142" s="4"/>
    </row>
    <row r="143" spans="1:11" ht="15.75" thickBot="1" x14ac:dyDescent="0.3">
      <c r="A143" s="4">
        <v>161</v>
      </c>
      <c r="B143" s="6">
        <v>45087</v>
      </c>
      <c r="F143" s="4">
        <v>1</v>
      </c>
      <c r="H143" s="4"/>
    </row>
    <row r="144" spans="1:11" ht="16.5" thickTop="1" thickBot="1" x14ac:dyDescent="0.3">
      <c r="A144" s="4">
        <v>162</v>
      </c>
      <c r="B144" s="6">
        <v>45088</v>
      </c>
      <c r="F144" s="4">
        <v>1</v>
      </c>
      <c r="G144" s="4"/>
      <c r="H144" s="4"/>
      <c r="I144" s="99">
        <f>E89/F89</f>
        <v>22.092050209205027</v>
      </c>
      <c r="J144" s="89" t="s">
        <v>116</v>
      </c>
      <c r="K144" s="90"/>
    </row>
    <row r="145" spans="1:6" ht="15.75" thickTop="1" x14ac:dyDescent="0.25">
      <c r="A145" s="4">
        <v>163</v>
      </c>
      <c r="B145" s="6">
        <v>45089</v>
      </c>
      <c r="F145" s="4">
        <v>1</v>
      </c>
    </row>
    <row r="146" spans="1:6" x14ac:dyDescent="0.25">
      <c r="A146" s="4">
        <v>164</v>
      </c>
      <c r="B146" s="6">
        <v>45090</v>
      </c>
      <c r="F146" s="4">
        <v>1</v>
      </c>
    </row>
    <row r="147" spans="1:6" x14ac:dyDescent="0.25">
      <c r="A147" s="4">
        <v>165</v>
      </c>
      <c r="B147" s="6">
        <v>45091</v>
      </c>
      <c r="F147" s="4">
        <v>1</v>
      </c>
    </row>
    <row r="148" spans="1:6" x14ac:dyDescent="0.25">
      <c r="A148" s="4">
        <v>166</v>
      </c>
      <c r="B148" s="6">
        <v>45092</v>
      </c>
      <c r="F148" s="4">
        <v>1</v>
      </c>
    </row>
    <row r="149" spans="1:6" x14ac:dyDescent="0.25">
      <c r="A149" s="4">
        <v>167</v>
      </c>
      <c r="B149" s="6">
        <v>45093</v>
      </c>
      <c r="F149" s="4">
        <v>1</v>
      </c>
    </row>
    <row r="150" spans="1:6" x14ac:dyDescent="0.25">
      <c r="A150" s="4">
        <v>168</v>
      </c>
      <c r="B150" s="6">
        <v>45094</v>
      </c>
      <c r="F150" s="4">
        <v>1</v>
      </c>
    </row>
    <row r="151" spans="1:6" x14ac:dyDescent="0.25">
      <c r="A151" s="4">
        <v>169</v>
      </c>
      <c r="B151" s="6">
        <v>45095</v>
      </c>
      <c r="F151" s="4">
        <v>1</v>
      </c>
    </row>
    <row r="152" spans="1:6" x14ac:dyDescent="0.25">
      <c r="A152" s="4">
        <v>170</v>
      </c>
      <c r="B152" s="6">
        <v>45096</v>
      </c>
      <c r="F152" s="4">
        <v>1</v>
      </c>
    </row>
    <row r="153" spans="1:6" x14ac:dyDescent="0.25">
      <c r="A153" s="4">
        <v>171</v>
      </c>
      <c r="B153" s="6">
        <v>45097</v>
      </c>
      <c r="F153" s="4">
        <v>1</v>
      </c>
    </row>
    <row r="154" spans="1:6" x14ac:dyDescent="0.25">
      <c r="A154" s="4">
        <v>172</v>
      </c>
      <c r="B154" s="6">
        <v>45098</v>
      </c>
      <c r="F154" s="4">
        <v>1</v>
      </c>
    </row>
    <row r="155" spans="1:6" x14ac:dyDescent="0.25">
      <c r="A155" s="4">
        <v>173</v>
      </c>
      <c r="B155" s="6">
        <v>45099</v>
      </c>
      <c r="F155" s="4">
        <v>1</v>
      </c>
    </row>
    <row r="156" spans="1:6" x14ac:dyDescent="0.25">
      <c r="A156" s="4">
        <v>174</v>
      </c>
      <c r="B156" s="6">
        <v>45100</v>
      </c>
      <c r="F156" s="4">
        <v>1</v>
      </c>
    </row>
    <row r="157" spans="1:6" x14ac:dyDescent="0.25">
      <c r="A157" s="4">
        <v>175</v>
      </c>
      <c r="B157" s="6">
        <v>45101</v>
      </c>
    </row>
    <row r="158" spans="1:6" x14ac:dyDescent="0.25">
      <c r="A158" s="4">
        <v>176</v>
      </c>
      <c r="B158" s="6">
        <v>45102</v>
      </c>
    </row>
    <row r="159" spans="1:6" x14ac:dyDescent="0.25">
      <c r="A159" s="4">
        <v>177</v>
      </c>
      <c r="B159" s="6">
        <v>45103</v>
      </c>
    </row>
    <row r="160" spans="1:6" x14ac:dyDescent="0.25">
      <c r="A160" s="4">
        <v>178</v>
      </c>
      <c r="B160" s="6">
        <v>45104</v>
      </c>
    </row>
    <row r="161" spans="1:8" x14ac:dyDescent="0.25">
      <c r="A161" s="4">
        <v>179</v>
      </c>
      <c r="B161" s="6">
        <v>45105</v>
      </c>
    </row>
    <row r="162" spans="1:8" x14ac:dyDescent="0.25">
      <c r="A162" s="4">
        <v>180</v>
      </c>
      <c r="B162" s="6">
        <v>45106</v>
      </c>
    </row>
    <row r="163" spans="1:8" x14ac:dyDescent="0.25">
      <c r="A163" s="4">
        <v>181</v>
      </c>
      <c r="B163" s="6">
        <v>45107</v>
      </c>
    </row>
    <row r="164" spans="1:8" x14ac:dyDescent="0.25">
      <c r="A164" s="4"/>
      <c r="B164" s="6"/>
      <c r="F164" s="38"/>
    </row>
    <row r="165" spans="1:8" x14ac:dyDescent="0.25">
      <c r="A165" s="4"/>
      <c r="B165" s="6"/>
      <c r="F165" s="38"/>
    </row>
    <row r="166" spans="1:8" x14ac:dyDescent="0.25">
      <c r="A166" s="4"/>
      <c r="B166" s="6"/>
    </row>
    <row r="167" spans="1:8" x14ac:dyDescent="0.25">
      <c r="A167" s="4"/>
      <c r="B167" s="6"/>
    </row>
    <row r="169" spans="1:8" ht="15.75" thickBot="1" x14ac:dyDescent="0.3"/>
    <row r="170" spans="1:8" ht="15.75" thickTop="1" x14ac:dyDescent="0.25">
      <c r="E170" s="15" t="s">
        <v>119</v>
      </c>
      <c r="F170" s="15" t="s">
        <v>91</v>
      </c>
      <c r="G170" s="15" t="s">
        <v>118</v>
      </c>
      <c r="H170" s="91" t="s">
        <v>97</v>
      </c>
    </row>
    <row r="171" spans="1:8" ht="15.75" thickBot="1" x14ac:dyDescent="0.3">
      <c r="E171">
        <v>11</v>
      </c>
      <c r="F171" s="70">
        <v>22.092050209205027</v>
      </c>
      <c r="G171">
        <f>E171*(0.81*2)</f>
        <v>17.82</v>
      </c>
      <c r="H171" s="94">
        <f>F171*(0.81*2)</f>
        <v>35.789121338912146</v>
      </c>
    </row>
    <row r="172" spans="1:8" ht="15.75" thickTop="1" x14ac:dyDescent="0.25">
      <c r="D172" t="s">
        <v>98</v>
      </c>
      <c r="E172">
        <f>E171/2.8</f>
        <v>3.9285714285714288</v>
      </c>
      <c r="F172">
        <f>F171/2.8</f>
        <v>7.8900179318589387</v>
      </c>
    </row>
    <row r="176" spans="1:8" x14ac:dyDescent="0.25">
      <c r="F176" s="98"/>
    </row>
  </sheetData>
  <mergeCells count="4">
    <mergeCell ref="A1:F1"/>
    <mergeCell ref="A2:F2"/>
    <mergeCell ref="A3:F3"/>
    <mergeCell ref="A4:F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71"/>
  <sheetViews>
    <sheetView topLeftCell="A144" workbookViewId="0">
      <selection activeCell="E170" sqref="E170:H170"/>
    </sheetView>
  </sheetViews>
  <sheetFormatPr defaultRowHeight="15" x14ac:dyDescent="0.25"/>
  <cols>
    <col min="1" max="1" width="13.7109375" customWidth="1"/>
    <col min="2" max="2" width="14.5703125" customWidth="1"/>
    <col min="3" max="3" width="18.42578125" customWidth="1"/>
    <col min="4" max="4" width="15.28515625" customWidth="1"/>
    <col min="5" max="5" width="17.5703125" customWidth="1"/>
    <col min="6" max="6" width="25.5703125" customWidth="1"/>
    <col min="7" max="7" width="23.5703125" customWidth="1"/>
    <col min="8" max="8" width="23.42578125" customWidth="1"/>
    <col min="9" max="9" width="12.28515625" customWidth="1"/>
    <col min="10" max="10" width="9.28515625" bestFit="1" customWidth="1"/>
    <col min="11" max="11" width="19.42578125" customWidth="1"/>
    <col min="13" max="13" width="9.28515625" bestFit="1" customWidth="1"/>
    <col min="14" max="14" width="9.7109375" bestFit="1" customWidth="1"/>
    <col min="15" max="17" width="9.28515625" bestFit="1" customWidth="1"/>
    <col min="19" max="25" width="9.28515625" bestFit="1" customWidth="1"/>
    <col min="29" max="29" width="9.28515625" bestFit="1" customWidth="1"/>
  </cols>
  <sheetData>
    <row r="1" spans="1:29" x14ac:dyDescent="0.25">
      <c r="A1" s="154" t="s">
        <v>38</v>
      </c>
      <c r="B1" s="154"/>
      <c r="C1" s="154"/>
      <c r="D1" s="154"/>
      <c r="E1" s="154"/>
      <c r="F1" s="154"/>
    </row>
    <row r="2" spans="1:29" x14ac:dyDescent="0.25">
      <c r="A2" s="154" t="s">
        <v>36</v>
      </c>
      <c r="B2" s="154"/>
      <c r="C2" s="154"/>
      <c r="D2" s="154"/>
      <c r="E2" s="154"/>
      <c r="F2" s="154"/>
    </row>
    <row r="3" spans="1:29" x14ac:dyDescent="0.25">
      <c r="A3" s="154" t="s">
        <v>42</v>
      </c>
      <c r="B3" s="154"/>
      <c r="C3" s="154"/>
      <c r="D3" s="154"/>
      <c r="E3" s="154"/>
      <c r="F3" s="154"/>
    </row>
    <row r="4" spans="1:29" ht="15.75" thickBot="1" x14ac:dyDescent="0.3">
      <c r="A4" s="168">
        <v>2023</v>
      </c>
      <c r="B4" s="168"/>
      <c r="C4" s="168"/>
      <c r="D4" s="168"/>
      <c r="E4" s="168"/>
      <c r="F4" s="168"/>
    </row>
    <row r="5" spans="1:29" ht="15.75" thickBot="1" x14ac:dyDescent="0.3">
      <c r="A5" s="5" t="s">
        <v>27</v>
      </c>
      <c r="B5" s="5" t="s">
        <v>31</v>
      </c>
      <c r="C5" s="5" t="s">
        <v>32</v>
      </c>
      <c r="D5" s="5" t="s">
        <v>33</v>
      </c>
      <c r="E5" s="5" t="s">
        <v>39</v>
      </c>
      <c r="F5" s="5" t="s">
        <v>112</v>
      </c>
      <c r="G5" s="85" t="s">
        <v>35</v>
      </c>
      <c r="I5" s="31">
        <v>18</v>
      </c>
      <c r="J5" s="4">
        <v>1.8E-3</v>
      </c>
      <c r="K5" s="4" t="s">
        <v>23</v>
      </c>
      <c r="L5" s="4"/>
      <c r="M5" s="4">
        <v>10</v>
      </c>
      <c r="N5" s="6">
        <v>44991</v>
      </c>
      <c r="O5" s="4">
        <v>9.1999999999999993</v>
      </c>
      <c r="P5" s="4">
        <v>11.2</v>
      </c>
      <c r="Q5" s="4">
        <f>P5-O5</f>
        <v>2</v>
      </c>
      <c r="R5" s="4" t="s">
        <v>65</v>
      </c>
      <c r="S5" s="31">
        <v>4</v>
      </c>
      <c r="T5" s="31">
        <v>0</v>
      </c>
      <c r="U5" s="31">
        <v>4</v>
      </c>
      <c r="V5" s="31">
        <v>0</v>
      </c>
      <c r="W5" s="31">
        <v>0</v>
      </c>
      <c r="X5" s="31">
        <v>0</v>
      </c>
      <c r="Y5" s="113">
        <v>0</v>
      </c>
      <c r="Z5" s="31" t="s">
        <v>127</v>
      </c>
      <c r="AA5" s="31" t="s">
        <v>101</v>
      </c>
      <c r="AB5" s="31" t="s">
        <v>106</v>
      </c>
      <c r="AC5" s="31">
        <v>3</v>
      </c>
    </row>
    <row r="6" spans="1:29" x14ac:dyDescent="0.25">
      <c r="A6" s="4"/>
      <c r="B6" s="6"/>
      <c r="C6" s="4"/>
      <c r="D6" s="4"/>
      <c r="E6" s="4"/>
      <c r="F6" s="4"/>
      <c r="I6" s="31">
        <v>18</v>
      </c>
      <c r="J6" s="4">
        <v>1.8E-3</v>
      </c>
      <c r="K6" s="4" t="s">
        <v>23</v>
      </c>
      <c r="L6" s="4"/>
      <c r="M6" s="4">
        <v>12</v>
      </c>
      <c r="N6" s="6">
        <v>45007</v>
      </c>
      <c r="O6" s="4">
        <v>9.1999999999999993</v>
      </c>
      <c r="P6" s="4">
        <v>11.2</v>
      </c>
      <c r="Q6" s="4">
        <f t="shared" ref="Q6:Q8" si="0">P6-O6</f>
        <v>2</v>
      </c>
      <c r="R6" s="4" t="s">
        <v>65</v>
      </c>
      <c r="S6" s="31">
        <v>0</v>
      </c>
      <c r="T6" s="31">
        <v>0</v>
      </c>
      <c r="U6" s="31">
        <v>0</v>
      </c>
      <c r="V6" s="31">
        <v>0</v>
      </c>
      <c r="W6" s="31">
        <v>0</v>
      </c>
      <c r="X6" s="31">
        <v>0</v>
      </c>
      <c r="Y6" s="113">
        <v>0</v>
      </c>
      <c r="Z6" s="31" t="s">
        <v>127</v>
      </c>
      <c r="AA6" s="31" t="s">
        <v>101</v>
      </c>
      <c r="AB6" s="31" t="s">
        <v>106</v>
      </c>
      <c r="AC6" s="31">
        <v>2</v>
      </c>
    </row>
    <row r="7" spans="1:29" x14ac:dyDescent="0.25">
      <c r="A7" s="4">
        <v>25</v>
      </c>
      <c r="B7" s="6">
        <v>44951</v>
      </c>
      <c r="C7" s="4"/>
      <c r="D7" s="4"/>
      <c r="E7" s="4"/>
      <c r="F7" s="4"/>
      <c r="I7" s="31">
        <v>18</v>
      </c>
      <c r="J7" s="4">
        <v>1.8E-3</v>
      </c>
      <c r="K7" s="4" t="s">
        <v>23</v>
      </c>
      <c r="L7" s="4"/>
      <c r="M7" s="4">
        <v>13</v>
      </c>
      <c r="N7" s="6">
        <v>45016</v>
      </c>
      <c r="O7" s="4">
        <v>9.1999999999999993</v>
      </c>
      <c r="P7" s="4">
        <v>11.2</v>
      </c>
      <c r="Q7" s="4">
        <f t="shared" si="0"/>
        <v>2</v>
      </c>
      <c r="R7" s="4" t="s">
        <v>65</v>
      </c>
      <c r="S7" s="31">
        <v>0</v>
      </c>
      <c r="T7" s="31">
        <v>0</v>
      </c>
      <c r="U7" s="31">
        <v>0</v>
      </c>
      <c r="V7" s="31">
        <v>0</v>
      </c>
      <c r="W7" s="31">
        <v>0</v>
      </c>
      <c r="X7" s="31">
        <v>0</v>
      </c>
      <c r="Y7" s="113">
        <v>0</v>
      </c>
      <c r="Z7" s="31" t="s">
        <v>127</v>
      </c>
      <c r="AA7" s="31" t="s">
        <v>101</v>
      </c>
      <c r="AB7" s="31" t="s">
        <v>106</v>
      </c>
      <c r="AC7" s="31">
        <v>6</v>
      </c>
    </row>
    <row r="8" spans="1:29" x14ac:dyDescent="0.25">
      <c r="A8" s="4">
        <v>26</v>
      </c>
      <c r="B8" s="6">
        <v>44952</v>
      </c>
      <c r="C8" s="4"/>
      <c r="D8" s="4"/>
      <c r="E8" s="4"/>
      <c r="F8" s="4"/>
      <c r="I8" s="31">
        <v>18</v>
      </c>
      <c r="J8" s="4">
        <v>1.8E-3</v>
      </c>
      <c r="K8" s="4" t="s">
        <v>23</v>
      </c>
      <c r="L8" s="4"/>
      <c r="M8" s="4">
        <v>16</v>
      </c>
      <c r="N8" s="6">
        <v>45035</v>
      </c>
      <c r="O8" s="4">
        <v>9.1999999999999993</v>
      </c>
      <c r="P8" s="4">
        <v>11.2</v>
      </c>
      <c r="Q8" s="4">
        <f t="shared" si="0"/>
        <v>2</v>
      </c>
      <c r="R8" s="4" t="s">
        <v>65</v>
      </c>
      <c r="S8" s="31">
        <v>6</v>
      </c>
      <c r="T8" s="31">
        <v>0</v>
      </c>
      <c r="U8" s="31">
        <v>6</v>
      </c>
      <c r="V8" s="31">
        <v>1</v>
      </c>
      <c r="W8" s="31">
        <v>1</v>
      </c>
      <c r="X8" s="31">
        <v>1</v>
      </c>
      <c r="Y8" s="113">
        <f>X8/Q8</f>
        <v>0.5</v>
      </c>
      <c r="Z8" s="31" t="s">
        <v>127</v>
      </c>
      <c r="AA8" s="31" t="s">
        <v>101</v>
      </c>
      <c r="AB8" s="31" t="s">
        <v>102</v>
      </c>
      <c r="AC8" s="31">
        <v>4</v>
      </c>
    </row>
    <row r="9" spans="1:29" x14ac:dyDescent="0.25">
      <c r="A9" s="4">
        <v>27</v>
      </c>
      <c r="B9" s="6">
        <v>44953</v>
      </c>
      <c r="C9" s="4"/>
      <c r="D9" s="4"/>
      <c r="E9" s="4"/>
      <c r="F9" s="4"/>
      <c r="I9" s="33"/>
    </row>
    <row r="10" spans="1:29" x14ac:dyDescent="0.25">
      <c r="A10" s="4">
        <v>28</v>
      </c>
      <c r="B10" s="6">
        <v>44954</v>
      </c>
      <c r="C10" s="4"/>
      <c r="D10" s="4"/>
      <c r="E10" s="4"/>
      <c r="F10" s="4"/>
    </row>
    <row r="11" spans="1:29" x14ac:dyDescent="0.25">
      <c r="A11" s="4">
        <v>29</v>
      </c>
      <c r="B11" s="6">
        <v>44955</v>
      </c>
      <c r="C11" s="4"/>
      <c r="D11" s="4"/>
      <c r="E11" s="4"/>
      <c r="F11" s="4"/>
    </row>
    <row r="12" spans="1:29" x14ac:dyDescent="0.25">
      <c r="A12" s="4">
        <v>30</v>
      </c>
      <c r="B12" s="6">
        <v>44956</v>
      </c>
      <c r="C12" s="4"/>
      <c r="D12" s="4"/>
      <c r="E12" s="4"/>
      <c r="F12" s="4"/>
    </row>
    <row r="13" spans="1:29" x14ac:dyDescent="0.25">
      <c r="A13" s="4">
        <v>31</v>
      </c>
      <c r="B13" s="6">
        <v>44957</v>
      </c>
      <c r="C13" s="4"/>
      <c r="D13" s="4"/>
      <c r="E13" s="4"/>
      <c r="F13" s="4"/>
    </row>
    <row r="14" spans="1:29" x14ac:dyDescent="0.25">
      <c r="A14" s="4">
        <v>32</v>
      </c>
      <c r="B14" s="6">
        <v>44958</v>
      </c>
      <c r="C14" s="4"/>
      <c r="D14" s="4"/>
      <c r="E14" s="4"/>
      <c r="F14" s="10"/>
    </row>
    <row r="15" spans="1:29" x14ac:dyDescent="0.25">
      <c r="A15" s="4">
        <v>33</v>
      </c>
      <c r="B15" s="6">
        <v>44959</v>
      </c>
      <c r="C15" s="4"/>
      <c r="D15" s="8"/>
      <c r="E15" s="8"/>
      <c r="F15" s="10"/>
    </row>
    <row r="16" spans="1:29" x14ac:dyDescent="0.25">
      <c r="A16" s="4">
        <v>34</v>
      </c>
      <c r="B16" s="6">
        <v>44960</v>
      </c>
      <c r="C16" s="4"/>
      <c r="D16" s="4"/>
      <c r="E16" s="8"/>
      <c r="F16" s="10"/>
    </row>
    <row r="17" spans="1:6" x14ac:dyDescent="0.25">
      <c r="A17" s="4">
        <v>35</v>
      </c>
      <c r="B17" s="6">
        <v>44961</v>
      </c>
      <c r="C17" s="4"/>
      <c r="D17" s="4"/>
      <c r="E17" s="8"/>
      <c r="F17" s="10"/>
    </row>
    <row r="18" spans="1:6" x14ac:dyDescent="0.25">
      <c r="A18" s="4">
        <v>36</v>
      </c>
      <c r="B18" s="6">
        <v>44962</v>
      </c>
      <c r="C18" s="4"/>
      <c r="D18" s="4"/>
      <c r="E18" s="8"/>
      <c r="F18" s="10"/>
    </row>
    <row r="19" spans="1:6" x14ac:dyDescent="0.25">
      <c r="A19" s="4">
        <v>37</v>
      </c>
      <c r="B19" s="6">
        <v>44963</v>
      </c>
      <c r="C19" s="4"/>
      <c r="D19" s="4"/>
      <c r="E19" s="8"/>
      <c r="F19" s="10"/>
    </row>
    <row r="20" spans="1:6" x14ac:dyDescent="0.25">
      <c r="A20" s="4">
        <v>38</v>
      </c>
      <c r="B20" s="6">
        <v>44964</v>
      </c>
      <c r="C20" s="4"/>
      <c r="D20" s="4"/>
      <c r="E20" s="8"/>
      <c r="F20" s="10"/>
    </row>
    <row r="21" spans="1:6" x14ac:dyDescent="0.25">
      <c r="A21" s="4">
        <v>39</v>
      </c>
      <c r="B21" s="6">
        <v>44965</v>
      </c>
      <c r="C21" s="4"/>
      <c r="D21" s="4"/>
      <c r="E21" s="9"/>
      <c r="F21" s="10"/>
    </row>
    <row r="22" spans="1:6" x14ac:dyDescent="0.25">
      <c r="A22" s="4">
        <v>40</v>
      </c>
      <c r="B22" s="6">
        <v>44966</v>
      </c>
      <c r="C22" s="4"/>
      <c r="D22" s="8"/>
      <c r="E22" s="8"/>
      <c r="F22" s="10"/>
    </row>
    <row r="23" spans="1:6" x14ac:dyDescent="0.25">
      <c r="A23" s="4">
        <v>41</v>
      </c>
      <c r="B23" s="6">
        <v>44967</v>
      </c>
      <c r="C23" s="4"/>
      <c r="D23" s="4"/>
      <c r="E23" s="8"/>
      <c r="F23" s="10"/>
    </row>
    <row r="24" spans="1:6" x14ac:dyDescent="0.25">
      <c r="A24" s="4">
        <v>42</v>
      </c>
      <c r="B24" s="6">
        <v>44968</v>
      </c>
      <c r="C24" s="4"/>
      <c r="D24" s="4"/>
      <c r="E24" s="8"/>
      <c r="F24" s="10"/>
    </row>
    <row r="25" spans="1:6" x14ac:dyDescent="0.25">
      <c r="A25" s="4">
        <v>43</v>
      </c>
      <c r="B25" s="6">
        <v>44969</v>
      </c>
      <c r="C25" s="4"/>
      <c r="D25" s="4"/>
      <c r="E25" s="8"/>
      <c r="F25" s="10"/>
    </row>
    <row r="26" spans="1:6" x14ac:dyDescent="0.25">
      <c r="A26" s="4">
        <v>44</v>
      </c>
      <c r="B26" s="6">
        <v>44970</v>
      </c>
      <c r="C26" s="4"/>
      <c r="D26" s="4"/>
      <c r="E26" s="8"/>
      <c r="F26" s="10"/>
    </row>
    <row r="27" spans="1:6" x14ac:dyDescent="0.25">
      <c r="A27" s="4">
        <v>45</v>
      </c>
      <c r="B27" s="6">
        <v>44971</v>
      </c>
      <c r="C27" s="4"/>
      <c r="D27" s="4"/>
      <c r="E27" s="8"/>
      <c r="F27" s="10"/>
    </row>
    <row r="28" spans="1:6" x14ac:dyDescent="0.25">
      <c r="A28" s="4">
        <v>46</v>
      </c>
      <c r="B28" s="6">
        <v>44972</v>
      </c>
      <c r="C28" s="4"/>
      <c r="D28" s="4"/>
      <c r="E28" s="8"/>
      <c r="F28" s="10"/>
    </row>
    <row r="29" spans="1:6" x14ac:dyDescent="0.25">
      <c r="A29" s="4">
        <v>47</v>
      </c>
      <c r="B29" s="6">
        <v>44973</v>
      </c>
      <c r="C29" s="4"/>
      <c r="D29" s="4"/>
      <c r="E29" s="8"/>
      <c r="F29" s="10"/>
    </row>
    <row r="30" spans="1:6" x14ac:dyDescent="0.25">
      <c r="A30" s="4">
        <v>48</v>
      </c>
      <c r="B30" s="6">
        <v>44974</v>
      </c>
      <c r="C30" s="4"/>
      <c r="D30" s="4"/>
      <c r="E30" s="8"/>
      <c r="F30" s="10"/>
    </row>
    <row r="31" spans="1:6" x14ac:dyDescent="0.25">
      <c r="A31" s="4">
        <v>49</v>
      </c>
      <c r="B31" s="6">
        <v>44975</v>
      </c>
      <c r="C31" s="4"/>
      <c r="D31" s="4"/>
      <c r="E31" s="8"/>
      <c r="F31" s="10"/>
    </row>
    <row r="32" spans="1:6" x14ac:dyDescent="0.25">
      <c r="A32" s="4">
        <v>50</v>
      </c>
      <c r="B32" s="6">
        <v>44976</v>
      </c>
      <c r="C32" s="4"/>
      <c r="D32" s="4"/>
      <c r="E32" s="8"/>
      <c r="F32" s="10"/>
    </row>
    <row r="33" spans="1:11" x14ac:dyDescent="0.25">
      <c r="A33" s="4">
        <v>51</v>
      </c>
      <c r="B33" s="6">
        <v>44977</v>
      </c>
      <c r="C33" s="4"/>
      <c r="D33" s="4"/>
      <c r="E33" s="8"/>
      <c r="F33" s="10"/>
    </row>
    <row r="34" spans="1:11" x14ac:dyDescent="0.25">
      <c r="A34" s="4">
        <v>52</v>
      </c>
      <c r="B34" s="6">
        <v>44978</v>
      </c>
      <c r="C34" s="4"/>
      <c r="D34" s="4"/>
      <c r="E34" s="8"/>
      <c r="F34" s="10"/>
    </row>
    <row r="35" spans="1:11" x14ac:dyDescent="0.25">
      <c r="A35" s="4">
        <v>53</v>
      </c>
      <c r="B35" s="6">
        <v>44979</v>
      </c>
      <c r="C35" s="4"/>
      <c r="D35" s="4"/>
      <c r="E35" s="8"/>
      <c r="F35" s="10"/>
    </row>
    <row r="36" spans="1:11" x14ac:dyDescent="0.25">
      <c r="A36" s="4">
        <v>54</v>
      </c>
      <c r="B36" s="6">
        <v>44980</v>
      </c>
      <c r="C36" s="4"/>
      <c r="D36" s="4"/>
      <c r="E36" s="8"/>
      <c r="F36" s="10"/>
    </row>
    <row r="37" spans="1:11" x14ac:dyDescent="0.25">
      <c r="A37" s="4">
        <v>55</v>
      </c>
      <c r="B37" s="6">
        <v>44981</v>
      </c>
      <c r="C37" s="4"/>
      <c r="D37" s="4"/>
      <c r="E37" s="8"/>
      <c r="F37" s="10"/>
      <c r="I37" s="4"/>
      <c r="K37" s="4"/>
    </row>
    <row r="38" spans="1:11" x14ac:dyDescent="0.25">
      <c r="A38" s="4">
        <v>56</v>
      </c>
      <c r="B38" s="6">
        <v>44982</v>
      </c>
      <c r="C38" s="4"/>
      <c r="D38" s="4"/>
      <c r="E38" s="8"/>
      <c r="F38" s="84" t="s">
        <v>111</v>
      </c>
    </row>
    <row r="39" spans="1:11" x14ac:dyDescent="0.25">
      <c r="A39" s="4">
        <v>57</v>
      </c>
      <c r="B39" s="6">
        <v>44983</v>
      </c>
      <c r="C39" s="4"/>
      <c r="D39" s="4"/>
      <c r="E39" s="8"/>
      <c r="F39" s="82">
        <v>0</v>
      </c>
    </row>
    <row r="40" spans="1:11" x14ac:dyDescent="0.25">
      <c r="A40" s="4">
        <v>58</v>
      </c>
      <c r="B40" s="6">
        <v>44984</v>
      </c>
      <c r="C40" s="4"/>
      <c r="D40" s="4"/>
      <c r="E40" s="8"/>
      <c r="F40" s="82">
        <v>2.976190476190476E-3</v>
      </c>
    </row>
    <row r="41" spans="1:11" x14ac:dyDescent="0.25">
      <c r="A41" s="4">
        <v>59</v>
      </c>
      <c r="B41" s="6">
        <v>44985</v>
      </c>
      <c r="C41" s="4"/>
      <c r="D41" s="4"/>
      <c r="E41" s="8"/>
      <c r="F41" s="82">
        <v>5.9553571428571416E-3</v>
      </c>
    </row>
    <row r="42" spans="1:11" x14ac:dyDescent="0.25">
      <c r="A42" s="4">
        <v>60</v>
      </c>
      <c r="B42" s="6">
        <v>44986</v>
      </c>
      <c r="C42" s="4"/>
      <c r="D42" s="4"/>
      <c r="E42" s="8"/>
      <c r="F42" s="82">
        <v>8.9345238095238089E-3</v>
      </c>
    </row>
    <row r="43" spans="1:11" x14ac:dyDescent="0.25">
      <c r="A43" s="4">
        <v>61</v>
      </c>
      <c r="B43" s="6">
        <v>44987</v>
      </c>
      <c r="C43" s="4"/>
      <c r="D43" s="4"/>
      <c r="E43" s="8"/>
      <c r="F43" s="82">
        <v>1.1913690476190475E-2</v>
      </c>
    </row>
    <row r="44" spans="1:11" x14ac:dyDescent="0.25">
      <c r="A44" s="4">
        <v>62</v>
      </c>
      <c r="B44" s="6">
        <v>44988</v>
      </c>
      <c r="C44" s="4"/>
      <c r="D44" s="4"/>
      <c r="E44" s="8"/>
      <c r="F44" s="82">
        <v>1.4892857142857143E-2</v>
      </c>
    </row>
    <row r="45" spans="1:11" x14ac:dyDescent="0.25">
      <c r="A45" s="4">
        <v>63</v>
      </c>
      <c r="B45" s="6">
        <v>44989</v>
      </c>
      <c r="C45" s="4"/>
      <c r="D45" s="4"/>
      <c r="E45" s="8"/>
      <c r="F45" s="82">
        <v>1.787202380952381E-2</v>
      </c>
    </row>
    <row r="46" spans="1:11" x14ac:dyDescent="0.25">
      <c r="A46" s="4">
        <v>64</v>
      </c>
      <c r="B46" s="6">
        <v>44990</v>
      </c>
      <c r="C46" s="4"/>
      <c r="D46" s="4"/>
      <c r="E46" s="8"/>
      <c r="F46" s="82">
        <v>2.0833333333333332E-2</v>
      </c>
    </row>
    <row r="47" spans="1:11" x14ac:dyDescent="0.25">
      <c r="A47" s="4">
        <v>65</v>
      </c>
      <c r="B47" s="6">
        <v>44991</v>
      </c>
      <c r="C47" s="4">
        <v>0</v>
      </c>
      <c r="D47" s="4"/>
      <c r="E47" s="8"/>
      <c r="F47" s="82">
        <v>2.7146464646464644E-2</v>
      </c>
    </row>
    <row r="48" spans="1:11" x14ac:dyDescent="0.25">
      <c r="A48" s="4">
        <v>66</v>
      </c>
      <c r="B48" s="6">
        <v>44992</v>
      </c>
      <c r="C48" s="4"/>
      <c r="D48" s="4"/>
      <c r="E48" s="8"/>
      <c r="F48" s="82">
        <v>3.3458964646464646E-2</v>
      </c>
      <c r="H48" s="102"/>
      <c r="I48" s="39"/>
    </row>
    <row r="49" spans="1:8" x14ac:dyDescent="0.25">
      <c r="A49" s="4">
        <v>67</v>
      </c>
      <c r="B49" s="6">
        <v>44993</v>
      </c>
      <c r="C49" s="4"/>
      <c r="D49" s="4"/>
      <c r="E49" s="8"/>
      <c r="F49" s="82">
        <v>3.9771464646464645E-2</v>
      </c>
      <c r="H49" s="39"/>
    </row>
    <row r="50" spans="1:8" x14ac:dyDescent="0.25">
      <c r="A50" s="4">
        <v>68</v>
      </c>
      <c r="B50" s="6">
        <v>44994</v>
      </c>
      <c r="C50" s="4"/>
      <c r="D50" s="4"/>
      <c r="E50" s="8"/>
      <c r="F50" s="82">
        <v>4.6083964646464644E-2</v>
      </c>
    </row>
    <row r="51" spans="1:8" x14ac:dyDescent="0.25">
      <c r="A51" s="4">
        <v>69</v>
      </c>
      <c r="B51" s="6">
        <v>44995</v>
      </c>
      <c r="C51" s="4"/>
      <c r="D51" s="4"/>
      <c r="E51" s="8"/>
      <c r="F51" s="82">
        <v>5.2396464646464642E-2</v>
      </c>
    </row>
    <row r="52" spans="1:8" x14ac:dyDescent="0.25">
      <c r="A52" s="4">
        <v>70</v>
      </c>
      <c r="B52" s="6">
        <v>44996</v>
      </c>
      <c r="C52" s="4"/>
      <c r="D52" s="4"/>
      <c r="E52" s="8"/>
      <c r="F52" s="82">
        <v>5.8708964646464641E-2</v>
      </c>
    </row>
    <row r="53" spans="1:8" x14ac:dyDescent="0.25">
      <c r="A53" s="4">
        <v>71</v>
      </c>
      <c r="B53" s="6">
        <v>44997</v>
      </c>
      <c r="C53" s="4"/>
      <c r="D53" s="4"/>
      <c r="E53" s="8"/>
      <c r="F53" s="82">
        <v>6.5021464646464647E-2</v>
      </c>
    </row>
    <row r="54" spans="1:8" x14ac:dyDescent="0.25">
      <c r="A54" s="4">
        <v>72</v>
      </c>
      <c r="B54" s="6">
        <v>44998</v>
      </c>
      <c r="C54" s="4"/>
      <c r="D54" s="4"/>
      <c r="E54" s="8"/>
      <c r="F54" s="82">
        <v>7.1333964646464645E-2</v>
      </c>
    </row>
    <row r="55" spans="1:8" x14ac:dyDescent="0.25">
      <c r="A55" s="4">
        <v>73</v>
      </c>
      <c r="B55" s="6">
        <v>44999</v>
      </c>
      <c r="C55" s="4"/>
      <c r="D55" s="68"/>
      <c r="E55" s="8"/>
      <c r="F55" s="82">
        <v>7.7646464646464644E-2</v>
      </c>
    </row>
    <row r="56" spans="1:8" x14ac:dyDescent="0.25">
      <c r="A56" s="4">
        <v>74</v>
      </c>
      <c r="B56" s="6">
        <v>45000</v>
      </c>
      <c r="C56" s="4"/>
      <c r="D56" s="4"/>
      <c r="E56" s="8"/>
      <c r="F56" s="82">
        <v>8.3958964646464643E-2</v>
      </c>
    </row>
    <row r="57" spans="1:8" x14ac:dyDescent="0.25">
      <c r="A57" s="4">
        <v>75</v>
      </c>
      <c r="B57" s="6">
        <v>45001</v>
      </c>
      <c r="C57" s="4"/>
      <c r="D57" s="4"/>
      <c r="E57" s="8"/>
      <c r="F57" s="82">
        <v>9.0271464646464641E-2</v>
      </c>
    </row>
    <row r="58" spans="1:8" x14ac:dyDescent="0.25">
      <c r="A58" s="4">
        <v>76</v>
      </c>
      <c r="B58" s="6">
        <v>45002</v>
      </c>
      <c r="C58" s="4"/>
      <c r="D58" s="4"/>
      <c r="E58" s="8"/>
      <c r="F58" s="82">
        <v>9.658396464646464E-2</v>
      </c>
    </row>
    <row r="59" spans="1:8" x14ac:dyDescent="0.25">
      <c r="A59" s="4">
        <v>77</v>
      </c>
      <c r="B59" s="6">
        <v>45003</v>
      </c>
      <c r="C59" s="4"/>
      <c r="D59" s="4"/>
      <c r="E59" s="8"/>
      <c r="F59" s="82">
        <v>0.10289646464646464</v>
      </c>
    </row>
    <row r="60" spans="1:8" x14ac:dyDescent="0.25">
      <c r="A60" s="4">
        <v>78</v>
      </c>
      <c r="B60" s="6">
        <v>45004</v>
      </c>
      <c r="C60" s="4"/>
      <c r="D60" s="4"/>
      <c r="E60" s="8"/>
      <c r="F60" s="82">
        <v>0.10920896464646464</v>
      </c>
    </row>
    <row r="61" spans="1:8" x14ac:dyDescent="0.25">
      <c r="A61" s="4">
        <v>79</v>
      </c>
      <c r="B61" s="6">
        <v>45005</v>
      </c>
      <c r="C61" s="4"/>
      <c r="D61" s="4"/>
      <c r="E61" s="8"/>
      <c r="F61" s="82">
        <v>0.11552146464646464</v>
      </c>
    </row>
    <row r="62" spans="1:8" x14ac:dyDescent="0.25">
      <c r="A62" s="4">
        <v>80</v>
      </c>
      <c r="B62" s="6">
        <v>45006</v>
      </c>
      <c r="C62" s="4"/>
      <c r="D62" s="4"/>
      <c r="E62" s="8"/>
      <c r="F62" s="82">
        <v>0.12183396464646463</v>
      </c>
    </row>
    <row r="63" spans="1:8" x14ac:dyDescent="0.25">
      <c r="A63" s="4">
        <v>81</v>
      </c>
      <c r="B63" s="6">
        <v>45007</v>
      </c>
      <c r="C63" s="4">
        <v>0</v>
      </c>
      <c r="D63" s="4"/>
      <c r="E63" s="8"/>
      <c r="F63" s="82">
        <v>0.12814646464646465</v>
      </c>
    </row>
    <row r="64" spans="1:8" x14ac:dyDescent="0.25">
      <c r="A64" s="4">
        <v>82</v>
      </c>
      <c r="B64" s="6">
        <v>45008</v>
      </c>
      <c r="C64" s="4"/>
      <c r="D64" s="4"/>
      <c r="E64" s="8"/>
      <c r="F64" s="82">
        <v>0.13445896464646465</v>
      </c>
    </row>
    <row r="65" spans="1:10" x14ac:dyDescent="0.25">
      <c r="A65" s="4">
        <v>83</v>
      </c>
      <c r="B65" s="6">
        <v>45009</v>
      </c>
      <c r="C65" s="4"/>
      <c r="D65" s="4"/>
      <c r="E65" s="8"/>
      <c r="F65" s="82">
        <v>0.14077146464646464</v>
      </c>
    </row>
    <row r="66" spans="1:10" x14ac:dyDescent="0.25">
      <c r="A66" s="4">
        <v>84</v>
      </c>
      <c r="B66" s="6">
        <v>45010</v>
      </c>
      <c r="C66" s="4"/>
      <c r="D66" s="4"/>
      <c r="E66" s="8"/>
      <c r="F66" s="82">
        <v>0.14708396464646464</v>
      </c>
    </row>
    <row r="67" spans="1:10" x14ac:dyDescent="0.25">
      <c r="A67" s="4">
        <v>85</v>
      </c>
      <c r="B67" s="6">
        <v>45011</v>
      </c>
      <c r="C67" s="4"/>
      <c r="D67" s="4"/>
      <c r="E67" s="8"/>
      <c r="F67" s="82">
        <v>0.15339646464646464</v>
      </c>
    </row>
    <row r="68" spans="1:10" x14ac:dyDescent="0.25">
      <c r="A68" s="4">
        <v>86</v>
      </c>
      <c r="B68" s="6">
        <v>45012</v>
      </c>
      <c r="C68" s="4"/>
      <c r="D68" s="4"/>
      <c r="E68" s="8"/>
      <c r="F68" s="82">
        <v>0.15970896464646464</v>
      </c>
    </row>
    <row r="69" spans="1:10" x14ac:dyDescent="0.25">
      <c r="A69" s="4">
        <v>87</v>
      </c>
      <c r="B69" s="6">
        <v>45013</v>
      </c>
      <c r="C69" s="4"/>
      <c r="D69" s="4"/>
      <c r="E69" s="8"/>
      <c r="F69" s="82">
        <v>0.16602146464646464</v>
      </c>
    </row>
    <row r="70" spans="1:10" x14ac:dyDescent="0.25">
      <c r="A70" s="4">
        <v>88</v>
      </c>
      <c r="B70" s="6">
        <v>45014</v>
      </c>
      <c r="C70" s="4"/>
      <c r="D70" s="4"/>
      <c r="E70" s="8"/>
      <c r="F70" s="82">
        <v>0.17233396464646464</v>
      </c>
    </row>
    <row r="71" spans="1:10" x14ac:dyDescent="0.25">
      <c r="A71" s="4">
        <v>89</v>
      </c>
      <c r="B71" s="6">
        <v>45015</v>
      </c>
      <c r="C71" s="4"/>
      <c r="D71" s="68"/>
      <c r="E71" s="8"/>
      <c r="F71" s="82">
        <v>0.17864646464646464</v>
      </c>
    </row>
    <row r="72" spans="1:10" x14ac:dyDescent="0.25">
      <c r="A72" s="4">
        <v>90</v>
      </c>
      <c r="B72" s="6">
        <v>45016</v>
      </c>
      <c r="C72" s="4">
        <v>0</v>
      </c>
      <c r="D72" s="68"/>
      <c r="E72" s="8"/>
      <c r="F72" s="82">
        <v>0.18495896464646466</v>
      </c>
    </row>
    <row r="73" spans="1:10" x14ac:dyDescent="0.25">
      <c r="A73" s="4">
        <v>91</v>
      </c>
      <c r="B73" s="6">
        <v>45017</v>
      </c>
      <c r="C73" s="4"/>
      <c r="D73" s="68"/>
      <c r="E73" s="8"/>
      <c r="F73" s="82">
        <v>0.19127146464646469</v>
      </c>
    </row>
    <row r="74" spans="1:10" x14ac:dyDescent="0.25">
      <c r="A74" s="4">
        <v>92</v>
      </c>
      <c r="B74" s="6">
        <v>45018</v>
      </c>
      <c r="C74" s="4"/>
      <c r="D74" s="68"/>
      <c r="E74" s="8"/>
      <c r="F74" s="82">
        <v>0.19758396464646469</v>
      </c>
    </row>
    <row r="75" spans="1:10" x14ac:dyDescent="0.25">
      <c r="A75" s="4">
        <v>93</v>
      </c>
      <c r="B75" s="6">
        <v>45019</v>
      </c>
      <c r="C75" s="4"/>
      <c r="D75" s="68"/>
      <c r="E75" s="8"/>
      <c r="F75" s="82">
        <v>0.20389646464646471</v>
      </c>
    </row>
    <row r="76" spans="1:10" x14ac:dyDescent="0.25">
      <c r="A76" s="4">
        <v>94</v>
      </c>
      <c r="B76" s="6">
        <v>45020</v>
      </c>
      <c r="C76" s="4"/>
      <c r="D76" s="68"/>
      <c r="E76" s="8"/>
      <c r="F76" s="82">
        <v>0.21020896464646474</v>
      </c>
      <c r="J76" s="2"/>
    </row>
    <row r="77" spans="1:10" x14ac:dyDescent="0.25">
      <c r="A77" s="4">
        <v>95</v>
      </c>
      <c r="B77" s="6">
        <v>45021</v>
      </c>
      <c r="C77" s="4"/>
      <c r="D77" s="68"/>
      <c r="E77" s="8"/>
      <c r="F77" s="82">
        <v>0.21652146464646474</v>
      </c>
      <c r="H77" s="39"/>
      <c r="I77" s="39"/>
    </row>
    <row r="78" spans="1:10" x14ac:dyDescent="0.25">
      <c r="A78" s="4">
        <v>96</v>
      </c>
      <c r="B78" s="6">
        <v>45022</v>
      </c>
      <c r="C78" s="4"/>
      <c r="D78" s="68"/>
      <c r="E78" s="8"/>
      <c r="F78" s="82">
        <v>0.22283396464646477</v>
      </c>
      <c r="H78" s="39"/>
    </row>
    <row r="79" spans="1:10" x14ac:dyDescent="0.25">
      <c r="A79" s="4">
        <v>97</v>
      </c>
      <c r="B79" s="6">
        <v>45023</v>
      </c>
      <c r="C79" s="4"/>
      <c r="D79" s="68"/>
      <c r="E79" s="8"/>
      <c r="F79" s="82">
        <v>0.22916666666666666</v>
      </c>
    </row>
    <row r="80" spans="1:10" x14ac:dyDescent="0.25">
      <c r="A80" s="4">
        <v>98</v>
      </c>
      <c r="B80" s="6">
        <v>45024</v>
      </c>
      <c r="C80" s="4"/>
      <c r="D80" s="68"/>
      <c r="E80" s="8"/>
      <c r="F80" s="82">
        <v>0.2421875</v>
      </c>
    </row>
    <row r="81" spans="1:7" x14ac:dyDescent="0.25">
      <c r="A81" s="4">
        <v>99</v>
      </c>
      <c r="B81" s="6">
        <v>45025</v>
      </c>
      <c r="C81" s="4"/>
      <c r="D81" s="68"/>
      <c r="E81" s="8"/>
      <c r="F81" s="82">
        <v>0.25520833333333331</v>
      </c>
    </row>
    <row r="82" spans="1:7" x14ac:dyDescent="0.25">
      <c r="A82" s="4">
        <v>100</v>
      </c>
      <c r="B82" s="6">
        <v>45026</v>
      </c>
      <c r="C82" s="4"/>
      <c r="D82" s="68"/>
      <c r="E82" s="8"/>
      <c r="F82" s="82">
        <v>0.26822916666666669</v>
      </c>
    </row>
    <row r="83" spans="1:7" x14ac:dyDescent="0.25">
      <c r="A83" s="4">
        <v>101</v>
      </c>
      <c r="B83" s="6">
        <v>45027</v>
      </c>
      <c r="C83" s="4"/>
      <c r="D83" s="68"/>
      <c r="E83" s="8"/>
      <c r="F83" s="82">
        <v>0.28125</v>
      </c>
    </row>
    <row r="84" spans="1:7" x14ac:dyDescent="0.25">
      <c r="A84" s="4">
        <v>102</v>
      </c>
      <c r="B84" s="6">
        <v>45028</v>
      </c>
      <c r="C84" s="4"/>
      <c r="D84" s="68"/>
      <c r="E84" s="8"/>
      <c r="F84" s="82">
        <v>0.29427083333333331</v>
      </c>
    </row>
    <row r="85" spans="1:7" x14ac:dyDescent="0.25">
      <c r="A85" s="4">
        <v>103</v>
      </c>
      <c r="B85" s="6">
        <v>45029</v>
      </c>
      <c r="C85" s="4"/>
      <c r="D85" s="68"/>
      <c r="E85" s="8"/>
      <c r="F85" s="82">
        <v>0.30729166666666669</v>
      </c>
    </row>
    <row r="86" spans="1:7" x14ac:dyDescent="0.25">
      <c r="A86" s="4">
        <v>104</v>
      </c>
      <c r="B86" s="6">
        <v>45030</v>
      </c>
      <c r="C86" s="4"/>
      <c r="D86" s="68"/>
      <c r="E86" s="8"/>
      <c r="F86" s="82">
        <v>0.3203125</v>
      </c>
    </row>
    <row r="87" spans="1:7" x14ac:dyDescent="0.25">
      <c r="A87" s="4">
        <v>105</v>
      </c>
      <c r="B87" s="6">
        <v>45031</v>
      </c>
      <c r="C87" s="4"/>
      <c r="D87" s="68"/>
      <c r="E87" s="8"/>
      <c r="F87" s="82">
        <v>0.33333333333333331</v>
      </c>
    </row>
    <row r="88" spans="1:7" x14ac:dyDescent="0.25">
      <c r="A88" s="4">
        <v>106</v>
      </c>
      <c r="B88" s="6">
        <v>45032</v>
      </c>
      <c r="C88" s="4"/>
      <c r="D88" s="68"/>
      <c r="E88" s="8"/>
      <c r="F88" s="82">
        <v>0.34635416666666669</v>
      </c>
    </row>
    <row r="89" spans="1:7" x14ac:dyDescent="0.25">
      <c r="A89" s="4">
        <v>107</v>
      </c>
      <c r="B89" s="6">
        <v>45033</v>
      </c>
      <c r="C89" s="4"/>
      <c r="D89" s="68"/>
      <c r="E89" s="8"/>
      <c r="F89" s="82">
        <v>0.359375</v>
      </c>
    </row>
    <row r="90" spans="1:7" x14ac:dyDescent="0.25">
      <c r="A90" s="4">
        <v>108</v>
      </c>
      <c r="B90" s="6">
        <v>45034</v>
      </c>
      <c r="C90" s="4"/>
      <c r="D90" s="4"/>
      <c r="E90" s="8"/>
      <c r="F90" s="82">
        <v>0.37239583333333331</v>
      </c>
    </row>
    <row r="91" spans="1:7" x14ac:dyDescent="0.25">
      <c r="A91" s="4">
        <v>109</v>
      </c>
      <c r="B91" s="6">
        <v>45035</v>
      </c>
      <c r="C91" s="4">
        <v>1</v>
      </c>
      <c r="D91" s="68"/>
      <c r="E91" s="8"/>
      <c r="F91" s="82">
        <v>0.38541666666666669</v>
      </c>
      <c r="G91">
        <f>C91/F91</f>
        <v>2.5945945945945943</v>
      </c>
    </row>
    <row r="92" spans="1:7" x14ac:dyDescent="0.25">
      <c r="A92" s="4">
        <v>110</v>
      </c>
      <c r="B92" s="6">
        <v>45036</v>
      </c>
      <c r="C92" s="4"/>
      <c r="D92" s="4"/>
      <c r="E92" s="8"/>
      <c r="F92" s="82">
        <v>0.3984375</v>
      </c>
    </row>
    <row r="93" spans="1:7" x14ac:dyDescent="0.25">
      <c r="A93" s="4">
        <v>111</v>
      </c>
      <c r="B93" s="6">
        <v>45037</v>
      </c>
      <c r="C93" s="4"/>
      <c r="D93" s="4"/>
      <c r="E93" s="8"/>
      <c r="F93" s="82">
        <v>0.41145833333333331</v>
      </c>
    </row>
    <row r="94" spans="1:7" x14ac:dyDescent="0.25">
      <c r="A94" s="4">
        <v>112</v>
      </c>
      <c r="B94" s="6">
        <v>45038</v>
      </c>
      <c r="C94" s="4"/>
      <c r="D94" s="4"/>
      <c r="E94" s="8"/>
      <c r="F94" s="82">
        <v>0.42447916666666669</v>
      </c>
    </row>
    <row r="95" spans="1:7" x14ac:dyDescent="0.25">
      <c r="A95" s="4">
        <v>113</v>
      </c>
      <c r="B95" s="6">
        <v>45039</v>
      </c>
      <c r="C95" s="4"/>
      <c r="D95" s="4"/>
      <c r="E95" s="8"/>
      <c r="F95" s="82">
        <v>0.4375</v>
      </c>
    </row>
    <row r="96" spans="1:7" x14ac:dyDescent="0.25">
      <c r="A96" s="4">
        <v>114</v>
      </c>
      <c r="B96" s="6">
        <v>45040</v>
      </c>
      <c r="C96" s="4"/>
      <c r="D96" s="4"/>
      <c r="E96" s="8"/>
      <c r="F96" s="82">
        <v>0.45723684210526311</v>
      </c>
    </row>
    <row r="97" spans="1:6" x14ac:dyDescent="0.25">
      <c r="A97" s="4">
        <v>115</v>
      </c>
      <c r="B97" s="6">
        <v>45041</v>
      </c>
      <c r="C97" s="4"/>
      <c r="D97" s="4"/>
      <c r="E97" s="8"/>
      <c r="F97" s="82">
        <v>0.47696600877192979</v>
      </c>
    </row>
    <row r="98" spans="1:6" x14ac:dyDescent="0.25">
      <c r="A98" s="4">
        <v>116</v>
      </c>
      <c r="B98" s="6">
        <v>45042</v>
      </c>
      <c r="C98" s="4"/>
      <c r="D98" s="4"/>
      <c r="E98" s="8"/>
      <c r="F98" s="82">
        <v>0.49669517543859643</v>
      </c>
    </row>
    <row r="99" spans="1:6" x14ac:dyDescent="0.25">
      <c r="A99" s="4">
        <v>117</v>
      </c>
      <c r="B99" s="6">
        <v>45043</v>
      </c>
      <c r="C99" s="4"/>
      <c r="D99" s="4"/>
      <c r="E99" s="8"/>
      <c r="F99" s="82">
        <v>0.51642434210526311</v>
      </c>
    </row>
    <row r="100" spans="1:6" x14ac:dyDescent="0.25">
      <c r="A100" s="4">
        <v>118</v>
      </c>
      <c r="B100" s="6">
        <v>45044</v>
      </c>
      <c r="C100" s="4"/>
      <c r="D100" s="4"/>
      <c r="E100" s="8"/>
      <c r="F100" s="82">
        <v>0.53615350877192969</v>
      </c>
    </row>
    <row r="101" spans="1:6" x14ac:dyDescent="0.25">
      <c r="A101" s="4">
        <v>119</v>
      </c>
      <c r="B101" s="6">
        <v>45045</v>
      </c>
      <c r="C101" s="4"/>
      <c r="D101" s="4"/>
      <c r="E101" s="8"/>
      <c r="F101" s="82">
        <v>0.55588267543859637</v>
      </c>
    </row>
    <row r="102" spans="1:6" x14ac:dyDescent="0.25">
      <c r="A102" s="4">
        <v>120</v>
      </c>
      <c r="B102" s="6">
        <v>45046</v>
      </c>
      <c r="C102" s="4"/>
      <c r="D102" s="4"/>
      <c r="E102" s="8"/>
      <c r="F102" s="82">
        <v>0.57561184210526306</v>
      </c>
    </row>
    <row r="103" spans="1:6" x14ac:dyDescent="0.25">
      <c r="A103" s="4">
        <v>121</v>
      </c>
      <c r="B103" s="6">
        <v>45047</v>
      </c>
      <c r="C103" s="4"/>
      <c r="D103" s="4"/>
      <c r="E103" s="8"/>
      <c r="F103" s="82">
        <v>0.59534100877192964</v>
      </c>
    </row>
    <row r="104" spans="1:6" x14ac:dyDescent="0.25">
      <c r="A104" s="4">
        <v>122</v>
      </c>
      <c r="B104" s="6">
        <v>45048</v>
      </c>
      <c r="C104" s="4"/>
      <c r="D104" s="4"/>
      <c r="E104" s="8"/>
      <c r="F104" s="82">
        <v>0.61507017543859632</v>
      </c>
    </row>
    <row r="105" spans="1:6" x14ac:dyDescent="0.25">
      <c r="A105" s="4">
        <v>123</v>
      </c>
      <c r="B105" s="6">
        <v>45049</v>
      </c>
      <c r="C105" s="4"/>
      <c r="D105" s="4"/>
      <c r="E105" s="8"/>
      <c r="F105" s="82">
        <v>0.63479934210526301</v>
      </c>
    </row>
    <row r="106" spans="1:6" x14ac:dyDescent="0.25">
      <c r="A106" s="4">
        <v>124</v>
      </c>
      <c r="B106" s="6">
        <v>45050</v>
      </c>
      <c r="C106" s="4"/>
      <c r="D106" s="4"/>
      <c r="E106" s="8"/>
      <c r="F106" s="82">
        <v>0.65452850877192958</v>
      </c>
    </row>
    <row r="107" spans="1:6" x14ac:dyDescent="0.25">
      <c r="A107" s="4">
        <v>125</v>
      </c>
      <c r="B107" s="6">
        <v>45051</v>
      </c>
      <c r="C107" s="4"/>
      <c r="D107" s="4"/>
      <c r="E107" s="8"/>
      <c r="F107" s="82">
        <v>0.67425767543859638</v>
      </c>
    </row>
    <row r="108" spans="1:6" x14ac:dyDescent="0.25">
      <c r="A108" s="4">
        <v>126</v>
      </c>
      <c r="B108" s="6">
        <v>45052</v>
      </c>
      <c r="C108" s="4"/>
      <c r="D108" s="4"/>
      <c r="E108" s="8"/>
      <c r="F108" s="82">
        <v>0.69398684210526307</v>
      </c>
    </row>
    <row r="109" spans="1:6" x14ac:dyDescent="0.25">
      <c r="A109" s="4">
        <v>127</v>
      </c>
      <c r="B109" s="6">
        <v>45053</v>
      </c>
      <c r="C109" s="4"/>
      <c r="D109" s="4"/>
      <c r="E109" s="8"/>
      <c r="F109" s="82">
        <v>0.71371600877192976</v>
      </c>
    </row>
    <row r="110" spans="1:6" x14ac:dyDescent="0.25">
      <c r="A110" s="4">
        <v>128</v>
      </c>
      <c r="B110" s="6">
        <v>45054</v>
      </c>
      <c r="C110" s="4"/>
      <c r="D110" s="4"/>
      <c r="E110" s="8"/>
      <c r="F110" s="82">
        <v>0.73344517543859655</v>
      </c>
    </row>
    <row r="111" spans="1:6" x14ac:dyDescent="0.25">
      <c r="A111" s="4">
        <v>129</v>
      </c>
      <c r="B111" s="6">
        <v>45055</v>
      </c>
      <c r="C111" s="4"/>
      <c r="D111" s="4"/>
      <c r="E111" s="8"/>
      <c r="F111" s="82">
        <v>0.75317434210526324</v>
      </c>
    </row>
    <row r="112" spans="1:6" x14ac:dyDescent="0.25">
      <c r="A112" s="4">
        <v>130</v>
      </c>
      <c r="B112" s="6">
        <v>45056</v>
      </c>
      <c r="C112" s="4"/>
      <c r="D112" s="4"/>
      <c r="E112" s="8"/>
      <c r="F112" s="82">
        <v>0.77290350877192993</v>
      </c>
    </row>
    <row r="113" spans="1:8" x14ac:dyDescent="0.25">
      <c r="A113" s="4">
        <v>131</v>
      </c>
      <c r="B113" s="6">
        <v>45057</v>
      </c>
      <c r="C113" s="4"/>
      <c r="D113" s="4"/>
      <c r="E113" s="8"/>
      <c r="F113" s="82">
        <v>0.79263267543859672</v>
      </c>
    </row>
    <row r="114" spans="1:8" x14ac:dyDescent="0.25">
      <c r="A114" s="4">
        <v>132</v>
      </c>
      <c r="B114" s="6">
        <v>45058</v>
      </c>
      <c r="C114" s="4"/>
      <c r="D114" s="4"/>
      <c r="E114" s="8"/>
      <c r="F114" s="82">
        <v>0.81236184210526341</v>
      </c>
      <c r="H114" s="95"/>
    </row>
    <row r="115" spans="1:8" x14ac:dyDescent="0.25">
      <c r="A115" s="4">
        <v>133</v>
      </c>
      <c r="B115" s="6">
        <v>45059</v>
      </c>
      <c r="C115" s="4"/>
      <c r="D115" s="4"/>
      <c r="E115" s="8"/>
      <c r="F115" s="82">
        <v>0.8125</v>
      </c>
      <c r="H115" s="100"/>
    </row>
    <row r="116" spans="1:8" x14ac:dyDescent="0.25">
      <c r="A116" s="4">
        <v>134</v>
      </c>
      <c r="B116" s="6">
        <v>45060</v>
      </c>
      <c r="C116" s="4"/>
      <c r="D116" s="4"/>
      <c r="E116" s="8"/>
      <c r="F116" s="82">
        <v>0.81824712643678155</v>
      </c>
      <c r="H116" s="101"/>
    </row>
    <row r="117" spans="1:8" x14ac:dyDescent="0.25">
      <c r="A117" s="4">
        <v>135</v>
      </c>
      <c r="B117" s="6">
        <v>45061</v>
      </c>
      <c r="C117" s="4"/>
      <c r="D117" s="4"/>
      <c r="E117" s="8"/>
      <c r="F117" s="82">
        <v>0.82399712643678169</v>
      </c>
      <c r="H117" s="101"/>
    </row>
    <row r="118" spans="1:8" x14ac:dyDescent="0.25">
      <c r="A118" s="4">
        <v>136</v>
      </c>
      <c r="B118" s="6">
        <v>45062</v>
      </c>
      <c r="C118" s="4"/>
      <c r="D118" s="4"/>
      <c r="E118" s="8"/>
      <c r="F118" s="82">
        <v>0.82974712643678172</v>
      </c>
      <c r="H118" s="101"/>
    </row>
    <row r="119" spans="1:8" x14ac:dyDescent="0.25">
      <c r="A119" s="4">
        <v>137</v>
      </c>
      <c r="B119" s="6">
        <v>45063</v>
      </c>
      <c r="C119" s="4"/>
      <c r="D119" s="4"/>
      <c r="E119" s="8"/>
      <c r="F119" s="82">
        <v>0.83549712643678176</v>
      </c>
      <c r="H119" s="101"/>
    </row>
    <row r="120" spans="1:8" x14ac:dyDescent="0.25">
      <c r="A120" s="4">
        <v>138</v>
      </c>
      <c r="B120" s="6">
        <v>45064</v>
      </c>
      <c r="C120" s="4"/>
      <c r="D120" s="4"/>
      <c r="E120" s="4"/>
      <c r="F120" s="82">
        <v>0.8412471264367819</v>
      </c>
      <c r="H120" s="101"/>
    </row>
    <row r="121" spans="1:8" x14ac:dyDescent="0.25">
      <c r="A121" s="4">
        <v>139</v>
      </c>
      <c r="B121" s="6">
        <v>45065</v>
      </c>
      <c r="C121" s="4"/>
      <c r="D121" s="8"/>
      <c r="E121" s="8"/>
      <c r="F121" s="82">
        <v>0.84699712643678193</v>
      </c>
      <c r="H121" s="101"/>
    </row>
    <row r="122" spans="1:8" x14ac:dyDescent="0.25">
      <c r="A122" s="4">
        <v>140</v>
      </c>
      <c r="B122" s="6">
        <v>45066</v>
      </c>
      <c r="C122" s="4"/>
      <c r="D122" s="8"/>
      <c r="E122" s="8"/>
      <c r="F122" s="82">
        <v>0.85274712643678197</v>
      </c>
      <c r="H122" s="101"/>
    </row>
    <row r="123" spans="1:8" x14ac:dyDescent="0.25">
      <c r="A123" s="4">
        <v>141</v>
      </c>
      <c r="B123" s="6">
        <v>45067</v>
      </c>
      <c r="C123" s="4"/>
      <c r="D123" s="8"/>
      <c r="E123" s="8"/>
      <c r="F123" s="82">
        <v>0.85849712643678211</v>
      </c>
      <c r="H123" s="101"/>
    </row>
    <row r="124" spans="1:8" x14ac:dyDescent="0.25">
      <c r="A124" s="4">
        <v>142</v>
      </c>
      <c r="B124" s="6">
        <v>45068</v>
      </c>
      <c r="C124" s="4"/>
      <c r="D124" s="8"/>
      <c r="E124" s="8"/>
      <c r="F124" s="82">
        <v>0.86424712643678214</v>
      </c>
      <c r="H124" s="101"/>
    </row>
    <row r="125" spans="1:8" x14ac:dyDescent="0.25">
      <c r="A125" s="4">
        <v>143</v>
      </c>
      <c r="B125" s="6">
        <v>45069</v>
      </c>
      <c r="C125" s="4"/>
      <c r="D125" s="8"/>
      <c r="E125" s="8"/>
      <c r="F125" s="82">
        <v>0.86999712643678218</v>
      </c>
      <c r="H125" s="101"/>
    </row>
    <row r="126" spans="1:8" x14ac:dyDescent="0.25">
      <c r="A126" s="4">
        <v>144</v>
      </c>
      <c r="B126" s="6">
        <v>45070</v>
      </c>
      <c r="C126" s="4"/>
      <c r="D126" s="8"/>
      <c r="E126" s="8"/>
      <c r="F126" s="82">
        <v>0.87574712643678232</v>
      </c>
      <c r="H126" s="101"/>
    </row>
    <row r="127" spans="1:8" x14ac:dyDescent="0.25">
      <c r="A127" s="4">
        <v>145</v>
      </c>
      <c r="B127" s="6">
        <v>45071</v>
      </c>
      <c r="C127" s="4"/>
      <c r="D127" s="8"/>
      <c r="E127" s="8"/>
      <c r="F127" s="82">
        <v>0.88149712643678235</v>
      </c>
      <c r="H127" s="101"/>
    </row>
    <row r="128" spans="1:8" x14ac:dyDescent="0.25">
      <c r="A128" s="4">
        <v>146</v>
      </c>
      <c r="B128" s="6">
        <v>45072</v>
      </c>
      <c r="C128" s="4"/>
      <c r="D128" s="8"/>
      <c r="E128" s="8"/>
      <c r="F128" s="82">
        <v>0.88724712643678239</v>
      </c>
      <c r="H128" s="101"/>
    </row>
    <row r="129" spans="1:9" x14ac:dyDescent="0.25">
      <c r="A129" s="4">
        <v>147</v>
      </c>
      <c r="B129" s="6">
        <v>45073</v>
      </c>
      <c r="C129" s="4"/>
      <c r="D129" s="8"/>
      <c r="E129" s="8"/>
      <c r="F129" s="82">
        <v>0.89299712643678253</v>
      </c>
      <c r="H129" s="101"/>
    </row>
    <row r="130" spans="1:9" x14ac:dyDescent="0.25">
      <c r="A130" s="4">
        <v>148</v>
      </c>
      <c r="B130" s="6">
        <v>45074</v>
      </c>
      <c r="C130" s="4"/>
      <c r="D130" s="8"/>
      <c r="E130" s="8"/>
      <c r="F130" s="82">
        <v>0.89874712643678256</v>
      </c>
      <c r="H130" s="101"/>
    </row>
    <row r="131" spans="1:9" x14ac:dyDescent="0.25">
      <c r="A131" s="4">
        <v>149</v>
      </c>
      <c r="B131" s="6">
        <v>45075</v>
      </c>
      <c r="C131" s="4"/>
      <c r="D131" s="8"/>
      <c r="E131" s="8"/>
      <c r="F131" s="82">
        <v>0.90449712643678259</v>
      </c>
      <c r="H131" s="101"/>
    </row>
    <row r="132" spans="1:9" x14ac:dyDescent="0.25">
      <c r="A132" s="4">
        <v>150</v>
      </c>
      <c r="B132" s="6">
        <v>45076</v>
      </c>
      <c r="C132" s="4"/>
      <c r="D132" s="8"/>
      <c r="E132" s="8"/>
      <c r="F132" s="82">
        <v>0.91024712643678274</v>
      </c>
      <c r="H132" s="101"/>
    </row>
    <row r="133" spans="1:9" x14ac:dyDescent="0.25">
      <c r="A133" s="4">
        <v>151</v>
      </c>
      <c r="B133" s="6">
        <v>45077</v>
      </c>
      <c r="C133" s="4"/>
      <c r="D133" s="8"/>
      <c r="E133" s="8"/>
      <c r="F133" s="82">
        <v>0.91599712643678277</v>
      </c>
      <c r="H133" s="101"/>
    </row>
    <row r="134" spans="1:9" x14ac:dyDescent="0.25">
      <c r="A134" s="4">
        <v>152</v>
      </c>
      <c r="B134" s="6">
        <v>45078</v>
      </c>
      <c r="C134" s="4"/>
      <c r="D134" s="8"/>
      <c r="E134" s="8"/>
      <c r="F134" s="82">
        <v>0.9217471264367828</v>
      </c>
      <c r="H134" s="101"/>
    </row>
    <row r="135" spans="1:9" x14ac:dyDescent="0.25">
      <c r="A135" s="4">
        <v>153</v>
      </c>
      <c r="B135" s="6">
        <v>45079</v>
      </c>
      <c r="C135" s="4"/>
      <c r="D135" s="8"/>
      <c r="E135" s="8"/>
      <c r="F135" s="82">
        <v>0.92749712643678295</v>
      </c>
      <c r="H135" s="101"/>
    </row>
    <row r="136" spans="1:9" x14ac:dyDescent="0.25">
      <c r="A136" s="4">
        <v>154</v>
      </c>
      <c r="B136" s="6">
        <v>45080</v>
      </c>
      <c r="C136" s="4"/>
      <c r="D136" s="8"/>
      <c r="E136" s="8"/>
      <c r="F136" s="82">
        <v>0.93324712643678298</v>
      </c>
      <c r="H136" s="101"/>
    </row>
    <row r="137" spans="1:9" x14ac:dyDescent="0.25">
      <c r="A137" s="4">
        <v>155</v>
      </c>
      <c r="B137" s="6">
        <v>45081</v>
      </c>
      <c r="C137" s="4"/>
      <c r="D137" s="4"/>
      <c r="E137" s="4"/>
      <c r="F137" s="82">
        <v>0.93899712643678301</v>
      </c>
      <c r="H137" s="101"/>
    </row>
    <row r="138" spans="1:9" x14ac:dyDescent="0.25">
      <c r="A138" s="4">
        <v>156</v>
      </c>
      <c r="B138" s="6">
        <v>45082</v>
      </c>
      <c r="F138" s="4">
        <v>0.94474712643678316</v>
      </c>
      <c r="H138" s="31"/>
    </row>
    <row r="139" spans="1:9" x14ac:dyDescent="0.25">
      <c r="A139" s="4">
        <v>157</v>
      </c>
      <c r="B139" s="6">
        <v>45083</v>
      </c>
      <c r="F139" s="82">
        <v>0.95049712643678319</v>
      </c>
      <c r="H139" s="104"/>
      <c r="I139" s="39"/>
    </row>
    <row r="140" spans="1:9" x14ac:dyDescent="0.25">
      <c r="A140" s="4">
        <v>158</v>
      </c>
      <c r="B140" s="6">
        <v>45084</v>
      </c>
      <c r="F140" s="4">
        <v>0.95624712643678322</v>
      </c>
      <c r="H140" s="31"/>
    </row>
    <row r="141" spans="1:9" x14ac:dyDescent="0.25">
      <c r="A141" s="4">
        <v>159</v>
      </c>
      <c r="B141" s="6">
        <v>45085</v>
      </c>
      <c r="F141" s="4">
        <v>0.96199712643678337</v>
      </c>
      <c r="H141" s="31"/>
    </row>
    <row r="142" spans="1:9" x14ac:dyDescent="0.25">
      <c r="A142" s="4">
        <v>160</v>
      </c>
      <c r="B142" s="6">
        <v>45086</v>
      </c>
      <c r="F142" s="4">
        <v>0.9677471264367834</v>
      </c>
      <c r="H142" s="31"/>
    </row>
    <row r="143" spans="1:9" x14ac:dyDescent="0.25">
      <c r="A143" s="4">
        <v>161</v>
      </c>
      <c r="B143" s="6">
        <v>45087</v>
      </c>
      <c r="F143" s="4">
        <v>0.97349712643678343</v>
      </c>
      <c r="H143" s="31"/>
    </row>
    <row r="144" spans="1:9" x14ac:dyDescent="0.25">
      <c r="A144" s="4">
        <v>162</v>
      </c>
      <c r="B144" s="6">
        <v>45088</v>
      </c>
      <c r="F144" s="4">
        <v>0.97924712643678358</v>
      </c>
      <c r="H144" s="31"/>
    </row>
    <row r="145" spans="1:8" x14ac:dyDescent="0.25">
      <c r="A145" s="4">
        <v>163</v>
      </c>
      <c r="B145" s="6">
        <v>45089</v>
      </c>
      <c r="F145" s="4">
        <v>0.97916666666666663</v>
      </c>
      <c r="H145" s="31"/>
    </row>
    <row r="146" spans="1:8" x14ac:dyDescent="0.25">
      <c r="A146" s="4">
        <v>164</v>
      </c>
      <c r="B146" s="6">
        <v>45090</v>
      </c>
      <c r="F146" s="4">
        <v>0.98039215686274517</v>
      </c>
      <c r="H146" s="31"/>
    </row>
    <row r="147" spans="1:8" x14ac:dyDescent="0.25">
      <c r="A147" s="4">
        <v>165</v>
      </c>
      <c r="B147" s="6">
        <v>45091</v>
      </c>
      <c r="F147" s="4">
        <v>0.98161715686274509</v>
      </c>
      <c r="H147" s="31"/>
    </row>
    <row r="148" spans="1:8" x14ac:dyDescent="0.25">
      <c r="A148" s="4">
        <v>166</v>
      </c>
      <c r="B148" s="6">
        <v>45092</v>
      </c>
      <c r="F148" s="4">
        <v>0.98284215686274512</v>
      </c>
      <c r="H148" s="31"/>
    </row>
    <row r="149" spans="1:8" x14ac:dyDescent="0.25">
      <c r="A149" s="4">
        <v>167</v>
      </c>
      <c r="B149" s="6">
        <v>45093</v>
      </c>
      <c r="F149" s="4">
        <v>0.98406715686274504</v>
      </c>
      <c r="H149" s="31"/>
    </row>
    <row r="150" spans="1:8" x14ac:dyDescent="0.25">
      <c r="A150" s="4">
        <v>168</v>
      </c>
      <c r="B150" s="6">
        <v>45094</v>
      </c>
      <c r="F150" s="4">
        <v>0.98529215686274496</v>
      </c>
      <c r="H150" s="31"/>
    </row>
    <row r="151" spans="1:8" x14ac:dyDescent="0.25">
      <c r="A151" s="4">
        <v>169</v>
      </c>
      <c r="B151" s="6">
        <v>45095</v>
      </c>
      <c r="F151" s="4">
        <v>0.98651715686274499</v>
      </c>
      <c r="H151" s="31"/>
    </row>
    <row r="152" spans="1:8" x14ac:dyDescent="0.25">
      <c r="A152" s="4">
        <v>170</v>
      </c>
      <c r="B152" s="6">
        <v>45096</v>
      </c>
      <c r="F152" s="4">
        <v>0.98774215686274491</v>
      </c>
      <c r="H152" s="31"/>
    </row>
    <row r="153" spans="1:8" x14ac:dyDescent="0.25">
      <c r="A153" s="4">
        <v>171</v>
      </c>
      <c r="B153" s="6">
        <v>45097</v>
      </c>
      <c r="F153" s="4">
        <v>0.98896715686274483</v>
      </c>
      <c r="H153" s="31"/>
    </row>
    <row r="154" spans="1:8" x14ac:dyDescent="0.25">
      <c r="A154" s="4">
        <v>172</v>
      </c>
      <c r="B154" s="6">
        <v>45098</v>
      </c>
      <c r="F154" s="4">
        <v>0.99019215686274487</v>
      </c>
      <c r="H154" s="31"/>
    </row>
    <row r="155" spans="1:8" x14ac:dyDescent="0.25">
      <c r="A155" s="4">
        <v>173</v>
      </c>
      <c r="B155" s="6">
        <v>45099</v>
      </c>
      <c r="F155" s="4">
        <v>0.99141715686274479</v>
      </c>
      <c r="H155" s="31"/>
    </row>
    <row r="156" spans="1:8" x14ac:dyDescent="0.25">
      <c r="A156" s="4">
        <v>174</v>
      </c>
      <c r="B156" s="6">
        <v>45100</v>
      </c>
      <c r="F156" s="4">
        <v>0.99264215686274471</v>
      </c>
      <c r="H156" s="31"/>
    </row>
    <row r="157" spans="1:8" x14ac:dyDescent="0.25">
      <c r="A157" s="4">
        <v>175</v>
      </c>
      <c r="B157" s="6">
        <v>45101</v>
      </c>
      <c r="F157" s="4">
        <v>0.99386715686274474</v>
      </c>
      <c r="H157" s="31"/>
    </row>
    <row r="158" spans="1:8" x14ac:dyDescent="0.25">
      <c r="A158" s="4">
        <v>176</v>
      </c>
      <c r="B158" s="6">
        <v>45102</v>
      </c>
      <c r="F158" s="4">
        <v>0.99509215686274466</v>
      </c>
      <c r="H158" s="31"/>
    </row>
    <row r="159" spans="1:8" x14ac:dyDescent="0.25">
      <c r="A159" s="4">
        <v>177</v>
      </c>
      <c r="B159" s="6">
        <v>45103</v>
      </c>
      <c r="F159" s="4">
        <v>0.99631715686274458</v>
      </c>
      <c r="H159" s="31"/>
    </row>
    <row r="160" spans="1:8" x14ac:dyDescent="0.25">
      <c r="A160" s="4">
        <v>178</v>
      </c>
      <c r="B160" s="6">
        <v>45104</v>
      </c>
      <c r="F160" s="4">
        <v>0.99754215686274461</v>
      </c>
      <c r="H160" s="31"/>
    </row>
    <row r="161" spans="1:9" x14ac:dyDescent="0.25">
      <c r="A161" s="4">
        <v>179</v>
      </c>
      <c r="B161" s="6">
        <v>45105</v>
      </c>
      <c r="F161" s="4">
        <v>0.99876715686274453</v>
      </c>
      <c r="H161" s="31"/>
    </row>
    <row r="162" spans="1:9" x14ac:dyDescent="0.25">
      <c r="A162" s="4">
        <v>180</v>
      </c>
      <c r="B162" s="6">
        <v>45106</v>
      </c>
      <c r="F162" s="4">
        <v>1</v>
      </c>
      <c r="H162" s="31"/>
    </row>
    <row r="163" spans="1:9" x14ac:dyDescent="0.25">
      <c r="A163" s="4">
        <v>181</v>
      </c>
      <c r="B163" s="6">
        <v>45107</v>
      </c>
    </row>
    <row r="164" spans="1:9" x14ac:dyDescent="0.25">
      <c r="A164" s="4"/>
      <c r="B164" s="6"/>
      <c r="G164" s="4"/>
      <c r="H164" s="4"/>
      <c r="I164" s="26"/>
    </row>
    <row r="165" spans="1:9" x14ac:dyDescent="0.25">
      <c r="A165" s="4"/>
      <c r="B165" s="6"/>
    </row>
    <row r="166" spans="1:9" x14ac:dyDescent="0.25">
      <c r="A166" s="4"/>
      <c r="B166" s="6"/>
    </row>
    <row r="167" spans="1:9" x14ac:dyDescent="0.25">
      <c r="A167" s="4"/>
      <c r="B167" s="6"/>
    </row>
    <row r="168" spans="1:9" ht="15.75" thickBot="1" x14ac:dyDescent="0.3"/>
    <row r="169" spans="1:9" ht="15.75" thickTop="1" x14ac:dyDescent="0.25">
      <c r="E169" s="3" t="s">
        <v>119</v>
      </c>
      <c r="F169" s="3" t="s">
        <v>91</v>
      </c>
      <c r="G169" s="3" t="s">
        <v>92</v>
      </c>
      <c r="H169" s="92" t="s">
        <v>97</v>
      </c>
    </row>
    <row r="170" spans="1:9" ht="15.75" thickBot="1" x14ac:dyDescent="0.3">
      <c r="E170" s="8">
        <v>1</v>
      </c>
      <c r="F170" s="8">
        <v>2.5945945945945943</v>
      </c>
      <c r="G170" s="4">
        <f>E170*(0.81*2)</f>
        <v>1.62</v>
      </c>
      <c r="H170" s="96">
        <f>F170*(0.81*2)</f>
        <v>4.2032432432432429</v>
      </c>
    </row>
    <row r="171" spans="1:9" ht="15.75" thickTop="1" x14ac:dyDescent="0.25">
      <c r="D171" t="s">
        <v>98</v>
      </c>
      <c r="E171">
        <f>E170/2</f>
        <v>0.5</v>
      </c>
      <c r="F171" s="4">
        <f>F170/2</f>
        <v>1.2972972972972971</v>
      </c>
    </row>
  </sheetData>
  <mergeCells count="4">
    <mergeCell ref="A1:F1"/>
    <mergeCell ref="A2:F2"/>
    <mergeCell ref="A3:F3"/>
    <mergeCell ref="A4:F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C24E0-58B5-4D0E-A15B-DE6687DE0060}">
  <sheetPr>
    <tabColor rgb="FFFF0000"/>
  </sheetPr>
  <dimension ref="A1:G173"/>
  <sheetViews>
    <sheetView topLeftCell="A24" workbookViewId="0">
      <selection activeCell="D170" sqref="D170"/>
    </sheetView>
  </sheetViews>
  <sheetFormatPr defaultRowHeight="15" x14ac:dyDescent="0.25"/>
  <cols>
    <col min="1" max="1" width="24" customWidth="1"/>
    <col min="2" max="2" width="14" customWidth="1"/>
    <col min="3" max="3" width="23.85546875" customWidth="1"/>
    <col min="4" max="4" width="20.140625" customWidth="1"/>
    <col min="5" max="5" width="16.28515625" customWidth="1"/>
    <col min="6" max="6" width="29.28515625" customWidth="1"/>
    <col min="7" max="7" width="28.140625" customWidth="1"/>
  </cols>
  <sheetData>
    <row r="1" spans="1:7" x14ac:dyDescent="0.25">
      <c r="A1" s="154" t="s">
        <v>38</v>
      </c>
      <c r="B1" s="154"/>
      <c r="C1" s="154"/>
      <c r="D1" s="154"/>
      <c r="E1" s="154"/>
      <c r="F1" s="154"/>
    </row>
    <row r="2" spans="1:7" x14ac:dyDescent="0.25">
      <c r="A2" s="154" t="s">
        <v>36</v>
      </c>
      <c r="B2" s="154"/>
      <c r="C2" s="154"/>
      <c r="D2" s="154"/>
      <c r="E2" s="154"/>
      <c r="F2" s="154"/>
    </row>
    <row r="3" spans="1:7" x14ac:dyDescent="0.25">
      <c r="A3" s="154" t="s">
        <v>99</v>
      </c>
      <c r="B3" s="154"/>
      <c r="C3" s="154"/>
      <c r="D3" s="154"/>
      <c r="E3" s="154"/>
      <c r="F3" s="154"/>
    </row>
    <row r="4" spans="1:7" ht="15.75" thickBot="1" x14ac:dyDescent="0.3">
      <c r="A4" s="168">
        <v>2023</v>
      </c>
      <c r="B4" s="168"/>
      <c r="C4" s="168"/>
      <c r="D4" s="168"/>
      <c r="E4" s="168"/>
      <c r="F4" s="168"/>
    </row>
    <row r="5" spans="1:7" ht="15.75" thickBot="1" x14ac:dyDescent="0.3">
      <c r="A5" s="5" t="s">
        <v>27</v>
      </c>
      <c r="B5" s="5" t="s">
        <v>31</v>
      </c>
      <c r="C5" s="5" t="s">
        <v>32</v>
      </c>
      <c r="D5" s="5" t="s">
        <v>33</v>
      </c>
      <c r="E5" s="5" t="s">
        <v>39</v>
      </c>
      <c r="F5" s="5" t="s">
        <v>112</v>
      </c>
      <c r="G5" s="5" t="s">
        <v>35</v>
      </c>
    </row>
    <row r="6" spans="1:7" x14ac:dyDescent="0.25">
      <c r="A6" s="4"/>
      <c r="B6" s="6"/>
    </row>
    <row r="7" spans="1:7" x14ac:dyDescent="0.25">
      <c r="A7" s="4">
        <v>25</v>
      </c>
      <c r="B7" s="6">
        <v>44951</v>
      </c>
    </row>
    <row r="8" spans="1:7" x14ac:dyDescent="0.25">
      <c r="A8" s="4">
        <v>26</v>
      </c>
      <c r="B8" s="6">
        <v>44952</v>
      </c>
    </row>
    <row r="9" spans="1:7" x14ac:dyDescent="0.25">
      <c r="A9" s="4">
        <v>27</v>
      </c>
      <c r="B9" s="6">
        <v>44953</v>
      </c>
    </row>
    <row r="10" spans="1:7" x14ac:dyDescent="0.25">
      <c r="A10" s="4">
        <v>28</v>
      </c>
      <c r="B10" s="6">
        <v>44954</v>
      </c>
    </row>
    <row r="11" spans="1:7" x14ac:dyDescent="0.25">
      <c r="A11" s="4">
        <v>29</v>
      </c>
      <c r="B11" s="6">
        <v>44955</v>
      </c>
    </row>
    <row r="12" spans="1:7" x14ac:dyDescent="0.25">
      <c r="A12" s="4">
        <v>30</v>
      </c>
      <c r="B12" s="6">
        <v>44956</v>
      </c>
    </row>
    <row r="13" spans="1:7" x14ac:dyDescent="0.25">
      <c r="A13" s="4">
        <v>31</v>
      </c>
      <c r="B13" s="6">
        <v>44957</v>
      </c>
    </row>
    <row r="14" spans="1:7" x14ac:dyDescent="0.25">
      <c r="A14" s="4">
        <v>32</v>
      </c>
      <c r="B14" s="6">
        <v>44958</v>
      </c>
    </row>
    <row r="15" spans="1:7" x14ac:dyDescent="0.25">
      <c r="A15" s="4">
        <v>33</v>
      </c>
      <c r="B15" s="6">
        <v>44959</v>
      </c>
    </row>
    <row r="16" spans="1:7" x14ac:dyDescent="0.25">
      <c r="A16" s="4">
        <v>34</v>
      </c>
      <c r="B16" s="6">
        <v>44960</v>
      </c>
    </row>
    <row r="17" spans="1:2" x14ac:dyDescent="0.25">
      <c r="A17" s="4">
        <v>35</v>
      </c>
      <c r="B17" s="6">
        <v>44961</v>
      </c>
    </row>
    <row r="18" spans="1:2" x14ac:dyDescent="0.25">
      <c r="A18" s="4">
        <v>36</v>
      </c>
      <c r="B18" s="6">
        <v>44962</v>
      </c>
    </row>
    <row r="19" spans="1:2" x14ac:dyDescent="0.25">
      <c r="A19" s="4">
        <v>37</v>
      </c>
      <c r="B19" s="6">
        <v>44963</v>
      </c>
    </row>
    <row r="20" spans="1:2" x14ac:dyDescent="0.25">
      <c r="A20" s="4">
        <v>38</v>
      </c>
      <c r="B20" s="6">
        <v>44964</v>
      </c>
    </row>
    <row r="21" spans="1:2" x14ac:dyDescent="0.25">
      <c r="A21" s="4">
        <v>39</v>
      </c>
      <c r="B21" s="6">
        <v>44965</v>
      </c>
    </row>
    <row r="22" spans="1:2" x14ac:dyDescent="0.25">
      <c r="A22" s="4">
        <v>40</v>
      </c>
      <c r="B22" s="6">
        <v>44966</v>
      </c>
    </row>
    <row r="23" spans="1:2" x14ac:dyDescent="0.25">
      <c r="A23" s="4">
        <v>41</v>
      </c>
      <c r="B23" s="6">
        <v>44967</v>
      </c>
    </row>
    <row r="24" spans="1:2" x14ac:dyDescent="0.25">
      <c r="A24" s="4">
        <v>42</v>
      </c>
      <c r="B24" s="6">
        <v>44968</v>
      </c>
    </row>
    <row r="25" spans="1:2" x14ac:dyDescent="0.25">
      <c r="A25" s="4">
        <v>43</v>
      </c>
      <c r="B25" s="6">
        <v>44969</v>
      </c>
    </row>
    <row r="26" spans="1:2" x14ac:dyDescent="0.25">
      <c r="A26" s="4">
        <v>44</v>
      </c>
      <c r="B26" s="6">
        <v>44970</v>
      </c>
    </row>
    <row r="27" spans="1:2" x14ac:dyDescent="0.25">
      <c r="A27" s="4">
        <v>45</v>
      </c>
      <c r="B27" s="6">
        <v>44971</v>
      </c>
    </row>
    <row r="28" spans="1:2" x14ac:dyDescent="0.25">
      <c r="A28" s="4">
        <v>46</v>
      </c>
      <c r="B28" s="6">
        <v>44972</v>
      </c>
    </row>
    <row r="29" spans="1:2" x14ac:dyDescent="0.25">
      <c r="A29" s="4">
        <v>47</v>
      </c>
      <c r="B29" s="6">
        <v>44973</v>
      </c>
    </row>
    <row r="30" spans="1:2" x14ac:dyDescent="0.25">
      <c r="A30" s="4">
        <v>48</v>
      </c>
      <c r="B30" s="6">
        <v>44974</v>
      </c>
    </row>
    <row r="31" spans="1:2" x14ac:dyDescent="0.25">
      <c r="A31" s="4">
        <v>49</v>
      </c>
      <c r="B31" s="6">
        <v>44975</v>
      </c>
    </row>
    <row r="32" spans="1:2" x14ac:dyDescent="0.25">
      <c r="A32" s="4">
        <v>50</v>
      </c>
      <c r="B32" s="6">
        <v>44976</v>
      </c>
    </row>
    <row r="33" spans="1:6" x14ac:dyDescent="0.25">
      <c r="A33" s="4">
        <v>51</v>
      </c>
      <c r="B33" s="6">
        <v>44977</v>
      </c>
    </row>
    <row r="34" spans="1:6" x14ac:dyDescent="0.25">
      <c r="A34" s="4">
        <v>52</v>
      </c>
      <c r="B34" s="6">
        <v>44978</v>
      </c>
    </row>
    <row r="35" spans="1:6" x14ac:dyDescent="0.25">
      <c r="A35" s="4">
        <v>53</v>
      </c>
      <c r="B35" s="6">
        <v>44979</v>
      </c>
    </row>
    <row r="36" spans="1:6" x14ac:dyDescent="0.25">
      <c r="A36" s="4">
        <v>54</v>
      </c>
      <c r="B36" s="6">
        <v>44980</v>
      </c>
    </row>
    <row r="37" spans="1:6" x14ac:dyDescent="0.25">
      <c r="A37" s="4">
        <v>55</v>
      </c>
      <c r="B37" s="6">
        <v>44981</v>
      </c>
    </row>
    <row r="38" spans="1:6" x14ac:dyDescent="0.25">
      <c r="A38" s="4">
        <v>56</v>
      </c>
      <c r="B38" s="6">
        <v>44982</v>
      </c>
    </row>
    <row r="39" spans="1:6" x14ac:dyDescent="0.25">
      <c r="A39" s="4">
        <v>57</v>
      </c>
      <c r="B39" s="6">
        <v>44983</v>
      </c>
      <c r="F39" s="4">
        <v>0</v>
      </c>
    </row>
    <row r="40" spans="1:6" x14ac:dyDescent="0.25">
      <c r="A40" s="4">
        <v>58</v>
      </c>
      <c r="B40" s="6">
        <v>44984</v>
      </c>
      <c r="F40" s="4">
        <v>5.8139534883720938E-3</v>
      </c>
    </row>
    <row r="41" spans="1:6" x14ac:dyDescent="0.25">
      <c r="A41" s="4">
        <v>59</v>
      </c>
      <c r="B41" s="6">
        <v>44985</v>
      </c>
      <c r="F41" s="4">
        <v>1.1635382059800664E-2</v>
      </c>
    </row>
    <row r="42" spans="1:6" x14ac:dyDescent="0.25">
      <c r="A42" s="4">
        <v>60</v>
      </c>
      <c r="B42" s="6">
        <v>44986</v>
      </c>
      <c r="F42" s="4">
        <v>1.7456810631229235E-2</v>
      </c>
    </row>
    <row r="43" spans="1:6" x14ac:dyDescent="0.25">
      <c r="A43" s="4">
        <v>61</v>
      </c>
      <c r="B43" s="6">
        <v>44987</v>
      </c>
      <c r="F43" s="4">
        <v>2.327823920265781E-2</v>
      </c>
    </row>
    <row r="44" spans="1:6" x14ac:dyDescent="0.25">
      <c r="A44" s="4">
        <v>62</v>
      </c>
      <c r="B44" s="6">
        <v>44988</v>
      </c>
      <c r="F44" s="4">
        <v>2.9099667774086381E-2</v>
      </c>
    </row>
    <row r="45" spans="1:6" x14ac:dyDescent="0.25">
      <c r="A45" s="4">
        <v>63</v>
      </c>
      <c r="B45" s="6">
        <v>44989</v>
      </c>
      <c r="F45" s="4">
        <v>3.4921096345514956E-2</v>
      </c>
    </row>
    <row r="46" spans="1:6" x14ac:dyDescent="0.25">
      <c r="A46" s="4">
        <v>64</v>
      </c>
      <c r="B46" s="6">
        <v>44990</v>
      </c>
      <c r="F46" s="4">
        <v>4.0742524916943523E-2</v>
      </c>
    </row>
    <row r="47" spans="1:6" x14ac:dyDescent="0.25">
      <c r="A47" s="4">
        <v>65</v>
      </c>
      <c r="B47" s="6">
        <v>44991</v>
      </c>
      <c r="F47" s="4">
        <v>4.6563953488372098E-2</v>
      </c>
    </row>
    <row r="48" spans="1:6" x14ac:dyDescent="0.25">
      <c r="A48" s="4">
        <v>66</v>
      </c>
      <c r="B48" s="6">
        <v>44992</v>
      </c>
      <c r="F48" s="4">
        <v>5.2385382059800666E-2</v>
      </c>
    </row>
    <row r="49" spans="1:6" x14ac:dyDescent="0.25">
      <c r="A49" s="4">
        <v>67</v>
      </c>
      <c r="B49" s="6">
        <v>44993</v>
      </c>
      <c r="F49" s="4">
        <v>5.820681063122924E-2</v>
      </c>
    </row>
    <row r="50" spans="1:6" x14ac:dyDescent="0.25">
      <c r="A50" s="4">
        <v>68</v>
      </c>
      <c r="B50" s="6">
        <v>44994</v>
      </c>
      <c r="F50" s="4">
        <v>6.4028239202657808E-2</v>
      </c>
    </row>
    <row r="51" spans="1:6" x14ac:dyDescent="0.25">
      <c r="A51" s="4">
        <v>69</v>
      </c>
      <c r="B51" s="6">
        <v>44995</v>
      </c>
      <c r="F51" s="4">
        <v>6.9849667774086382E-2</v>
      </c>
    </row>
    <row r="52" spans="1:6" x14ac:dyDescent="0.25">
      <c r="A52" s="4">
        <v>70</v>
      </c>
      <c r="B52" s="6">
        <v>44996</v>
      </c>
      <c r="F52" s="4">
        <v>7.5671096345514957E-2</v>
      </c>
    </row>
    <row r="53" spans="1:6" x14ac:dyDescent="0.25">
      <c r="A53" s="4">
        <v>71</v>
      </c>
      <c r="B53" s="6">
        <v>44997</v>
      </c>
      <c r="F53" s="4">
        <v>8.1492524916943518E-2</v>
      </c>
    </row>
    <row r="54" spans="1:6" x14ac:dyDescent="0.25">
      <c r="A54" s="4">
        <v>72</v>
      </c>
      <c r="B54" s="6">
        <v>44998</v>
      </c>
      <c r="F54" s="4">
        <v>8.7313953488372092E-2</v>
      </c>
    </row>
    <row r="55" spans="1:6" x14ac:dyDescent="0.25">
      <c r="A55" s="4">
        <v>73</v>
      </c>
      <c r="B55" s="6">
        <v>44999</v>
      </c>
      <c r="F55" s="4">
        <v>9.3135382059800653E-2</v>
      </c>
    </row>
    <row r="56" spans="1:6" x14ac:dyDescent="0.25">
      <c r="A56" s="4">
        <v>74</v>
      </c>
      <c r="B56" s="6">
        <v>45000</v>
      </c>
      <c r="F56" s="4">
        <v>9.8956810631229214E-2</v>
      </c>
    </row>
    <row r="57" spans="1:6" x14ac:dyDescent="0.25">
      <c r="A57" s="4">
        <v>75</v>
      </c>
      <c r="B57" s="6">
        <v>45001</v>
      </c>
      <c r="F57" s="4">
        <v>0.10477823920265779</v>
      </c>
    </row>
    <row r="58" spans="1:6" x14ac:dyDescent="0.25">
      <c r="A58" s="4">
        <v>76</v>
      </c>
      <c r="B58" s="6">
        <v>45002</v>
      </c>
      <c r="F58" s="4">
        <v>0.11059966777408635</v>
      </c>
    </row>
    <row r="59" spans="1:6" x14ac:dyDescent="0.25">
      <c r="A59" s="4">
        <v>77</v>
      </c>
      <c r="B59" s="6">
        <v>45003</v>
      </c>
      <c r="F59" s="4">
        <v>0.11642109634551491</v>
      </c>
    </row>
    <row r="60" spans="1:6" x14ac:dyDescent="0.25">
      <c r="A60" s="4">
        <v>78</v>
      </c>
      <c r="B60" s="6">
        <v>45004</v>
      </c>
      <c r="F60" s="4">
        <v>0.12224252491694347</v>
      </c>
    </row>
    <row r="61" spans="1:6" x14ac:dyDescent="0.25">
      <c r="A61" s="4">
        <v>79</v>
      </c>
      <c r="B61" s="6">
        <v>45005</v>
      </c>
      <c r="F61" s="4">
        <v>0.12806395348837205</v>
      </c>
    </row>
    <row r="62" spans="1:6" x14ac:dyDescent="0.25">
      <c r="A62" s="4">
        <v>80</v>
      </c>
      <c r="B62" s="6">
        <v>45006</v>
      </c>
      <c r="F62" s="4">
        <v>0.13388538205980061</v>
      </c>
    </row>
    <row r="63" spans="1:6" x14ac:dyDescent="0.25">
      <c r="A63" s="4">
        <v>81</v>
      </c>
      <c r="B63" s="6">
        <v>45007</v>
      </c>
      <c r="F63" s="4">
        <v>0.13970681063122917</v>
      </c>
    </row>
    <row r="64" spans="1:6" x14ac:dyDescent="0.25">
      <c r="A64" s="4">
        <v>82</v>
      </c>
      <c r="B64" s="6">
        <v>45008</v>
      </c>
      <c r="F64" s="4">
        <v>0.14552823920265776</v>
      </c>
    </row>
    <row r="65" spans="1:6" x14ac:dyDescent="0.25">
      <c r="A65" s="4">
        <v>83</v>
      </c>
      <c r="B65" s="6">
        <v>45009</v>
      </c>
      <c r="F65" s="4">
        <v>0.15134966777408634</v>
      </c>
    </row>
    <row r="66" spans="1:6" x14ac:dyDescent="0.25">
      <c r="A66" s="4">
        <v>84</v>
      </c>
      <c r="B66" s="6">
        <v>45010</v>
      </c>
      <c r="F66" s="4">
        <v>0.1571710963455149</v>
      </c>
    </row>
    <row r="67" spans="1:6" x14ac:dyDescent="0.25">
      <c r="A67" s="4">
        <v>85</v>
      </c>
      <c r="B67" s="6">
        <v>45011</v>
      </c>
      <c r="F67" s="4">
        <v>0.16299252491694349</v>
      </c>
    </row>
    <row r="68" spans="1:6" x14ac:dyDescent="0.25">
      <c r="A68" s="4">
        <v>86</v>
      </c>
      <c r="B68" s="6">
        <v>45012</v>
      </c>
      <c r="F68" s="4">
        <v>0.16881395348837208</v>
      </c>
    </row>
    <row r="69" spans="1:6" x14ac:dyDescent="0.25">
      <c r="A69" s="4">
        <v>87</v>
      </c>
      <c r="B69" s="6">
        <v>45013</v>
      </c>
      <c r="F69" s="4">
        <v>0.17463538205980064</v>
      </c>
    </row>
    <row r="70" spans="1:6" x14ac:dyDescent="0.25">
      <c r="A70" s="4">
        <v>88</v>
      </c>
      <c r="B70" s="6">
        <v>45014</v>
      </c>
      <c r="F70" s="4">
        <v>0.18045681063122923</v>
      </c>
    </row>
    <row r="71" spans="1:6" x14ac:dyDescent="0.25">
      <c r="A71" s="4">
        <v>89</v>
      </c>
      <c r="B71" s="6">
        <v>45015</v>
      </c>
      <c r="F71" s="4">
        <v>0.18627823920265782</v>
      </c>
    </row>
    <row r="72" spans="1:6" x14ac:dyDescent="0.25">
      <c r="A72" s="4">
        <v>90</v>
      </c>
      <c r="B72" s="6">
        <v>45016</v>
      </c>
      <c r="F72" s="4">
        <v>0.19209966777408641</v>
      </c>
    </row>
    <row r="73" spans="1:6" x14ac:dyDescent="0.25">
      <c r="A73" s="4">
        <v>91</v>
      </c>
      <c r="B73" s="6">
        <v>45017</v>
      </c>
      <c r="F73" s="4">
        <v>0.19792109634551497</v>
      </c>
    </row>
    <row r="74" spans="1:6" x14ac:dyDescent="0.25">
      <c r="A74" s="4">
        <v>92</v>
      </c>
      <c r="B74" s="6">
        <v>45018</v>
      </c>
      <c r="F74" s="4">
        <v>0.20374252491694356</v>
      </c>
    </row>
    <row r="75" spans="1:6" x14ac:dyDescent="0.25">
      <c r="A75" s="4">
        <v>93</v>
      </c>
      <c r="B75" s="6">
        <v>45019</v>
      </c>
      <c r="F75" s="4">
        <v>0.20956395348837215</v>
      </c>
    </row>
    <row r="76" spans="1:6" x14ac:dyDescent="0.25">
      <c r="A76" s="4">
        <v>94</v>
      </c>
      <c r="B76" s="6">
        <v>45020</v>
      </c>
      <c r="F76" s="4">
        <v>0.21538538205980071</v>
      </c>
    </row>
    <row r="77" spans="1:6" x14ac:dyDescent="0.25">
      <c r="A77" s="4">
        <v>95</v>
      </c>
      <c r="B77" s="6">
        <v>45021</v>
      </c>
      <c r="F77" s="4">
        <v>0.22120681063122929</v>
      </c>
    </row>
    <row r="78" spans="1:6" x14ac:dyDescent="0.25">
      <c r="A78" s="4">
        <v>96</v>
      </c>
      <c r="B78" s="6">
        <v>45022</v>
      </c>
      <c r="F78" s="4">
        <v>0.22702823920265788</v>
      </c>
    </row>
    <row r="79" spans="1:6" x14ac:dyDescent="0.25">
      <c r="A79" s="4">
        <v>97</v>
      </c>
      <c r="B79" s="6">
        <v>45023</v>
      </c>
      <c r="F79" s="4">
        <v>0.23284966777408647</v>
      </c>
    </row>
    <row r="80" spans="1:6" x14ac:dyDescent="0.25">
      <c r="A80" s="4">
        <v>98</v>
      </c>
      <c r="B80" s="6">
        <v>45024</v>
      </c>
      <c r="F80" s="4">
        <v>0.23867109634551503</v>
      </c>
    </row>
    <row r="81" spans="1:6" x14ac:dyDescent="0.25">
      <c r="A81" s="4">
        <v>99</v>
      </c>
      <c r="B81" s="6">
        <v>45025</v>
      </c>
      <c r="F81" s="4">
        <v>0.24449252491694362</v>
      </c>
    </row>
    <row r="82" spans="1:6" x14ac:dyDescent="0.25">
      <c r="A82" s="4">
        <v>100</v>
      </c>
      <c r="B82" s="6">
        <v>45026</v>
      </c>
      <c r="F82" s="4">
        <v>0.25</v>
      </c>
    </row>
    <row r="83" spans="1:6" x14ac:dyDescent="0.25">
      <c r="A83" s="4">
        <v>101</v>
      </c>
      <c r="B83" s="6">
        <v>45027</v>
      </c>
      <c r="F83" s="4">
        <v>0.28061224489795916</v>
      </c>
    </row>
    <row r="84" spans="1:6" x14ac:dyDescent="0.25">
      <c r="A84" s="4">
        <v>102</v>
      </c>
      <c r="B84" s="6">
        <v>45028</v>
      </c>
      <c r="F84" s="4">
        <v>0.31121938775510205</v>
      </c>
    </row>
    <row r="85" spans="1:6" x14ac:dyDescent="0.25">
      <c r="A85" s="4">
        <v>103</v>
      </c>
      <c r="B85" s="6">
        <v>45029</v>
      </c>
      <c r="F85" s="4">
        <v>0.34182653061224488</v>
      </c>
    </row>
    <row r="86" spans="1:6" x14ac:dyDescent="0.25">
      <c r="A86" s="4">
        <v>104</v>
      </c>
      <c r="B86" s="6">
        <v>45030</v>
      </c>
      <c r="F86" s="4">
        <v>0.37243367346938772</v>
      </c>
    </row>
    <row r="87" spans="1:6" x14ac:dyDescent="0.25">
      <c r="A87" s="4">
        <v>105</v>
      </c>
      <c r="B87" s="6">
        <v>45031</v>
      </c>
      <c r="F87" s="4">
        <v>0.40304081632653055</v>
      </c>
    </row>
    <row r="88" spans="1:6" x14ac:dyDescent="0.25">
      <c r="A88" s="4">
        <v>106</v>
      </c>
      <c r="B88" s="6">
        <v>45032</v>
      </c>
      <c r="F88" s="4">
        <v>0.43364795918367338</v>
      </c>
    </row>
    <row r="89" spans="1:6" x14ac:dyDescent="0.25">
      <c r="A89" s="4">
        <v>107</v>
      </c>
      <c r="B89" s="6">
        <v>45033</v>
      </c>
      <c r="F89" s="4">
        <v>0.46425510204081621</v>
      </c>
    </row>
    <row r="90" spans="1:6" x14ac:dyDescent="0.25">
      <c r="A90" s="4">
        <v>108</v>
      </c>
      <c r="B90" s="6">
        <v>45034</v>
      </c>
      <c r="F90" s="4">
        <v>0.49486224489795905</v>
      </c>
    </row>
    <row r="91" spans="1:6" x14ac:dyDescent="0.25">
      <c r="A91" s="4">
        <v>109</v>
      </c>
      <c r="B91" s="6">
        <v>45035</v>
      </c>
      <c r="F91" s="4">
        <v>0.52546938775510188</v>
      </c>
    </row>
    <row r="92" spans="1:6" x14ac:dyDescent="0.25">
      <c r="A92" s="4">
        <v>110</v>
      </c>
      <c r="B92" s="6">
        <v>45036</v>
      </c>
      <c r="F92" s="4">
        <v>0.55607653061224471</v>
      </c>
    </row>
    <row r="93" spans="1:6" x14ac:dyDescent="0.25">
      <c r="A93" s="4">
        <v>111</v>
      </c>
      <c r="B93" s="6">
        <v>45037</v>
      </c>
      <c r="F93" s="4">
        <v>0.58668367346938755</v>
      </c>
    </row>
    <row r="94" spans="1:6" x14ac:dyDescent="0.25">
      <c r="A94" s="4">
        <v>112</v>
      </c>
      <c r="B94" s="6">
        <v>45038</v>
      </c>
      <c r="F94" s="4">
        <v>0.61729081632653038</v>
      </c>
    </row>
    <row r="95" spans="1:6" x14ac:dyDescent="0.25">
      <c r="A95" s="4">
        <v>113</v>
      </c>
      <c r="B95" s="6">
        <v>45039</v>
      </c>
      <c r="F95" s="4">
        <v>0.64789795918367321</v>
      </c>
    </row>
    <row r="96" spans="1:6" x14ac:dyDescent="0.25">
      <c r="A96" s="4">
        <v>114</v>
      </c>
      <c r="B96" s="6">
        <v>45040</v>
      </c>
      <c r="F96" s="4">
        <v>0.67850510204081604</v>
      </c>
    </row>
    <row r="97" spans="1:6" x14ac:dyDescent="0.25">
      <c r="A97" s="4">
        <v>115</v>
      </c>
      <c r="B97" s="6">
        <v>45041</v>
      </c>
      <c r="F97" s="4">
        <v>0.70911224489795888</v>
      </c>
    </row>
    <row r="98" spans="1:6" x14ac:dyDescent="0.25">
      <c r="A98" s="4">
        <v>116</v>
      </c>
      <c r="B98" s="6">
        <v>45042</v>
      </c>
      <c r="F98" s="4">
        <v>0.73971938775510171</v>
      </c>
    </row>
    <row r="99" spans="1:6" x14ac:dyDescent="0.25">
      <c r="A99" s="4">
        <v>117</v>
      </c>
      <c r="B99" s="6">
        <v>45043</v>
      </c>
      <c r="F99" s="4">
        <v>0.77032653061224454</v>
      </c>
    </row>
    <row r="100" spans="1:6" x14ac:dyDescent="0.25">
      <c r="A100" s="4">
        <v>118</v>
      </c>
      <c r="B100" s="6">
        <v>45044</v>
      </c>
      <c r="F100" s="4">
        <v>0.80093367346938737</v>
      </c>
    </row>
    <row r="101" spans="1:6" x14ac:dyDescent="0.25">
      <c r="A101" s="4">
        <v>119</v>
      </c>
      <c r="B101" s="6">
        <v>45045</v>
      </c>
      <c r="F101" s="4">
        <v>0.83154081632653021</v>
      </c>
    </row>
    <row r="102" spans="1:6" x14ac:dyDescent="0.25">
      <c r="A102" s="4">
        <v>120</v>
      </c>
      <c r="B102" s="6">
        <v>45046</v>
      </c>
      <c r="F102" s="4">
        <v>0.86214795918367304</v>
      </c>
    </row>
    <row r="103" spans="1:6" x14ac:dyDescent="0.25">
      <c r="A103" s="4">
        <v>121</v>
      </c>
      <c r="B103" s="6">
        <v>45047</v>
      </c>
      <c r="F103" s="4">
        <v>0.8928571428571429</v>
      </c>
    </row>
    <row r="104" spans="1:6" x14ac:dyDescent="0.25">
      <c r="A104" s="4">
        <v>122</v>
      </c>
      <c r="B104" s="6">
        <v>45048</v>
      </c>
      <c r="F104" s="4">
        <v>0.89600840336134457</v>
      </c>
    </row>
    <row r="105" spans="1:6" x14ac:dyDescent="0.25">
      <c r="A105" s="4">
        <v>123</v>
      </c>
      <c r="B105" s="6">
        <v>45049</v>
      </c>
      <c r="F105" s="4">
        <v>0.8991512605042018</v>
      </c>
    </row>
    <row r="106" spans="1:6" x14ac:dyDescent="0.25">
      <c r="A106" s="4">
        <v>124</v>
      </c>
      <c r="B106" s="6">
        <v>45050</v>
      </c>
      <c r="F106" s="4">
        <v>0.90229411764705891</v>
      </c>
    </row>
    <row r="107" spans="1:6" x14ac:dyDescent="0.25">
      <c r="A107" s="4">
        <v>125</v>
      </c>
      <c r="B107" s="6">
        <v>45051</v>
      </c>
      <c r="F107" s="4">
        <v>0.90543697478991614</v>
      </c>
    </row>
    <row r="108" spans="1:6" x14ac:dyDescent="0.25">
      <c r="A108" s="4">
        <v>126</v>
      </c>
      <c r="B108" s="6">
        <v>45052</v>
      </c>
      <c r="F108" s="4">
        <v>0.90857983193277325</v>
      </c>
    </row>
    <row r="109" spans="1:6" x14ac:dyDescent="0.25">
      <c r="A109" s="4">
        <v>127</v>
      </c>
      <c r="B109" s="6">
        <v>45053</v>
      </c>
      <c r="F109" s="4">
        <v>0.91172268907563048</v>
      </c>
    </row>
    <row r="110" spans="1:6" x14ac:dyDescent="0.25">
      <c r="A110" s="4">
        <v>128</v>
      </c>
      <c r="B110" s="6">
        <v>45054</v>
      </c>
      <c r="F110" s="4">
        <v>0.9148655462184877</v>
      </c>
    </row>
    <row r="111" spans="1:6" x14ac:dyDescent="0.25">
      <c r="A111" s="4">
        <v>129</v>
      </c>
      <c r="B111" s="6">
        <v>45055</v>
      </c>
      <c r="F111" s="4">
        <v>0.91800840336134482</v>
      </c>
    </row>
    <row r="112" spans="1:6" x14ac:dyDescent="0.25">
      <c r="A112" s="4">
        <v>130</v>
      </c>
      <c r="B112" s="6">
        <v>45056</v>
      </c>
      <c r="F112" s="4">
        <v>0.92115126050420204</v>
      </c>
    </row>
    <row r="113" spans="1:6" x14ac:dyDescent="0.25">
      <c r="A113" s="4">
        <v>131</v>
      </c>
      <c r="B113" s="6">
        <v>45057</v>
      </c>
      <c r="F113" s="4">
        <v>0.92429411764705915</v>
      </c>
    </row>
    <row r="114" spans="1:6" x14ac:dyDescent="0.25">
      <c r="A114" s="4">
        <v>132</v>
      </c>
      <c r="B114" s="6">
        <v>45058</v>
      </c>
      <c r="F114" s="4">
        <v>0.92743697478991638</v>
      </c>
    </row>
    <row r="115" spans="1:6" x14ac:dyDescent="0.25">
      <c r="A115" s="4">
        <v>133</v>
      </c>
      <c r="B115" s="6">
        <v>45059</v>
      </c>
      <c r="F115" s="4">
        <v>0.93057983193277349</v>
      </c>
    </row>
    <row r="116" spans="1:6" x14ac:dyDescent="0.25">
      <c r="A116" s="4">
        <v>134</v>
      </c>
      <c r="B116" s="6">
        <v>45060</v>
      </c>
      <c r="F116" s="4">
        <v>0.93372268907563072</v>
      </c>
    </row>
    <row r="117" spans="1:6" x14ac:dyDescent="0.25">
      <c r="A117" s="4">
        <v>135</v>
      </c>
      <c r="B117" s="6">
        <v>45061</v>
      </c>
      <c r="F117" s="4">
        <v>0.93686554621848794</v>
      </c>
    </row>
    <row r="118" spans="1:6" x14ac:dyDescent="0.25">
      <c r="A118" s="4">
        <v>136</v>
      </c>
      <c r="B118" s="6">
        <v>45062</v>
      </c>
      <c r="F118" s="4">
        <v>0.94000840336134506</v>
      </c>
    </row>
    <row r="119" spans="1:6" x14ac:dyDescent="0.25">
      <c r="A119" s="4">
        <v>137</v>
      </c>
      <c r="B119" s="6">
        <v>45063</v>
      </c>
      <c r="F119" s="4">
        <v>0.94315126050420228</v>
      </c>
    </row>
    <row r="120" spans="1:6" x14ac:dyDescent="0.25">
      <c r="A120" s="4">
        <v>138</v>
      </c>
      <c r="B120" s="6">
        <v>45064</v>
      </c>
      <c r="F120" s="4">
        <v>0.9462941176470594</v>
      </c>
    </row>
    <row r="121" spans="1:6" x14ac:dyDescent="0.25">
      <c r="A121" s="4">
        <v>139</v>
      </c>
      <c r="B121" s="6">
        <v>45065</v>
      </c>
      <c r="F121" s="4">
        <v>0.94943697478991662</v>
      </c>
    </row>
    <row r="122" spans="1:6" x14ac:dyDescent="0.25">
      <c r="A122" s="4">
        <v>140</v>
      </c>
      <c r="B122" s="6">
        <v>45066</v>
      </c>
      <c r="F122" s="4">
        <v>0.95257983193277374</v>
      </c>
    </row>
    <row r="123" spans="1:6" x14ac:dyDescent="0.25">
      <c r="A123" s="4">
        <v>141</v>
      </c>
      <c r="B123" s="6">
        <v>45067</v>
      </c>
      <c r="F123" s="4">
        <v>0.95572268907563096</v>
      </c>
    </row>
    <row r="124" spans="1:6" x14ac:dyDescent="0.25">
      <c r="A124" s="4">
        <v>142</v>
      </c>
      <c r="B124" s="6">
        <v>45068</v>
      </c>
      <c r="F124" s="4">
        <v>0.95886554621848819</v>
      </c>
    </row>
    <row r="125" spans="1:6" x14ac:dyDescent="0.25">
      <c r="A125" s="4">
        <v>143</v>
      </c>
      <c r="B125" s="6">
        <v>45069</v>
      </c>
      <c r="F125" s="4">
        <v>0.9620084033613453</v>
      </c>
    </row>
    <row r="126" spans="1:6" x14ac:dyDescent="0.25">
      <c r="A126" s="4">
        <v>144</v>
      </c>
      <c r="B126" s="6">
        <v>45070</v>
      </c>
      <c r="F126" s="4">
        <v>0.96515126050420252</v>
      </c>
    </row>
    <row r="127" spans="1:6" x14ac:dyDescent="0.25">
      <c r="A127" s="4">
        <v>145</v>
      </c>
      <c r="B127" s="6">
        <v>45071</v>
      </c>
      <c r="F127" s="4">
        <v>0.96829411764705964</v>
      </c>
    </row>
    <row r="128" spans="1:6" x14ac:dyDescent="0.25">
      <c r="A128" s="4">
        <v>146</v>
      </c>
      <c r="B128" s="6">
        <v>45072</v>
      </c>
      <c r="F128" s="4">
        <v>0.97143697478991686</v>
      </c>
    </row>
    <row r="129" spans="1:6" x14ac:dyDescent="0.25">
      <c r="A129" s="4">
        <v>147</v>
      </c>
      <c r="B129" s="6">
        <v>45073</v>
      </c>
      <c r="F129" s="4">
        <v>0.97457983193277398</v>
      </c>
    </row>
    <row r="130" spans="1:6" x14ac:dyDescent="0.25">
      <c r="A130" s="4">
        <v>148</v>
      </c>
      <c r="B130" s="6">
        <v>45074</v>
      </c>
      <c r="F130" s="4">
        <v>0.9777226890756312</v>
      </c>
    </row>
    <row r="131" spans="1:6" x14ac:dyDescent="0.25">
      <c r="A131" s="4">
        <v>149</v>
      </c>
      <c r="B131" s="6">
        <v>45075</v>
      </c>
      <c r="F131" s="4">
        <v>0.98086554621848843</v>
      </c>
    </row>
    <row r="132" spans="1:6" x14ac:dyDescent="0.25">
      <c r="A132" s="4">
        <v>150</v>
      </c>
      <c r="B132" s="6">
        <v>45076</v>
      </c>
      <c r="F132" s="4">
        <v>0.98400840336134554</v>
      </c>
    </row>
    <row r="133" spans="1:6" x14ac:dyDescent="0.25">
      <c r="A133" s="4">
        <v>151</v>
      </c>
      <c r="B133" s="6">
        <v>45077</v>
      </c>
      <c r="F133" s="4">
        <v>0.98715126050420277</v>
      </c>
    </row>
    <row r="134" spans="1:6" x14ac:dyDescent="0.25">
      <c r="A134" s="4">
        <v>152</v>
      </c>
      <c r="B134" s="6">
        <v>45078</v>
      </c>
      <c r="F134" s="4">
        <v>0.99029411764705988</v>
      </c>
    </row>
    <row r="135" spans="1:6" x14ac:dyDescent="0.25">
      <c r="A135" s="4">
        <v>153</v>
      </c>
      <c r="B135" s="6">
        <v>45079</v>
      </c>
      <c r="F135" s="4">
        <v>0.9934369747899171</v>
      </c>
    </row>
    <row r="136" spans="1:6" x14ac:dyDescent="0.25">
      <c r="A136" s="4">
        <v>154</v>
      </c>
      <c r="B136" s="6">
        <v>45080</v>
      </c>
      <c r="F136" s="4">
        <v>0.99657983193277422</v>
      </c>
    </row>
    <row r="137" spans="1:6" x14ac:dyDescent="0.25">
      <c r="A137" s="4">
        <v>155</v>
      </c>
      <c r="B137" s="6">
        <v>45081</v>
      </c>
      <c r="F137" s="4">
        <v>1</v>
      </c>
    </row>
    <row r="138" spans="1:6" x14ac:dyDescent="0.25">
      <c r="A138" s="4">
        <v>156</v>
      </c>
      <c r="B138" s="6">
        <v>45082</v>
      </c>
      <c r="F138" s="4">
        <v>1</v>
      </c>
    </row>
    <row r="139" spans="1:6" x14ac:dyDescent="0.25">
      <c r="A139" s="4">
        <v>157</v>
      </c>
      <c r="B139" s="6">
        <v>45083</v>
      </c>
      <c r="F139" s="4">
        <v>1</v>
      </c>
    </row>
    <row r="140" spans="1:6" x14ac:dyDescent="0.25">
      <c r="A140" s="4">
        <v>158</v>
      </c>
      <c r="B140" s="6">
        <v>45084</v>
      </c>
      <c r="F140" s="4">
        <v>1</v>
      </c>
    </row>
    <row r="141" spans="1:6" x14ac:dyDescent="0.25">
      <c r="A141" s="4">
        <v>159</v>
      </c>
      <c r="B141" s="6">
        <v>45085</v>
      </c>
      <c r="F141" s="4">
        <v>1</v>
      </c>
    </row>
    <row r="142" spans="1:6" x14ac:dyDescent="0.25">
      <c r="A142" s="4">
        <v>160</v>
      </c>
      <c r="B142" s="6">
        <v>45086</v>
      </c>
      <c r="F142" s="4">
        <v>1</v>
      </c>
    </row>
    <row r="143" spans="1:6" x14ac:dyDescent="0.25">
      <c r="A143" s="4">
        <v>161</v>
      </c>
      <c r="B143" s="6">
        <v>45087</v>
      </c>
      <c r="F143" s="4">
        <v>1</v>
      </c>
    </row>
    <row r="144" spans="1:6" x14ac:dyDescent="0.25">
      <c r="A144" s="4">
        <v>162</v>
      </c>
      <c r="B144" s="6">
        <v>45088</v>
      </c>
      <c r="F144" s="4">
        <v>1</v>
      </c>
    </row>
    <row r="145" spans="1:6" x14ac:dyDescent="0.25">
      <c r="A145" s="4">
        <v>163</v>
      </c>
      <c r="B145" s="6">
        <v>45089</v>
      </c>
      <c r="F145" s="4">
        <v>1</v>
      </c>
    </row>
    <row r="146" spans="1:6" x14ac:dyDescent="0.25">
      <c r="A146" s="4">
        <v>164</v>
      </c>
      <c r="B146" s="6">
        <v>45090</v>
      </c>
      <c r="F146" s="4">
        <v>1</v>
      </c>
    </row>
    <row r="147" spans="1:6" x14ac:dyDescent="0.25">
      <c r="A147" s="4">
        <v>165</v>
      </c>
      <c r="B147" s="6">
        <v>45091</v>
      </c>
      <c r="F147" s="4">
        <v>1</v>
      </c>
    </row>
    <row r="148" spans="1:6" x14ac:dyDescent="0.25">
      <c r="A148" s="4">
        <v>166</v>
      </c>
      <c r="B148" s="6">
        <v>45092</v>
      </c>
      <c r="F148" s="4">
        <v>1</v>
      </c>
    </row>
    <row r="149" spans="1:6" x14ac:dyDescent="0.25">
      <c r="A149" s="4">
        <v>167</v>
      </c>
      <c r="B149" s="6">
        <v>45093</v>
      </c>
      <c r="F149" s="4">
        <v>1</v>
      </c>
    </row>
    <row r="150" spans="1:6" x14ac:dyDescent="0.25">
      <c r="A150" s="4">
        <v>168</v>
      </c>
      <c r="B150" s="6">
        <v>45094</v>
      </c>
      <c r="F150" s="4">
        <v>1</v>
      </c>
    </row>
    <row r="151" spans="1:6" x14ac:dyDescent="0.25">
      <c r="A151" s="4">
        <v>169</v>
      </c>
      <c r="B151" s="6">
        <v>45095</v>
      </c>
      <c r="F151" s="4">
        <v>1</v>
      </c>
    </row>
    <row r="152" spans="1:6" x14ac:dyDescent="0.25">
      <c r="A152" s="4">
        <v>170</v>
      </c>
      <c r="B152" s="6">
        <v>45096</v>
      </c>
    </row>
    <row r="153" spans="1:6" x14ac:dyDescent="0.25">
      <c r="A153" s="4">
        <v>171</v>
      </c>
      <c r="B153" s="6">
        <v>45097</v>
      </c>
    </row>
    <row r="154" spans="1:6" x14ac:dyDescent="0.25">
      <c r="A154" s="4">
        <v>172</v>
      </c>
      <c r="B154" s="6">
        <v>45098</v>
      </c>
    </row>
    <row r="155" spans="1:6" x14ac:dyDescent="0.25">
      <c r="A155" s="4">
        <v>173</v>
      </c>
      <c r="B155" s="6">
        <v>45099</v>
      </c>
      <c r="F155" s="70"/>
    </row>
    <row r="156" spans="1:6" x14ac:dyDescent="0.25">
      <c r="A156" s="4">
        <v>174</v>
      </c>
      <c r="B156" s="6">
        <v>45100</v>
      </c>
    </row>
    <row r="157" spans="1:6" x14ac:dyDescent="0.25">
      <c r="A157" s="4">
        <v>175</v>
      </c>
      <c r="B157" s="6">
        <v>45101</v>
      </c>
    </row>
    <row r="158" spans="1:6" x14ac:dyDescent="0.25">
      <c r="A158" s="4">
        <v>176</v>
      </c>
      <c r="B158" s="6">
        <v>45102</v>
      </c>
    </row>
    <row r="159" spans="1:6" x14ac:dyDescent="0.25">
      <c r="A159" s="4">
        <v>177</v>
      </c>
      <c r="B159" s="6">
        <v>45103</v>
      </c>
    </row>
    <row r="160" spans="1:6" x14ac:dyDescent="0.25">
      <c r="A160" s="4">
        <v>178</v>
      </c>
      <c r="B160" s="6">
        <v>45104</v>
      </c>
    </row>
    <row r="161" spans="1:7" x14ac:dyDescent="0.25">
      <c r="A161" s="4">
        <v>179</v>
      </c>
      <c r="B161" s="6">
        <v>45105</v>
      </c>
    </row>
    <row r="162" spans="1:7" x14ac:dyDescent="0.25">
      <c r="A162" s="4">
        <v>180</v>
      </c>
      <c r="B162" s="6">
        <v>45106</v>
      </c>
    </row>
    <row r="163" spans="1:7" x14ac:dyDescent="0.25">
      <c r="A163" s="4">
        <v>181</v>
      </c>
      <c r="B163" s="6">
        <v>45107</v>
      </c>
    </row>
    <row r="164" spans="1:7" x14ac:dyDescent="0.25">
      <c r="A164" s="4"/>
      <c r="B164" s="6"/>
    </row>
    <row r="165" spans="1:7" x14ac:dyDescent="0.25">
      <c r="A165" s="4"/>
      <c r="B165" s="6"/>
    </row>
    <row r="166" spans="1:7" x14ac:dyDescent="0.25">
      <c r="A166" s="4"/>
      <c r="B166" s="6"/>
    </row>
    <row r="167" spans="1:7" x14ac:dyDescent="0.25">
      <c r="A167" s="4"/>
      <c r="B167" s="6"/>
      <c r="C167" s="4"/>
      <c r="D167" s="4" t="s">
        <v>119</v>
      </c>
      <c r="E167" s="4" t="s">
        <v>91</v>
      </c>
      <c r="F167" s="4" t="s">
        <v>92</v>
      </c>
      <c r="G167" s="4" t="s">
        <v>97</v>
      </c>
    </row>
    <row r="168" spans="1:7" x14ac:dyDescent="0.25">
      <c r="C168" s="4"/>
      <c r="D168" s="4"/>
      <c r="E168" s="4"/>
      <c r="F168" s="4"/>
      <c r="G168" s="24"/>
    </row>
    <row r="169" spans="1:7" x14ac:dyDescent="0.25">
      <c r="C169" s="31" t="s">
        <v>98</v>
      </c>
      <c r="D169" s="4"/>
      <c r="E169" s="4"/>
      <c r="F169" s="4"/>
      <c r="G169" s="4"/>
    </row>
    <row r="170" spans="1:7" x14ac:dyDescent="0.25">
      <c r="C170" t="s">
        <v>122</v>
      </c>
    </row>
    <row r="173" spans="1:7" x14ac:dyDescent="0.25">
      <c r="C173" t="s">
        <v>123</v>
      </c>
    </row>
  </sheetData>
  <mergeCells count="4">
    <mergeCell ref="A1:F1"/>
    <mergeCell ref="A2:F2"/>
    <mergeCell ref="A3:F3"/>
    <mergeCell ref="A4:F4"/>
  </mergeCell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AD171"/>
  <sheetViews>
    <sheetView topLeftCell="A139" workbookViewId="0">
      <selection activeCell="E170" sqref="E170:H170"/>
    </sheetView>
  </sheetViews>
  <sheetFormatPr defaultRowHeight="15" x14ac:dyDescent="0.25"/>
  <cols>
    <col min="1" max="1" width="11.5703125" customWidth="1"/>
    <col min="2" max="2" width="11.28515625" customWidth="1"/>
    <col min="3" max="3" width="19.5703125" customWidth="1"/>
    <col min="4" max="4" width="14.140625" customWidth="1"/>
    <col min="5" max="5" width="13.85546875" customWidth="1"/>
    <col min="6" max="6" width="25.7109375" customWidth="1"/>
    <col min="7" max="7" width="23.5703125" customWidth="1"/>
    <col min="9" max="9" width="14.5703125" customWidth="1"/>
    <col min="10" max="10" width="9.85546875" bestFit="1" customWidth="1"/>
    <col min="11" max="11" width="9.28515625" bestFit="1" customWidth="1"/>
    <col min="12" max="12" width="19.140625" customWidth="1"/>
    <col min="14" max="14" width="9.28515625" bestFit="1" customWidth="1"/>
    <col min="15" max="15" width="10.7109375" bestFit="1" customWidth="1"/>
    <col min="16" max="18" width="9.28515625" bestFit="1" customWidth="1"/>
    <col min="20" max="26" width="9.28515625" bestFit="1" customWidth="1"/>
    <col min="30" max="30" width="9.28515625" bestFit="1" customWidth="1"/>
  </cols>
  <sheetData>
    <row r="1" spans="1:30" x14ac:dyDescent="0.25">
      <c r="A1" s="154" t="s">
        <v>38</v>
      </c>
      <c r="B1" s="154"/>
      <c r="C1" s="154"/>
      <c r="D1" s="154"/>
      <c r="E1" s="154"/>
      <c r="F1" s="154"/>
    </row>
    <row r="2" spans="1:30" x14ac:dyDescent="0.25">
      <c r="A2" s="154" t="s">
        <v>36</v>
      </c>
      <c r="B2" s="154"/>
      <c r="C2" s="154"/>
      <c r="D2" s="154"/>
      <c r="E2" s="154"/>
      <c r="F2" s="154"/>
    </row>
    <row r="3" spans="1:30" x14ac:dyDescent="0.25">
      <c r="A3" s="154" t="s">
        <v>144</v>
      </c>
      <c r="B3" s="154"/>
      <c r="C3" s="154"/>
      <c r="D3" s="154"/>
      <c r="E3" s="154"/>
      <c r="F3" s="154"/>
    </row>
    <row r="4" spans="1:30" ht="15.75" thickBot="1" x14ac:dyDescent="0.3">
      <c r="A4" s="168">
        <v>2023</v>
      </c>
      <c r="B4" s="168"/>
      <c r="C4" s="168"/>
      <c r="D4" s="168"/>
      <c r="E4" s="168"/>
      <c r="F4" s="168"/>
    </row>
    <row r="5" spans="1:30" ht="16.5" thickBot="1" x14ac:dyDescent="0.3">
      <c r="A5" s="5" t="s">
        <v>27</v>
      </c>
      <c r="B5" s="5" t="s">
        <v>31</v>
      </c>
      <c r="C5" s="5" t="s">
        <v>32</v>
      </c>
      <c r="D5" s="5" t="s">
        <v>33</v>
      </c>
      <c r="E5" s="5" t="s">
        <v>39</v>
      </c>
      <c r="F5" s="5" t="s">
        <v>112</v>
      </c>
      <c r="G5" s="5" t="s">
        <v>114</v>
      </c>
      <c r="J5" s="133">
        <v>18</v>
      </c>
      <c r="K5" s="131">
        <v>1.8E-3</v>
      </c>
      <c r="L5" s="131" t="s">
        <v>135</v>
      </c>
      <c r="M5" s="131"/>
      <c r="N5" s="131">
        <v>10</v>
      </c>
      <c r="O5" s="132">
        <v>44994</v>
      </c>
      <c r="P5" s="131">
        <v>11.2</v>
      </c>
      <c r="Q5" s="131">
        <v>13.8</v>
      </c>
      <c r="R5" s="131">
        <f>Q5-P5</f>
        <v>2.6000000000000014</v>
      </c>
      <c r="S5" s="131" t="s">
        <v>65</v>
      </c>
      <c r="T5" s="133">
        <v>1</v>
      </c>
      <c r="U5" s="133">
        <v>0</v>
      </c>
      <c r="V5" s="133">
        <v>1</v>
      </c>
      <c r="W5" s="133">
        <v>0</v>
      </c>
      <c r="X5" s="133">
        <v>0</v>
      </c>
      <c r="Y5" s="133">
        <v>0</v>
      </c>
      <c r="Z5" s="134">
        <v>0</v>
      </c>
      <c r="AA5" s="133" t="s">
        <v>127</v>
      </c>
      <c r="AB5" s="133" t="s">
        <v>101</v>
      </c>
      <c r="AC5" s="133" t="s">
        <v>106</v>
      </c>
      <c r="AD5" s="133">
        <v>2</v>
      </c>
    </row>
    <row r="6" spans="1:30" ht="15.75" x14ac:dyDescent="0.25">
      <c r="A6" s="4"/>
      <c r="B6" s="6"/>
      <c r="C6" s="4"/>
      <c r="D6" s="4"/>
      <c r="E6" s="4"/>
      <c r="F6" s="4"/>
      <c r="J6" s="133">
        <v>18</v>
      </c>
      <c r="K6" s="131">
        <v>1.8E-3</v>
      </c>
      <c r="L6" s="131" t="s">
        <v>135</v>
      </c>
      <c r="M6" s="131"/>
      <c r="N6" s="131">
        <v>14</v>
      </c>
      <c r="O6" s="132">
        <v>45021</v>
      </c>
      <c r="P6" s="131">
        <v>11.2</v>
      </c>
      <c r="Q6" s="131">
        <v>13.8</v>
      </c>
      <c r="R6" s="131">
        <f t="shared" ref="R6:R7" si="0">Q6-P6</f>
        <v>2.6000000000000014</v>
      </c>
      <c r="S6" s="131" t="s">
        <v>65</v>
      </c>
      <c r="T6" s="133">
        <v>0</v>
      </c>
      <c r="U6" s="133">
        <v>0</v>
      </c>
      <c r="V6" s="133">
        <v>0</v>
      </c>
      <c r="W6" s="133">
        <v>3</v>
      </c>
      <c r="X6" s="133">
        <v>3</v>
      </c>
      <c r="Y6" s="133">
        <v>3</v>
      </c>
      <c r="Z6" s="134">
        <f>Y6/R6</f>
        <v>1.1538461538461533</v>
      </c>
      <c r="AA6" s="133" t="s">
        <v>127</v>
      </c>
      <c r="AB6" s="133" t="s">
        <v>101</v>
      </c>
      <c r="AC6" s="133" t="s">
        <v>106</v>
      </c>
      <c r="AD6" s="133">
        <v>6</v>
      </c>
    </row>
    <row r="7" spans="1:30" ht="15.75" x14ac:dyDescent="0.25">
      <c r="A7" s="4">
        <v>25</v>
      </c>
      <c r="B7" s="6">
        <v>44951</v>
      </c>
      <c r="C7" s="4"/>
      <c r="D7" s="4"/>
      <c r="E7" s="4"/>
      <c r="F7" s="4"/>
      <c r="J7" s="133">
        <v>18</v>
      </c>
      <c r="K7" s="131">
        <v>1.8E-3</v>
      </c>
      <c r="L7" s="131" t="s">
        <v>135</v>
      </c>
      <c r="M7" s="131"/>
      <c r="N7" s="131">
        <v>16</v>
      </c>
      <c r="O7" s="132">
        <v>45035</v>
      </c>
      <c r="P7" s="131">
        <v>11.2</v>
      </c>
      <c r="Q7" s="131">
        <v>13.8</v>
      </c>
      <c r="R7" s="131">
        <f t="shared" si="0"/>
        <v>2.6000000000000014</v>
      </c>
      <c r="S7" s="131" t="s">
        <v>65</v>
      </c>
      <c r="T7" s="133">
        <v>1</v>
      </c>
      <c r="U7" s="133">
        <v>0</v>
      </c>
      <c r="V7" s="133">
        <v>1</v>
      </c>
      <c r="W7" s="133">
        <v>4</v>
      </c>
      <c r="X7" s="133">
        <v>7</v>
      </c>
      <c r="Y7" s="133">
        <v>7</v>
      </c>
      <c r="Z7" s="134">
        <f>Y7/R7</f>
        <v>2.6923076923076907</v>
      </c>
      <c r="AA7" s="133" t="s">
        <v>127</v>
      </c>
      <c r="AB7" s="133" t="s">
        <v>101</v>
      </c>
      <c r="AC7" s="133" t="s">
        <v>103</v>
      </c>
      <c r="AD7" s="133">
        <v>5</v>
      </c>
    </row>
    <row r="8" spans="1:30" ht="15.75" x14ac:dyDescent="0.25">
      <c r="A8" s="4">
        <v>26</v>
      </c>
      <c r="B8" s="6">
        <v>44952</v>
      </c>
      <c r="C8" s="4"/>
      <c r="D8" s="4"/>
      <c r="E8" s="4"/>
      <c r="F8" s="4"/>
      <c r="J8" s="133"/>
      <c r="K8" s="131"/>
      <c r="L8" s="131"/>
      <c r="M8" s="131"/>
      <c r="N8" s="131"/>
      <c r="O8" s="132"/>
      <c r="P8" s="131"/>
      <c r="Q8" s="131"/>
      <c r="R8" s="131"/>
      <c r="S8" s="131"/>
      <c r="T8" s="133"/>
      <c r="U8" s="133"/>
      <c r="V8" s="133"/>
      <c r="W8" s="133"/>
      <c r="X8" s="133"/>
      <c r="Y8" s="133"/>
      <c r="Z8" s="134"/>
      <c r="AA8" s="133"/>
      <c r="AB8" s="133"/>
      <c r="AC8" s="133"/>
      <c r="AD8" s="133"/>
    </row>
    <row r="9" spans="1:30" x14ac:dyDescent="0.25">
      <c r="A9" s="4">
        <v>27</v>
      </c>
      <c r="B9" s="6">
        <v>44953</v>
      </c>
      <c r="C9" s="4"/>
      <c r="D9" s="4"/>
      <c r="E9" s="4"/>
      <c r="F9" s="4"/>
    </row>
    <row r="10" spans="1:30" x14ac:dyDescent="0.25">
      <c r="A10" s="4">
        <v>28</v>
      </c>
      <c r="B10" s="6">
        <v>44954</v>
      </c>
      <c r="C10" s="4"/>
      <c r="D10" s="4"/>
      <c r="E10" s="4"/>
      <c r="F10" s="4"/>
    </row>
    <row r="11" spans="1:30" x14ac:dyDescent="0.25">
      <c r="A11" s="4">
        <v>29</v>
      </c>
      <c r="B11" s="6">
        <v>44955</v>
      </c>
      <c r="C11" s="4"/>
      <c r="D11" s="4"/>
      <c r="E11" s="4"/>
      <c r="F11" s="4"/>
    </row>
    <row r="12" spans="1:30" x14ac:dyDescent="0.25">
      <c r="A12" s="4">
        <v>30</v>
      </c>
      <c r="B12" s="6">
        <v>44956</v>
      </c>
      <c r="C12" s="4"/>
      <c r="D12" s="4"/>
      <c r="E12" s="4"/>
      <c r="F12" s="4"/>
    </row>
    <row r="13" spans="1:30" x14ac:dyDescent="0.25">
      <c r="A13" s="4">
        <v>31</v>
      </c>
      <c r="B13" s="6">
        <v>44957</v>
      </c>
      <c r="C13" s="4"/>
      <c r="D13" s="4"/>
      <c r="E13" s="4"/>
      <c r="F13" s="4"/>
    </row>
    <row r="14" spans="1:30" x14ac:dyDescent="0.25">
      <c r="A14" s="4">
        <v>32</v>
      </c>
      <c r="B14" s="6">
        <v>44958</v>
      </c>
      <c r="C14" s="4"/>
      <c r="D14" s="4"/>
      <c r="E14" s="4"/>
      <c r="F14" s="10"/>
    </row>
    <row r="15" spans="1:30" x14ac:dyDescent="0.25">
      <c r="A15" s="4">
        <v>33</v>
      </c>
      <c r="B15" s="6">
        <v>44959</v>
      </c>
      <c r="C15" s="4"/>
      <c r="D15" s="8"/>
      <c r="E15" s="8"/>
      <c r="F15" s="10"/>
    </row>
    <row r="16" spans="1:30" x14ac:dyDescent="0.25">
      <c r="A16" s="4">
        <v>34</v>
      </c>
      <c r="B16" s="6">
        <v>44960</v>
      </c>
      <c r="C16" s="4"/>
      <c r="D16" s="4"/>
      <c r="E16" s="8"/>
      <c r="F16" s="10"/>
    </row>
    <row r="17" spans="1:6" x14ac:dyDescent="0.25">
      <c r="A17" s="4">
        <v>35</v>
      </c>
      <c r="B17" s="6">
        <v>44961</v>
      </c>
      <c r="C17" s="4"/>
      <c r="D17" s="4"/>
      <c r="E17" s="8"/>
      <c r="F17" s="10"/>
    </row>
    <row r="18" spans="1:6" x14ac:dyDescent="0.25">
      <c r="A18" s="4">
        <v>36</v>
      </c>
      <c r="B18" s="6">
        <v>44962</v>
      </c>
      <c r="C18" s="4"/>
      <c r="D18" s="4"/>
      <c r="E18" s="8"/>
      <c r="F18" s="10"/>
    </row>
    <row r="19" spans="1:6" x14ac:dyDescent="0.25">
      <c r="A19" s="4">
        <v>37</v>
      </c>
      <c r="B19" s="6">
        <v>44963</v>
      </c>
      <c r="C19" s="4"/>
      <c r="D19" s="4"/>
      <c r="E19" s="8"/>
      <c r="F19" s="10"/>
    </row>
    <row r="20" spans="1:6" x14ac:dyDescent="0.25">
      <c r="A20" s="4">
        <v>38</v>
      </c>
      <c r="B20" s="6">
        <v>44964</v>
      </c>
      <c r="C20" s="4"/>
      <c r="D20" s="4"/>
      <c r="E20" s="8"/>
      <c r="F20" s="10"/>
    </row>
    <row r="21" spans="1:6" x14ac:dyDescent="0.25">
      <c r="A21" s="4">
        <v>39</v>
      </c>
      <c r="B21" s="6">
        <v>44965</v>
      </c>
      <c r="C21" s="4"/>
      <c r="D21" s="4"/>
      <c r="E21" s="8"/>
      <c r="F21" s="10"/>
    </row>
    <row r="22" spans="1:6" x14ac:dyDescent="0.25">
      <c r="A22" s="4">
        <v>40</v>
      </c>
      <c r="B22" s="6">
        <v>44966</v>
      </c>
      <c r="C22" s="4"/>
      <c r="D22" s="4"/>
      <c r="E22" s="8"/>
      <c r="F22" s="10"/>
    </row>
    <row r="23" spans="1:6" x14ac:dyDescent="0.25">
      <c r="A23" s="4">
        <v>41</v>
      </c>
      <c r="B23" s="6">
        <v>44967</v>
      </c>
      <c r="C23" s="4"/>
      <c r="D23" s="4"/>
      <c r="E23" s="8"/>
      <c r="F23" s="10"/>
    </row>
    <row r="24" spans="1:6" x14ac:dyDescent="0.25">
      <c r="A24" s="4">
        <v>42</v>
      </c>
      <c r="B24" s="6">
        <v>44968</v>
      </c>
      <c r="C24" s="4"/>
      <c r="D24" s="4"/>
      <c r="E24" s="8"/>
      <c r="F24" s="10"/>
    </row>
    <row r="25" spans="1:6" x14ac:dyDescent="0.25">
      <c r="A25" s="4">
        <v>43</v>
      </c>
      <c r="B25" s="6">
        <v>44969</v>
      </c>
      <c r="C25" s="4"/>
      <c r="D25" s="4"/>
      <c r="E25" s="8"/>
      <c r="F25" s="10"/>
    </row>
    <row r="26" spans="1:6" x14ac:dyDescent="0.25">
      <c r="A26" s="4">
        <v>44</v>
      </c>
      <c r="B26" s="6">
        <v>44970</v>
      </c>
      <c r="C26" s="4"/>
      <c r="D26" s="4"/>
      <c r="E26" s="8"/>
      <c r="F26" s="10"/>
    </row>
    <row r="27" spans="1:6" x14ac:dyDescent="0.25">
      <c r="A27" s="4">
        <v>45</v>
      </c>
      <c r="B27" s="6">
        <v>44971</v>
      </c>
      <c r="C27" s="4"/>
      <c r="D27" s="4"/>
      <c r="E27" s="8"/>
      <c r="F27" s="10"/>
    </row>
    <row r="28" spans="1:6" x14ac:dyDescent="0.25">
      <c r="A28" s="4">
        <v>46</v>
      </c>
      <c r="B28" s="6">
        <v>44972</v>
      </c>
      <c r="C28" s="4"/>
      <c r="D28" s="4"/>
      <c r="E28" s="8"/>
      <c r="F28" s="10"/>
    </row>
    <row r="29" spans="1:6" x14ac:dyDescent="0.25">
      <c r="A29" s="4">
        <v>47</v>
      </c>
      <c r="B29" s="6">
        <v>44973</v>
      </c>
      <c r="C29" s="4"/>
      <c r="D29" s="4"/>
      <c r="E29" s="8"/>
      <c r="F29" s="10"/>
    </row>
    <row r="30" spans="1:6" x14ac:dyDescent="0.25">
      <c r="A30" s="4">
        <v>48</v>
      </c>
      <c r="B30" s="6">
        <v>44974</v>
      </c>
      <c r="C30" s="4"/>
      <c r="D30" s="4"/>
      <c r="E30" s="8"/>
      <c r="F30" s="10"/>
    </row>
    <row r="31" spans="1:6" x14ac:dyDescent="0.25">
      <c r="A31" s="4">
        <v>49</v>
      </c>
      <c r="B31" s="6">
        <v>44975</v>
      </c>
      <c r="C31" s="4"/>
      <c r="D31" s="4"/>
      <c r="E31" s="8"/>
      <c r="F31" s="10"/>
    </row>
    <row r="32" spans="1:6" x14ac:dyDescent="0.25">
      <c r="A32" s="4">
        <v>50</v>
      </c>
      <c r="B32" s="6">
        <v>44976</v>
      </c>
      <c r="C32" s="4"/>
      <c r="D32" s="4"/>
      <c r="E32" s="8"/>
      <c r="F32" s="10"/>
    </row>
    <row r="33" spans="1:12" x14ac:dyDescent="0.25">
      <c r="A33" s="4">
        <v>51</v>
      </c>
      <c r="B33" s="6">
        <v>44977</v>
      </c>
      <c r="C33" s="4"/>
      <c r="D33" s="4"/>
      <c r="E33" s="8"/>
      <c r="F33" s="10"/>
    </row>
    <row r="34" spans="1:12" x14ac:dyDescent="0.25">
      <c r="A34" s="4">
        <v>52</v>
      </c>
      <c r="B34" s="6">
        <v>44978</v>
      </c>
      <c r="C34" s="4"/>
      <c r="D34" s="4"/>
      <c r="E34" s="8"/>
      <c r="F34" s="10"/>
    </row>
    <row r="35" spans="1:12" x14ac:dyDescent="0.25">
      <c r="A35" s="4">
        <v>53</v>
      </c>
      <c r="B35" s="6">
        <v>44979</v>
      </c>
      <c r="C35" s="4"/>
      <c r="D35" s="4"/>
      <c r="E35" s="8"/>
      <c r="F35" s="10"/>
    </row>
    <row r="36" spans="1:12" x14ac:dyDescent="0.25">
      <c r="A36" s="4">
        <v>54</v>
      </c>
      <c r="B36" s="6">
        <v>44980</v>
      </c>
      <c r="C36" s="4"/>
      <c r="D36" s="4"/>
      <c r="E36" s="8"/>
      <c r="F36" s="10"/>
    </row>
    <row r="37" spans="1:12" x14ac:dyDescent="0.25">
      <c r="A37" s="4">
        <v>55</v>
      </c>
      <c r="B37" s="6">
        <v>44981</v>
      </c>
      <c r="C37" s="4"/>
      <c r="D37" s="4"/>
      <c r="E37" s="8"/>
      <c r="F37" s="10"/>
      <c r="G37" s="2"/>
      <c r="H37" s="2"/>
      <c r="I37" s="2"/>
      <c r="J37" s="2"/>
      <c r="K37" s="31"/>
      <c r="L37" s="2"/>
    </row>
    <row r="38" spans="1:12" x14ac:dyDescent="0.25">
      <c r="A38" s="4">
        <v>56</v>
      </c>
      <c r="B38" s="6">
        <v>44982</v>
      </c>
      <c r="C38" s="4"/>
      <c r="D38" s="4"/>
      <c r="E38" s="8"/>
      <c r="F38" s="10"/>
      <c r="G38" s="2"/>
      <c r="H38" s="2"/>
      <c r="I38" s="2"/>
      <c r="J38" s="2"/>
      <c r="K38" s="2"/>
      <c r="L38" s="2"/>
    </row>
    <row r="39" spans="1:12" x14ac:dyDescent="0.25">
      <c r="A39" s="4">
        <v>57</v>
      </c>
      <c r="B39" s="6">
        <v>44983</v>
      </c>
      <c r="C39" s="4"/>
      <c r="D39" s="4"/>
      <c r="E39" s="8"/>
      <c r="F39" s="4">
        <v>0</v>
      </c>
      <c r="G39" s="2"/>
      <c r="H39" s="2"/>
      <c r="I39" s="2"/>
      <c r="J39" s="2"/>
      <c r="K39" s="2"/>
      <c r="L39" s="2"/>
    </row>
    <row r="40" spans="1:12" x14ac:dyDescent="0.25">
      <c r="A40" s="4">
        <v>58</v>
      </c>
      <c r="B40" s="6">
        <v>44984</v>
      </c>
      <c r="C40" s="4"/>
      <c r="D40" s="4"/>
      <c r="E40" s="8"/>
      <c r="F40" s="4">
        <v>5.8139534883720938E-3</v>
      </c>
      <c r="G40" s="2"/>
      <c r="H40" s="2"/>
      <c r="I40" s="2"/>
      <c r="J40" s="2"/>
      <c r="K40" s="2"/>
      <c r="L40" s="2"/>
    </row>
    <row r="41" spans="1:12" x14ac:dyDescent="0.25">
      <c r="A41" s="4">
        <v>59</v>
      </c>
      <c r="B41" s="6">
        <v>44985</v>
      </c>
      <c r="C41" s="4"/>
      <c r="D41" s="4"/>
      <c r="E41" s="8"/>
      <c r="F41" s="4">
        <v>1.1635382059800664E-2</v>
      </c>
      <c r="G41" s="2"/>
      <c r="H41" s="2"/>
      <c r="I41" s="2"/>
      <c r="J41" s="2"/>
      <c r="K41" s="2"/>
      <c r="L41" s="2"/>
    </row>
    <row r="42" spans="1:12" x14ac:dyDescent="0.25">
      <c r="A42" s="4">
        <v>60</v>
      </c>
      <c r="B42" s="6">
        <v>44986</v>
      </c>
      <c r="C42" s="4"/>
      <c r="D42" s="4"/>
      <c r="E42" s="8"/>
      <c r="F42" s="4">
        <v>1.7456810631229235E-2</v>
      </c>
      <c r="G42" s="2"/>
      <c r="H42" s="2"/>
      <c r="I42" s="2"/>
      <c r="J42" s="2"/>
      <c r="K42" s="2"/>
      <c r="L42" s="2"/>
    </row>
    <row r="43" spans="1:12" x14ac:dyDescent="0.25">
      <c r="A43" s="4">
        <v>61</v>
      </c>
      <c r="B43" s="6">
        <v>44987</v>
      </c>
      <c r="C43" s="4"/>
      <c r="D43" s="4"/>
      <c r="E43" s="8"/>
      <c r="F43" s="4">
        <v>2.327823920265781E-2</v>
      </c>
      <c r="G43" s="2"/>
      <c r="H43" s="2"/>
      <c r="I43" s="2"/>
      <c r="J43" s="2"/>
      <c r="K43" s="2"/>
      <c r="L43" s="2"/>
    </row>
    <row r="44" spans="1:12" x14ac:dyDescent="0.25">
      <c r="A44" s="4">
        <v>62</v>
      </c>
      <c r="B44" s="6">
        <v>44988</v>
      </c>
      <c r="C44" s="4"/>
      <c r="D44" s="4"/>
      <c r="E44" s="8"/>
      <c r="F44" s="4">
        <v>2.9099667774086381E-2</v>
      </c>
      <c r="G44" s="2"/>
      <c r="H44" s="2"/>
      <c r="I44" s="2"/>
      <c r="J44" s="2"/>
      <c r="K44" s="2"/>
      <c r="L44" s="2"/>
    </row>
    <row r="45" spans="1:12" x14ac:dyDescent="0.25">
      <c r="A45" s="4">
        <v>63</v>
      </c>
      <c r="B45" s="6">
        <v>44989</v>
      </c>
      <c r="C45" s="4"/>
      <c r="D45" s="4"/>
      <c r="E45" s="8"/>
      <c r="F45" s="4">
        <v>3.4921096345514956E-2</v>
      </c>
      <c r="G45" s="2"/>
      <c r="H45" s="2"/>
      <c r="I45" s="2"/>
      <c r="J45" s="2"/>
      <c r="K45" s="2"/>
      <c r="L45" s="2"/>
    </row>
    <row r="46" spans="1:12" x14ac:dyDescent="0.25">
      <c r="A46" s="4">
        <v>64</v>
      </c>
      <c r="B46" s="6">
        <v>44990</v>
      </c>
      <c r="C46" s="4"/>
      <c r="D46" s="4"/>
      <c r="E46" s="8"/>
      <c r="F46" s="4">
        <v>4.0742524916943523E-2</v>
      </c>
      <c r="G46" s="2"/>
      <c r="H46" s="2"/>
      <c r="I46" s="2"/>
      <c r="J46" s="2"/>
      <c r="K46" s="2"/>
      <c r="L46" s="2"/>
    </row>
    <row r="47" spans="1:12" x14ac:dyDescent="0.25">
      <c r="A47" s="4">
        <v>65</v>
      </c>
      <c r="B47" s="6">
        <v>44991</v>
      </c>
      <c r="C47" s="4"/>
      <c r="D47" s="4"/>
      <c r="E47" s="8"/>
      <c r="F47" s="4">
        <v>4.6563953488372098E-2</v>
      </c>
      <c r="G47" s="2"/>
      <c r="H47" s="2"/>
      <c r="I47" s="2"/>
      <c r="J47" s="2"/>
      <c r="K47" s="2"/>
      <c r="L47" s="2"/>
    </row>
    <row r="48" spans="1:12" x14ac:dyDescent="0.25">
      <c r="A48" s="4">
        <v>66</v>
      </c>
      <c r="B48" s="6">
        <v>44992</v>
      </c>
      <c r="C48" s="4"/>
      <c r="D48" s="4"/>
      <c r="E48" s="8"/>
      <c r="F48" s="4">
        <v>5.2385382059800666E-2</v>
      </c>
      <c r="G48" s="2"/>
      <c r="H48" s="2"/>
      <c r="I48" s="2"/>
      <c r="J48" s="2"/>
      <c r="K48" s="2"/>
      <c r="L48" s="2"/>
    </row>
    <row r="49" spans="1:12" x14ac:dyDescent="0.25">
      <c r="A49" s="4">
        <v>67</v>
      </c>
      <c r="B49" s="6">
        <v>44993</v>
      </c>
      <c r="C49" s="4"/>
      <c r="D49" s="4"/>
      <c r="E49" s="8"/>
      <c r="F49" s="4">
        <v>5.820681063122924E-2</v>
      </c>
      <c r="G49" s="2"/>
      <c r="H49" s="2"/>
      <c r="I49" s="2"/>
      <c r="J49" s="2"/>
      <c r="K49" s="2"/>
      <c r="L49" s="2"/>
    </row>
    <row r="50" spans="1:12" x14ac:dyDescent="0.25">
      <c r="A50" s="4">
        <v>68</v>
      </c>
      <c r="B50" s="6">
        <v>44994</v>
      </c>
      <c r="C50" s="4">
        <v>0</v>
      </c>
      <c r="D50" s="4"/>
      <c r="E50" s="8">
        <v>0</v>
      </c>
      <c r="F50" s="4">
        <v>6.4028239202657808E-2</v>
      </c>
      <c r="G50" s="2"/>
      <c r="H50" s="2"/>
      <c r="I50" s="2"/>
      <c r="J50" s="2"/>
      <c r="K50" s="2"/>
      <c r="L50" s="2"/>
    </row>
    <row r="51" spans="1:12" x14ac:dyDescent="0.25">
      <c r="A51" s="4">
        <v>69</v>
      </c>
      <c r="B51" s="6">
        <v>44995</v>
      </c>
      <c r="C51" s="4"/>
      <c r="D51" s="4">
        <f>(C77-C50)/(A77-A50)</f>
        <v>0.1111111111111111</v>
      </c>
      <c r="E51" s="8">
        <f>D51+E50</f>
        <v>0.1111111111111111</v>
      </c>
      <c r="F51" s="4">
        <v>6.9849667774086382E-2</v>
      </c>
      <c r="G51" s="2"/>
      <c r="H51" s="2"/>
      <c r="I51" s="2"/>
      <c r="J51" s="2"/>
      <c r="K51" s="2"/>
      <c r="L51" s="2"/>
    </row>
    <row r="52" spans="1:12" x14ac:dyDescent="0.25">
      <c r="A52" s="4">
        <v>70</v>
      </c>
      <c r="B52" s="6">
        <v>44996</v>
      </c>
      <c r="C52" s="4"/>
      <c r="D52" s="4">
        <v>0.1111111111111111</v>
      </c>
      <c r="E52" s="8">
        <f t="shared" ref="E52:E91" si="1">D52+E51</f>
        <v>0.22222222222222221</v>
      </c>
      <c r="F52" s="4">
        <v>7.5671096345514957E-2</v>
      </c>
      <c r="G52" s="2"/>
      <c r="H52" s="2"/>
      <c r="I52" s="2"/>
      <c r="J52" s="2"/>
      <c r="K52" s="2"/>
      <c r="L52" s="2"/>
    </row>
    <row r="53" spans="1:12" x14ac:dyDescent="0.25">
      <c r="A53" s="4">
        <v>71</v>
      </c>
      <c r="B53" s="6">
        <v>44997</v>
      </c>
      <c r="C53" s="4"/>
      <c r="D53" s="4">
        <v>0.1111111111111111</v>
      </c>
      <c r="E53" s="8">
        <f t="shared" si="1"/>
        <v>0.33333333333333331</v>
      </c>
      <c r="F53" s="4">
        <v>8.1492524916943518E-2</v>
      </c>
      <c r="G53" s="2"/>
      <c r="H53" s="2"/>
      <c r="I53" s="2"/>
      <c r="J53" s="2"/>
      <c r="K53" s="2"/>
      <c r="L53" s="2"/>
    </row>
    <row r="54" spans="1:12" x14ac:dyDescent="0.25">
      <c r="A54" s="4">
        <v>72</v>
      </c>
      <c r="B54" s="6">
        <v>44998</v>
      </c>
      <c r="C54" s="4"/>
      <c r="D54" s="4">
        <v>0.1111111111111111</v>
      </c>
      <c r="E54" s="8">
        <f t="shared" si="1"/>
        <v>0.44444444444444442</v>
      </c>
      <c r="F54" s="4">
        <v>8.7313953488372092E-2</v>
      </c>
      <c r="G54" s="2"/>
      <c r="H54" s="2"/>
      <c r="I54" s="2"/>
      <c r="J54" s="2"/>
      <c r="K54" s="2"/>
      <c r="L54" s="2"/>
    </row>
    <row r="55" spans="1:12" x14ac:dyDescent="0.25">
      <c r="A55" s="4">
        <v>73</v>
      </c>
      <c r="B55" s="6">
        <v>44999</v>
      </c>
      <c r="C55" s="4"/>
      <c r="D55" s="4">
        <v>0.1111111111111111</v>
      </c>
      <c r="E55" s="8">
        <f t="shared" si="1"/>
        <v>0.55555555555555558</v>
      </c>
      <c r="F55" s="4">
        <v>9.3135382059800653E-2</v>
      </c>
      <c r="G55" s="2"/>
      <c r="H55" s="2"/>
      <c r="I55" s="2"/>
      <c r="J55" s="2"/>
      <c r="K55" s="2"/>
      <c r="L55" s="2"/>
    </row>
    <row r="56" spans="1:12" x14ac:dyDescent="0.25">
      <c r="A56" s="4">
        <v>74</v>
      </c>
      <c r="B56" s="6">
        <v>45000</v>
      </c>
      <c r="C56" s="4"/>
      <c r="D56" s="4">
        <v>0.1111111111111111</v>
      </c>
      <c r="E56" s="8">
        <f t="shared" si="1"/>
        <v>0.66666666666666674</v>
      </c>
      <c r="F56" s="4">
        <v>9.8956810631229214E-2</v>
      </c>
      <c r="G56" s="2"/>
      <c r="H56" s="2"/>
      <c r="I56" s="2"/>
      <c r="J56" s="2"/>
      <c r="K56" s="2"/>
      <c r="L56" s="2"/>
    </row>
    <row r="57" spans="1:12" x14ac:dyDescent="0.25">
      <c r="A57" s="4">
        <v>75</v>
      </c>
      <c r="B57" s="6">
        <v>45001</v>
      </c>
      <c r="C57" s="4"/>
      <c r="D57" s="4">
        <v>0.1111111111111111</v>
      </c>
      <c r="E57" s="8">
        <f t="shared" si="1"/>
        <v>0.7777777777777779</v>
      </c>
      <c r="F57" s="4">
        <v>0.10477823920265779</v>
      </c>
      <c r="G57" s="2"/>
      <c r="H57" s="2"/>
      <c r="I57" s="2"/>
      <c r="J57" s="2"/>
      <c r="K57" s="2"/>
      <c r="L57" s="2"/>
    </row>
    <row r="58" spans="1:12" x14ac:dyDescent="0.25">
      <c r="A58" s="4">
        <v>76</v>
      </c>
      <c r="B58" s="6">
        <v>45002</v>
      </c>
      <c r="C58" s="4"/>
      <c r="D58" s="68">
        <v>0.1111111111111111</v>
      </c>
      <c r="E58" s="8">
        <f t="shared" si="1"/>
        <v>0.88888888888888906</v>
      </c>
      <c r="F58" s="4">
        <v>0.11059966777408635</v>
      </c>
      <c r="G58" s="2"/>
      <c r="H58" s="2"/>
      <c r="I58" s="2"/>
      <c r="J58" s="2"/>
      <c r="K58" s="2"/>
      <c r="L58" s="2"/>
    </row>
    <row r="59" spans="1:12" x14ac:dyDescent="0.25">
      <c r="A59" s="4">
        <v>77</v>
      </c>
      <c r="B59" s="6">
        <v>45003</v>
      </c>
      <c r="C59" s="4"/>
      <c r="D59" s="4">
        <v>0.1111111111111111</v>
      </c>
      <c r="E59" s="8">
        <f t="shared" si="1"/>
        <v>1.0000000000000002</v>
      </c>
      <c r="F59" s="4">
        <v>0.11642109634551491</v>
      </c>
      <c r="G59" s="2"/>
      <c r="H59" s="2"/>
      <c r="I59" s="2"/>
      <c r="J59" s="2"/>
      <c r="K59" s="2"/>
      <c r="L59" s="2"/>
    </row>
    <row r="60" spans="1:12" x14ac:dyDescent="0.25">
      <c r="A60" s="4">
        <v>78</v>
      </c>
      <c r="B60" s="6">
        <v>45004</v>
      </c>
      <c r="C60" s="4"/>
      <c r="D60" s="4">
        <v>0.1111111111111111</v>
      </c>
      <c r="E60" s="8">
        <f t="shared" si="1"/>
        <v>1.1111111111111114</v>
      </c>
      <c r="F60" s="4">
        <v>0.12224252491694347</v>
      </c>
      <c r="G60" s="2"/>
      <c r="H60" s="2"/>
      <c r="I60" s="2"/>
      <c r="J60" s="2"/>
      <c r="K60" s="2"/>
      <c r="L60" s="2"/>
    </row>
    <row r="61" spans="1:12" x14ac:dyDescent="0.25">
      <c r="A61" s="4">
        <v>79</v>
      </c>
      <c r="B61" s="6">
        <v>45005</v>
      </c>
      <c r="C61" s="4"/>
      <c r="D61" s="4">
        <v>0.1111111111111111</v>
      </c>
      <c r="E61" s="8">
        <f t="shared" si="1"/>
        <v>1.2222222222222225</v>
      </c>
      <c r="F61" s="4">
        <v>0.12806395348837205</v>
      </c>
      <c r="G61" s="2"/>
      <c r="H61" s="2"/>
      <c r="I61" s="2"/>
      <c r="J61" s="2"/>
      <c r="K61" s="2"/>
      <c r="L61" s="2"/>
    </row>
    <row r="62" spans="1:12" x14ac:dyDescent="0.25">
      <c r="A62" s="4">
        <v>80</v>
      </c>
      <c r="B62" s="6">
        <v>45006</v>
      </c>
      <c r="C62" s="4"/>
      <c r="D62" s="4">
        <v>0.1111111111111111</v>
      </c>
      <c r="E62" s="8">
        <f t="shared" si="1"/>
        <v>1.3333333333333337</v>
      </c>
      <c r="F62" s="4">
        <v>0.13388538205980061</v>
      </c>
      <c r="G62" s="2"/>
      <c r="H62" s="2"/>
      <c r="I62" s="2"/>
      <c r="J62" s="2"/>
      <c r="K62" s="2"/>
      <c r="L62" s="2"/>
    </row>
    <row r="63" spans="1:12" x14ac:dyDescent="0.25">
      <c r="A63" s="4">
        <v>81</v>
      </c>
      <c r="B63" s="6">
        <v>45007</v>
      </c>
      <c r="C63" s="4"/>
      <c r="D63" s="4">
        <v>0.1111111111111111</v>
      </c>
      <c r="E63" s="8">
        <f t="shared" si="1"/>
        <v>1.4444444444444449</v>
      </c>
      <c r="F63" s="4">
        <v>0.13970681063122917</v>
      </c>
      <c r="G63" s="2"/>
      <c r="H63" s="2"/>
      <c r="I63" s="2"/>
      <c r="J63" s="2"/>
      <c r="K63" s="2"/>
      <c r="L63" s="2"/>
    </row>
    <row r="64" spans="1:12" x14ac:dyDescent="0.25">
      <c r="A64" s="4">
        <v>82</v>
      </c>
      <c r="B64" s="6">
        <v>45008</v>
      </c>
      <c r="C64" s="4"/>
      <c r="D64" s="4">
        <v>0.1111111111111111</v>
      </c>
      <c r="E64" s="8">
        <f t="shared" si="1"/>
        <v>1.555555555555556</v>
      </c>
      <c r="F64" s="4">
        <v>0.14552823920265776</v>
      </c>
      <c r="G64" s="2"/>
      <c r="H64" s="2"/>
      <c r="I64" s="2"/>
      <c r="J64" s="2"/>
      <c r="K64" s="2"/>
      <c r="L64" s="2"/>
    </row>
    <row r="65" spans="1:12" x14ac:dyDescent="0.25">
      <c r="A65" s="4">
        <v>83</v>
      </c>
      <c r="B65" s="6">
        <v>45009</v>
      </c>
      <c r="C65" s="4"/>
      <c r="D65" s="4">
        <v>0.1111111111111111</v>
      </c>
      <c r="E65" s="8">
        <f t="shared" si="1"/>
        <v>1.6666666666666672</v>
      </c>
      <c r="F65" s="4">
        <v>0.15134966777408634</v>
      </c>
      <c r="G65" s="2"/>
      <c r="H65" s="2"/>
      <c r="I65" s="2"/>
      <c r="J65" s="2"/>
      <c r="K65" s="2"/>
      <c r="L65" s="2"/>
    </row>
    <row r="66" spans="1:12" x14ac:dyDescent="0.25">
      <c r="A66" s="4">
        <v>84</v>
      </c>
      <c r="B66" s="6">
        <v>45010</v>
      </c>
      <c r="C66" s="4"/>
      <c r="D66" s="4">
        <v>0.1111111111111111</v>
      </c>
      <c r="E66" s="8">
        <f t="shared" si="1"/>
        <v>1.7777777777777783</v>
      </c>
      <c r="F66" s="4">
        <v>0.1571710963455149</v>
      </c>
      <c r="G66" s="2"/>
      <c r="H66" s="2"/>
      <c r="I66" s="2"/>
      <c r="J66" s="2"/>
      <c r="K66" s="2"/>
      <c r="L66" s="2"/>
    </row>
    <row r="67" spans="1:12" x14ac:dyDescent="0.25">
      <c r="A67" s="4">
        <v>85</v>
      </c>
      <c r="B67" s="6">
        <v>45011</v>
      </c>
      <c r="C67" s="4"/>
      <c r="D67" s="4">
        <v>0.1111111111111111</v>
      </c>
      <c r="E67" s="8">
        <f t="shared" si="1"/>
        <v>1.8888888888888895</v>
      </c>
      <c r="F67" s="4">
        <v>0.16299252491694349</v>
      </c>
      <c r="G67" s="2"/>
      <c r="H67" s="2"/>
      <c r="I67" s="2"/>
      <c r="J67" s="2"/>
      <c r="K67" s="2"/>
      <c r="L67" s="2"/>
    </row>
    <row r="68" spans="1:12" x14ac:dyDescent="0.25">
      <c r="A68" s="4">
        <v>86</v>
      </c>
      <c r="B68" s="6">
        <v>45012</v>
      </c>
      <c r="C68" s="4"/>
      <c r="D68" s="4">
        <v>0.1111111111111111</v>
      </c>
      <c r="E68" s="8">
        <f t="shared" si="1"/>
        <v>2.0000000000000004</v>
      </c>
      <c r="F68" s="4">
        <v>0.16881395348837208</v>
      </c>
      <c r="G68" s="2"/>
      <c r="H68" s="2"/>
      <c r="I68" s="2"/>
      <c r="J68" s="2"/>
      <c r="K68" s="2"/>
      <c r="L68" s="2"/>
    </row>
    <row r="69" spans="1:12" x14ac:dyDescent="0.25">
      <c r="A69" s="4">
        <v>87</v>
      </c>
      <c r="B69" s="6">
        <v>45013</v>
      </c>
      <c r="C69" s="4"/>
      <c r="D69" s="4">
        <v>0.1111111111111111</v>
      </c>
      <c r="E69" s="8">
        <f t="shared" si="1"/>
        <v>2.1111111111111116</v>
      </c>
      <c r="F69" s="4">
        <v>0.17463538205980064</v>
      </c>
      <c r="G69" s="2"/>
      <c r="H69" s="2"/>
      <c r="I69" s="2"/>
      <c r="J69" s="2"/>
      <c r="K69" s="2"/>
      <c r="L69" s="2"/>
    </row>
    <row r="70" spans="1:12" x14ac:dyDescent="0.25">
      <c r="A70" s="4">
        <v>88</v>
      </c>
      <c r="B70" s="6">
        <v>45014</v>
      </c>
      <c r="C70" s="4"/>
      <c r="D70" s="4">
        <v>0.1111111111111111</v>
      </c>
      <c r="E70" s="8">
        <f t="shared" si="1"/>
        <v>2.2222222222222228</v>
      </c>
      <c r="F70" s="4">
        <v>0.18045681063122923</v>
      </c>
      <c r="G70" s="2"/>
      <c r="H70" s="2"/>
      <c r="I70" s="2"/>
      <c r="J70" s="2"/>
      <c r="K70" s="2"/>
      <c r="L70" s="2"/>
    </row>
    <row r="71" spans="1:12" x14ac:dyDescent="0.25">
      <c r="A71" s="4">
        <v>89</v>
      </c>
      <c r="B71" s="6">
        <v>45015</v>
      </c>
      <c r="C71" s="4"/>
      <c r="D71" s="4">
        <v>0.1111111111111111</v>
      </c>
      <c r="E71" s="8">
        <f t="shared" si="1"/>
        <v>2.3333333333333339</v>
      </c>
      <c r="F71" s="4">
        <v>0.18627823920265782</v>
      </c>
      <c r="G71" s="2"/>
      <c r="H71" s="2"/>
      <c r="I71" s="2"/>
      <c r="J71" s="2"/>
      <c r="K71" s="2"/>
      <c r="L71" s="2"/>
    </row>
    <row r="72" spans="1:12" x14ac:dyDescent="0.25">
      <c r="A72" s="4">
        <v>90</v>
      </c>
      <c r="B72" s="6">
        <v>45016</v>
      </c>
      <c r="C72" s="4"/>
      <c r="D72" s="4">
        <v>0.1111111111111111</v>
      </c>
      <c r="E72" s="8">
        <f t="shared" si="1"/>
        <v>2.4444444444444451</v>
      </c>
      <c r="F72" s="4">
        <v>0.19209966777408641</v>
      </c>
      <c r="G72" s="2"/>
      <c r="H72" s="2"/>
      <c r="I72" s="2"/>
      <c r="J72" s="2"/>
      <c r="K72" s="2"/>
      <c r="L72" s="2"/>
    </row>
    <row r="73" spans="1:12" x14ac:dyDescent="0.25">
      <c r="A73" s="4">
        <v>91</v>
      </c>
      <c r="B73" s="6">
        <v>45017</v>
      </c>
      <c r="C73" s="4"/>
      <c r="D73" s="4">
        <v>0.1111111111111111</v>
      </c>
      <c r="E73" s="8">
        <f t="shared" si="1"/>
        <v>2.5555555555555562</v>
      </c>
      <c r="F73" s="4">
        <v>0.19792109634551497</v>
      </c>
      <c r="G73" s="2"/>
      <c r="H73" s="2"/>
      <c r="I73" s="2"/>
      <c r="J73" s="2"/>
      <c r="K73" s="2"/>
      <c r="L73" s="2"/>
    </row>
    <row r="74" spans="1:12" x14ac:dyDescent="0.25">
      <c r="A74" s="4">
        <v>92</v>
      </c>
      <c r="B74" s="6">
        <v>45018</v>
      </c>
      <c r="C74" s="4"/>
      <c r="D74" s="4">
        <v>0.1111111111111111</v>
      </c>
      <c r="E74" s="8">
        <f t="shared" si="1"/>
        <v>2.6666666666666674</v>
      </c>
      <c r="F74" s="4">
        <v>0.20374252491694356</v>
      </c>
      <c r="G74" s="2"/>
      <c r="H74" s="2"/>
      <c r="I74" s="2"/>
      <c r="J74" s="2"/>
      <c r="K74" s="2"/>
      <c r="L74" s="2"/>
    </row>
    <row r="75" spans="1:12" x14ac:dyDescent="0.25">
      <c r="A75" s="4">
        <v>93</v>
      </c>
      <c r="B75" s="6">
        <v>45019</v>
      </c>
      <c r="C75" s="4"/>
      <c r="D75" s="4">
        <v>0.1111111111111111</v>
      </c>
      <c r="E75" s="8">
        <f t="shared" si="1"/>
        <v>2.7777777777777786</v>
      </c>
      <c r="F75" s="4">
        <v>0.20956395348837215</v>
      </c>
      <c r="G75" s="2"/>
      <c r="H75" s="2"/>
      <c r="I75" s="2"/>
      <c r="J75" s="2"/>
      <c r="K75" s="2"/>
      <c r="L75" s="2"/>
    </row>
    <row r="76" spans="1:12" x14ac:dyDescent="0.25">
      <c r="A76" s="4">
        <v>94</v>
      </c>
      <c r="B76" s="6">
        <v>45020</v>
      </c>
      <c r="C76" s="4"/>
      <c r="D76" s="4">
        <v>0.1111111111111111</v>
      </c>
      <c r="E76" s="8">
        <f t="shared" si="1"/>
        <v>2.8888888888888897</v>
      </c>
      <c r="F76" s="4">
        <v>0.21538538205980071</v>
      </c>
      <c r="G76" s="2"/>
      <c r="H76" s="2"/>
      <c r="I76" s="2"/>
      <c r="J76" s="2"/>
      <c r="K76" s="2"/>
      <c r="L76" s="2"/>
    </row>
    <row r="77" spans="1:12" x14ac:dyDescent="0.25">
      <c r="A77" s="4">
        <v>95</v>
      </c>
      <c r="B77" s="6">
        <v>45021</v>
      </c>
      <c r="C77" s="4">
        <v>3</v>
      </c>
      <c r="D77" s="4"/>
      <c r="E77" s="8">
        <f t="shared" si="1"/>
        <v>2.8888888888888897</v>
      </c>
      <c r="F77" s="4">
        <v>0.22120681063122929</v>
      </c>
      <c r="G77" s="2"/>
      <c r="H77" s="2"/>
      <c r="I77" s="2"/>
      <c r="J77" s="2"/>
      <c r="K77" s="2"/>
      <c r="L77" s="2"/>
    </row>
    <row r="78" spans="1:12" x14ac:dyDescent="0.25">
      <c r="A78" s="4">
        <v>96</v>
      </c>
      <c r="B78" s="6">
        <v>45022</v>
      </c>
      <c r="C78" s="4"/>
      <c r="D78" s="4">
        <f>(C91-C77)/(A91-A78)</f>
        <v>0.30769230769230771</v>
      </c>
      <c r="E78" s="8">
        <f t="shared" si="1"/>
        <v>3.1965811965811977</v>
      </c>
      <c r="F78" s="4">
        <v>0.22702823920265788</v>
      </c>
      <c r="G78" s="2"/>
      <c r="H78" s="2"/>
      <c r="I78" s="2"/>
      <c r="J78" s="2"/>
      <c r="K78" s="2"/>
      <c r="L78" s="2"/>
    </row>
    <row r="79" spans="1:12" x14ac:dyDescent="0.25">
      <c r="A79" s="4">
        <v>97</v>
      </c>
      <c r="B79" s="6">
        <v>45023</v>
      </c>
      <c r="C79" s="4"/>
      <c r="D79" s="8">
        <v>0.30769230769230771</v>
      </c>
      <c r="E79" s="8">
        <f t="shared" si="1"/>
        <v>3.5042735042735051</v>
      </c>
      <c r="F79" s="4">
        <v>0.23284966777408647</v>
      </c>
      <c r="G79" s="2"/>
      <c r="H79" s="2"/>
      <c r="I79" s="2"/>
      <c r="J79" s="2"/>
      <c r="K79" s="2"/>
      <c r="L79" s="2"/>
    </row>
    <row r="80" spans="1:12" x14ac:dyDescent="0.25">
      <c r="A80" s="4">
        <v>98</v>
      </c>
      <c r="B80" s="6">
        <v>45024</v>
      </c>
      <c r="C80" s="4"/>
      <c r="D80" s="4">
        <v>0.30769230769230771</v>
      </c>
      <c r="E80" s="8">
        <f t="shared" si="1"/>
        <v>3.8119658119658126</v>
      </c>
      <c r="F80" s="4">
        <v>0.23867109634551503</v>
      </c>
      <c r="G80" s="2"/>
      <c r="H80" s="2"/>
      <c r="I80" s="2"/>
      <c r="J80" s="2"/>
      <c r="K80" s="2"/>
      <c r="L80" s="2"/>
    </row>
    <row r="81" spans="1:12" x14ac:dyDescent="0.25">
      <c r="A81" s="4">
        <v>99</v>
      </c>
      <c r="B81" s="6">
        <v>45025</v>
      </c>
      <c r="C81" s="4"/>
      <c r="D81" s="4">
        <v>0.30769230769230771</v>
      </c>
      <c r="E81" s="8">
        <f t="shared" si="1"/>
        <v>4.1196581196581201</v>
      </c>
      <c r="F81" s="4">
        <v>0.24449252491694362</v>
      </c>
      <c r="G81" s="2"/>
      <c r="H81" s="2"/>
      <c r="I81" s="2"/>
      <c r="J81" s="2"/>
      <c r="K81" s="2"/>
      <c r="L81" s="2"/>
    </row>
    <row r="82" spans="1:12" x14ac:dyDescent="0.25">
      <c r="A82" s="4">
        <v>100</v>
      </c>
      <c r="B82" s="6">
        <v>45026</v>
      </c>
      <c r="C82" s="4"/>
      <c r="D82" s="4">
        <v>0.30769230769230771</v>
      </c>
      <c r="E82" s="8">
        <f t="shared" si="1"/>
        <v>4.4273504273504276</v>
      </c>
      <c r="F82" s="4">
        <v>0.25</v>
      </c>
      <c r="G82" s="2"/>
      <c r="H82" s="2"/>
      <c r="I82" s="2"/>
      <c r="J82" s="2"/>
      <c r="K82" s="2"/>
      <c r="L82" s="2"/>
    </row>
    <row r="83" spans="1:12" x14ac:dyDescent="0.25">
      <c r="A83" s="4">
        <v>101</v>
      </c>
      <c r="B83" s="6">
        <v>45027</v>
      </c>
      <c r="C83" s="4"/>
      <c r="D83" s="4">
        <v>0.30769230769230771</v>
      </c>
      <c r="E83" s="8">
        <f t="shared" si="1"/>
        <v>4.7350427350427351</v>
      </c>
      <c r="F83" s="4">
        <v>0.28061224489795916</v>
      </c>
      <c r="G83" s="2"/>
      <c r="H83" s="2"/>
      <c r="I83" s="2"/>
      <c r="J83" s="2"/>
      <c r="K83" s="2"/>
      <c r="L83" s="2"/>
    </row>
    <row r="84" spans="1:12" x14ac:dyDescent="0.25">
      <c r="A84" s="4">
        <v>102</v>
      </c>
      <c r="B84" s="6">
        <v>45028</v>
      </c>
      <c r="C84" s="4"/>
      <c r="D84" s="4">
        <v>0.30769230769230771</v>
      </c>
      <c r="E84" s="8">
        <f t="shared" si="1"/>
        <v>5.0427350427350426</v>
      </c>
      <c r="F84" s="4">
        <v>0.31121938775510205</v>
      </c>
      <c r="G84" s="2"/>
      <c r="H84" s="2"/>
      <c r="I84" s="2"/>
      <c r="J84" s="2"/>
      <c r="K84" s="2"/>
      <c r="L84" s="2"/>
    </row>
    <row r="85" spans="1:12" x14ac:dyDescent="0.25">
      <c r="A85" s="4">
        <v>103</v>
      </c>
      <c r="B85" s="6">
        <v>45029</v>
      </c>
      <c r="C85" s="4"/>
      <c r="D85" s="4">
        <v>0.30769230769230771</v>
      </c>
      <c r="E85" s="8">
        <f t="shared" si="1"/>
        <v>5.3504273504273501</v>
      </c>
      <c r="F85" s="4">
        <v>0.34182653061224488</v>
      </c>
      <c r="G85" s="2"/>
      <c r="H85" s="2"/>
      <c r="I85" s="2"/>
      <c r="J85" s="2"/>
      <c r="K85" s="2"/>
      <c r="L85" s="2"/>
    </row>
    <row r="86" spans="1:12" x14ac:dyDescent="0.25">
      <c r="A86" s="4">
        <v>104</v>
      </c>
      <c r="B86" s="6">
        <v>45030</v>
      </c>
      <c r="C86" s="4"/>
      <c r="D86" s="4">
        <v>0.30769230769230771</v>
      </c>
      <c r="E86" s="8">
        <f t="shared" si="1"/>
        <v>5.6581196581196576</v>
      </c>
      <c r="F86" s="4">
        <v>0.37243367346938772</v>
      </c>
      <c r="G86" s="2"/>
      <c r="H86" s="2"/>
      <c r="I86" s="2"/>
      <c r="J86" s="2"/>
      <c r="K86" s="2"/>
      <c r="L86" s="2"/>
    </row>
    <row r="87" spans="1:12" x14ac:dyDescent="0.25">
      <c r="A87" s="4">
        <v>105</v>
      </c>
      <c r="B87" s="6">
        <v>45031</v>
      </c>
      <c r="C87" s="4"/>
      <c r="D87" s="4">
        <v>0.30769230769230771</v>
      </c>
      <c r="E87" s="8">
        <f t="shared" si="1"/>
        <v>5.965811965811965</v>
      </c>
      <c r="F87" s="4">
        <v>0.40304081632653055</v>
      </c>
      <c r="G87" s="2"/>
      <c r="H87" s="2"/>
      <c r="I87" s="2"/>
      <c r="J87" s="2"/>
      <c r="K87" s="2"/>
      <c r="L87" s="2"/>
    </row>
    <row r="88" spans="1:12" x14ac:dyDescent="0.25">
      <c r="A88" s="4">
        <v>106</v>
      </c>
      <c r="B88" s="6">
        <v>45032</v>
      </c>
      <c r="C88" s="4"/>
      <c r="D88" s="4">
        <v>0.30769230769230771</v>
      </c>
      <c r="E88" s="8">
        <f t="shared" si="1"/>
        <v>6.2735042735042725</v>
      </c>
      <c r="F88" s="4">
        <v>0.43364795918367338</v>
      </c>
      <c r="G88" s="2"/>
      <c r="H88" s="2"/>
      <c r="I88" s="2"/>
      <c r="J88" s="2"/>
      <c r="K88" s="2"/>
      <c r="L88" s="2"/>
    </row>
    <row r="89" spans="1:12" x14ac:dyDescent="0.25">
      <c r="A89" s="4">
        <v>107</v>
      </c>
      <c r="B89" s="6">
        <v>45033</v>
      </c>
      <c r="C89" s="4"/>
      <c r="D89" s="4">
        <v>0.30769230769230771</v>
      </c>
      <c r="E89" s="8">
        <f t="shared" si="1"/>
        <v>6.58119658119658</v>
      </c>
      <c r="F89" s="4">
        <v>0.46425510204081621</v>
      </c>
      <c r="G89" s="2"/>
      <c r="H89" s="2"/>
      <c r="I89" s="2"/>
      <c r="J89" s="2"/>
      <c r="K89" s="2"/>
      <c r="L89" s="2"/>
    </row>
    <row r="90" spans="1:12" x14ac:dyDescent="0.25">
      <c r="A90" s="4">
        <v>108</v>
      </c>
      <c r="B90" s="6">
        <v>45034</v>
      </c>
      <c r="C90" s="4"/>
      <c r="D90" s="4">
        <v>0.30769230769230771</v>
      </c>
      <c r="E90" s="8">
        <f t="shared" si="1"/>
        <v>6.8888888888888875</v>
      </c>
      <c r="F90" s="4">
        <v>0.49486224489795905</v>
      </c>
      <c r="G90" s="2"/>
      <c r="H90" s="2"/>
      <c r="I90" s="2"/>
      <c r="J90" s="2"/>
      <c r="K90" s="2"/>
      <c r="L90" s="2"/>
    </row>
    <row r="91" spans="1:12" x14ac:dyDescent="0.25">
      <c r="A91" s="4">
        <v>109</v>
      </c>
      <c r="B91" s="6">
        <v>45035</v>
      </c>
      <c r="C91" s="4">
        <v>7</v>
      </c>
      <c r="D91" s="4">
        <v>0.30769230769230771</v>
      </c>
      <c r="E91" s="8">
        <f t="shared" si="1"/>
        <v>7.196581196581195</v>
      </c>
      <c r="F91" s="4">
        <v>0.52546938775510188</v>
      </c>
      <c r="G91" s="70">
        <f>E91/F91</f>
        <v>13.695528920012377</v>
      </c>
      <c r="H91" s="2"/>
      <c r="I91" s="2"/>
      <c r="J91" s="2"/>
      <c r="K91" s="2"/>
      <c r="L91" s="2"/>
    </row>
    <row r="92" spans="1:12" x14ac:dyDescent="0.25">
      <c r="A92" s="4">
        <v>110</v>
      </c>
      <c r="B92" s="6">
        <v>45036</v>
      </c>
      <c r="C92" s="4"/>
      <c r="D92" s="4"/>
      <c r="E92" s="8"/>
      <c r="F92" s="4">
        <v>0.55607653061224471</v>
      </c>
      <c r="G92" s="2"/>
      <c r="H92" s="2"/>
      <c r="I92" s="2"/>
      <c r="J92" s="2"/>
      <c r="K92" s="2"/>
      <c r="L92" s="2"/>
    </row>
    <row r="93" spans="1:12" x14ac:dyDescent="0.25">
      <c r="A93" s="4">
        <v>111</v>
      </c>
      <c r="B93" s="6">
        <v>45037</v>
      </c>
      <c r="C93" s="4"/>
      <c r="D93" s="4"/>
      <c r="E93" s="8"/>
      <c r="F93" s="4">
        <v>0.58668367346938755</v>
      </c>
      <c r="G93" s="2"/>
      <c r="H93" s="2"/>
      <c r="I93" s="2"/>
      <c r="J93" s="2"/>
      <c r="K93" s="2"/>
      <c r="L93" s="2"/>
    </row>
    <row r="94" spans="1:12" x14ac:dyDescent="0.25">
      <c r="A94" s="4">
        <v>112</v>
      </c>
      <c r="B94" s="6">
        <v>45038</v>
      </c>
      <c r="C94" s="4"/>
      <c r="D94" s="4"/>
      <c r="E94" s="8"/>
      <c r="F94" s="4">
        <v>0.61729081632653038</v>
      </c>
      <c r="G94" s="2"/>
      <c r="H94" s="2"/>
      <c r="I94" s="2"/>
      <c r="J94" s="2"/>
      <c r="K94" s="2"/>
      <c r="L94" s="2"/>
    </row>
    <row r="95" spans="1:12" x14ac:dyDescent="0.25">
      <c r="A95" s="4">
        <v>113</v>
      </c>
      <c r="B95" s="6">
        <v>45039</v>
      </c>
      <c r="C95" s="4"/>
      <c r="D95" s="4"/>
      <c r="E95" s="8"/>
      <c r="F95" s="4">
        <v>0.64789795918367321</v>
      </c>
      <c r="G95" s="2"/>
      <c r="H95" s="2"/>
      <c r="I95" s="2"/>
      <c r="J95" s="2"/>
      <c r="K95" s="2"/>
      <c r="L95" s="2"/>
    </row>
    <row r="96" spans="1:12" x14ac:dyDescent="0.25">
      <c r="A96" s="4">
        <v>114</v>
      </c>
      <c r="B96" s="6">
        <v>45040</v>
      </c>
      <c r="C96" s="4"/>
      <c r="D96" s="4"/>
      <c r="E96" s="8"/>
      <c r="F96" s="4">
        <v>0.67850510204081604</v>
      </c>
      <c r="G96" s="2"/>
      <c r="H96" s="2"/>
      <c r="I96" s="2"/>
      <c r="J96" s="2"/>
      <c r="K96" s="2"/>
      <c r="L96" s="2"/>
    </row>
    <row r="97" spans="1:12" x14ac:dyDescent="0.25">
      <c r="A97" s="4">
        <v>115</v>
      </c>
      <c r="B97" s="6">
        <v>45041</v>
      </c>
      <c r="C97" s="4"/>
      <c r="D97" s="4"/>
      <c r="E97" s="8"/>
      <c r="F97" s="4">
        <v>0.70911224489795888</v>
      </c>
      <c r="G97" s="2"/>
      <c r="H97" s="2"/>
      <c r="I97" s="2"/>
      <c r="J97" s="2"/>
      <c r="K97" s="2"/>
      <c r="L97" s="2"/>
    </row>
    <row r="98" spans="1:12" x14ac:dyDescent="0.25">
      <c r="A98" s="4">
        <v>116</v>
      </c>
      <c r="B98" s="6">
        <v>45042</v>
      </c>
      <c r="C98" s="4"/>
      <c r="D98" s="4"/>
      <c r="E98" s="8"/>
      <c r="F98" s="4">
        <v>0.73971938775510171</v>
      </c>
      <c r="G98" s="2"/>
      <c r="H98" s="2"/>
      <c r="I98" s="2"/>
      <c r="J98" s="2"/>
      <c r="K98" s="2"/>
      <c r="L98" s="2"/>
    </row>
    <row r="99" spans="1:12" x14ac:dyDescent="0.25">
      <c r="A99" s="4">
        <v>117</v>
      </c>
      <c r="B99" s="6">
        <v>45043</v>
      </c>
      <c r="C99" s="4"/>
      <c r="D99" s="4"/>
      <c r="E99" s="8"/>
      <c r="F99" s="4">
        <v>0.77032653061224454</v>
      </c>
      <c r="G99" s="2"/>
      <c r="H99" s="2"/>
      <c r="I99" s="2"/>
      <c r="J99" s="2"/>
      <c r="K99" s="2"/>
      <c r="L99" s="2"/>
    </row>
    <row r="100" spans="1:12" x14ac:dyDescent="0.25">
      <c r="A100" s="4">
        <v>118</v>
      </c>
      <c r="B100" s="6">
        <v>45044</v>
      </c>
      <c r="C100" s="4"/>
      <c r="D100" s="4"/>
      <c r="E100" s="8"/>
      <c r="F100" s="4">
        <v>0.80093367346938737</v>
      </c>
      <c r="G100" s="2"/>
      <c r="H100" s="2"/>
      <c r="I100" s="2"/>
      <c r="J100" s="2"/>
      <c r="K100" s="2"/>
      <c r="L100" s="2"/>
    </row>
    <row r="101" spans="1:12" x14ac:dyDescent="0.25">
      <c r="A101" s="4">
        <v>119</v>
      </c>
      <c r="B101" s="6">
        <v>45045</v>
      </c>
      <c r="C101" s="4"/>
      <c r="D101" s="4"/>
      <c r="E101" s="8"/>
      <c r="F101" s="4">
        <v>0.83154081632653021</v>
      </c>
      <c r="G101" s="2"/>
      <c r="H101" s="2"/>
      <c r="I101" s="2"/>
      <c r="J101" s="2"/>
      <c r="K101" s="2"/>
      <c r="L101" s="2"/>
    </row>
    <row r="102" spans="1:12" x14ac:dyDescent="0.25">
      <c r="A102" s="4">
        <v>120</v>
      </c>
      <c r="B102" s="6">
        <v>45046</v>
      </c>
      <c r="C102" s="4"/>
      <c r="D102" s="4"/>
      <c r="E102" s="8"/>
      <c r="F102" s="4">
        <v>0.86214795918367304</v>
      </c>
      <c r="G102" s="2"/>
      <c r="H102" s="2"/>
      <c r="I102" s="2"/>
      <c r="J102" s="2"/>
      <c r="K102" s="2"/>
      <c r="L102" s="2"/>
    </row>
    <row r="103" spans="1:12" x14ac:dyDescent="0.25">
      <c r="A103" s="4">
        <v>121</v>
      </c>
      <c r="B103" s="6">
        <v>45047</v>
      </c>
      <c r="C103" s="4"/>
      <c r="D103" s="4"/>
      <c r="E103" s="8"/>
      <c r="F103" s="4">
        <v>0.8928571428571429</v>
      </c>
      <c r="G103" s="2"/>
      <c r="H103" s="2"/>
      <c r="I103" s="2"/>
      <c r="J103" s="2"/>
      <c r="K103" s="2"/>
      <c r="L103" s="2"/>
    </row>
    <row r="104" spans="1:12" x14ac:dyDescent="0.25">
      <c r="A104" s="4">
        <v>122</v>
      </c>
      <c r="B104" s="6">
        <v>45048</v>
      </c>
      <c r="C104" s="4"/>
      <c r="D104" s="4"/>
      <c r="E104" s="8"/>
      <c r="F104" s="4">
        <v>0.89600840336134457</v>
      </c>
      <c r="G104" s="2"/>
      <c r="H104" s="2"/>
      <c r="I104" s="2"/>
      <c r="J104" s="2"/>
      <c r="K104" s="2"/>
      <c r="L104" s="2"/>
    </row>
    <row r="105" spans="1:12" x14ac:dyDescent="0.25">
      <c r="A105" s="4">
        <v>123</v>
      </c>
      <c r="B105" s="6">
        <v>45049</v>
      </c>
      <c r="C105" s="4"/>
      <c r="D105" s="4"/>
      <c r="E105" s="8"/>
      <c r="F105" s="4">
        <v>0.8991512605042018</v>
      </c>
      <c r="G105" s="2"/>
      <c r="H105" s="2"/>
      <c r="I105" s="2"/>
      <c r="J105" s="2"/>
      <c r="K105" s="2"/>
      <c r="L105" s="2"/>
    </row>
    <row r="106" spans="1:12" x14ac:dyDescent="0.25">
      <c r="A106" s="4">
        <v>124</v>
      </c>
      <c r="B106" s="6">
        <v>45050</v>
      </c>
      <c r="C106" s="4"/>
      <c r="D106" s="4"/>
      <c r="E106" s="8"/>
      <c r="F106" s="4">
        <v>0.90229411764705891</v>
      </c>
      <c r="G106" s="2"/>
      <c r="H106" s="2"/>
      <c r="I106" s="2"/>
      <c r="J106" s="2"/>
      <c r="K106" s="2"/>
      <c r="L106" s="2"/>
    </row>
    <row r="107" spans="1:12" x14ac:dyDescent="0.25">
      <c r="A107" s="4">
        <v>125</v>
      </c>
      <c r="B107" s="6">
        <v>45051</v>
      </c>
      <c r="C107" s="4"/>
      <c r="D107" s="4"/>
      <c r="E107" s="8"/>
      <c r="F107" s="4">
        <v>0.90543697478991614</v>
      </c>
      <c r="G107" s="2"/>
      <c r="H107" s="2"/>
      <c r="I107" s="2"/>
      <c r="J107" s="2"/>
      <c r="K107" s="2"/>
      <c r="L107" s="2"/>
    </row>
    <row r="108" spans="1:12" x14ac:dyDescent="0.25">
      <c r="A108" s="4">
        <v>126</v>
      </c>
      <c r="B108" s="6">
        <v>45052</v>
      </c>
      <c r="C108" s="4"/>
      <c r="D108" s="4"/>
      <c r="E108" s="8"/>
      <c r="F108" s="4">
        <v>0.90857983193277325</v>
      </c>
      <c r="G108" s="2"/>
      <c r="H108" s="2"/>
      <c r="I108" s="2"/>
      <c r="J108" s="2"/>
      <c r="K108" s="2"/>
      <c r="L108" s="2"/>
    </row>
    <row r="109" spans="1:12" x14ac:dyDescent="0.25">
      <c r="A109" s="4">
        <v>127</v>
      </c>
      <c r="B109" s="6">
        <v>45053</v>
      </c>
      <c r="C109" s="4"/>
      <c r="D109" s="4"/>
      <c r="E109" s="8"/>
      <c r="F109" s="4">
        <v>0.91172268907563048</v>
      </c>
      <c r="G109" s="2"/>
      <c r="H109" s="2"/>
      <c r="I109" s="2"/>
      <c r="J109" s="2"/>
      <c r="K109" s="2"/>
      <c r="L109" s="2"/>
    </row>
    <row r="110" spans="1:12" x14ac:dyDescent="0.25">
      <c r="A110" s="4">
        <v>128</v>
      </c>
      <c r="B110" s="6">
        <v>45054</v>
      </c>
      <c r="C110" s="4"/>
      <c r="D110" s="4"/>
      <c r="E110" s="8"/>
      <c r="F110" s="4">
        <v>0.9148655462184877</v>
      </c>
      <c r="G110" s="2"/>
      <c r="H110" s="2"/>
      <c r="I110" s="2"/>
      <c r="J110" s="2"/>
      <c r="K110" s="2"/>
      <c r="L110" s="2"/>
    </row>
    <row r="111" spans="1:12" x14ac:dyDescent="0.25">
      <c r="A111" s="4">
        <v>129</v>
      </c>
      <c r="B111" s="6">
        <v>45055</v>
      </c>
      <c r="C111" s="4"/>
      <c r="D111" s="4"/>
      <c r="E111" s="8"/>
      <c r="F111" s="4">
        <v>0.91800840336134482</v>
      </c>
      <c r="G111" s="2"/>
      <c r="H111" s="2"/>
      <c r="I111" s="2"/>
      <c r="J111" s="2"/>
      <c r="K111" s="2"/>
      <c r="L111" s="2"/>
    </row>
    <row r="112" spans="1:12" x14ac:dyDescent="0.25">
      <c r="A112" s="4">
        <v>130</v>
      </c>
      <c r="B112" s="6">
        <v>45056</v>
      </c>
      <c r="C112" s="4"/>
      <c r="D112" s="4"/>
      <c r="E112" s="4"/>
      <c r="F112" s="4">
        <v>0.92115126050420204</v>
      </c>
      <c r="G112" s="2"/>
      <c r="H112" s="2"/>
      <c r="I112" s="2"/>
      <c r="J112" s="2"/>
      <c r="K112" s="2"/>
      <c r="L112" s="2"/>
    </row>
    <row r="113" spans="1:12" x14ac:dyDescent="0.25">
      <c r="A113" s="4">
        <v>131</v>
      </c>
      <c r="B113" s="6">
        <v>45057</v>
      </c>
      <c r="C113" s="4"/>
      <c r="D113" s="4"/>
      <c r="E113" s="4"/>
      <c r="F113" s="4">
        <v>0.92429411764705915</v>
      </c>
      <c r="G113" s="2"/>
      <c r="H113" s="2"/>
      <c r="I113" s="2"/>
      <c r="J113" s="2"/>
      <c r="K113" s="2"/>
      <c r="L113" s="2"/>
    </row>
    <row r="114" spans="1:12" x14ac:dyDescent="0.25">
      <c r="A114" s="4">
        <v>132</v>
      </c>
      <c r="B114" s="6">
        <v>45058</v>
      </c>
      <c r="C114" s="4"/>
      <c r="D114" s="4"/>
      <c r="E114" s="4"/>
      <c r="F114" s="4">
        <v>0.92743697478991638</v>
      </c>
      <c r="G114" s="2"/>
      <c r="H114" s="2"/>
      <c r="I114" s="2"/>
      <c r="J114" s="2"/>
      <c r="K114" s="2"/>
      <c r="L114" s="2"/>
    </row>
    <row r="115" spans="1:12" x14ac:dyDescent="0.25">
      <c r="A115" s="4">
        <v>133</v>
      </c>
      <c r="B115" s="6">
        <v>45059</v>
      </c>
      <c r="C115" s="4"/>
      <c r="D115" s="4"/>
      <c r="E115" s="4"/>
      <c r="F115" s="4">
        <v>0.93057983193277349</v>
      </c>
      <c r="G115" s="2"/>
      <c r="H115" s="2"/>
      <c r="I115" s="2"/>
      <c r="J115" s="2"/>
      <c r="K115" s="2"/>
      <c r="L115" s="2"/>
    </row>
    <row r="116" spans="1:12" x14ac:dyDescent="0.25">
      <c r="A116" s="4">
        <v>134</v>
      </c>
      <c r="B116" s="6">
        <v>45060</v>
      </c>
      <c r="C116" s="4"/>
      <c r="D116" s="4"/>
      <c r="E116" s="4"/>
      <c r="F116" s="4">
        <v>0.93372268907563072</v>
      </c>
      <c r="G116" s="2"/>
      <c r="H116" s="2"/>
      <c r="I116" s="2"/>
      <c r="J116" s="2"/>
      <c r="K116" s="2"/>
      <c r="L116" s="2"/>
    </row>
    <row r="117" spans="1:12" x14ac:dyDescent="0.25">
      <c r="A117" s="4">
        <v>135</v>
      </c>
      <c r="B117" s="6">
        <v>45061</v>
      </c>
      <c r="C117" s="4"/>
      <c r="D117" s="4"/>
      <c r="E117" s="4"/>
      <c r="F117" s="4">
        <v>0.93686554621848794</v>
      </c>
      <c r="G117" s="2"/>
      <c r="H117" s="2"/>
      <c r="I117" s="2"/>
      <c r="J117" s="2"/>
      <c r="K117" s="2"/>
      <c r="L117" s="2"/>
    </row>
    <row r="118" spans="1:12" x14ac:dyDescent="0.25">
      <c r="A118" s="4">
        <v>136</v>
      </c>
      <c r="B118" s="6">
        <v>45062</v>
      </c>
      <c r="C118" s="4"/>
      <c r="D118" s="4"/>
      <c r="E118" s="4"/>
      <c r="F118" s="4">
        <v>0.94000840336134506</v>
      </c>
      <c r="G118" s="2"/>
      <c r="H118" s="2"/>
      <c r="I118" s="2"/>
      <c r="J118" s="2"/>
      <c r="K118" s="2"/>
      <c r="L118" s="2"/>
    </row>
    <row r="119" spans="1:12" x14ac:dyDescent="0.25">
      <c r="A119" s="4">
        <v>137</v>
      </c>
      <c r="B119" s="6">
        <v>45063</v>
      </c>
      <c r="C119" s="4"/>
      <c r="D119" s="4"/>
      <c r="E119" s="4"/>
      <c r="F119" s="4">
        <v>0.94315126050420228</v>
      </c>
      <c r="G119" s="2"/>
      <c r="H119" s="2"/>
      <c r="I119" s="2"/>
      <c r="J119" s="2"/>
      <c r="K119" s="2"/>
      <c r="L119" s="2"/>
    </row>
    <row r="120" spans="1:12" x14ac:dyDescent="0.25">
      <c r="A120" s="4">
        <v>138</v>
      </c>
      <c r="B120" s="6">
        <v>45064</v>
      </c>
      <c r="C120" s="4"/>
      <c r="D120" s="4"/>
      <c r="E120" s="4"/>
      <c r="F120" s="4">
        <v>0.9462941176470594</v>
      </c>
      <c r="G120" s="2"/>
      <c r="H120" s="2"/>
      <c r="I120" s="2"/>
      <c r="J120" s="2"/>
      <c r="K120" s="2"/>
      <c r="L120" s="2"/>
    </row>
    <row r="121" spans="1:12" x14ac:dyDescent="0.25">
      <c r="A121" s="4">
        <v>139</v>
      </c>
      <c r="B121" s="6">
        <v>45065</v>
      </c>
      <c r="C121" s="4"/>
      <c r="D121" s="4"/>
      <c r="E121" s="4"/>
      <c r="F121" s="4">
        <v>0.94943697478991662</v>
      </c>
      <c r="G121" s="2"/>
      <c r="H121" s="2"/>
      <c r="I121" s="2"/>
      <c r="J121" s="2"/>
      <c r="K121" s="2"/>
      <c r="L121" s="2"/>
    </row>
    <row r="122" spans="1:12" x14ac:dyDescent="0.25">
      <c r="A122" s="4">
        <v>140</v>
      </c>
      <c r="B122" s="6">
        <v>45066</v>
      </c>
      <c r="C122" s="4"/>
      <c r="D122" s="4"/>
      <c r="E122" s="4"/>
      <c r="F122" s="4">
        <v>0.95257983193277374</v>
      </c>
      <c r="G122" s="2"/>
      <c r="H122" s="2"/>
      <c r="I122" s="2"/>
      <c r="J122" s="2"/>
      <c r="K122" s="2"/>
      <c r="L122" s="2"/>
    </row>
    <row r="123" spans="1:12" x14ac:dyDescent="0.25">
      <c r="A123" s="4">
        <v>141</v>
      </c>
      <c r="B123" s="6">
        <v>45067</v>
      </c>
      <c r="C123" s="4"/>
      <c r="D123" s="4"/>
      <c r="E123" s="4"/>
      <c r="F123" s="4">
        <v>0.95572268907563096</v>
      </c>
      <c r="G123" s="2"/>
      <c r="H123" s="2"/>
      <c r="I123" s="2"/>
      <c r="J123" s="2"/>
      <c r="K123" s="2"/>
      <c r="L123" s="2"/>
    </row>
    <row r="124" spans="1:12" x14ac:dyDescent="0.25">
      <c r="A124" s="4">
        <v>142</v>
      </c>
      <c r="B124" s="6">
        <v>45068</v>
      </c>
      <c r="C124" s="4"/>
      <c r="D124" s="4"/>
      <c r="E124" s="4"/>
      <c r="F124" s="4">
        <v>0.95886554621848819</v>
      </c>
      <c r="G124" s="2"/>
      <c r="H124" s="2"/>
      <c r="I124" s="2"/>
      <c r="J124" s="2"/>
      <c r="K124" s="2"/>
      <c r="L124" s="2"/>
    </row>
    <row r="125" spans="1:12" x14ac:dyDescent="0.25">
      <c r="A125" s="4">
        <v>143</v>
      </c>
      <c r="B125" s="6">
        <v>45069</v>
      </c>
      <c r="C125" s="4"/>
      <c r="D125" s="4"/>
      <c r="E125" s="4"/>
      <c r="F125" s="4">
        <v>0.9620084033613453</v>
      </c>
      <c r="G125" s="2"/>
      <c r="H125" s="2"/>
      <c r="I125" s="2"/>
      <c r="J125" s="2"/>
      <c r="K125" s="2"/>
      <c r="L125" s="2"/>
    </row>
    <row r="126" spans="1:12" x14ac:dyDescent="0.25">
      <c r="A126" s="4">
        <v>144</v>
      </c>
      <c r="B126" s="6">
        <v>45070</v>
      </c>
      <c r="C126" s="4"/>
      <c r="D126" s="4"/>
      <c r="E126" s="4"/>
      <c r="F126" s="4">
        <v>0.96515126050420252</v>
      </c>
      <c r="G126" s="2"/>
      <c r="H126" s="2"/>
      <c r="I126" s="2"/>
      <c r="J126" s="2"/>
      <c r="K126" s="2"/>
      <c r="L126" s="2"/>
    </row>
    <row r="127" spans="1:12" x14ac:dyDescent="0.25">
      <c r="A127" s="4">
        <v>145</v>
      </c>
      <c r="B127" s="6">
        <v>45071</v>
      </c>
      <c r="C127" s="4"/>
      <c r="D127" s="4"/>
      <c r="E127" s="4"/>
      <c r="F127" s="4">
        <v>0.96829411764705964</v>
      </c>
      <c r="G127" s="2"/>
      <c r="H127" s="2"/>
      <c r="I127" s="2"/>
      <c r="J127" s="2"/>
      <c r="K127" s="2"/>
      <c r="L127" s="2"/>
    </row>
    <row r="128" spans="1:12" x14ac:dyDescent="0.25">
      <c r="A128" s="4">
        <v>146</v>
      </c>
      <c r="B128" s="6">
        <v>45072</v>
      </c>
      <c r="C128" s="4"/>
      <c r="D128" s="4"/>
      <c r="E128" s="4"/>
      <c r="F128" s="4">
        <v>0.97143697478991686</v>
      </c>
      <c r="G128" s="2"/>
      <c r="H128" s="2"/>
      <c r="I128" s="2"/>
      <c r="J128" s="2"/>
      <c r="K128" s="2"/>
      <c r="L128" s="2"/>
    </row>
    <row r="129" spans="1:12" x14ac:dyDescent="0.25">
      <c r="A129" s="4">
        <v>147</v>
      </c>
      <c r="B129" s="6">
        <v>45073</v>
      </c>
      <c r="C129" s="4"/>
      <c r="D129" s="4"/>
      <c r="E129" s="4"/>
      <c r="F129" s="4">
        <v>0.97457983193277398</v>
      </c>
      <c r="G129" s="2"/>
      <c r="H129" s="2"/>
      <c r="I129" s="2"/>
      <c r="J129" s="2"/>
      <c r="K129" s="2"/>
      <c r="L129" s="2"/>
    </row>
    <row r="130" spans="1:12" x14ac:dyDescent="0.25">
      <c r="A130" s="4">
        <v>148</v>
      </c>
      <c r="B130" s="6">
        <v>45074</v>
      </c>
      <c r="C130" s="4"/>
      <c r="D130" s="4"/>
      <c r="E130" s="4"/>
      <c r="F130" s="4">
        <v>0.9777226890756312</v>
      </c>
      <c r="G130" s="2"/>
      <c r="H130" s="2"/>
      <c r="I130" s="2"/>
      <c r="J130" s="2"/>
      <c r="K130" s="2"/>
      <c r="L130" s="2"/>
    </row>
    <row r="131" spans="1:12" x14ac:dyDescent="0.25">
      <c r="A131" s="4">
        <v>149</v>
      </c>
      <c r="B131" s="6">
        <v>45075</v>
      </c>
      <c r="C131" s="4"/>
      <c r="D131" s="4"/>
      <c r="E131" s="4"/>
      <c r="F131" s="4">
        <v>0.98086554621848843</v>
      </c>
      <c r="G131" s="2"/>
      <c r="H131" s="2"/>
      <c r="I131" s="2"/>
      <c r="J131" s="2"/>
      <c r="K131" s="2"/>
      <c r="L131" s="2"/>
    </row>
    <row r="132" spans="1:12" x14ac:dyDescent="0.25">
      <c r="A132" s="4">
        <v>150</v>
      </c>
      <c r="B132" s="6">
        <v>45076</v>
      </c>
      <c r="C132" s="4"/>
      <c r="D132" s="4"/>
      <c r="E132" s="4"/>
      <c r="F132" s="4">
        <v>0.98400840336134554</v>
      </c>
      <c r="G132" s="2"/>
      <c r="H132" s="2"/>
      <c r="I132" s="2"/>
      <c r="J132" s="2"/>
      <c r="K132" s="2"/>
      <c r="L132" s="2"/>
    </row>
    <row r="133" spans="1:12" x14ac:dyDescent="0.25">
      <c r="A133" s="4">
        <v>151</v>
      </c>
      <c r="B133" s="6">
        <v>45077</v>
      </c>
      <c r="C133" s="4"/>
      <c r="D133" s="4"/>
      <c r="E133" s="4"/>
      <c r="F133" s="4">
        <v>0.98715126050420277</v>
      </c>
      <c r="G133" s="2"/>
      <c r="H133" s="2"/>
      <c r="I133" s="2"/>
      <c r="J133" s="2"/>
      <c r="K133" s="2"/>
      <c r="L133" s="2"/>
    </row>
    <row r="134" spans="1:12" x14ac:dyDescent="0.25">
      <c r="A134" s="4">
        <v>152</v>
      </c>
      <c r="B134" s="6">
        <v>45078</v>
      </c>
      <c r="C134" s="4"/>
      <c r="D134" s="4"/>
      <c r="E134" s="4"/>
      <c r="F134" s="4">
        <v>0.99029411764705988</v>
      </c>
      <c r="G134" s="2"/>
      <c r="H134" s="2"/>
      <c r="I134" s="2"/>
      <c r="J134" s="2"/>
      <c r="K134" s="2"/>
      <c r="L134" s="2"/>
    </row>
    <row r="135" spans="1:12" x14ac:dyDescent="0.25">
      <c r="A135" s="4">
        <v>153</v>
      </c>
      <c r="B135" s="6">
        <v>45079</v>
      </c>
      <c r="C135" s="4"/>
      <c r="D135" s="4"/>
      <c r="E135" s="4"/>
      <c r="F135" s="4">
        <v>0.9934369747899171</v>
      </c>
      <c r="G135" s="2"/>
      <c r="H135" s="2"/>
      <c r="I135" s="2"/>
      <c r="J135" s="2"/>
      <c r="K135" s="2"/>
      <c r="L135" s="2"/>
    </row>
    <row r="136" spans="1:12" x14ac:dyDescent="0.25">
      <c r="A136" s="4">
        <v>154</v>
      </c>
      <c r="B136" s="6">
        <v>45080</v>
      </c>
      <c r="C136" s="4"/>
      <c r="D136" s="4"/>
      <c r="E136" s="4"/>
      <c r="F136" s="4">
        <v>0.99657983193277422</v>
      </c>
      <c r="G136" s="2"/>
      <c r="H136" s="2"/>
      <c r="I136" s="2"/>
      <c r="J136" s="2"/>
      <c r="K136" s="2"/>
      <c r="L136" s="2"/>
    </row>
    <row r="137" spans="1:12" x14ac:dyDescent="0.25">
      <c r="A137" s="4">
        <v>155</v>
      </c>
      <c r="B137" s="6">
        <v>45081</v>
      </c>
      <c r="C137" s="4"/>
      <c r="D137" s="4"/>
      <c r="E137" s="4"/>
      <c r="F137" s="4">
        <v>1</v>
      </c>
      <c r="G137" s="2"/>
      <c r="H137" s="2"/>
      <c r="I137" s="2"/>
      <c r="J137" s="2"/>
      <c r="K137" s="2"/>
      <c r="L137" s="2"/>
    </row>
    <row r="138" spans="1:12" x14ac:dyDescent="0.25">
      <c r="A138" s="4">
        <v>156</v>
      </c>
      <c r="B138" s="6">
        <v>45082</v>
      </c>
      <c r="C138" s="4"/>
      <c r="D138" s="4"/>
      <c r="E138" s="4"/>
      <c r="F138" s="4">
        <v>1</v>
      </c>
      <c r="G138" s="2"/>
      <c r="H138" s="2"/>
      <c r="I138" s="2"/>
      <c r="J138" s="2"/>
      <c r="K138" s="2"/>
      <c r="L138" s="2"/>
    </row>
    <row r="139" spans="1:12" x14ac:dyDescent="0.25">
      <c r="A139" s="4">
        <v>157</v>
      </c>
      <c r="B139" s="6">
        <v>45083</v>
      </c>
      <c r="C139" s="4"/>
      <c r="F139" s="4">
        <v>1</v>
      </c>
      <c r="G139" s="2"/>
      <c r="H139" s="2"/>
      <c r="I139" s="2"/>
      <c r="J139" s="2"/>
      <c r="K139" s="2"/>
      <c r="L139" s="2"/>
    </row>
    <row r="140" spans="1:12" x14ac:dyDescent="0.25">
      <c r="A140" s="4">
        <v>158</v>
      </c>
      <c r="B140" s="6">
        <v>45084</v>
      </c>
      <c r="C140" s="4"/>
      <c r="F140" s="4">
        <v>1</v>
      </c>
      <c r="G140" s="2"/>
      <c r="H140" s="2"/>
      <c r="I140" s="2"/>
      <c r="J140" s="2"/>
      <c r="K140" s="2"/>
      <c r="L140" s="2"/>
    </row>
    <row r="141" spans="1:12" x14ac:dyDescent="0.25">
      <c r="A141" s="4">
        <v>159</v>
      </c>
      <c r="B141" s="6">
        <v>45085</v>
      </c>
      <c r="C141" s="4"/>
      <c r="F141" s="4">
        <v>1</v>
      </c>
      <c r="G141" s="2"/>
      <c r="H141" s="2"/>
      <c r="I141" s="2"/>
      <c r="J141" s="2"/>
      <c r="K141" s="2"/>
      <c r="L141" s="2"/>
    </row>
    <row r="142" spans="1:12" x14ac:dyDescent="0.25">
      <c r="A142" s="4">
        <v>160</v>
      </c>
      <c r="B142" s="6">
        <v>45086</v>
      </c>
      <c r="C142" s="4"/>
      <c r="F142" s="4">
        <v>1</v>
      </c>
      <c r="G142" s="2"/>
      <c r="H142" s="2"/>
      <c r="I142" s="2"/>
      <c r="J142" s="2"/>
      <c r="K142" s="2"/>
      <c r="L142" s="2"/>
    </row>
    <row r="143" spans="1:12" x14ac:dyDescent="0.25">
      <c r="A143" s="4">
        <v>161</v>
      </c>
      <c r="B143" s="6">
        <v>45087</v>
      </c>
      <c r="C143" s="4"/>
      <c r="F143" s="4">
        <v>1</v>
      </c>
      <c r="G143" s="2"/>
      <c r="H143" s="2"/>
      <c r="I143" s="2"/>
      <c r="J143" s="2"/>
      <c r="K143" s="2"/>
      <c r="L143" s="2"/>
    </row>
    <row r="144" spans="1:12" x14ac:dyDescent="0.25">
      <c r="A144" s="4">
        <v>162</v>
      </c>
      <c r="B144" s="6">
        <v>45088</v>
      </c>
      <c r="C144" s="4"/>
      <c r="F144" s="4">
        <v>1</v>
      </c>
      <c r="G144" s="2"/>
      <c r="H144" s="2"/>
      <c r="I144" s="2"/>
      <c r="J144" s="2"/>
      <c r="K144" s="2"/>
      <c r="L144" s="2"/>
    </row>
    <row r="145" spans="1:12" x14ac:dyDescent="0.25">
      <c r="A145" s="4">
        <v>163</v>
      </c>
      <c r="B145" s="6">
        <v>45089</v>
      </c>
      <c r="C145" s="4"/>
      <c r="F145" s="4">
        <v>1</v>
      </c>
      <c r="G145" s="2"/>
      <c r="H145" s="2"/>
      <c r="I145" s="2"/>
      <c r="J145" s="2"/>
      <c r="K145" s="2"/>
      <c r="L145" s="2"/>
    </row>
    <row r="146" spans="1:12" x14ac:dyDescent="0.25">
      <c r="A146" s="4">
        <v>164</v>
      </c>
      <c r="B146" s="6">
        <v>45090</v>
      </c>
      <c r="C146" s="4"/>
      <c r="F146" s="4">
        <v>1</v>
      </c>
      <c r="G146" s="2"/>
      <c r="H146" s="2"/>
      <c r="I146" s="2"/>
      <c r="J146" s="2"/>
      <c r="K146" s="2"/>
      <c r="L146" s="2"/>
    </row>
    <row r="147" spans="1:12" x14ac:dyDescent="0.25">
      <c r="A147" s="4">
        <v>165</v>
      </c>
      <c r="B147" s="6">
        <v>45091</v>
      </c>
      <c r="C147" s="4"/>
      <c r="F147" s="4">
        <v>1</v>
      </c>
      <c r="G147" s="2"/>
      <c r="H147" s="2"/>
      <c r="I147" s="2"/>
      <c r="J147" s="2"/>
      <c r="K147" s="2"/>
      <c r="L147" s="2"/>
    </row>
    <row r="148" spans="1:12" x14ac:dyDescent="0.25">
      <c r="A148" s="4">
        <v>166</v>
      </c>
      <c r="B148" s="6">
        <v>45092</v>
      </c>
      <c r="C148" s="4"/>
      <c r="F148" s="4">
        <v>1</v>
      </c>
      <c r="G148" s="2"/>
      <c r="H148" s="2"/>
      <c r="I148" s="2"/>
      <c r="J148" s="2"/>
      <c r="K148" s="2"/>
      <c r="L148" s="2"/>
    </row>
    <row r="149" spans="1:12" x14ac:dyDescent="0.25">
      <c r="A149" s="4">
        <v>167</v>
      </c>
      <c r="B149" s="6">
        <v>45093</v>
      </c>
      <c r="C149" s="4"/>
      <c r="F149" s="4">
        <v>1</v>
      </c>
      <c r="G149" s="2"/>
      <c r="H149" s="2"/>
      <c r="I149" s="2"/>
      <c r="J149" s="2"/>
      <c r="K149" s="2"/>
      <c r="L149" s="2"/>
    </row>
    <row r="150" spans="1:12" x14ac:dyDescent="0.25">
      <c r="A150" s="4">
        <v>168</v>
      </c>
      <c r="B150" s="6">
        <v>45094</v>
      </c>
      <c r="C150" s="4"/>
      <c r="F150" s="4">
        <v>1</v>
      </c>
      <c r="G150" s="2"/>
      <c r="H150" s="2"/>
      <c r="I150" s="2"/>
      <c r="J150" s="2"/>
      <c r="K150" s="2"/>
      <c r="L150" s="2"/>
    </row>
    <row r="151" spans="1:12" x14ac:dyDescent="0.25">
      <c r="A151" s="4">
        <v>169</v>
      </c>
      <c r="B151" s="6">
        <v>45095</v>
      </c>
      <c r="C151" s="4"/>
      <c r="F151" s="4">
        <v>1</v>
      </c>
      <c r="G151" s="2"/>
      <c r="H151" s="2"/>
      <c r="I151" s="2"/>
      <c r="J151" s="2"/>
      <c r="K151" s="2"/>
      <c r="L151" s="2"/>
    </row>
    <row r="152" spans="1:12" x14ac:dyDescent="0.25">
      <c r="A152" s="4">
        <v>170</v>
      </c>
      <c r="B152" s="6">
        <v>45096</v>
      </c>
      <c r="C152" s="4"/>
      <c r="G152" s="2"/>
      <c r="H152" s="2"/>
      <c r="I152" s="2"/>
      <c r="J152" s="2"/>
      <c r="K152" s="2"/>
      <c r="L152" s="2"/>
    </row>
    <row r="153" spans="1:12" x14ac:dyDescent="0.25">
      <c r="A153" s="4">
        <v>171</v>
      </c>
      <c r="B153" s="6">
        <v>45097</v>
      </c>
      <c r="C153" s="4"/>
    </row>
    <row r="154" spans="1:12" x14ac:dyDescent="0.25">
      <c r="A154" s="4">
        <v>172</v>
      </c>
      <c r="B154" s="6">
        <v>45098</v>
      </c>
      <c r="C154" s="4"/>
    </row>
    <row r="155" spans="1:12" x14ac:dyDescent="0.25">
      <c r="A155" s="4">
        <v>173</v>
      </c>
      <c r="B155" s="6">
        <v>45099</v>
      </c>
      <c r="C155" s="4"/>
    </row>
    <row r="156" spans="1:12" x14ac:dyDescent="0.25">
      <c r="A156" s="4">
        <v>174</v>
      </c>
      <c r="B156" s="6">
        <v>45100</v>
      </c>
      <c r="C156" s="4"/>
    </row>
    <row r="157" spans="1:12" x14ac:dyDescent="0.25">
      <c r="A157" s="4">
        <v>175</v>
      </c>
      <c r="B157" s="6">
        <v>45101</v>
      </c>
      <c r="C157" s="4"/>
    </row>
    <row r="158" spans="1:12" x14ac:dyDescent="0.25">
      <c r="A158" s="4">
        <v>176</v>
      </c>
      <c r="B158" s="6">
        <v>45102</v>
      </c>
      <c r="C158" s="4"/>
    </row>
    <row r="159" spans="1:12" x14ac:dyDescent="0.25">
      <c r="A159" s="4">
        <v>177</v>
      </c>
      <c r="B159" s="6">
        <v>45103</v>
      </c>
      <c r="C159" s="4"/>
    </row>
    <row r="160" spans="1:12" x14ac:dyDescent="0.25">
      <c r="A160" s="4">
        <v>178</v>
      </c>
      <c r="B160" s="6">
        <v>45104</v>
      </c>
      <c r="C160" s="4"/>
    </row>
    <row r="161" spans="1:8" x14ac:dyDescent="0.25">
      <c r="A161" s="4">
        <v>179</v>
      </c>
      <c r="B161" s="6">
        <v>45105</v>
      </c>
      <c r="C161" s="4"/>
    </row>
    <row r="162" spans="1:8" x14ac:dyDescent="0.25">
      <c r="A162" s="4">
        <v>180</v>
      </c>
      <c r="B162" s="6">
        <v>45106</v>
      </c>
      <c r="C162" s="4"/>
    </row>
    <row r="163" spans="1:8" x14ac:dyDescent="0.25">
      <c r="A163" s="4">
        <v>181</v>
      </c>
      <c r="B163" s="6">
        <v>45107</v>
      </c>
      <c r="C163" s="4"/>
    </row>
    <row r="164" spans="1:8" x14ac:dyDescent="0.25">
      <c r="A164" s="4"/>
      <c r="B164" s="6"/>
    </row>
    <row r="165" spans="1:8" x14ac:dyDescent="0.25">
      <c r="A165" s="4"/>
      <c r="B165" s="6"/>
    </row>
    <row r="166" spans="1:8" x14ac:dyDescent="0.25">
      <c r="A166" s="4"/>
      <c r="B166" s="6"/>
    </row>
    <row r="167" spans="1:8" x14ac:dyDescent="0.25">
      <c r="A167" s="4"/>
      <c r="B167" s="6"/>
    </row>
    <row r="169" spans="1:8" x14ac:dyDescent="0.25">
      <c r="D169" s="4"/>
      <c r="E169" s="3" t="s">
        <v>90</v>
      </c>
      <c r="F169" s="3" t="s">
        <v>91</v>
      </c>
      <c r="G169" s="3" t="s">
        <v>92</v>
      </c>
      <c r="H169" s="3" t="s">
        <v>97</v>
      </c>
    </row>
    <row r="170" spans="1:8" x14ac:dyDescent="0.25">
      <c r="D170" s="4"/>
      <c r="E170" s="8">
        <v>7</v>
      </c>
      <c r="F170" s="4">
        <v>13.695528920012377</v>
      </c>
      <c r="G170" s="4">
        <f>E170*(0.81*2)</f>
        <v>11.34</v>
      </c>
      <c r="H170" s="24">
        <f>F170*(0.81*2)</f>
        <v>22.186756850420053</v>
      </c>
    </row>
    <row r="171" spans="1:8" x14ac:dyDescent="0.25">
      <c r="D171" s="4" t="s">
        <v>98</v>
      </c>
      <c r="E171">
        <f>E170/2.6</f>
        <v>2.6923076923076921</v>
      </c>
      <c r="F171">
        <f>F170/2.6</f>
        <v>5.2675111230816833</v>
      </c>
    </row>
  </sheetData>
  <mergeCells count="4">
    <mergeCell ref="A1:F1"/>
    <mergeCell ref="A2:F2"/>
    <mergeCell ref="A3:F3"/>
    <mergeCell ref="A4:F4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FE27B6126FE34889460C94CF5C8AC1" ma:contentTypeVersion="2" ma:contentTypeDescription="Create a new document." ma:contentTypeScope="" ma:versionID="d7a9f573aefd563b7dd6a67253d5a96c">
  <xsd:schema xmlns:xsd="http://www.w3.org/2001/XMLSchema" xmlns:xs="http://www.w3.org/2001/XMLSchema" xmlns:p="http://schemas.microsoft.com/office/2006/metadata/properties" xmlns:ns3="802a2247-b6a5-4144-876b-3c152a1b4f2c" targetNamespace="http://schemas.microsoft.com/office/2006/metadata/properties" ma:root="true" ma:fieldsID="926076830a4e1ef4def2861b7e318fe4" ns3:_="">
    <xsd:import namespace="802a2247-b6a5-4144-876b-3c152a1b4f2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2a2247-b6a5-4144-876b-3c152a1b4f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C796C3C-2C3E-4A51-B96C-3DA6C3A213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2a2247-b6a5-4144-876b-3c152a1b4f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3039CA-0028-4C3B-8182-1C5CE20C7667}">
  <ds:schemaRefs>
    <ds:schemaRef ds:uri="http://schemas.microsoft.com/office/infopath/2007/PartnerControls"/>
    <ds:schemaRef ds:uri="http://schemas.microsoft.com/office/2006/metadata/properties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802a2247-b6a5-4144-876b-3c152a1b4f2c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2B23252-58A3-4D78-B028-83A62AE33D7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2023</vt:lpstr>
      <vt:lpstr>Spawn Timing Summary Dungeness</vt:lpstr>
      <vt:lpstr>0.0-0.3</vt:lpstr>
      <vt:lpstr>RM .3-3.3</vt:lpstr>
      <vt:lpstr>RM 3.3-6.4</vt:lpstr>
      <vt:lpstr>RM 6.4-9.2</vt:lpstr>
      <vt:lpstr>RM 9.2-11.2</vt:lpstr>
      <vt:lpstr>RM 11.2-11.5</vt:lpstr>
      <vt:lpstr>RM 11.2-13.8</vt:lpstr>
      <vt:lpstr>RM13.8-15.8</vt:lpstr>
      <vt:lpstr>RM 15.8-17.5 Supp</vt:lpstr>
      <vt:lpstr>RM 17.5-18.7</vt:lpstr>
      <vt:lpstr>GW RM 0.0-1</vt:lpstr>
      <vt:lpstr>GW RM 1.0-2.5</vt:lpstr>
      <vt:lpstr>GW RM 2.5-5.1 Supp</vt:lpstr>
      <vt:lpstr>RM 5.1-9.6</vt:lpstr>
      <vt:lpstr>Canyon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cburns</dc:creator>
  <cp:lastModifiedBy>Chris Burns</cp:lastModifiedBy>
  <dcterms:created xsi:type="dcterms:W3CDTF">2010-11-16T16:08:34Z</dcterms:created>
  <dcterms:modified xsi:type="dcterms:W3CDTF">2023-11-28T20:00:20Z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0x01010038FE27B6126FE34889460C94CF5C8AC1</vt:lpwstr>
  </property>
</Properties>
</file>