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andrew_murdoch_dfw_wa_gov/Documents/Manuscripts/Steelhead overshoot/Revision/"/>
    </mc:Choice>
  </mc:AlternateContent>
  <xr:revisionPtr revIDLastSave="0" documentId="8_{FD9DE68B-EEA4-4819-A1EA-796F6EB070BD}" xr6:coauthVersionLast="47" xr6:coauthVersionMax="47" xr10:uidLastSave="{00000000-0000-0000-0000-000000000000}"/>
  <bookViews>
    <workbookView xWindow="-110" yWindow="-110" windowWidth="19420" windowHeight="10420" xr2:uid="{DA8CCC76-FB24-472E-A9AC-2ACE6C552A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L16" i="1"/>
  <c r="K16" i="1"/>
  <c r="J16" i="1"/>
  <c r="I16" i="1"/>
  <c r="H16" i="1"/>
  <c r="G16" i="1"/>
  <c r="F16" i="1"/>
  <c r="E16" i="1"/>
  <c r="M15" i="1"/>
  <c r="L15" i="1"/>
  <c r="K15" i="1"/>
  <c r="J15" i="1"/>
  <c r="I15" i="1"/>
  <c r="H15" i="1"/>
  <c r="G15" i="1"/>
  <c r="F15" i="1"/>
  <c r="E15" i="1"/>
  <c r="M7" i="1"/>
  <c r="M14" i="1"/>
  <c r="L14" i="1"/>
  <c r="K14" i="1"/>
  <c r="J14" i="1"/>
  <c r="I14" i="1"/>
  <c r="H14" i="1"/>
  <c r="G14" i="1"/>
  <c r="F14" i="1"/>
  <c r="E14" i="1"/>
  <c r="L7" i="1"/>
  <c r="K7" i="1"/>
  <c r="J7" i="1"/>
  <c r="I7" i="1"/>
  <c r="H7" i="1"/>
  <c r="G7" i="1"/>
  <c r="F7" i="1"/>
  <c r="E7" i="1"/>
  <c r="D7" i="1"/>
  <c r="M13" i="1"/>
  <c r="M12" i="1"/>
  <c r="M11" i="1"/>
  <c r="M10" i="1"/>
  <c r="M6" i="1"/>
  <c r="M5" i="1"/>
  <c r="M4" i="1"/>
  <c r="M3" i="1"/>
  <c r="P25" i="1"/>
  <c r="P24" i="1" s="1"/>
  <c r="P26" i="1"/>
  <c r="P27" i="1"/>
  <c r="P28" i="1"/>
  <c r="C22" i="1"/>
  <c r="B22" i="1" s="1"/>
  <c r="C20" i="1"/>
  <c r="C19" i="1"/>
  <c r="C18" i="1"/>
  <c r="B18" i="1" s="1"/>
  <c r="B21" i="1" l="1"/>
  <c r="B20" i="1"/>
  <c r="B19" i="1"/>
  <c r="C14" i="1" l="1"/>
  <c r="C7" i="1"/>
  <c r="C15" i="1" l="1"/>
  <c r="D14" i="1" s="1"/>
  <c r="D15" i="1" l="1"/>
  <c r="D13" i="1"/>
  <c r="D10" i="1"/>
  <c r="D4" i="1"/>
  <c r="D3" i="1"/>
  <c r="D12" i="1"/>
  <c r="D11" i="1"/>
  <c r="D6" i="1"/>
  <c r="D5" i="1"/>
</calcChain>
</file>

<file path=xl/sharedStrings.xml><?xml version="1.0" encoding="utf-8"?>
<sst xmlns="http://schemas.openxmlformats.org/spreadsheetml/2006/main" count="38" uniqueCount="18">
  <si>
    <t>UNSUCCESSFUL</t>
  </si>
  <si>
    <t>Wild</t>
  </si>
  <si>
    <t>Total</t>
  </si>
  <si>
    <t>Wells Pool</t>
  </si>
  <si>
    <t>Rocky Reach Pool</t>
  </si>
  <si>
    <t>Rock Island Pool (RIA or RRJ)</t>
  </si>
  <si>
    <t>PRD/WAN Pool</t>
  </si>
  <si>
    <t>SUCCESSFUL</t>
  </si>
  <si>
    <t>Subtotal</t>
  </si>
  <si>
    <t>Dams</t>
  </si>
  <si>
    <t>Overshoot return rate</t>
  </si>
  <si>
    <t>Yakima</t>
  </si>
  <si>
    <t>PRD</t>
  </si>
  <si>
    <t>McNary to Prosser</t>
  </si>
  <si>
    <t>juv tags obs at McNary, destined for PRO</t>
  </si>
  <si>
    <t>Obs at PRO</t>
  </si>
  <si>
    <t>Unsuccessful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</si>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</sst>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9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08333333333333"/>
          <c:y val="5.3912219305920092E-2"/>
          <c:w val="0.79302777777777778"/>
          <c:h val="0.7368237797750711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Sheet1!$O$23:$O$28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Sheet1!$P$23:$P$28</c:f>
              <c:numCache>
                <c:formatCode>0.00</c:formatCode>
                <c:ptCount val="6"/>
                <c:pt idx="0">
                  <c:v>0.95</c:v>
                </c:pt>
                <c:pt idx="1">
                  <c:v>0.93593215151957576</c:v>
                </c:pt>
                <c:pt idx="2">
                  <c:v>0.87596899224806202</c:v>
                </c:pt>
                <c:pt idx="3">
                  <c:v>0.68888888888888888</c:v>
                </c:pt>
                <c:pt idx="4">
                  <c:v>0.60869565217391308</c:v>
                </c:pt>
                <c:pt idx="5">
                  <c:v>0.22448979591836735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7-444B-BB80-C5646347F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341120"/>
        <c:axId val="1514070416"/>
      </c:scatterChart>
      <c:valAx>
        <c:axId val="1422341120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Columbia River dams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4070416"/>
        <c:crosses val="autoZero"/>
        <c:crossBetween val="midCat"/>
      </c:valAx>
      <c:valAx>
        <c:axId val="1514070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Overshoot return rate</a:t>
                </a:r>
              </a:p>
            </c:rich>
          </c:tx>
          <c:layout>
            <c:manualLayout>
              <c:xMode val="edge"/>
              <c:yMode val="edge"/>
              <c:x val="1.9176911186496941E-2"/>
              <c:y val="0.22238018651336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2341120"/>
        <c:crosses val="autoZero"/>
        <c:crossBetween val="midCat"/>
        <c:majorUnit val="0.2"/>
        <c:min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</xdr:row>
      <xdr:rowOff>138112</xdr:rowOff>
    </xdr:from>
    <xdr:to>
      <xdr:col>21</xdr:col>
      <xdr:colOff>476250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52FD1-C20C-4E3C-B249-C22C9F251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4809-B756-4BE3-9CB3-35F5088646CB}">
  <dimension ref="B2:Q30"/>
  <sheetViews>
    <sheetView tabSelected="1" workbookViewId="0">
      <selection activeCell="F21" sqref="F21"/>
    </sheetView>
  </sheetViews>
  <sheetFormatPr defaultColWidth="8.81640625" defaultRowHeight="14.5" x14ac:dyDescent="0.35"/>
  <cols>
    <col min="2" max="2" width="28.36328125" customWidth="1"/>
    <col min="4" max="4" width="9.1796875" style="2"/>
    <col min="5" max="9" width="8.81640625" style="2"/>
    <col min="13" max="13" width="10.453125" customWidth="1"/>
  </cols>
  <sheetData>
    <row r="2" spans="2:13" x14ac:dyDescent="0.35">
      <c r="B2" t="s">
        <v>0</v>
      </c>
      <c r="C2" t="s">
        <v>1</v>
      </c>
      <c r="E2" s="9">
        <v>2010</v>
      </c>
      <c r="F2" s="9">
        <v>2011</v>
      </c>
      <c r="G2" s="9">
        <v>2012</v>
      </c>
      <c r="H2" s="9">
        <v>2013</v>
      </c>
      <c r="I2" s="9">
        <v>2014</v>
      </c>
      <c r="J2" s="9">
        <v>2015</v>
      </c>
      <c r="K2" s="9">
        <v>2016</v>
      </c>
      <c r="L2" s="9">
        <v>2017</v>
      </c>
      <c r="M2" s="8" t="s">
        <v>2</v>
      </c>
    </row>
    <row r="3" spans="2:13" x14ac:dyDescent="0.35">
      <c r="B3" t="s">
        <v>3</v>
      </c>
      <c r="C3">
        <v>38</v>
      </c>
      <c r="D3" s="2">
        <f>C3/$C$15</f>
        <v>0.15447154471544716</v>
      </c>
      <c r="E3" s="8">
        <v>3</v>
      </c>
      <c r="F3" s="8">
        <v>1</v>
      </c>
      <c r="G3" s="8">
        <v>10</v>
      </c>
      <c r="H3" s="8">
        <v>7</v>
      </c>
      <c r="I3" s="8">
        <v>8</v>
      </c>
      <c r="J3" s="8">
        <v>5</v>
      </c>
      <c r="K3" s="8">
        <v>3</v>
      </c>
      <c r="L3" s="8">
        <v>1</v>
      </c>
      <c r="M3" s="8">
        <f>SUM(E3:L3)</f>
        <v>38</v>
      </c>
    </row>
    <row r="4" spans="2:13" x14ac:dyDescent="0.35">
      <c r="B4" t="s">
        <v>4</v>
      </c>
      <c r="C4">
        <v>9</v>
      </c>
      <c r="D4" s="2">
        <f t="shared" ref="D4:D7" si="0">C4/$C$15</f>
        <v>3.6585365853658534E-2</v>
      </c>
      <c r="E4" s="8">
        <v>3</v>
      </c>
      <c r="F4" s="8">
        <v>1</v>
      </c>
      <c r="G4" s="8">
        <v>2</v>
      </c>
      <c r="H4" s="8">
        <v>1</v>
      </c>
      <c r="I4" s="8">
        <v>0</v>
      </c>
      <c r="J4" s="8">
        <v>1</v>
      </c>
      <c r="K4" s="8">
        <v>1</v>
      </c>
      <c r="L4" s="8">
        <v>0</v>
      </c>
      <c r="M4" s="8">
        <f t="shared" ref="M4:M14" si="1">SUM(E4:L4)</f>
        <v>9</v>
      </c>
    </row>
    <row r="5" spans="2:13" x14ac:dyDescent="0.35">
      <c r="B5" t="s">
        <v>5</v>
      </c>
      <c r="C5">
        <v>14</v>
      </c>
      <c r="D5" s="2">
        <f t="shared" si="0"/>
        <v>5.6910569105691054E-2</v>
      </c>
      <c r="E5" s="8">
        <v>2</v>
      </c>
      <c r="F5" s="8">
        <v>1</v>
      </c>
      <c r="G5" s="8">
        <v>2</v>
      </c>
      <c r="H5" s="8">
        <v>2</v>
      </c>
      <c r="I5" s="8">
        <v>2</v>
      </c>
      <c r="J5" s="8">
        <v>3</v>
      </c>
      <c r="K5" s="8">
        <v>1</v>
      </c>
      <c r="L5" s="8">
        <v>1</v>
      </c>
      <c r="M5" s="8">
        <f t="shared" si="1"/>
        <v>14</v>
      </c>
    </row>
    <row r="6" spans="2:13" x14ac:dyDescent="0.35">
      <c r="B6" t="s">
        <v>6</v>
      </c>
      <c r="C6">
        <v>16</v>
      </c>
      <c r="D6" s="2">
        <f t="shared" si="0"/>
        <v>6.5040650406504072E-2</v>
      </c>
      <c r="E6" s="8">
        <v>9</v>
      </c>
      <c r="F6" s="8">
        <v>1</v>
      </c>
      <c r="G6" s="8">
        <v>2</v>
      </c>
      <c r="H6" s="8">
        <v>2</v>
      </c>
      <c r="I6" s="8">
        <v>2</v>
      </c>
      <c r="J6" s="8">
        <v>0</v>
      </c>
      <c r="K6" s="8">
        <v>0</v>
      </c>
      <c r="L6" s="8">
        <v>0</v>
      </c>
      <c r="M6" s="8">
        <f t="shared" si="1"/>
        <v>16</v>
      </c>
    </row>
    <row r="7" spans="2:13" x14ac:dyDescent="0.35">
      <c r="B7" t="s">
        <v>8</v>
      </c>
      <c r="C7">
        <f>SUM(C3:C6)</f>
        <v>77</v>
      </c>
      <c r="D7" s="2">
        <f>C7/$C$15</f>
        <v>0.31300813008130079</v>
      </c>
      <c r="E7" s="8">
        <f t="shared" ref="E7:L7" si="2">SUM(E3:E6)</f>
        <v>17</v>
      </c>
      <c r="F7" s="8">
        <f t="shared" si="2"/>
        <v>4</v>
      </c>
      <c r="G7" s="8">
        <f t="shared" si="2"/>
        <v>16</v>
      </c>
      <c r="H7" s="8">
        <f t="shared" si="2"/>
        <v>12</v>
      </c>
      <c r="I7" s="8">
        <f t="shared" si="2"/>
        <v>12</v>
      </c>
      <c r="J7" s="8">
        <f t="shared" si="2"/>
        <v>9</v>
      </c>
      <c r="K7" s="8">
        <f t="shared" si="2"/>
        <v>5</v>
      </c>
      <c r="L7" s="8">
        <f t="shared" si="2"/>
        <v>2</v>
      </c>
      <c r="M7" s="8">
        <f>SUM(M3:M6)</f>
        <v>77</v>
      </c>
    </row>
    <row r="8" spans="2:13" x14ac:dyDescent="0.35">
      <c r="B8" s="1"/>
      <c r="E8" s="8"/>
      <c r="F8" s="8"/>
      <c r="G8" s="8"/>
      <c r="H8" s="8"/>
      <c r="I8" s="8"/>
      <c r="J8" s="8"/>
      <c r="K8" s="8"/>
      <c r="L8" s="8" t="s">
        <v>17</v>
      </c>
      <c r="M8" s="8"/>
    </row>
    <row r="9" spans="2:13" x14ac:dyDescent="0.35">
      <c r="B9" t="s">
        <v>7</v>
      </c>
      <c r="C9" t="s">
        <v>1</v>
      </c>
      <c r="E9" s="8" t="s">
        <v>1</v>
      </c>
      <c r="F9" s="8" t="s">
        <v>1</v>
      </c>
      <c r="G9" s="8" t="s">
        <v>1</v>
      </c>
      <c r="H9" s="8" t="s">
        <v>1</v>
      </c>
      <c r="I9" s="8" t="s">
        <v>1</v>
      </c>
      <c r="J9" s="8" t="s">
        <v>1</v>
      </c>
      <c r="K9" s="8" t="s">
        <v>1</v>
      </c>
      <c r="L9" s="8" t="s">
        <v>1</v>
      </c>
      <c r="M9" s="8"/>
    </row>
    <row r="10" spans="2:13" x14ac:dyDescent="0.35">
      <c r="B10" t="s">
        <v>3</v>
      </c>
      <c r="C10">
        <v>11</v>
      </c>
      <c r="D10" s="2">
        <f t="shared" ref="D10:D15" si="3">C10/$C$15</f>
        <v>4.4715447154471545E-2</v>
      </c>
      <c r="E10" s="8">
        <v>1</v>
      </c>
      <c r="F10" s="8">
        <v>3</v>
      </c>
      <c r="G10" s="8">
        <v>1</v>
      </c>
      <c r="H10" s="8">
        <v>2</v>
      </c>
      <c r="I10" s="8">
        <v>0</v>
      </c>
      <c r="J10" s="8">
        <v>3</v>
      </c>
      <c r="K10" s="8">
        <v>1</v>
      </c>
      <c r="L10" s="8">
        <v>0</v>
      </c>
      <c r="M10" s="8">
        <f t="shared" si="1"/>
        <v>11</v>
      </c>
    </row>
    <row r="11" spans="2:13" x14ac:dyDescent="0.35">
      <c r="B11" t="s">
        <v>4</v>
      </c>
      <c r="C11">
        <v>14</v>
      </c>
      <c r="D11" s="2">
        <f t="shared" si="3"/>
        <v>5.6910569105691054E-2</v>
      </c>
      <c r="E11" s="8">
        <v>2</v>
      </c>
      <c r="F11" s="8">
        <v>1</v>
      </c>
      <c r="G11" s="8">
        <v>3</v>
      </c>
      <c r="H11" s="8">
        <v>0</v>
      </c>
      <c r="I11" s="8">
        <v>4</v>
      </c>
      <c r="J11" s="8">
        <v>3</v>
      </c>
      <c r="K11" s="8">
        <v>1</v>
      </c>
      <c r="L11" s="8">
        <v>0</v>
      </c>
      <c r="M11" s="8">
        <f t="shared" si="1"/>
        <v>14</v>
      </c>
    </row>
    <row r="12" spans="2:13" x14ac:dyDescent="0.35">
      <c r="B12" t="s">
        <v>5</v>
      </c>
      <c r="C12">
        <v>31</v>
      </c>
      <c r="D12" s="2">
        <f t="shared" si="3"/>
        <v>0.12601626016260162</v>
      </c>
      <c r="E12" s="8">
        <v>6</v>
      </c>
      <c r="F12" s="8">
        <v>4</v>
      </c>
      <c r="G12" s="8">
        <v>1</v>
      </c>
      <c r="H12" s="8">
        <v>9</v>
      </c>
      <c r="I12" s="8">
        <v>8</v>
      </c>
      <c r="J12" s="8">
        <v>2</v>
      </c>
      <c r="K12" s="8">
        <v>1</v>
      </c>
      <c r="L12" s="8">
        <v>0</v>
      </c>
      <c r="M12" s="8">
        <f t="shared" si="1"/>
        <v>31</v>
      </c>
    </row>
    <row r="13" spans="2:13" x14ac:dyDescent="0.35">
      <c r="B13" t="s">
        <v>6</v>
      </c>
      <c r="C13">
        <v>113</v>
      </c>
      <c r="D13" s="2">
        <f t="shared" si="3"/>
        <v>0.45934959349593496</v>
      </c>
      <c r="E13" s="8">
        <v>26</v>
      </c>
      <c r="F13" s="8">
        <v>6</v>
      </c>
      <c r="G13" s="8">
        <v>10</v>
      </c>
      <c r="H13" s="8">
        <v>17</v>
      </c>
      <c r="I13" s="8">
        <v>20</v>
      </c>
      <c r="J13" s="8">
        <v>17</v>
      </c>
      <c r="K13" s="8">
        <v>13</v>
      </c>
      <c r="L13" s="8">
        <v>4</v>
      </c>
      <c r="M13" s="8">
        <f t="shared" si="1"/>
        <v>113</v>
      </c>
    </row>
    <row r="14" spans="2:13" x14ac:dyDescent="0.35">
      <c r="B14" t="s">
        <v>8</v>
      </c>
      <c r="C14">
        <f>SUM(C10:C13)</f>
        <v>169</v>
      </c>
      <c r="D14" s="2">
        <f t="shared" si="3"/>
        <v>0.68699186991869921</v>
      </c>
      <c r="E14" s="8">
        <f t="shared" ref="E14:M14" si="4">SUM(E10:E13)</f>
        <v>35</v>
      </c>
      <c r="F14" s="8">
        <f t="shared" si="4"/>
        <v>14</v>
      </c>
      <c r="G14" s="8">
        <f t="shared" si="4"/>
        <v>15</v>
      </c>
      <c r="H14" s="8">
        <f t="shared" si="4"/>
        <v>28</v>
      </c>
      <c r="I14" s="8">
        <f t="shared" si="4"/>
        <v>32</v>
      </c>
      <c r="J14" s="8">
        <f t="shared" si="4"/>
        <v>25</v>
      </c>
      <c r="K14" s="8">
        <f t="shared" si="4"/>
        <v>16</v>
      </c>
      <c r="L14" s="8">
        <f t="shared" si="4"/>
        <v>4</v>
      </c>
      <c r="M14" s="8">
        <f t="shared" si="4"/>
        <v>169</v>
      </c>
    </row>
    <row r="15" spans="2:13" x14ac:dyDescent="0.35">
      <c r="B15" t="s">
        <v>2</v>
      </c>
      <c r="C15">
        <f>C14+C7</f>
        <v>246</v>
      </c>
      <c r="D15" s="2">
        <f t="shared" si="3"/>
        <v>1</v>
      </c>
      <c r="E15" s="8">
        <f t="shared" ref="E15:M15" si="5">E14+E7</f>
        <v>52</v>
      </c>
      <c r="F15" s="8">
        <f t="shared" si="5"/>
        <v>18</v>
      </c>
      <c r="G15" s="8">
        <f t="shared" si="5"/>
        <v>31</v>
      </c>
      <c r="H15" s="8">
        <f t="shared" si="5"/>
        <v>40</v>
      </c>
      <c r="I15" s="8">
        <f t="shared" si="5"/>
        <v>44</v>
      </c>
      <c r="J15" s="8">
        <f t="shared" si="5"/>
        <v>34</v>
      </c>
      <c r="K15" s="8">
        <f t="shared" si="5"/>
        <v>21</v>
      </c>
      <c r="L15" s="8">
        <f t="shared" si="5"/>
        <v>6</v>
      </c>
      <c r="M15" s="8">
        <f t="shared" si="5"/>
        <v>246</v>
      </c>
    </row>
    <row r="16" spans="2:13" x14ac:dyDescent="0.35">
      <c r="E16" s="10">
        <f>E14/E15</f>
        <v>0.67307692307692313</v>
      </c>
      <c r="F16" s="10">
        <f t="shared" ref="F16:L16" si="6">F14/F15</f>
        <v>0.77777777777777779</v>
      </c>
      <c r="G16" s="10">
        <f t="shared" si="6"/>
        <v>0.4838709677419355</v>
      </c>
      <c r="H16" s="10">
        <f t="shared" si="6"/>
        <v>0.7</v>
      </c>
      <c r="I16" s="10">
        <f t="shared" si="6"/>
        <v>0.72727272727272729</v>
      </c>
      <c r="J16" s="10">
        <f t="shared" si="6"/>
        <v>0.73529411764705888</v>
      </c>
      <c r="K16" s="10">
        <f t="shared" si="6"/>
        <v>0.76190476190476186</v>
      </c>
      <c r="L16" s="10">
        <f t="shared" si="6"/>
        <v>0.66666666666666663</v>
      </c>
      <c r="M16" s="10">
        <f>M14/M15</f>
        <v>0.68699186991869921</v>
      </c>
    </row>
    <row r="18" spans="2:17" x14ac:dyDescent="0.35">
      <c r="B18" s="3">
        <f>C18/246</f>
        <v>0.1991869918699187</v>
      </c>
      <c r="C18">
        <f>C3+C10</f>
        <v>49</v>
      </c>
    </row>
    <row r="19" spans="2:17" x14ac:dyDescent="0.35">
      <c r="B19" s="3">
        <f t="shared" ref="B19:B21" si="7">C19/246</f>
        <v>9.3495934959349589E-2</v>
      </c>
      <c r="C19">
        <f>C4+C11</f>
        <v>23</v>
      </c>
    </row>
    <row r="20" spans="2:17" x14ac:dyDescent="0.35">
      <c r="B20" s="3">
        <f t="shared" si="7"/>
        <v>0.18292682926829268</v>
      </c>
      <c r="C20">
        <f>C5+C12</f>
        <v>45</v>
      </c>
    </row>
    <row r="21" spans="2:17" x14ac:dyDescent="0.35">
      <c r="B21" s="3">
        <f t="shared" si="7"/>
        <v>0</v>
      </c>
    </row>
    <row r="22" spans="2:17" x14ac:dyDescent="0.35">
      <c r="B22" s="3">
        <f>C22/246</f>
        <v>0.52439024390243905</v>
      </c>
      <c r="C22">
        <f>C6+C13</f>
        <v>129</v>
      </c>
      <c r="O22" s="4" t="s">
        <v>9</v>
      </c>
      <c r="P22" s="4" t="s">
        <v>10</v>
      </c>
      <c r="Q22" s="4"/>
    </row>
    <row r="23" spans="2:17" x14ac:dyDescent="0.35">
      <c r="B23" s="3"/>
      <c r="O23" s="4">
        <v>0</v>
      </c>
      <c r="P23" s="5">
        <v>0.95</v>
      </c>
      <c r="Q23" s="4" t="s">
        <v>11</v>
      </c>
    </row>
    <row r="24" spans="2:17" x14ac:dyDescent="0.35">
      <c r="O24" s="4">
        <v>1</v>
      </c>
      <c r="P24" s="5">
        <f>SQRT(P25)</f>
        <v>0.93593215151957576</v>
      </c>
      <c r="Q24" s="4" t="s">
        <v>12</v>
      </c>
    </row>
    <row r="25" spans="2:17" x14ac:dyDescent="0.35">
      <c r="O25" s="4">
        <v>2</v>
      </c>
      <c r="P25" s="5">
        <f>C13/(C13+C6)</f>
        <v>0.87596899224806202</v>
      </c>
      <c r="Q25" s="4" t="s">
        <v>12</v>
      </c>
    </row>
    <row r="26" spans="2:17" x14ac:dyDescent="0.35">
      <c r="O26" s="4">
        <v>3</v>
      </c>
      <c r="P26" s="5">
        <f>C12/(C12+C5)</f>
        <v>0.68888888888888888</v>
      </c>
      <c r="Q26" s="4" t="s">
        <v>12</v>
      </c>
    </row>
    <row r="27" spans="2:17" x14ac:dyDescent="0.35">
      <c r="O27" s="4">
        <v>4</v>
      </c>
      <c r="P27" s="5">
        <f>C11/(C11+C4)</f>
        <v>0.60869565217391308</v>
      </c>
      <c r="Q27" s="4" t="s">
        <v>12</v>
      </c>
    </row>
    <row r="28" spans="2:17" x14ac:dyDescent="0.35">
      <c r="O28" s="4">
        <v>5</v>
      </c>
      <c r="P28" s="5">
        <f>C10/(C3+C10)</f>
        <v>0.22448979591836735</v>
      </c>
      <c r="Q28" s="4" t="s">
        <v>12</v>
      </c>
    </row>
    <row r="29" spans="2:17" x14ac:dyDescent="0.35">
      <c r="B29" t="s">
        <v>13</v>
      </c>
      <c r="C29" t="s">
        <v>2</v>
      </c>
      <c r="D29" s="2" t="s">
        <v>15</v>
      </c>
      <c r="G29" s="7"/>
      <c r="J29" t="s">
        <v>16</v>
      </c>
    </row>
    <row r="30" spans="2:17" ht="29" x14ac:dyDescent="0.35">
      <c r="B30" s="6" t="s">
        <v>14</v>
      </c>
      <c r="C30">
        <v>276</v>
      </c>
      <c r="D30" s="7">
        <v>262</v>
      </c>
      <c r="E30" s="7"/>
      <c r="F30" s="7"/>
      <c r="H30" s="7"/>
      <c r="I30" s="7"/>
      <c r="J30">
        <v>14</v>
      </c>
    </row>
  </sheetData>
  <sortState xmlns:xlrd2="http://schemas.microsoft.com/office/spreadsheetml/2017/richdata2" ref="O23:P28">
    <sortCondition ref="O23:O2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Murdoch</dc:creator>
  <cp:lastModifiedBy>Murdoch, Andrew R (DFW)</cp:lastModifiedBy>
  <dcterms:created xsi:type="dcterms:W3CDTF">2020-05-05T22:50:23Z</dcterms:created>
  <dcterms:modified xsi:type="dcterms:W3CDTF">2022-03-22T20:42:57Z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2022-03-22T19:39:56Z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7bf04f38-0847-4860-a9ed-dd92e0a6d939</vt:lpwstr>
  </property>
  <property fmtid="{D5CDD505-2E9C-101B-9397-08002B2CF9AE}" pid="8" name="MSIP_Label_45011977-b912-4387-97a4-f4c94a801377_ContentBits">
    <vt:lpwstr>0</vt:lpwstr>
  </property>
</Properties>
</file>