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kevin/Dropbox/ISEMP/Analysis_Projects/Wenatchee_ReddCounts/Steelhead_2016/Data/"/>
    </mc:Choice>
  </mc:AlternateContent>
  <bookViews>
    <workbookView xWindow="360" yWindow="460" windowWidth="13400" windowHeight="7500"/>
  </bookViews>
  <sheets>
    <sheet name="Survey Data-Working" sheetId="4" r:id="rId1"/>
    <sheet name="Redd Life" sheetId="2" r:id="rId2"/>
    <sheet name="Experience" sheetId="3" r:id="rId3"/>
    <sheet name="Reach Area" sheetId="5" r:id="rId4"/>
  </sheets>
  <definedNames>
    <definedName name="_xlnm._FilterDatabase" localSheetId="1" hidden="1">'Redd Life'!$A$2:$H$112</definedName>
    <definedName name="_xlnm._FilterDatabase" localSheetId="0" hidden="1">'Survey Data-Working'!$A$1:$AI$160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6" i="4" l="1"/>
  <c r="P82" i="4"/>
  <c r="P72" i="4"/>
  <c r="P88" i="4"/>
  <c r="P79" i="4"/>
  <c r="K51" i="4"/>
  <c r="S8" i="4"/>
  <c r="T8" i="4"/>
  <c r="Q49" i="2"/>
  <c r="Q50" i="2"/>
  <c r="Q51" i="2"/>
  <c r="Q52" i="2"/>
  <c r="Q53" i="2"/>
  <c r="Q54" i="2"/>
  <c r="Q55" i="2"/>
  <c r="Q56" i="2"/>
  <c r="Q57" i="2"/>
  <c r="Q58" i="2"/>
  <c r="Q59" i="2"/>
  <c r="U49" i="2"/>
  <c r="U50" i="2"/>
  <c r="U51" i="2"/>
  <c r="U52" i="2"/>
  <c r="U53" i="2"/>
  <c r="U54" i="2"/>
  <c r="U55" i="2"/>
  <c r="U56" i="2"/>
  <c r="U57" i="2"/>
  <c r="U58" i="2"/>
  <c r="U59" i="2"/>
  <c r="W59" i="2"/>
  <c r="W58" i="2"/>
  <c r="W57" i="2"/>
  <c r="W56" i="2"/>
  <c r="W55" i="2"/>
  <c r="W54" i="2"/>
  <c r="W53" i="2"/>
  <c r="W52" i="2"/>
  <c r="W51" i="2"/>
  <c r="W50" i="2"/>
  <c r="W49" i="2"/>
  <c r="O49" i="2"/>
  <c r="O50" i="2"/>
  <c r="O51" i="2"/>
  <c r="O52" i="2"/>
  <c r="O53" i="2"/>
  <c r="O54" i="2"/>
  <c r="O55" i="2"/>
  <c r="O56" i="2"/>
  <c r="O57" i="2"/>
  <c r="O58" i="2"/>
  <c r="O59" i="2"/>
  <c r="S49" i="2"/>
  <c r="S50" i="2"/>
  <c r="S51" i="2"/>
  <c r="S52" i="2"/>
  <c r="S53" i="2"/>
  <c r="S54" i="2"/>
  <c r="S55" i="2"/>
  <c r="S56" i="2"/>
  <c r="S57" i="2"/>
  <c r="S58" i="2"/>
  <c r="S59" i="2"/>
  <c r="V59" i="2"/>
  <c r="V58" i="2"/>
  <c r="V57" i="2"/>
  <c r="V56" i="2"/>
  <c r="V55" i="2"/>
  <c r="V54" i="2"/>
  <c r="V53" i="2"/>
  <c r="V52" i="2"/>
  <c r="V51" i="2"/>
  <c r="V50" i="2"/>
  <c r="V49" i="2"/>
  <c r="O39" i="2"/>
  <c r="O40" i="2"/>
  <c r="O41" i="2"/>
  <c r="O42" i="2"/>
  <c r="O43" i="2"/>
  <c r="O44" i="2"/>
  <c r="O45" i="2"/>
  <c r="O46" i="2"/>
  <c r="O48" i="2"/>
  <c r="S39" i="2"/>
  <c r="S40" i="2"/>
  <c r="S41" i="2"/>
  <c r="S42" i="2"/>
  <c r="S43" i="2"/>
  <c r="S44" i="2"/>
  <c r="S45" i="2"/>
  <c r="S46" i="2"/>
  <c r="S47" i="2"/>
  <c r="S48" i="2"/>
  <c r="V48" i="2"/>
  <c r="Q37" i="2"/>
  <c r="Q38" i="2"/>
  <c r="Q39" i="2"/>
  <c r="Q40" i="2"/>
  <c r="Q41" i="2"/>
  <c r="Q42" i="2"/>
  <c r="Q43" i="2"/>
  <c r="Q44" i="2"/>
  <c r="Q45" i="2"/>
  <c r="Q46" i="2"/>
  <c r="Q48" i="2"/>
  <c r="U37" i="2"/>
  <c r="U38" i="2"/>
  <c r="U39" i="2"/>
  <c r="U40" i="2"/>
  <c r="U41" i="2"/>
  <c r="U42" i="2"/>
  <c r="U43" i="2"/>
  <c r="U44" i="2"/>
  <c r="U45" i="2"/>
  <c r="U46" i="2"/>
  <c r="U48" i="2"/>
  <c r="W48" i="2"/>
  <c r="X48" i="2"/>
  <c r="O47" i="2"/>
  <c r="V47" i="2"/>
  <c r="Q47" i="2"/>
  <c r="U47" i="2"/>
  <c r="W47" i="2"/>
  <c r="X47" i="2"/>
  <c r="V46" i="2"/>
  <c r="W46" i="2"/>
  <c r="X46" i="2"/>
  <c r="V45" i="2"/>
  <c r="W45" i="2"/>
  <c r="X45" i="2"/>
  <c r="V44" i="2"/>
  <c r="W44" i="2"/>
  <c r="X44" i="2"/>
  <c r="V43" i="2"/>
  <c r="W43" i="2"/>
  <c r="X43" i="2"/>
  <c r="V42" i="2"/>
  <c r="W42" i="2"/>
  <c r="X42" i="2"/>
  <c r="V41" i="2"/>
  <c r="W41" i="2"/>
  <c r="X41" i="2"/>
  <c r="V40" i="2"/>
  <c r="W40" i="2"/>
  <c r="X40" i="2"/>
  <c r="V39" i="2"/>
  <c r="W39" i="2"/>
  <c r="X39" i="2"/>
  <c r="O37" i="2"/>
  <c r="O38" i="2"/>
  <c r="S37" i="2"/>
  <c r="S38" i="2"/>
  <c r="V38" i="2"/>
  <c r="W38" i="2"/>
  <c r="X38" i="2"/>
  <c r="V37" i="2"/>
  <c r="W37" i="2"/>
  <c r="X37" i="2"/>
  <c r="H23" i="3"/>
  <c r="H22" i="3"/>
  <c r="M28" i="3"/>
  <c r="H21" i="3"/>
  <c r="M27" i="3"/>
  <c r="H19" i="3"/>
  <c r="M26" i="3"/>
  <c r="M24" i="3"/>
  <c r="M21" i="3"/>
  <c r="M32" i="3"/>
  <c r="H20" i="3"/>
  <c r="M31" i="3"/>
  <c r="M30" i="3"/>
  <c r="M25" i="3"/>
  <c r="M23" i="3"/>
  <c r="M22" i="3"/>
  <c r="M20" i="3"/>
  <c r="M29" i="3"/>
  <c r="M19" i="3"/>
  <c r="I23" i="3"/>
  <c r="I22" i="3"/>
  <c r="I21" i="3"/>
  <c r="I20" i="3"/>
  <c r="I19" i="3"/>
  <c r="P91" i="4"/>
  <c r="S91" i="4"/>
  <c r="T91" i="4"/>
  <c r="K91" i="4"/>
  <c r="N91" i="4"/>
  <c r="O91" i="4"/>
  <c r="H74" i="2"/>
  <c r="H75" i="2"/>
  <c r="H107" i="2"/>
  <c r="H106" i="2"/>
  <c r="H105" i="2"/>
  <c r="H103" i="2"/>
  <c r="H100" i="2"/>
  <c r="H98" i="2"/>
  <c r="H96" i="2"/>
  <c r="H90" i="2"/>
  <c r="H45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U91" i="4"/>
  <c r="P89" i="4"/>
  <c r="S89" i="4"/>
  <c r="T89" i="4"/>
  <c r="P90" i="4"/>
  <c r="S90" i="4"/>
  <c r="T90" i="4"/>
  <c r="K89" i="4"/>
  <c r="N89" i="4"/>
  <c r="O89" i="4"/>
  <c r="K90" i="4"/>
  <c r="N90" i="4"/>
  <c r="O90" i="4"/>
  <c r="K69" i="4"/>
  <c r="P84" i="4"/>
  <c r="S84" i="4"/>
  <c r="T84" i="4"/>
  <c r="P87" i="4"/>
  <c r="S87" i="4"/>
  <c r="T87" i="4"/>
  <c r="K84" i="4"/>
  <c r="N84" i="4"/>
  <c r="O84" i="4"/>
  <c r="K85" i="4"/>
  <c r="N85" i="4"/>
  <c r="O85" i="4"/>
  <c r="U85" i="4"/>
  <c r="K86" i="4"/>
  <c r="N86" i="4"/>
  <c r="O86" i="4"/>
  <c r="U86" i="4"/>
  <c r="K87" i="4"/>
  <c r="N87" i="4"/>
  <c r="O87" i="4"/>
  <c r="K88" i="4"/>
  <c r="N88" i="4"/>
  <c r="O88" i="4"/>
  <c r="U88" i="4"/>
  <c r="H20" i="2"/>
  <c r="H21" i="2"/>
  <c r="H22" i="2"/>
  <c r="H23" i="2"/>
  <c r="H24" i="2"/>
  <c r="H25" i="2"/>
  <c r="H26" i="2"/>
  <c r="H27" i="2"/>
  <c r="H28" i="2"/>
  <c r="H31" i="2"/>
  <c r="H33" i="2"/>
  <c r="H34" i="2"/>
  <c r="H16" i="2"/>
  <c r="H17" i="2"/>
  <c r="H15" i="2"/>
  <c r="W12" i="2"/>
  <c r="U90" i="4"/>
  <c r="U89" i="4"/>
  <c r="U84" i="4"/>
  <c r="U87" i="4"/>
  <c r="P78" i="4"/>
  <c r="S78" i="4"/>
  <c r="T78" i="4"/>
  <c r="P81" i="4"/>
  <c r="S81" i="4"/>
  <c r="T81" i="4"/>
  <c r="P83" i="4"/>
  <c r="S83" i="4"/>
  <c r="T83" i="4"/>
  <c r="K78" i="4"/>
  <c r="N78" i="4"/>
  <c r="O78" i="4"/>
  <c r="K79" i="4"/>
  <c r="N79" i="4"/>
  <c r="O79" i="4"/>
  <c r="U79" i="4"/>
  <c r="K80" i="4"/>
  <c r="N80" i="4"/>
  <c r="O80" i="4"/>
  <c r="U80" i="4"/>
  <c r="K81" i="4"/>
  <c r="N81" i="4"/>
  <c r="O81" i="4"/>
  <c r="K82" i="4"/>
  <c r="N82" i="4"/>
  <c r="O82" i="4"/>
  <c r="U82" i="4"/>
  <c r="K83" i="4"/>
  <c r="N83" i="4"/>
  <c r="O83" i="4"/>
  <c r="U78" i="4"/>
  <c r="U83" i="4"/>
  <c r="U81" i="4"/>
  <c r="P75" i="4"/>
  <c r="S75" i="4"/>
  <c r="T75" i="4"/>
  <c r="P76" i="4"/>
  <c r="S76" i="4"/>
  <c r="T76" i="4"/>
  <c r="P77" i="4"/>
  <c r="S77" i="4"/>
  <c r="T77" i="4"/>
  <c r="K75" i="4"/>
  <c r="N75" i="4"/>
  <c r="O75" i="4"/>
  <c r="K76" i="4"/>
  <c r="N76" i="4"/>
  <c r="O76" i="4"/>
  <c r="K77" i="4"/>
  <c r="N77" i="4"/>
  <c r="O77" i="4"/>
  <c r="N74" i="4"/>
  <c r="O74" i="4"/>
  <c r="K74" i="4"/>
  <c r="U75" i="4"/>
  <c r="U77" i="4"/>
  <c r="U76" i="4"/>
  <c r="P74" i="4"/>
  <c r="S74" i="4"/>
  <c r="T74" i="4"/>
  <c r="U74" i="4"/>
  <c r="S73" i="4"/>
  <c r="T73" i="4"/>
  <c r="N73" i="4"/>
  <c r="O73" i="4"/>
  <c r="N72" i="4"/>
  <c r="O72" i="4"/>
  <c r="U72" i="4"/>
  <c r="N71" i="4"/>
  <c r="O71" i="4"/>
  <c r="U71" i="4"/>
  <c r="U73" i="4"/>
  <c r="S70" i="4"/>
  <c r="T70" i="4"/>
  <c r="S69" i="4"/>
  <c r="T69" i="4"/>
  <c r="S68" i="4"/>
  <c r="T68" i="4"/>
  <c r="S67" i="4"/>
  <c r="T67" i="4"/>
  <c r="N70" i="4"/>
  <c r="O70" i="4"/>
  <c r="U70" i="4"/>
  <c r="N69" i="4"/>
  <c r="O69" i="4"/>
  <c r="N68" i="4"/>
  <c r="O68" i="4"/>
  <c r="N67" i="4"/>
  <c r="O67" i="4"/>
  <c r="P73" i="4"/>
  <c r="K70" i="4"/>
  <c r="K71" i="4"/>
  <c r="K72" i="4"/>
  <c r="K73" i="4"/>
  <c r="P70" i="4"/>
  <c r="U68" i="4"/>
  <c r="U69" i="4"/>
  <c r="U67" i="4"/>
  <c r="P69" i="4"/>
  <c r="P68" i="4"/>
  <c r="K68" i="4"/>
  <c r="P67" i="4"/>
  <c r="K67" i="4"/>
  <c r="S59" i="4"/>
  <c r="T59" i="4"/>
  <c r="S61" i="4"/>
  <c r="T61" i="4"/>
  <c r="S63" i="4"/>
  <c r="T63" i="4"/>
  <c r="S64" i="4"/>
  <c r="T64" i="4"/>
  <c r="S65" i="4"/>
  <c r="T65" i="4"/>
  <c r="S66" i="4"/>
  <c r="T66" i="4"/>
  <c r="P59" i="4"/>
  <c r="P61" i="4"/>
  <c r="P62" i="4"/>
  <c r="P63" i="4"/>
  <c r="P64" i="4"/>
  <c r="P65" i="4"/>
  <c r="P66" i="4"/>
  <c r="N66" i="4"/>
  <c r="O66" i="4"/>
  <c r="N65" i="4"/>
  <c r="O65" i="4"/>
  <c r="N64" i="4"/>
  <c r="O64" i="4"/>
  <c r="N63" i="4"/>
  <c r="O63" i="4"/>
  <c r="N62" i="4"/>
  <c r="O62" i="4"/>
  <c r="U62" i="4"/>
  <c r="N61" i="4"/>
  <c r="O61" i="4"/>
  <c r="N60" i="4"/>
  <c r="O60" i="4"/>
  <c r="U60" i="4"/>
  <c r="N59" i="4"/>
  <c r="O59" i="4"/>
  <c r="N58" i="4"/>
  <c r="O58" i="4"/>
  <c r="K66" i="4"/>
  <c r="K65" i="4"/>
  <c r="K64" i="4"/>
  <c r="K63" i="4"/>
  <c r="K62" i="4"/>
  <c r="K61" i="4"/>
  <c r="K60" i="4"/>
  <c r="K59" i="4"/>
  <c r="U65" i="4"/>
  <c r="U63" i="4"/>
  <c r="U64" i="4"/>
  <c r="U66" i="4"/>
  <c r="U59" i="4"/>
  <c r="U61" i="4"/>
  <c r="N3" i="4"/>
  <c r="S2" i="4"/>
  <c r="T2" i="4"/>
  <c r="S4" i="4"/>
  <c r="T4" i="4"/>
  <c r="S6" i="4"/>
  <c r="T6" i="4"/>
  <c r="S7" i="4"/>
  <c r="T7" i="4"/>
  <c r="S9" i="4"/>
  <c r="T9" i="4"/>
  <c r="S12" i="4"/>
  <c r="T12" i="4"/>
  <c r="S14" i="4"/>
  <c r="T14" i="4"/>
  <c r="S15" i="4"/>
  <c r="T15" i="4"/>
  <c r="S16" i="4"/>
  <c r="T16" i="4"/>
  <c r="S17" i="4"/>
  <c r="T17" i="4"/>
  <c r="S20" i="4"/>
  <c r="T20" i="4"/>
  <c r="S22" i="4"/>
  <c r="T22" i="4"/>
  <c r="S23" i="4"/>
  <c r="T23" i="4"/>
  <c r="S24" i="4"/>
  <c r="T24" i="4"/>
  <c r="S25" i="4"/>
  <c r="T25" i="4"/>
  <c r="S28" i="4"/>
  <c r="T28" i="4"/>
  <c r="S30" i="4"/>
  <c r="T30" i="4"/>
  <c r="S31" i="4"/>
  <c r="T31" i="4"/>
  <c r="S32" i="4"/>
  <c r="T32" i="4"/>
  <c r="S33" i="4"/>
  <c r="T33" i="4"/>
  <c r="S34" i="4"/>
  <c r="T34" i="4"/>
  <c r="N2" i="4"/>
  <c r="O2" i="4"/>
  <c r="P2" i="4"/>
  <c r="S51" i="4"/>
  <c r="T51" i="4"/>
  <c r="S52" i="4"/>
  <c r="T52" i="4"/>
  <c r="S55" i="4"/>
  <c r="T55" i="4"/>
  <c r="S56" i="4"/>
  <c r="T56" i="4"/>
  <c r="S57" i="4"/>
  <c r="T57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U58" i="4"/>
  <c r="P53" i="4"/>
  <c r="P55" i="4"/>
  <c r="P56" i="4"/>
  <c r="P57" i="4"/>
  <c r="P58" i="4"/>
  <c r="K52" i="4"/>
  <c r="K53" i="4"/>
  <c r="K54" i="4"/>
  <c r="K55" i="4"/>
  <c r="K56" i="4"/>
  <c r="K57" i="4"/>
  <c r="K58" i="4"/>
  <c r="U2" i="4"/>
  <c r="U54" i="4"/>
  <c r="U57" i="4"/>
  <c r="U53" i="4"/>
  <c r="U56" i="4"/>
  <c r="U52" i="4"/>
  <c r="U55" i="4"/>
  <c r="U51" i="4"/>
  <c r="P52" i="4"/>
  <c r="P51" i="4"/>
  <c r="K26" i="4"/>
  <c r="P4" i="4"/>
  <c r="P6" i="4"/>
  <c r="P7" i="4"/>
  <c r="P8" i="4"/>
  <c r="P9" i="4"/>
  <c r="P12" i="4"/>
  <c r="P14" i="4"/>
  <c r="P16" i="4"/>
  <c r="P15" i="4"/>
  <c r="P17" i="4"/>
  <c r="P20" i="4"/>
  <c r="P22" i="4"/>
  <c r="P24" i="4"/>
  <c r="P23" i="4"/>
  <c r="P25" i="4"/>
  <c r="P26" i="4"/>
  <c r="P28" i="4"/>
  <c r="P29" i="4"/>
  <c r="P30" i="4"/>
  <c r="P31" i="4"/>
  <c r="P32" i="4"/>
  <c r="P33" i="4"/>
  <c r="P34" i="4"/>
  <c r="P35" i="4"/>
  <c r="K2" i="4"/>
  <c r="K3" i="4"/>
  <c r="O3" i="4"/>
  <c r="U3" i="4"/>
  <c r="K4" i="4"/>
  <c r="N4" i="4"/>
  <c r="O4" i="4"/>
  <c r="U4" i="4"/>
  <c r="K5" i="4"/>
  <c r="N5" i="4"/>
  <c r="O5" i="4"/>
  <c r="U5" i="4"/>
  <c r="K6" i="4"/>
  <c r="N6" i="4"/>
  <c r="O6" i="4"/>
  <c r="U6" i="4"/>
  <c r="K7" i="4"/>
  <c r="N7" i="4"/>
  <c r="O7" i="4"/>
  <c r="U7" i="4"/>
  <c r="K8" i="4"/>
  <c r="N8" i="4"/>
  <c r="O8" i="4"/>
  <c r="U8" i="4"/>
  <c r="K9" i="4"/>
  <c r="N9" i="4"/>
  <c r="O9" i="4"/>
  <c r="U9" i="4"/>
  <c r="K10" i="4"/>
  <c r="N10" i="4"/>
  <c r="O10" i="4"/>
  <c r="U10" i="4"/>
  <c r="K11" i="4"/>
  <c r="N11" i="4"/>
  <c r="O11" i="4"/>
  <c r="U11" i="4"/>
  <c r="K12" i="4"/>
  <c r="N12" i="4"/>
  <c r="O12" i="4"/>
  <c r="U12" i="4"/>
  <c r="K14" i="4"/>
  <c r="N14" i="4"/>
  <c r="O14" i="4"/>
  <c r="U14" i="4"/>
  <c r="K16" i="4"/>
  <c r="N16" i="4"/>
  <c r="O16" i="4"/>
  <c r="U16" i="4"/>
  <c r="K13" i="4"/>
  <c r="N13" i="4"/>
  <c r="O13" i="4"/>
  <c r="U13" i="4"/>
  <c r="K15" i="4"/>
  <c r="N15" i="4"/>
  <c r="O15" i="4"/>
  <c r="U15" i="4"/>
  <c r="K17" i="4"/>
  <c r="N17" i="4"/>
  <c r="O17" i="4"/>
  <c r="U17" i="4"/>
  <c r="K18" i="4"/>
  <c r="N18" i="4"/>
  <c r="O18" i="4"/>
  <c r="U18" i="4"/>
  <c r="K19" i="4"/>
  <c r="N19" i="4"/>
  <c r="O19" i="4"/>
  <c r="U19" i="4"/>
  <c r="K20" i="4"/>
  <c r="N20" i="4"/>
  <c r="O20" i="4"/>
  <c r="U20" i="4"/>
  <c r="K21" i="4"/>
  <c r="N21" i="4"/>
  <c r="O21" i="4"/>
  <c r="U21" i="4"/>
  <c r="K22" i="4"/>
  <c r="N22" i="4"/>
  <c r="O22" i="4"/>
  <c r="U22" i="4"/>
  <c r="K24" i="4"/>
  <c r="N24" i="4"/>
  <c r="O24" i="4"/>
  <c r="U24" i="4"/>
  <c r="K23" i="4"/>
  <c r="N23" i="4"/>
  <c r="O23" i="4"/>
  <c r="U23" i="4"/>
  <c r="K25" i="4"/>
  <c r="N25" i="4"/>
  <c r="O25" i="4"/>
  <c r="U25" i="4"/>
  <c r="N26" i="4"/>
  <c r="O26" i="4"/>
  <c r="U26" i="4"/>
  <c r="K27" i="4"/>
  <c r="N27" i="4"/>
  <c r="O27" i="4"/>
  <c r="U27" i="4"/>
  <c r="K28" i="4"/>
  <c r="N28" i="4"/>
  <c r="O28" i="4"/>
  <c r="U28" i="4"/>
  <c r="K29" i="4"/>
  <c r="N29" i="4"/>
  <c r="O29" i="4"/>
  <c r="U29" i="4"/>
  <c r="K30" i="4"/>
  <c r="N30" i="4"/>
  <c r="O30" i="4"/>
  <c r="U30" i="4"/>
  <c r="K31" i="4"/>
  <c r="N31" i="4"/>
  <c r="O31" i="4"/>
  <c r="U31" i="4"/>
  <c r="K32" i="4"/>
  <c r="N32" i="4"/>
  <c r="O32" i="4"/>
  <c r="U32" i="4"/>
  <c r="K33" i="4"/>
  <c r="N33" i="4"/>
  <c r="O33" i="4"/>
  <c r="U33" i="4"/>
  <c r="K34" i="4"/>
  <c r="N34" i="4"/>
  <c r="O34" i="4"/>
  <c r="U34" i="4"/>
  <c r="K35" i="4"/>
  <c r="N35" i="4"/>
  <c r="O35" i="4"/>
  <c r="U35" i="4"/>
  <c r="K36" i="4"/>
  <c r="N36" i="4"/>
  <c r="O36" i="4"/>
  <c r="U36" i="4"/>
  <c r="K37" i="4"/>
  <c r="N37" i="4"/>
  <c r="O37" i="4"/>
  <c r="P37" i="4"/>
  <c r="S37" i="4"/>
  <c r="T37" i="4"/>
  <c r="K38" i="4"/>
  <c r="N38" i="4"/>
  <c r="O38" i="4"/>
  <c r="P38" i="4"/>
  <c r="S38" i="4"/>
  <c r="T38" i="4"/>
  <c r="K39" i="4"/>
  <c r="N39" i="4"/>
  <c r="O39" i="4"/>
  <c r="P39" i="4"/>
  <c r="S39" i="4"/>
  <c r="T39" i="4"/>
  <c r="K42" i="4"/>
  <c r="N42" i="4"/>
  <c r="O42" i="4"/>
  <c r="P42" i="4"/>
  <c r="S42" i="4"/>
  <c r="T42" i="4"/>
  <c r="K43" i="4"/>
  <c r="N43" i="4"/>
  <c r="O43" i="4"/>
  <c r="P43" i="4"/>
  <c r="S43" i="4"/>
  <c r="T43" i="4"/>
  <c r="K41" i="4"/>
  <c r="N41" i="4"/>
  <c r="O41" i="4"/>
  <c r="P41" i="4"/>
  <c r="S41" i="4"/>
  <c r="T41" i="4"/>
  <c r="K40" i="4"/>
  <c r="N40" i="4"/>
  <c r="O40" i="4"/>
  <c r="P40" i="4"/>
  <c r="S40" i="4"/>
  <c r="T40" i="4"/>
  <c r="K44" i="4"/>
  <c r="N44" i="4"/>
  <c r="O44" i="4"/>
  <c r="P44" i="4"/>
  <c r="S44" i="4"/>
  <c r="T44" i="4"/>
  <c r="K45" i="4"/>
  <c r="N45" i="4"/>
  <c r="O45" i="4"/>
  <c r="P45" i="4"/>
  <c r="S45" i="4"/>
  <c r="T45" i="4"/>
  <c r="K46" i="4"/>
  <c r="N46" i="4"/>
  <c r="O46" i="4"/>
  <c r="P46" i="4"/>
  <c r="S46" i="4"/>
  <c r="T46" i="4"/>
  <c r="K47" i="4"/>
  <c r="N47" i="4"/>
  <c r="O47" i="4"/>
  <c r="P47" i="4"/>
  <c r="S47" i="4"/>
  <c r="T47" i="4"/>
  <c r="K48" i="4"/>
  <c r="N48" i="4"/>
  <c r="O48" i="4"/>
  <c r="P48" i="4"/>
  <c r="S48" i="4"/>
  <c r="T48" i="4"/>
  <c r="K49" i="4"/>
  <c r="N49" i="4"/>
  <c r="O49" i="4"/>
  <c r="P49" i="4"/>
  <c r="S49" i="4"/>
  <c r="T49" i="4"/>
  <c r="K50" i="4"/>
  <c r="N50" i="4"/>
  <c r="O50" i="4"/>
  <c r="P50" i="4"/>
  <c r="S50" i="4"/>
  <c r="T50" i="4"/>
  <c r="U40" i="4"/>
  <c r="U50" i="4"/>
  <c r="U49" i="4"/>
  <c r="U39" i="4"/>
  <c r="U43" i="4"/>
  <c r="U38" i="4"/>
  <c r="U47" i="4"/>
  <c r="U46" i="4"/>
  <c r="U41" i="4"/>
  <c r="U45" i="4"/>
  <c r="U37" i="4"/>
  <c r="U48" i="4"/>
  <c r="U44" i="4"/>
  <c r="U42" i="4"/>
  <c r="H30" i="3"/>
  <c r="H24" i="3"/>
  <c r="H25" i="3"/>
  <c r="H26" i="3"/>
  <c r="H27" i="3"/>
  <c r="H28" i="3"/>
  <c r="H29" i="3"/>
  <c r="I24" i="3"/>
  <c r="G6" i="3"/>
  <c r="G5" i="3"/>
  <c r="G4" i="3"/>
  <c r="I30" i="3"/>
  <c r="I25" i="3"/>
  <c r="I26" i="3"/>
  <c r="I27" i="3"/>
  <c r="I28" i="3"/>
  <c r="I29" i="3"/>
  <c r="S80" i="2"/>
  <c r="S81" i="2"/>
  <c r="S82" i="2"/>
  <c r="S83" i="2"/>
  <c r="S84" i="2"/>
  <c r="S85" i="2"/>
  <c r="O80" i="2"/>
  <c r="O81" i="2"/>
  <c r="O70" i="2"/>
  <c r="O71" i="2"/>
  <c r="O72" i="2"/>
  <c r="O73" i="2"/>
  <c r="O74" i="2"/>
  <c r="O75" i="2"/>
  <c r="O76" i="2"/>
  <c r="O77" i="2"/>
  <c r="S70" i="2"/>
  <c r="S71" i="2"/>
  <c r="S72" i="2"/>
  <c r="S73" i="2"/>
  <c r="O60" i="2"/>
  <c r="S60" i="2"/>
  <c r="S61" i="2"/>
  <c r="S62" i="2"/>
  <c r="S63" i="2"/>
  <c r="S64" i="2"/>
  <c r="S65" i="2"/>
  <c r="S66" i="2"/>
  <c r="S67" i="2"/>
  <c r="W11" i="2"/>
  <c r="W3" i="2"/>
  <c r="W4" i="2"/>
  <c r="W5" i="2"/>
  <c r="W6" i="2"/>
  <c r="W7" i="2"/>
  <c r="W8" i="2"/>
  <c r="W9" i="2"/>
  <c r="W10" i="2"/>
  <c r="W13" i="2"/>
  <c r="S3" i="2"/>
  <c r="S4" i="2"/>
  <c r="S5" i="2"/>
  <c r="S6" i="2"/>
  <c r="S7" i="2"/>
  <c r="S8" i="2"/>
  <c r="S9" i="2"/>
  <c r="S10" i="2"/>
  <c r="S11" i="2"/>
  <c r="U26" i="2"/>
  <c r="U27" i="2"/>
  <c r="U28" i="2"/>
  <c r="U29" i="2"/>
  <c r="U30" i="2"/>
  <c r="U31" i="2"/>
  <c r="U32" i="2"/>
  <c r="U33" i="2"/>
  <c r="U34" i="2"/>
  <c r="U35" i="2"/>
  <c r="U36" i="2"/>
  <c r="Q26" i="2"/>
  <c r="Q27" i="2"/>
  <c r="S26" i="2"/>
  <c r="O26" i="2"/>
  <c r="O27" i="2"/>
  <c r="O28" i="2"/>
  <c r="O29" i="2"/>
  <c r="O30" i="2"/>
  <c r="O31" i="2"/>
  <c r="O32" i="2"/>
  <c r="O33" i="2"/>
  <c r="O34" i="2"/>
  <c r="S69" i="2"/>
  <c r="S68" i="2"/>
  <c r="O78" i="2"/>
  <c r="O79" i="2"/>
  <c r="O36" i="2"/>
  <c r="O35" i="2"/>
  <c r="S27" i="2"/>
  <c r="V27" i="2"/>
  <c r="S13" i="2"/>
  <c r="S12" i="2"/>
  <c r="W27" i="2"/>
  <c r="Q28" i="2"/>
  <c r="Q29" i="2"/>
  <c r="V26" i="2"/>
  <c r="W26" i="2"/>
  <c r="V60" i="2"/>
  <c r="X60" i="2"/>
  <c r="O61" i="2"/>
  <c r="V81" i="2"/>
  <c r="X81" i="2"/>
  <c r="O82" i="2"/>
  <c r="V80" i="2"/>
  <c r="X80" i="2"/>
  <c r="V72" i="2"/>
  <c r="X72" i="2"/>
  <c r="V71" i="2"/>
  <c r="X71" i="2"/>
  <c r="V70" i="2"/>
  <c r="X70" i="2"/>
  <c r="V73" i="2"/>
  <c r="X73" i="2"/>
  <c r="S74" i="2"/>
  <c r="U14" i="2"/>
  <c r="U15" i="2"/>
  <c r="U16" i="2"/>
  <c r="U17" i="2"/>
  <c r="U18" i="2"/>
  <c r="U19" i="2"/>
  <c r="U20" i="2"/>
  <c r="U21" i="2"/>
  <c r="U22" i="2"/>
  <c r="U23" i="2"/>
  <c r="U24" i="2"/>
  <c r="U25" i="2"/>
  <c r="S14" i="2"/>
  <c r="S15" i="2"/>
  <c r="S16" i="2"/>
  <c r="S17" i="2"/>
  <c r="S18" i="2"/>
  <c r="S19" i="2"/>
  <c r="S20" i="2"/>
  <c r="S21" i="2"/>
  <c r="S22" i="2"/>
  <c r="S23" i="2"/>
  <c r="S24" i="2"/>
  <c r="S25" i="2"/>
  <c r="Q14" i="2"/>
  <c r="O3" i="2"/>
  <c r="O14" i="2"/>
  <c r="S28" i="2"/>
  <c r="W28" i="2"/>
  <c r="X27" i="2"/>
  <c r="X26" i="2"/>
  <c r="X50" i="2"/>
  <c r="O15" i="2"/>
  <c r="V14" i="2"/>
  <c r="V82" i="2"/>
  <c r="X82" i="2"/>
  <c r="O83" i="2"/>
  <c r="O4" i="2"/>
  <c r="V3" i="2"/>
  <c r="X3" i="2"/>
  <c r="X51" i="2"/>
  <c r="Q15" i="2"/>
  <c r="W14" i="2"/>
  <c r="X49" i="2"/>
  <c r="O62" i="2"/>
  <c r="V61" i="2"/>
  <c r="X61" i="2"/>
  <c r="V74" i="2"/>
  <c r="X74" i="2"/>
  <c r="S75" i="2"/>
  <c r="Q30" i="2"/>
  <c r="W29" i="2"/>
  <c r="H78" i="2"/>
  <c r="S29" i="2"/>
  <c r="V28" i="2"/>
  <c r="X28" i="2"/>
  <c r="X14" i="2"/>
  <c r="O84" i="2"/>
  <c r="O85" i="2"/>
  <c r="V85" i="2"/>
  <c r="X85" i="2"/>
  <c r="V83" i="2"/>
  <c r="X83" i="2"/>
  <c r="Q16" i="2"/>
  <c r="W15" i="2"/>
  <c r="O63" i="2"/>
  <c r="V62" i="2"/>
  <c r="X62" i="2"/>
  <c r="X52" i="2"/>
  <c r="O5" i="2"/>
  <c r="V4" i="2"/>
  <c r="X4" i="2"/>
  <c r="O16" i="2"/>
  <c r="V15" i="2"/>
  <c r="X15" i="2"/>
  <c r="S76" i="2"/>
  <c r="V75" i="2"/>
  <c r="X75" i="2"/>
  <c r="Q31" i="2"/>
  <c r="W30" i="2"/>
  <c r="H71" i="2"/>
  <c r="H72" i="2"/>
  <c r="H73" i="2"/>
  <c r="H76" i="2"/>
  <c r="H77" i="2"/>
  <c r="H79" i="2"/>
  <c r="H80" i="2"/>
  <c r="H81" i="2"/>
  <c r="H82" i="2"/>
  <c r="H83" i="2"/>
  <c r="H84" i="2"/>
  <c r="H85" i="2"/>
  <c r="H86" i="2"/>
  <c r="H87" i="2"/>
  <c r="H88" i="2"/>
  <c r="H89" i="2"/>
  <c r="H91" i="2"/>
  <c r="H92" i="2"/>
  <c r="H93" i="2"/>
  <c r="H94" i="2"/>
  <c r="H95" i="2"/>
  <c r="H97" i="2"/>
  <c r="H99" i="2"/>
  <c r="H101" i="2"/>
  <c r="H102" i="2"/>
  <c r="H104" i="2"/>
  <c r="H5" i="2"/>
  <c r="H6" i="2"/>
  <c r="H7" i="2"/>
  <c r="H8" i="2"/>
  <c r="H9" i="2"/>
  <c r="H10" i="2"/>
  <c r="H11" i="2"/>
  <c r="H12" i="2"/>
  <c r="H14" i="2"/>
  <c r="S30" i="2"/>
  <c r="V29" i="2"/>
  <c r="X29" i="2"/>
  <c r="V84" i="2"/>
  <c r="X84" i="2"/>
  <c r="O17" i="2"/>
  <c r="V16" i="2"/>
  <c r="X53" i="2"/>
  <c r="W16" i="2"/>
  <c r="Q17" i="2"/>
  <c r="O6" i="2"/>
  <c r="V5" i="2"/>
  <c r="X5" i="2"/>
  <c r="O64" i="2"/>
  <c r="V63" i="2"/>
  <c r="X63" i="2"/>
  <c r="S77" i="2"/>
  <c r="S78" i="2"/>
  <c r="V78" i="2"/>
  <c r="X78" i="2"/>
  <c r="V76" i="2"/>
  <c r="X76" i="2"/>
  <c r="Q32" i="2"/>
  <c r="W31" i="2"/>
  <c r="S31" i="2"/>
  <c r="V30" i="2"/>
  <c r="X30" i="2"/>
  <c r="X16" i="2"/>
  <c r="O65" i="2"/>
  <c r="V64" i="2"/>
  <c r="X64" i="2"/>
  <c r="Q18" i="2"/>
  <c r="W17" i="2"/>
  <c r="O18" i="2"/>
  <c r="V17" i="2"/>
  <c r="O7" i="2"/>
  <c r="V6" i="2"/>
  <c r="X6" i="2"/>
  <c r="X54" i="2"/>
  <c r="V77" i="2"/>
  <c r="X77" i="2"/>
  <c r="S79" i="2"/>
  <c r="Q33" i="2"/>
  <c r="W32" i="2"/>
  <c r="G12" i="3"/>
  <c r="G11" i="3"/>
  <c r="G10" i="3"/>
  <c r="G9" i="3"/>
  <c r="G8" i="3"/>
  <c r="G7" i="3"/>
  <c r="S32" i="2"/>
  <c r="V31" i="2"/>
  <c r="X31" i="2"/>
  <c r="X17" i="2"/>
  <c r="O8" i="2"/>
  <c r="V7" i="2"/>
  <c r="X7" i="2"/>
  <c r="W18" i="2"/>
  <c r="Q19" i="2"/>
  <c r="X55" i="2"/>
  <c r="O19" i="2"/>
  <c r="V18" i="2"/>
  <c r="O66" i="2"/>
  <c r="V65" i="2"/>
  <c r="X65" i="2"/>
  <c r="V79" i="2"/>
  <c r="X79" i="2"/>
  <c r="Q34" i="2"/>
  <c r="Q35" i="2"/>
  <c r="W35" i="2"/>
  <c r="W33" i="2"/>
  <c r="H3" i="2"/>
  <c r="H4" i="2"/>
  <c r="H19" i="2"/>
  <c r="S33" i="2"/>
  <c r="V32" i="2"/>
  <c r="X32" i="2"/>
  <c r="X18" i="2"/>
  <c r="X56" i="2"/>
  <c r="O9" i="2"/>
  <c r="V8" i="2"/>
  <c r="X8" i="2"/>
  <c r="O67" i="2"/>
  <c r="O68" i="2"/>
  <c r="V68" i="2"/>
  <c r="X68" i="2"/>
  <c r="V66" i="2"/>
  <c r="X66" i="2"/>
  <c r="O20" i="2"/>
  <c r="V19" i="2"/>
  <c r="Q20" i="2"/>
  <c r="W19" i="2"/>
  <c r="Q36" i="2"/>
  <c r="W36" i="2"/>
  <c r="W34" i="2"/>
  <c r="X58" i="2"/>
  <c r="S34" i="2"/>
  <c r="S35" i="2"/>
  <c r="V35" i="2"/>
  <c r="X35" i="2"/>
  <c r="V33" i="2"/>
  <c r="X33" i="2"/>
  <c r="O69" i="2"/>
  <c r="V67" i="2"/>
  <c r="X67" i="2"/>
  <c r="X19" i="2"/>
  <c r="Q21" i="2"/>
  <c r="W21" i="2"/>
  <c r="W20" i="2"/>
  <c r="O21" i="2"/>
  <c r="V20" i="2"/>
  <c r="O10" i="2"/>
  <c r="V9" i="2"/>
  <c r="X9" i="2"/>
  <c r="X57" i="2"/>
  <c r="S36" i="2"/>
  <c r="V36" i="2"/>
  <c r="X36" i="2"/>
  <c r="V34" i="2"/>
  <c r="X34" i="2"/>
  <c r="V69" i="2"/>
  <c r="X69" i="2"/>
  <c r="O11" i="2"/>
  <c r="O12" i="2"/>
  <c r="V12" i="2"/>
  <c r="X12" i="2"/>
  <c r="V10" i="2"/>
  <c r="X10" i="2"/>
  <c r="Q22" i="2"/>
  <c r="Q23" i="2"/>
  <c r="Q24" i="2"/>
  <c r="Q25" i="2"/>
  <c r="X20" i="2"/>
  <c r="X59" i="2"/>
  <c r="V21" i="2"/>
  <c r="O22" i="2"/>
  <c r="O23" i="2"/>
  <c r="O24" i="2"/>
  <c r="V23" i="2"/>
  <c r="X21" i="2"/>
  <c r="V22" i="2"/>
  <c r="W22" i="2"/>
  <c r="O13" i="2"/>
  <c r="V13" i="2"/>
  <c r="X13" i="2"/>
  <c r="V11" i="2"/>
  <c r="X11" i="2"/>
  <c r="O25" i="2"/>
  <c r="V25" i="2"/>
  <c r="V24" i="2"/>
  <c r="W24" i="2"/>
  <c r="X22" i="2"/>
  <c r="X24" i="2"/>
  <c r="W25" i="2"/>
  <c r="W23" i="2"/>
  <c r="X23" i="2"/>
  <c r="X25" i="2"/>
</calcChain>
</file>

<file path=xl/comments1.xml><?xml version="1.0" encoding="utf-8"?>
<comments xmlns="http://schemas.openxmlformats.org/spreadsheetml/2006/main">
  <authors>
    <author>CD-WDFW</author>
  </authors>
  <commentList>
    <comment ref="F23" authorId="0">
      <text>
        <r>
          <rPr>
            <b/>
            <sz val="9"/>
            <color indexed="81"/>
            <rFont val="Tahoma"/>
            <charset val="1"/>
          </rPr>
          <t>CD-WDFW:</t>
        </r>
        <r>
          <rPr>
            <sz val="9"/>
            <color indexed="81"/>
            <rFont val="Tahoma"/>
            <charset val="1"/>
          </rPr>
          <t xml:space="preserve">
From Nate</t>
        </r>
      </text>
    </comment>
  </commentList>
</comments>
</file>

<file path=xl/sharedStrings.xml><?xml version="1.0" encoding="utf-8"?>
<sst xmlns="http://schemas.openxmlformats.org/spreadsheetml/2006/main" count="981" uniqueCount="244">
  <si>
    <t>River</t>
  </si>
  <si>
    <t>Reach</t>
  </si>
  <si>
    <t>Index       (Y or N)</t>
  </si>
  <si>
    <t>Survey type (weekly or peak)</t>
  </si>
  <si>
    <t>Survey date</t>
  </si>
  <si>
    <t>Discharge</t>
  </si>
  <si>
    <t xml:space="preserve">Reach area </t>
  </si>
  <si>
    <t>Surveyors</t>
  </si>
  <si>
    <t>Mean Total Experience</t>
  </si>
  <si>
    <t>Mean         Thalweg CV</t>
  </si>
  <si>
    <t>New redds</t>
  </si>
  <si>
    <t>W6L</t>
  </si>
  <si>
    <t>W6R</t>
  </si>
  <si>
    <t>W8R</t>
  </si>
  <si>
    <t>Y</t>
  </si>
  <si>
    <t>C1</t>
  </si>
  <si>
    <t>P1</t>
  </si>
  <si>
    <t>N1</t>
  </si>
  <si>
    <t>Wenatchee</t>
  </si>
  <si>
    <t>Chiwawa</t>
  </si>
  <si>
    <t>Peshastin</t>
  </si>
  <si>
    <t>Nason</t>
  </si>
  <si>
    <t>CJ</t>
  </si>
  <si>
    <t>DP</t>
  </si>
  <si>
    <t>JC</t>
  </si>
  <si>
    <t>JE</t>
  </si>
  <si>
    <t>ND</t>
  </si>
  <si>
    <t>KT</t>
  </si>
  <si>
    <t>CM</t>
  </si>
  <si>
    <t>CD</t>
  </si>
  <si>
    <t>HT</t>
  </si>
  <si>
    <t>MJ</t>
  </si>
  <si>
    <t>Year</t>
  </si>
  <si>
    <t xml:space="preserve">River </t>
  </si>
  <si>
    <t>Redd</t>
  </si>
  <si>
    <t>Start date (1 or 2)</t>
  </si>
  <si>
    <t>Last survey date (3 or 4)</t>
  </si>
  <si>
    <t>End date (5)</t>
  </si>
  <si>
    <t>Redd life</t>
  </si>
  <si>
    <t>As of March 1 2014</t>
  </si>
  <si>
    <t>Surveyor</t>
  </si>
  <si>
    <t>Total</t>
  </si>
  <si>
    <t>Steelhead</t>
  </si>
  <si>
    <t>AM</t>
  </si>
  <si>
    <t>W2</t>
  </si>
  <si>
    <t>Effort 1</t>
  </si>
  <si>
    <t>Effort2</t>
  </si>
  <si>
    <t>Mean Effort</t>
  </si>
  <si>
    <t>ND,HT</t>
  </si>
  <si>
    <t>CD,CM</t>
  </si>
  <si>
    <t>ND,CM</t>
  </si>
  <si>
    <t>JC,JE</t>
  </si>
  <si>
    <t>W6</t>
  </si>
  <si>
    <t>CJ,ND</t>
  </si>
  <si>
    <t>W8</t>
  </si>
  <si>
    <t>MJ,CD</t>
  </si>
  <si>
    <t>W9</t>
  </si>
  <si>
    <t>W10</t>
  </si>
  <si>
    <t>CJ,DP</t>
  </si>
  <si>
    <t>W1</t>
  </si>
  <si>
    <t>W3</t>
  </si>
  <si>
    <t>W4</t>
  </si>
  <si>
    <t>W5</t>
  </si>
  <si>
    <t>CJ,CD</t>
  </si>
  <si>
    <t>CJ,JE</t>
  </si>
  <si>
    <t>Length</t>
  </si>
  <si>
    <t>Width</t>
  </si>
  <si>
    <t>Area</t>
  </si>
  <si>
    <t>LAT-start</t>
  </si>
  <si>
    <t>LONG-start</t>
  </si>
  <si>
    <t>LAT-end</t>
  </si>
  <si>
    <t>LONG-end</t>
  </si>
  <si>
    <t>W7</t>
  </si>
  <si>
    <t>Methow</t>
  </si>
  <si>
    <t>MRW1</t>
  </si>
  <si>
    <t>MRW2</t>
  </si>
  <si>
    <t>MRW3</t>
  </si>
  <si>
    <t>MRW4</t>
  </si>
  <si>
    <t>MRW5</t>
  </si>
  <si>
    <t>MRW6</t>
  </si>
  <si>
    <t>MRW7</t>
  </si>
  <si>
    <t>MRW8</t>
  </si>
  <si>
    <t>Twisp</t>
  </si>
  <si>
    <t>T1</t>
  </si>
  <si>
    <t>Weekly</t>
  </si>
  <si>
    <t>Stop time Left Bank</t>
  </si>
  <si>
    <t>Start time Left Bank</t>
  </si>
  <si>
    <t>Start time Right Bank</t>
  </si>
  <si>
    <t>Stop time Right Bank</t>
  </si>
  <si>
    <t>Peak</t>
  </si>
  <si>
    <t xml:space="preserve"> </t>
  </si>
  <si>
    <t>Effort Working 1</t>
  </si>
  <si>
    <t>Effort Working 2</t>
  </si>
  <si>
    <t>hr</t>
  </si>
  <si>
    <t>min</t>
  </si>
  <si>
    <t>min %</t>
  </si>
  <si>
    <t>Visible Redds</t>
  </si>
  <si>
    <t>Survey Date</t>
  </si>
  <si>
    <t>Right Bank</t>
  </si>
  <si>
    <t>Left Bank</t>
  </si>
  <si>
    <t>Left Bank Cumulative</t>
  </si>
  <si>
    <t>Right Bank Cumulative</t>
  </si>
  <si>
    <t xml:space="preserve">All Redds </t>
  </si>
  <si>
    <t>W9L</t>
  </si>
  <si>
    <t>W9R</t>
  </si>
  <si>
    <t>W10L</t>
  </si>
  <si>
    <t>W10R</t>
  </si>
  <si>
    <t>NOT Visible Redds by Survey Date</t>
  </si>
  <si>
    <t># Redds Visible Left Bank</t>
  </si>
  <si>
    <t># Redds Visible Right Bank</t>
  </si>
  <si>
    <t>TOTAL # Redds Visible</t>
  </si>
  <si>
    <t>Visible Redds by Survey Date</t>
  </si>
  <si>
    <t>MH</t>
  </si>
  <si>
    <t>Totals</t>
  </si>
  <si>
    <t>W9 Non-Index</t>
  </si>
  <si>
    <t>W10 Non-Index</t>
  </si>
  <si>
    <t>W6 Non-Index</t>
  </si>
  <si>
    <t>W8 Non-Index</t>
  </si>
  <si>
    <t>CD,ND</t>
  </si>
  <si>
    <t>HT,ND</t>
  </si>
  <si>
    <t>CD,MJ</t>
  </si>
  <si>
    <t>HT,CM</t>
  </si>
  <si>
    <t>MJ,HT</t>
  </si>
  <si>
    <t>N</t>
  </si>
  <si>
    <t>ND,CD</t>
  </si>
  <si>
    <t>CD,HT</t>
  </si>
  <si>
    <t>Number Live Fish</t>
  </si>
  <si>
    <t>MJ,ND</t>
  </si>
  <si>
    <t>16W9L-001</t>
  </si>
  <si>
    <t>16W9L-002</t>
  </si>
  <si>
    <t>16W9L-003</t>
  </si>
  <si>
    <t>16W9L-004</t>
  </si>
  <si>
    <t>16W9R-001</t>
  </si>
  <si>
    <t>16W9R-002</t>
  </si>
  <si>
    <t>16W9R-003</t>
  </si>
  <si>
    <t>16W9R-004</t>
  </si>
  <si>
    <t>16W9R-005</t>
  </si>
  <si>
    <t>16W9R-006</t>
  </si>
  <si>
    <t>16W9R-007</t>
  </si>
  <si>
    <t>16W9R-008</t>
  </si>
  <si>
    <t>16W9R-009</t>
  </si>
  <si>
    <t>16W9R-010</t>
  </si>
  <si>
    <t>16W9R-011</t>
  </si>
  <si>
    <t>16W9R-012</t>
  </si>
  <si>
    <t>16W9R-013</t>
  </si>
  <si>
    <t>16W9R-014</t>
  </si>
  <si>
    <t>16W9R-015</t>
  </si>
  <si>
    <t>16W9R-016</t>
  </si>
  <si>
    <t>16W9R-017</t>
  </si>
  <si>
    <t>16W9R-018</t>
  </si>
  <si>
    <t>16W9R-019</t>
  </si>
  <si>
    <t>16W8R-001</t>
  </si>
  <si>
    <t>16W6L-001</t>
  </si>
  <si>
    <t>16W6R-001</t>
  </si>
  <si>
    <t>16W6R-002</t>
  </si>
  <si>
    <t>16W6R-003</t>
  </si>
  <si>
    <t>16W6R-004</t>
  </si>
  <si>
    <t>16W6R-005</t>
  </si>
  <si>
    <t>16W6R-006</t>
  </si>
  <si>
    <t>16W6R-007</t>
  </si>
  <si>
    <t>16W6R-008</t>
  </si>
  <si>
    <t>16W6R-009</t>
  </si>
  <si>
    <t>16W6R-010</t>
  </si>
  <si>
    <t>HT,MJ</t>
  </si>
  <si>
    <t>Redd was a 6 for weeks</t>
  </si>
  <si>
    <t>Peak W4-6</t>
  </si>
  <si>
    <t>Peak W1-3</t>
  </si>
  <si>
    <t>16W10L-002</t>
  </si>
  <si>
    <t>16W10L-003</t>
  </si>
  <si>
    <t>16W10L-004</t>
  </si>
  <si>
    <t>16W10L-005</t>
  </si>
  <si>
    <t>16W10L-006</t>
  </si>
  <si>
    <t>16W10L-007</t>
  </si>
  <si>
    <t>16W10L-008</t>
  </si>
  <si>
    <t>16W10L-009</t>
  </si>
  <si>
    <t>16W10L-010</t>
  </si>
  <si>
    <t>16W10L-011</t>
  </si>
  <si>
    <t>16W10L-012</t>
  </si>
  <si>
    <t>16W10L-013</t>
  </si>
  <si>
    <t>16W10L-014</t>
  </si>
  <si>
    <t>16W10L-015</t>
  </si>
  <si>
    <t>16W10L-016</t>
  </si>
  <si>
    <t>16W10L-017</t>
  </si>
  <si>
    <t>16W10L-018</t>
  </si>
  <si>
    <t>16W10L-019</t>
  </si>
  <si>
    <t>16W10L-020</t>
  </si>
  <si>
    <t>16W10L-021</t>
  </si>
  <si>
    <t>16W10L-022</t>
  </si>
  <si>
    <t>16W10L-023</t>
  </si>
  <si>
    <t>16W10L-024</t>
  </si>
  <si>
    <t>16W10L-025</t>
  </si>
  <si>
    <t>16W10L-026</t>
  </si>
  <si>
    <t>16W10L-027</t>
  </si>
  <si>
    <t>16W10L-028</t>
  </si>
  <si>
    <t>16W10L-029</t>
  </si>
  <si>
    <t>16W10L-030</t>
  </si>
  <si>
    <t>16W10L-031</t>
  </si>
  <si>
    <t>16W10L-032</t>
  </si>
  <si>
    <t>16W10L-033</t>
  </si>
  <si>
    <t>16W10L-001</t>
  </si>
  <si>
    <t>16W10R-002</t>
  </si>
  <si>
    <t>16W10R-003</t>
  </si>
  <si>
    <t>16W10R-004</t>
  </si>
  <si>
    <t>16W10R-005</t>
  </si>
  <si>
    <t>16W10R-006</t>
  </si>
  <si>
    <t>16W10R-007</t>
  </si>
  <si>
    <t>16W10R-008</t>
  </si>
  <si>
    <t>16W10R-009</t>
  </si>
  <si>
    <t>16W10R-010</t>
  </si>
  <si>
    <t>16W10R-011</t>
  </si>
  <si>
    <t>16W10R-012</t>
  </si>
  <si>
    <t>16W10R-013</t>
  </si>
  <si>
    <t>16W10R-014</t>
  </si>
  <si>
    <t>16W10R-015</t>
  </si>
  <si>
    <t>16W10R-016</t>
  </si>
  <si>
    <t>16W10R-017</t>
  </si>
  <si>
    <t>16W10R-018</t>
  </si>
  <si>
    <t>16W10R-019</t>
  </si>
  <si>
    <t>16W10R-020</t>
  </si>
  <si>
    <t>16W10R-021</t>
  </si>
  <si>
    <t>16W10R-022</t>
  </si>
  <si>
    <t>16W10R-023</t>
  </si>
  <si>
    <t>16W10R-024</t>
  </si>
  <si>
    <t>16W10R-025</t>
  </si>
  <si>
    <t>16W10R-026</t>
  </si>
  <si>
    <t>16W10R-027</t>
  </si>
  <si>
    <t>16W10R-028</t>
  </si>
  <si>
    <t>16W10R-029</t>
  </si>
  <si>
    <t>16W10R-030</t>
  </si>
  <si>
    <t>16W10R-031</t>
  </si>
  <si>
    <t>16W10R-032</t>
  </si>
  <si>
    <t>16W10R-033</t>
  </si>
  <si>
    <t>16W10R-034</t>
  </si>
  <si>
    <t>16W10R-035</t>
  </si>
  <si>
    <t>16W10R-036</t>
  </si>
  <si>
    <t>16W10R-037</t>
  </si>
  <si>
    <t>16W10R-038</t>
  </si>
  <si>
    <t>16W10R-039</t>
  </si>
  <si>
    <t>16W10R-040</t>
  </si>
  <si>
    <t>Couple weeks old</t>
  </si>
  <si>
    <t>Not surveyors for 2016</t>
  </si>
  <si>
    <t>As of March 1 2016</t>
  </si>
  <si>
    <t>2016 Surveyor Total Mean Experience</t>
  </si>
  <si>
    <t>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</si>
</sst>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h:mm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0" xfId="0" applyNumberFormat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/>
    </xf>
    <xf numFmtId="2" fontId="0" fillId="2" borderId="0" xfId="0" applyNumberFormat="1" applyFill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 wrapText="1"/>
    </xf>
    <xf numFmtId="1" fontId="0" fillId="0" borderId="0" xfId="0" applyNumberFormat="1" applyAlignment="1" applyProtection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/>
    <xf numFmtId="0" fontId="0" fillId="0" borderId="7" xfId="0" applyBorder="1"/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 wrapText="1"/>
    </xf>
    <xf numFmtId="0" fontId="0" fillId="5" borderId="14" xfId="0" applyFill="1" applyBorder="1" applyAlignment="1">
      <alignment horizontal="center" vertical="center" wrapText="1"/>
    </xf>
    <xf numFmtId="1" fontId="0" fillId="5" borderId="15" xfId="0" applyNumberFormat="1" applyFill="1" applyBorder="1" applyAlignment="1">
      <alignment horizontal="center" wrapText="1"/>
    </xf>
    <xf numFmtId="1" fontId="0" fillId="5" borderId="13" xfId="0" applyNumberFormat="1" applyFill="1" applyBorder="1" applyAlignment="1">
      <alignment horizontal="center" wrapText="1"/>
    </xf>
    <xf numFmtId="0" fontId="0" fillId="5" borderId="7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6" fontId="0" fillId="6" borderId="4" xfId="0" applyNumberFormat="1" applyFill="1" applyBorder="1"/>
    <xf numFmtId="166" fontId="0" fillId="6" borderId="0" xfId="0" applyNumberFormat="1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0" borderId="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6" borderId="0" xfId="0" applyNumberFormat="1" applyFill="1"/>
    <xf numFmtId="166" fontId="0" fillId="0" borderId="4" xfId="0" applyNumberFormat="1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18" xfId="0" applyFill="1" applyBorder="1"/>
    <xf numFmtId="0" fontId="0" fillId="6" borderId="4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166" fontId="0" fillId="0" borderId="0" xfId="0" applyNumberFormat="1" applyFill="1" applyBorder="1"/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2" borderId="4" xfId="0" applyNumberFormat="1" applyFill="1" applyBorder="1"/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18" xfId="0" applyNumberFormat="1" applyFill="1" applyBorder="1" applyAlignment="1">
      <alignment horizontal="center"/>
    </xf>
    <xf numFmtId="166" fontId="0" fillId="0" borderId="0" xfId="0" applyNumberFormat="1" applyFill="1"/>
    <xf numFmtId="1" fontId="0" fillId="0" borderId="4" xfId="0" applyNumberFormat="1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ill="1" applyBorder="1"/>
    <xf numFmtId="0" fontId="1" fillId="0" borderId="19" xfId="1" applyFont="1" applyFill="1" applyBorder="1" applyAlignment="1">
      <alignment wrapText="1"/>
    </xf>
    <xf numFmtId="14" fontId="1" fillId="0" borderId="19" xfId="1" applyNumberFormat="1" applyFont="1" applyFill="1" applyBorder="1" applyAlignment="1">
      <alignment horizontal="right" wrapText="1"/>
    </xf>
    <xf numFmtId="0" fontId="1" fillId="0" borderId="5" xfId="1" applyFont="1" applyFill="1" applyBorder="1" applyAlignment="1">
      <alignment wrapText="1"/>
    </xf>
    <xf numFmtId="14" fontId="1" fillId="0" borderId="5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14" fontId="0" fillId="0" borderId="0" xfId="0" applyNumberFormat="1" applyFill="1"/>
    <xf numFmtId="0" fontId="0" fillId="0" borderId="7" xfId="0" applyFill="1" applyBorder="1"/>
    <xf numFmtId="0" fontId="1" fillId="0" borderId="6" xfId="1" applyFont="1" applyFill="1" applyBorder="1" applyAlignment="1">
      <alignment wrapText="1"/>
    </xf>
    <xf numFmtId="14" fontId="1" fillId="0" borderId="6" xfId="1" applyNumberFormat="1" applyFont="1" applyFill="1" applyBorder="1" applyAlignment="1">
      <alignment horizontal="right" wrapText="1"/>
    </xf>
    <xf numFmtId="14" fontId="0" fillId="0" borderId="1" xfId="0" applyNumberFormat="1" applyFill="1" applyBorder="1"/>
    <xf numFmtId="14" fontId="0" fillId="0" borderId="7" xfId="0" applyNumberFormat="1" applyFill="1" applyBorder="1"/>
    <xf numFmtId="0" fontId="1" fillId="0" borderId="3" xfId="1" applyFont="1" applyFill="1" applyBorder="1" applyAlignment="1">
      <alignment wrapText="1"/>
    </xf>
    <xf numFmtId="0" fontId="1" fillId="0" borderId="8" xfId="1" applyFont="1" applyFill="1" applyBorder="1" applyAlignment="1">
      <alignment wrapText="1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1" fontId="3" fillId="5" borderId="16" xfId="0" applyNumberFormat="1" applyFont="1" applyFill="1" applyBorder="1" applyAlignment="1">
      <alignment horizontal="center"/>
    </xf>
    <xf numFmtId="1" fontId="3" fillId="5" borderId="17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 wrapText="1"/>
    </xf>
    <xf numFmtId="0" fontId="3" fillId="5" borderId="1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R98" sqref="R98"/>
    </sheetView>
  </sheetViews>
  <sheetFormatPr baseColWidth="10" defaultColWidth="11.5" defaultRowHeight="15" x14ac:dyDescent="0.2"/>
  <cols>
    <col min="1" max="2" width="11.5" style="15"/>
    <col min="3" max="3" width="7.5" style="15" bestFit="1" customWidth="1"/>
    <col min="4" max="5" width="11.5" style="15"/>
    <col min="6" max="6" width="11.5" style="17"/>
    <col min="7" max="10" width="11.5" style="23"/>
    <col min="11" max="11" width="11.5" style="27"/>
    <col min="12" max="12" width="4.6640625" style="17" customWidth="1"/>
    <col min="13" max="13" width="4.5" style="17" customWidth="1"/>
    <col min="14" max="14" width="7.5" style="20" customWidth="1"/>
    <col min="15" max="15" width="11.5" style="20"/>
    <col min="16" max="16" width="11.5" style="23"/>
    <col min="17" max="17" width="4.83203125" style="17" customWidth="1"/>
    <col min="18" max="18" width="4.6640625" style="17" customWidth="1"/>
    <col min="19" max="19" width="7.5" style="23" customWidth="1"/>
    <col min="20" max="20" width="8.5" style="23" customWidth="1"/>
    <col min="21" max="21" width="11.5" style="20"/>
    <col min="22" max="23" width="11.5" style="15"/>
    <col min="24" max="24" width="14.1640625" style="21" bestFit="1" customWidth="1"/>
    <col min="25" max="25" width="11.5" style="15"/>
    <col min="26" max="26" width="11.5" style="20"/>
    <col min="27" max="27" width="11.5" style="15"/>
    <col min="28" max="28" width="26.6640625" style="15" bestFit="1" customWidth="1"/>
    <col min="29" max="16384" width="11.5" style="15"/>
  </cols>
  <sheetData>
    <row r="1" spans="1:28" ht="48.7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38" t="s">
        <v>96</v>
      </c>
      <c r="G1" s="35" t="s">
        <v>86</v>
      </c>
      <c r="H1" s="35" t="s">
        <v>85</v>
      </c>
      <c r="I1" s="35" t="s">
        <v>87</v>
      </c>
      <c r="J1" s="35" t="s">
        <v>88</v>
      </c>
      <c r="K1" s="31" t="s">
        <v>91</v>
      </c>
      <c r="L1" s="117" t="s">
        <v>93</v>
      </c>
      <c r="M1" s="117" t="s">
        <v>94</v>
      </c>
      <c r="N1" s="30" t="s">
        <v>95</v>
      </c>
      <c r="O1" s="33" t="s">
        <v>45</v>
      </c>
      <c r="P1" s="34" t="s">
        <v>92</v>
      </c>
      <c r="Q1" s="118" t="s">
        <v>93</v>
      </c>
      <c r="R1" s="118" t="s">
        <v>94</v>
      </c>
      <c r="S1" s="36" t="s">
        <v>95</v>
      </c>
      <c r="T1" s="35" t="s">
        <v>46</v>
      </c>
      <c r="U1" s="33" t="s">
        <v>47</v>
      </c>
      <c r="V1" s="12" t="s">
        <v>5</v>
      </c>
      <c r="W1" s="1" t="s">
        <v>6</v>
      </c>
      <c r="X1" s="14" t="s">
        <v>7</v>
      </c>
      <c r="Y1" s="33" t="s">
        <v>8</v>
      </c>
      <c r="Z1" s="33" t="s">
        <v>9</v>
      </c>
      <c r="AA1" s="12" t="s">
        <v>10</v>
      </c>
      <c r="AB1" s="56" t="s">
        <v>126</v>
      </c>
    </row>
    <row r="2" spans="1:28" x14ac:dyDescent="0.2">
      <c r="A2" s="109" t="s">
        <v>18</v>
      </c>
      <c r="B2" s="152" t="s">
        <v>56</v>
      </c>
      <c r="C2" s="152" t="s">
        <v>14</v>
      </c>
      <c r="D2" s="152" t="s">
        <v>84</v>
      </c>
      <c r="E2" s="110">
        <v>42436</v>
      </c>
      <c r="F2" s="28">
        <v>0</v>
      </c>
      <c r="G2" s="19">
        <v>0.50763888888888886</v>
      </c>
      <c r="H2" s="19">
        <v>0.6118055555555556</v>
      </c>
      <c r="I2" s="111">
        <v>0.50763888888888886</v>
      </c>
      <c r="J2" s="111">
        <v>0.60347222222222219</v>
      </c>
      <c r="K2" s="32">
        <f t="shared" ref="K2:K33" si="0">(H2-G2)</f>
        <v>0.10416666666666674</v>
      </c>
      <c r="L2" s="28">
        <v>2</v>
      </c>
      <c r="M2" s="28">
        <v>30</v>
      </c>
      <c r="N2" s="29">
        <f t="shared" ref="N2:N33" si="1">(M2/60)</f>
        <v>0.5</v>
      </c>
      <c r="O2" s="20">
        <f t="shared" ref="O2:O33" si="2">(L2+N2)</f>
        <v>2.5</v>
      </c>
      <c r="P2" s="32">
        <f t="shared" ref="P2:P35" si="3">(J2-I2)</f>
        <v>9.5833333333333326E-2</v>
      </c>
      <c r="Q2" s="17">
        <v>2</v>
      </c>
      <c r="R2" s="17">
        <v>18</v>
      </c>
      <c r="S2" s="20">
        <f t="shared" ref="S2:S34" si="4">(R2/60)</f>
        <v>0.3</v>
      </c>
      <c r="T2" s="20">
        <f>(Q2+S2)</f>
        <v>2.2999999999999998</v>
      </c>
      <c r="U2" s="20">
        <f>AVERAGE(O2,T2)</f>
        <v>2.4</v>
      </c>
      <c r="V2" s="17">
        <v>3292</v>
      </c>
      <c r="X2" s="21" t="s">
        <v>48</v>
      </c>
      <c r="Y2" s="15">
        <v>42.5</v>
      </c>
      <c r="Z2" s="20">
        <v>26.22</v>
      </c>
      <c r="AA2" s="15">
        <v>0</v>
      </c>
      <c r="AB2" s="108">
        <v>0</v>
      </c>
    </row>
    <row r="3" spans="1:28" x14ac:dyDescent="0.2">
      <c r="A3" s="109" t="s">
        <v>19</v>
      </c>
      <c r="B3" s="152" t="s">
        <v>15</v>
      </c>
      <c r="C3" s="152" t="s">
        <v>14</v>
      </c>
      <c r="D3" s="152" t="s">
        <v>84</v>
      </c>
      <c r="E3" s="110">
        <v>42437</v>
      </c>
      <c r="F3" s="28">
        <v>0</v>
      </c>
      <c r="G3" s="19">
        <v>0.45</v>
      </c>
      <c r="H3" s="19">
        <v>0.4597222222222222</v>
      </c>
      <c r="I3" s="19"/>
      <c r="J3" s="19"/>
      <c r="K3" s="32">
        <f t="shared" si="0"/>
        <v>9.7222222222221877E-3</v>
      </c>
      <c r="L3" s="28">
        <v>0</v>
      </c>
      <c r="M3" s="28">
        <v>14</v>
      </c>
      <c r="N3" s="29">
        <f t="shared" si="1"/>
        <v>0.23333333333333334</v>
      </c>
      <c r="O3" s="20">
        <f t="shared" si="2"/>
        <v>0.23333333333333334</v>
      </c>
      <c r="P3" s="32"/>
      <c r="S3" s="20"/>
      <c r="T3" s="20"/>
      <c r="U3" s="20">
        <f t="shared" ref="U3:U36" si="5">AVERAGE(O3,T3)</f>
        <v>0.23333333333333334</v>
      </c>
      <c r="V3" s="17">
        <v>504</v>
      </c>
      <c r="X3" s="21" t="s">
        <v>29</v>
      </c>
      <c r="Y3" s="15">
        <v>45.7</v>
      </c>
      <c r="AA3" s="15">
        <v>0</v>
      </c>
      <c r="AB3" s="108">
        <v>0</v>
      </c>
    </row>
    <row r="4" spans="1:28" x14ac:dyDescent="0.2">
      <c r="A4" s="109" t="s">
        <v>18</v>
      </c>
      <c r="B4" s="152" t="s">
        <v>54</v>
      </c>
      <c r="C4" s="152" t="s">
        <v>14</v>
      </c>
      <c r="D4" s="152" t="s">
        <v>84</v>
      </c>
      <c r="E4" s="110">
        <v>42437</v>
      </c>
      <c r="F4" s="28">
        <v>0</v>
      </c>
      <c r="G4" s="19">
        <v>0.50694444444444442</v>
      </c>
      <c r="H4" s="19">
        <v>0.51388888888888895</v>
      </c>
      <c r="I4" s="19">
        <v>0.50763888888888886</v>
      </c>
      <c r="J4" s="19">
        <v>0.51388888888888895</v>
      </c>
      <c r="K4" s="32">
        <f t="shared" si="0"/>
        <v>6.9444444444445308E-3</v>
      </c>
      <c r="L4" s="28">
        <v>0</v>
      </c>
      <c r="M4" s="28">
        <v>10</v>
      </c>
      <c r="N4" s="29">
        <f t="shared" si="1"/>
        <v>0.16666666666666666</v>
      </c>
      <c r="O4" s="20">
        <f t="shared" si="2"/>
        <v>0.16666666666666666</v>
      </c>
      <c r="P4" s="32">
        <f t="shared" si="3"/>
        <v>6.2500000000000888E-3</v>
      </c>
      <c r="Q4" s="17">
        <v>0</v>
      </c>
      <c r="R4" s="17">
        <v>9</v>
      </c>
      <c r="S4" s="20">
        <f t="shared" si="4"/>
        <v>0.15</v>
      </c>
      <c r="T4" s="20">
        <f t="shared" ref="T4:T34" si="6">(Q4+S4)</f>
        <v>0.15</v>
      </c>
      <c r="U4" s="20">
        <f t="shared" si="5"/>
        <v>0.15833333333333333</v>
      </c>
      <c r="V4" s="17">
        <v>3150</v>
      </c>
      <c r="X4" s="21" t="s">
        <v>118</v>
      </c>
      <c r="Y4" s="15">
        <v>51.9</v>
      </c>
      <c r="Z4" s="20">
        <v>34.32</v>
      </c>
      <c r="AA4" s="15">
        <v>0</v>
      </c>
      <c r="AB4" s="108">
        <v>0</v>
      </c>
    </row>
    <row r="5" spans="1:28" x14ac:dyDescent="0.2">
      <c r="A5" s="109" t="s">
        <v>21</v>
      </c>
      <c r="B5" s="152" t="s">
        <v>17</v>
      </c>
      <c r="C5" s="152" t="s">
        <v>14</v>
      </c>
      <c r="D5" s="152" t="s">
        <v>84</v>
      </c>
      <c r="E5" s="110">
        <v>42437</v>
      </c>
      <c r="F5" s="28">
        <v>0</v>
      </c>
      <c r="G5" s="19">
        <v>0.4826388888888889</v>
      </c>
      <c r="H5" s="19">
        <v>0.49236111111111108</v>
      </c>
      <c r="I5" s="19"/>
      <c r="J5" s="19"/>
      <c r="K5" s="32">
        <f t="shared" si="0"/>
        <v>9.7222222222221877E-3</v>
      </c>
      <c r="L5" s="28">
        <v>0</v>
      </c>
      <c r="M5" s="28">
        <v>14</v>
      </c>
      <c r="N5" s="29">
        <f t="shared" si="1"/>
        <v>0.23333333333333334</v>
      </c>
      <c r="O5" s="20">
        <f t="shared" si="2"/>
        <v>0.23333333333333334</v>
      </c>
      <c r="P5" s="32"/>
      <c r="S5" s="20"/>
      <c r="T5" s="20"/>
      <c r="U5" s="20">
        <f t="shared" si="5"/>
        <v>0.23333333333333334</v>
      </c>
      <c r="V5" s="17">
        <v>555</v>
      </c>
      <c r="X5" s="21" t="s">
        <v>26</v>
      </c>
      <c r="Y5" s="15">
        <v>58.1</v>
      </c>
      <c r="AA5" s="15">
        <v>0</v>
      </c>
      <c r="AB5" s="108">
        <v>0</v>
      </c>
    </row>
    <row r="6" spans="1:28" x14ac:dyDescent="0.2">
      <c r="A6" s="109" t="s">
        <v>18</v>
      </c>
      <c r="B6" s="152" t="s">
        <v>44</v>
      </c>
      <c r="C6" s="152" t="s">
        <v>14</v>
      </c>
      <c r="D6" s="152" t="s">
        <v>84</v>
      </c>
      <c r="E6" s="110">
        <v>42438</v>
      </c>
      <c r="F6" s="28">
        <v>0</v>
      </c>
      <c r="G6" s="19">
        <v>0.50138888888888888</v>
      </c>
      <c r="H6" s="19">
        <v>0.55208333333333337</v>
      </c>
      <c r="I6" s="19">
        <v>0.50208333333333333</v>
      </c>
      <c r="J6" s="19">
        <v>0.54583333333333328</v>
      </c>
      <c r="K6" s="32">
        <f t="shared" si="0"/>
        <v>5.0694444444444486E-2</v>
      </c>
      <c r="L6" s="28">
        <v>1</v>
      </c>
      <c r="M6" s="28">
        <v>13</v>
      </c>
      <c r="N6" s="29">
        <f t="shared" si="1"/>
        <v>0.21666666666666667</v>
      </c>
      <c r="O6" s="20">
        <f t="shared" si="2"/>
        <v>1.2166666666666668</v>
      </c>
      <c r="P6" s="32">
        <f t="shared" si="3"/>
        <v>4.3749999999999956E-2</v>
      </c>
      <c r="Q6" s="17">
        <v>1</v>
      </c>
      <c r="R6" s="17">
        <v>3</v>
      </c>
      <c r="S6" s="20">
        <f t="shared" si="4"/>
        <v>0.05</v>
      </c>
      <c r="T6" s="20">
        <f t="shared" si="6"/>
        <v>1.05</v>
      </c>
      <c r="U6" s="20">
        <f t="shared" si="5"/>
        <v>1.1333333333333333</v>
      </c>
      <c r="V6" s="17">
        <v>5110</v>
      </c>
      <c r="X6" s="21" t="s">
        <v>119</v>
      </c>
      <c r="Y6" s="15">
        <v>42.5</v>
      </c>
      <c r="Z6" s="20">
        <v>39.700000000000003</v>
      </c>
      <c r="AA6" s="15">
        <v>0</v>
      </c>
      <c r="AB6" s="108">
        <v>0</v>
      </c>
    </row>
    <row r="7" spans="1:28" x14ac:dyDescent="0.2">
      <c r="A7" s="109" t="s">
        <v>18</v>
      </c>
      <c r="B7" s="152" t="s">
        <v>52</v>
      </c>
      <c r="C7" s="152" t="s">
        <v>14</v>
      </c>
      <c r="D7" s="152" t="s">
        <v>84</v>
      </c>
      <c r="E7" s="110">
        <v>42438</v>
      </c>
      <c r="F7" s="28">
        <v>0</v>
      </c>
      <c r="G7" s="19">
        <v>0.41944444444444445</v>
      </c>
      <c r="H7" s="19">
        <v>0.44166666666666665</v>
      </c>
      <c r="I7" s="19">
        <v>0.41944444444444445</v>
      </c>
      <c r="J7" s="19">
        <v>0.4513888888888889</v>
      </c>
      <c r="K7" s="32">
        <f t="shared" si="0"/>
        <v>2.2222222222222199E-2</v>
      </c>
      <c r="L7" s="28">
        <v>0</v>
      </c>
      <c r="M7" s="28">
        <v>32</v>
      </c>
      <c r="N7" s="29">
        <f t="shared" si="1"/>
        <v>0.53333333333333333</v>
      </c>
      <c r="O7" s="20">
        <f t="shared" si="2"/>
        <v>0.53333333333333333</v>
      </c>
      <c r="P7" s="32">
        <f t="shared" si="3"/>
        <v>3.1944444444444442E-2</v>
      </c>
      <c r="Q7" s="17">
        <v>0</v>
      </c>
      <c r="R7" s="17">
        <v>46</v>
      </c>
      <c r="S7" s="20">
        <f t="shared" si="4"/>
        <v>0.76666666666666672</v>
      </c>
      <c r="T7" s="20">
        <f t="shared" si="6"/>
        <v>0.76666666666666672</v>
      </c>
      <c r="U7" s="20">
        <f t="shared" si="5"/>
        <v>0.65</v>
      </c>
      <c r="V7" s="17">
        <v>2980</v>
      </c>
      <c r="X7" s="21" t="s">
        <v>120</v>
      </c>
      <c r="Y7" s="15">
        <v>32.1</v>
      </c>
      <c r="Z7" s="20">
        <v>21.73</v>
      </c>
      <c r="AA7" s="15">
        <v>0</v>
      </c>
      <c r="AB7" s="108">
        <v>0</v>
      </c>
    </row>
    <row r="8" spans="1:28" x14ac:dyDescent="0.2">
      <c r="A8" s="109" t="s">
        <v>18</v>
      </c>
      <c r="B8" s="152" t="s">
        <v>57</v>
      </c>
      <c r="C8" s="152" t="s">
        <v>14</v>
      </c>
      <c r="D8" s="152" t="s">
        <v>84</v>
      </c>
      <c r="E8" s="110">
        <v>42439</v>
      </c>
      <c r="F8" s="28">
        <v>3</v>
      </c>
      <c r="G8" s="19">
        <v>0.4548611111111111</v>
      </c>
      <c r="H8" s="19">
        <v>0.54375000000000007</v>
      </c>
      <c r="I8" s="19">
        <v>0.4548611111111111</v>
      </c>
      <c r="J8" s="19">
        <v>0.54166666666666663</v>
      </c>
      <c r="K8" s="32">
        <f t="shared" si="0"/>
        <v>8.8888888888888962E-2</v>
      </c>
      <c r="L8" s="28">
        <v>2</v>
      </c>
      <c r="M8" s="28">
        <v>8</v>
      </c>
      <c r="N8" s="29">
        <f t="shared" si="1"/>
        <v>0.13333333333333333</v>
      </c>
      <c r="O8" s="20">
        <f t="shared" si="2"/>
        <v>2.1333333333333333</v>
      </c>
      <c r="P8" s="32">
        <f t="shared" si="3"/>
        <v>8.6805555555555525E-2</v>
      </c>
      <c r="Q8" s="17">
        <v>2</v>
      </c>
      <c r="R8" s="17">
        <v>5</v>
      </c>
      <c r="S8" s="20">
        <f>(R8/60)</f>
        <v>8.3333333333333329E-2</v>
      </c>
      <c r="T8" s="20">
        <f>(Q8+S8)</f>
        <v>2.0833333333333335</v>
      </c>
      <c r="U8" s="20">
        <f>AVERAGE(O8,T8)</f>
        <v>2.1083333333333334</v>
      </c>
      <c r="V8" s="17">
        <v>2520</v>
      </c>
      <c r="X8" s="21" t="s">
        <v>121</v>
      </c>
      <c r="Y8" s="15">
        <v>15</v>
      </c>
      <c r="Z8" s="20">
        <v>31.68</v>
      </c>
      <c r="AA8" s="109">
        <v>3</v>
      </c>
      <c r="AB8" s="108">
        <v>0</v>
      </c>
    </row>
    <row r="9" spans="1:28" x14ac:dyDescent="0.2">
      <c r="A9" s="109" t="s">
        <v>18</v>
      </c>
      <c r="B9" s="152" t="s">
        <v>56</v>
      </c>
      <c r="C9" s="152" t="s">
        <v>14</v>
      </c>
      <c r="D9" s="152" t="s">
        <v>84</v>
      </c>
      <c r="E9" s="110">
        <v>42443</v>
      </c>
      <c r="F9" s="28">
        <v>1</v>
      </c>
      <c r="G9" s="19">
        <v>0.44097222222222227</v>
      </c>
      <c r="H9" s="19">
        <v>0.55902777777777779</v>
      </c>
      <c r="I9" s="19">
        <v>0.44027777777777777</v>
      </c>
      <c r="J9" s="19">
        <v>0.55902777777777779</v>
      </c>
      <c r="K9" s="32">
        <f t="shared" si="0"/>
        <v>0.11805555555555552</v>
      </c>
      <c r="L9" s="28">
        <v>2</v>
      </c>
      <c r="M9" s="28">
        <v>50</v>
      </c>
      <c r="N9" s="29">
        <f t="shared" si="1"/>
        <v>0.83333333333333337</v>
      </c>
      <c r="O9" s="20">
        <f t="shared" si="2"/>
        <v>2.8333333333333335</v>
      </c>
      <c r="P9" s="32">
        <f t="shared" si="3"/>
        <v>0.11875000000000002</v>
      </c>
      <c r="Q9" s="17">
        <v>2</v>
      </c>
      <c r="R9" s="17">
        <v>51</v>
      </c>
      <c r="S9" s="20">
        <f t="shared" si="4"/>
        <v>0.85</v>
      </c>
      <c r="T9" s="20">
        <f t="shared" si="6"/>
        <v>2.85</v>
      </c>
      <c r="U9" s="20">
        <f t="shared" si="5"/>
        <v>2.8416666666666668</v>
      </c>
      <c r="V9" s="17">
        <v>2552</v>
      </c>
      <c r="X9" s="21" t="s">
        <v>122</v>
      </c>
      <c r="Y9" s="15">
        <v>22.6</v>
      </c>
      <c r="Z9" s="20">
        <v>26.22</v>
      </c>
      <c r="AA9" s="15">
        <v>1</v>
      </c>
      <c r="AB9" s="108">
        <v>0</v>
      </c>
    </row>
    <row r="10" spans="1:28" x14ac:dyDescent="0.2">
      <c r="A10" s="109" t="s">
        <v>20</v>
      </c>
      <c r="B10" s="152" t="s">
        <v>16</v>
      </c>
      <c r="C10" s="152" t="s">
        <v>123</v>
      </c>
      <c r="D10" s="152" t="s">
        <v>84</v>
      </c>
      <c r="E10" s="110">
        <v>42444</v>
      </c>
      <c r="F10" s="28">
        <v>0</v>
      </c>
      <c r="G10" s="19">
        <v>0.4145833333333333</v>
      </c>
      <c r="H10" s="19">
        <v>0.4381944444444445</v>
      </c>
      <c r="I10" s="19"/>
      <c r="J10" s="19"/>
      <c r="K10" s="32">
        <f t="shared" si="0"/>
        <v>2.3611111111111194E-2</v>
      </c>
      <c r="L10" s="28">
        <v>0</v>
      </c>
      <c r="M10" s="28">
        <v>34</v>
      </c>
      <c r="N10" s="29">
        <f t="shared" si="1"/>
        <v>0.56666666666666665</v>
      </c>
      <c r="O10" s="20">
        <f t="shared" si="2"/>
        <v>0.56666666666666665</v>
      </c>
      <c r="P10" s="32"/>
      <c r="S10" s="20"/>
      <c r="T10" s="20"/>
      <c r="U10" s="20">
        <f t="shared" si="5"/>
        <v>0.56666666666666665</v>
      </c>
      <c r="V10" s="17">
        <v>500</v>
      </c>
      <c r="X10" s="21" t="s">
        <v>29</v>
      </c>
      <c r="Y10" s="15">
        <v>45.7</v>
      </c>
      <c r="AA10" s="15">
        <v>0</v>
      </c>
      <c r="AB10" s="108">
        <v>0</v>
      </c>
    </row>
    <row r="11" spans="1:28" x14ac:dyDescent="0.2">
      <c r="A11" s="109" t="s">
        <v>19</v>
      </c>
      <c r="B11" s="152" t="s">
        <v>15</v>
      </c>
      <c r="C11" s="152" t="s">
        <v>14</v>
      </c>
      <c r="D11" s="152" t="s">
        <v>84</v>
      </c>
      <c r="E11" s="110">
        <v>42444</v>
      </c>
      <c r="F11" s="28">
        <v>0</v>
      </c>
      <c r="G11" s="19">
        <v>0.47361111111111115</v>
      </c>
      <c r="H11" s="19">
        <v>0.48125000000000001</v>
      </c>
      <c r="I11" s="19"/>
      <c r="J11" s="19"/>
      <c r="K11" s="32">
        <f t="shared" si="0"/>
        <v>7.6388888888888618E-3</v>
      </c>
      <c r="L11" s="28">
        <v>0</v>
      </c>
      <c r="M11" s="28">
        <v>11</v>
      </c>
      <c r="N11" s="29">
        <f t="shared" si="1"/>
        <v>0.18333333333333332</v>
      </c>
      <c r="O11" s="20">
        <f t="shared" si="2"/>
        <v>0.18333333333333332</v>
      </c>
      <c r="P11" s="32"/>
      <c r="S11" s="20"/>
      <c r="T11" s="20"/>
      <c r="U11" s="20">
        <f t="shared" si="5"/>
        <v>0.18333333333333332</v>
      </c>
      <c r="V11" s="17">
        <v>434</v>
      </c>
      <c r="X11" s="21" t="s">
        <v>29</v>
      </c>
      <c r="Y11" s="15">
        <v>45.7</v>
      </c>
      <c r="AA11" s="15">
        <v>0</v>
      </c>
      <c r="AB11" s="108">
        <v>0</v>
      </c>
    </row>
    <row r="12" spans="1:28" x14ac:dyDescent="0.2">
      <c r="A12" s="109" t="s">
        <v>18</v>
      </c>
      <c r="B12" s="152" t="s">
        <v>54</v>
      </c>
      <c r="C12" s="152" t="s">
        <v>14</v>
      </c>
      <c r="D12" s="152" t="s">
        <v>84</v>
      </c>
      <c r="E12" s="110">
        <v>42444</v>
      </c>
      <c r="F12" s="28">
        <v>0</v>
      </c>
      <c r="G12" s="19">
        <v>0.52500000000000002</v>
      </c>
      <c r="H12" s="19">
        <v>0.53194444444444444</v>
      </c>
      <c r="I12" s="19">
        <v>0.52569444444444446</v>
      </c>
      <c r="J12" s="19">
        <v>0.53194444444444444</v>
      </c>
      <c r="K12" s="32">
        <f t="shared" si="0"/>
        <v>6.9444444444444198E-3</v>
      </c>
      <c r="L12" s="28">
        <v>0</v>
      </c>
      <c r="M12" s="28">
        <v>10</v>
      </c>
      <c r="N12" s="29">
        <f t="shared" si="1"/>
        <v>0.16666666666666666</v>
      </c>
      <c r="O12" s="20">
        <f t="shared" si="2"/>
        <v>0.16666666666666666</v>
      </c>
      <c r="P12" s="32">
        <f t="shared" si="3"/>
        <v>6.2499999999999778E-3</v>
      </c>
      <c r="Q12" s="17">
        <v>0</v>
      </c>
      <c r="R12" s="17">
        <v>9</v>
      </c>
      <c r="S12" s="20">
        <f t="shared" si="4"/>
        <v>0.15</v>
      </c>
      <c r="T12" s="20">
        <f t="shared" si="6"/>
        <v>0.15</v>
      </c>
      <c r="U12" s="20">
        <f t="shared" si="5"/>
        <v>0.15833333333333333</v>
      </c>
      <c r="V12" s="17">
        <v>2390</v>
      </c>
      <c r="X12" s="21" t="s">
        <v>124</v>
      </c>
      <c r="Y12" s="15">
        <v>51.9</v>
      </c>
      <c r="Z12" s="20">
        <v>34.32</v>
      </c>
      <c r="AA12" s="15">
        <v>0</v>
      </c>
      <c r="AB12" s="108">
        <v>0</v>
      </c>
    </row>
    <row r="13" spans="1:28" x14ac:dyDescent="0.2">
      <c r="A13" s="109" t="s">
        <v>21</v>
      </c>
      <c r="B13" s="152" t="s">
        <v>17</v>
      </c>
      <c r="C13" s="152" t="s">
        <v>14</v>
      </c>
      <c r="D13" s="152" t="s">
        <v>84</v>
      </c>
      <c r="E13" s="110">
        <v>42444</v>
      </c>
      <c r="F13" s="28">
        <v>0</v>
      </c>
      <c r="G13" s="19">
        <v>0.50138888888888888</v>
      </c>
      <c r="H13" s="19">
        <v>0.51111111111111118</v>
      </c>
      <c r="I13" s="19"/>
      <c r="J13" s="19"/>
      <c r="K13" s="32">
        <f t="shared" si="0"/>
        <v>9.7222222222222987E-3</v>
      </c>
      <c r="L13" s="28">
        <v>0</v>
      </c>
      <c r="M13" s="28">
        <v>14</v>
      </c>
      <c r="N13" s="29">
        <f t="shared" si="1"/>
        <v>0.23333333333333334</v>
      </c>
      <c r="O13" s="20">
        <f t="shared" si="2"/>
        <v>0.23333333333333334</v>
      </c>
      <c r="P13" s="32"/>
      <c r="S13" s="20"/>
      <c r="T13" s="20"/>
      <c r="U13" s="20">
        <f t="shared" si="5"/>
        <v>0.23333333333333334</v>
      </c>
      <c r="V13" s="17">
        <v>390</v>
      </c>
      <c r="X13" s="21" t="s">
        <v>26</v>
      </c>
      <c r="Y13" s="15">
        <v>58.1</v>
      </c>
      <c r="AA13" s="15">
        <v>0</v>
      </c>
      <c r="AB13" s="15">
        <v>0</v>
      </c>
    </row>
    <row r="14" spans="1:28" ht="15" customHeight="1" x14ac:dyDescent="0.2">
      <c r="A14" s="109" t="s">
        <v>18</v>
      </c>
      <c r="B14" s="152" t="s">
        <v>52</v>
      </c>
      <c r="C14" s="152" t="s">
        <v>14</v>
      </c>
      <c r="D14" s="152" t="s">
        <v>84</v>
      </c>
      <c r="E14" s="110">
        <v>42445</v>
      </c>
      <c r="F14" s="28">
        <v>1</v>
      </c>
      <c r="G14" s="19">
        <v>0.4236111111111111</v>
      </c>
      <c r="H14" s="19">
        <v>0.45763888888888887</v>
      </c>
      <c r="I14" s="19">
        <v>0.4236111111111111</v>
      </c>
      <c r="J14" s="19">
        <v>0.46666666666666662</v>
      </c>
      <c r="K14" s="32">
        <f t="shared" si="0"/>
        <v>3.4027777777777768E-2</v>
      </c>
      <c r="L14" s="28">
        <v>0</v>
      </c>
      <c r="M14" s="28">
        <v>49</v>
      </c>
      <c r="N14" s="29">
        <f t="shared" si="1"/>
        <v>0.81666666666666665</v>
      </c>
      <c r="O14" s="20">
        <f t="shared" si="2"/>
        <v>0.81666666666666665</v>
      </c>
      <c r="P14" s="32">
        <f t="shared" si="3"/>
        <v>4.3055555555555514E-2</v>
      </c>
      <c r="Q14" s="17">
        <v>1</v>
      </c>
      <c r="R14" s="17">
        <v>2</v>
      </c>
      <c r="S14" s="20">
        <f t="shared" si="4"/>
        <v>3.3333333333333333E-2</v>
      </c>
      <c r="T14" s="20">
        <f t="shared" si="6"/>
        <v>1.0333333333333334</v>
      </c>
      <c r="U14" s="20">
        <f t="shared" si="5"/>
        <v>0.92500000000000004</v>
      </c>
      <c r="V14" s="17">
        <v>2260</v>
      </c>
      <c r="X14" s="21" t="s">
        <v>120</v>
      </c>
      <c r="Y14" s="15">
        <v>32.1</v>
      </c>
      <c r="Z14" s="20">
        <v>21.73</v>
      </c>
      <c r="AA14" s="15">
        <v>1</v>
      </c>
      <c r="AB14" s="15">
        <v>0</v>
      </c>
    </row>
    <row r="15" spans="1:28" ht="15" customHeight="1" x14ac:dyDescent="0.2">
      <c r="A15" s="109" t="s">
        <v>18</v>
      </c>
      <c r="B15" s="152" t="s">
        <v>44</v>
      </c>
      <c r="C15" s="152" t="s">
        <v>14</v>
      </c>
      <c r="D15" s="152" t="s">
        <v>84</v>
      </c>
      <c r="E15" s="110">
        <v>42445</v>
      </c>
      <c r="F15" s="28">
        <v>0</v>
      </c>
      <c r="G15" s="19">
        <v>0.51041666666666663</v>
      </c>
      <c r="H15" s="19">
        <v>0.56874999999999998</v>
      </c>
      <c r="I15" s="19">
        <v>0.51041666666666663</v>
      </c>
      <c r="J15" s="19">
        <v>0.55694444444444446</v>
      </c>
      <c r="K15" s="32">
        <f t="shared" si="0"/>
        <v>5.8333333333333348E-2</v>
      </c>
      <c r="L15" s="28">
        <v>1</v>
      </c>
      <c r="M15" s="28">
        <v>24</v>
      </c>
      <c r="N15" s="29">
        <f t="shared" si="1"/>
        <v>0.4</v>
      </c>
      <c r="O15" s="20">
        <f t="shared" si="2"/>
        <v>1.4</v>
      </c>
      <c r="P15" s="32">
        <f t="shared" si="3"/>
        <v>4.6527777777777835E-2</v>
      </c>
      <c r="Q15" s="17">
        <v>1</v>
      </c>
      <c r="R15" s="17">
        <v>7</v>
      </c>
      <c r="S15" s="20">
        <f t="shared" si="4"/>
        <v>0.11666666666666667</v>
      </c>
      <c r="T15" s="20">
        <f t="shared" si="6"/>
        <v>1.1166666666666667</v>
      </c>
      <c r="U15" s="20">
        <f t="shared" si="5"/>
        <v>1.2583333333333333</v>
      </c>
      <c r="V15" s="17">
        <v>3816</v>
      </c>
      <c r="X15" s="21" t="s">
        <v>119</v>
      </c>
      <c r="Y15" s="57">
        <v>42.5</v>
      </c>
      <c r="Z15" s="20">
        <v>39.700000000000003</v>
      </c>
      <c r="AA15" s="15">
        <v>0</v>
      </c>
      <c r="AB15" s="15">
        <v>0</v>
      </c>
    </row>
    <row r="16" spans="1:28" x14ac:dyDescent="0.2">
      <c r="A16" s="109" t="s">
        <v>18</v>
      </c>
      <c r="B16" s="152" t="s">
        <v>57</v>
      </c>
      <c r="C16" s="152" t="s">
        <v>14</v>
      </c>
      <c r="D16" s="152" t="s">
        <v>84</v>
      </c>
      <c r="E16" s="110">
        <v>42446</v>
      </c>
      <c r="F16" s="28">
        <v>7</v>
      </c>
      <c r="G16" s="19">
        <v>0.44791666666666669</v>
      </c>
      <c r="H16" s="19">
        <v>0.5180555555555556</v>
      </c>
      <c r="I16" s="19">
        <v>0.44791666666666669</v>
      </c>
      <c r="J16" s="19">
        <v>0.53125</v>
      </c>
      <c r="K16" s="32">
        <f t="shared" si="0"/>
        <v>7.0138888888888917E-2</v>
      </c>
      <c r="L16" s="28">
        <v>1</v>
      </c>
      <c r="M16" s="28">
        <v>41</v>
      </c>
      <c r="N16" s="29">
        <f t="shared" si="1"/>
        <v>0.68333333333333335</v>
      </c>
      <c r="O16" s="20">
        <f t="shared" si="2"/>
        <v>1.6833333333333333</v>
      </c>
      <c r="P16" s="32">
        <f t="shared" si="3"/>
        <v>8.3333333333333315E-2</v>
      </c>
      <c r="Q16" s="17">
        <v>2</v>
      </c>
      <c r="R16" s="17">
        <v>0</v>
      </c>
      <c r="S16" s="20">
        <f t="shared" si="4"/>
        <v>0</v>
      </c>
      <c r="T16" s="20">
        <f t="shared" si="6"/>
        <v>2</v>
      </c>
      <c r="U16" s="20">
        <f t="shared" si="5"/>
        <v>1.8416666666666668</v>
      </c>
      <c r="V16" s="17">
        <v>2147</v>
      </c>
      <c r="X16" s="21" t="s">
        <v>121</v>
      </c>
      <c r="Y16" s="15">
        <v>15</v>
      </c>
      <c r="Z16" s="20">
        <v>31.68</v>
      </c>
      <c r="AA16" s="15">
        <v>4</v>
      </c>
      <c r="AB16" s="15">
        <v>0</v>
      </c>
    </row>
    <row r="17" spans="1:28" x14ac:dyDescent="0.2">
      <c r="A17" s="109" t="s">
        <v>18</v>
      </c>
      <c r="B17" s="152" t="s">
        <v>56</v>
      </c>
      <c r="C17" s="152" t="s">
        <v>14</v>
      </c>
      <c r="D17" s="152" t="s">
        <v>84</v>
      </c>
      <c r="E17" s="110">
        <v>42450</v>
      </c>
      <c r="F17" s="28">
        <v>6</v>
      </c>
      <c r="G17" s="19">
        <v>0.43333333333333335</v>
      </c>
      <c r="H17" s="19">
        <v>0.54652777777777783</v>
      </c>
      <c r="I17" s="19">
        <v>0.43402777777777773</v>
      </c>
      <c r="J17" s="19">
        <v>0.55763888888888891</v>
      </c>
      <c r="K17" s="32">
        <f t="shared" si="0"/>
        <v>0.11319444444444449</v>
      </c>
      <c r="L17" s="28">
        <v>2</v>
      </c>
      <c r="M17" s="28">
        <v>43</v>
      </c>
      <c r="N17" s="29">
        <f t="shared" si="1"/>
        <v>0.71666666666666667</v>
      </c>
      <c r="O17" s="20">
        <f t="shared" si="2"/>
        <v>2.7166666666666668</v>
      </c>
      <c r="P17" s="32">
        <f t="shared" si="3"/>
        <v>0.12361111111111117</v>
      </c>
      <c r="Q17" s="17">
        <v>2</v>
      </c>
      <c r="R17" s="17">
        <v>58</v>
      </c>
      <c r="S17" s="20">
        <f t="shared" si="4"/>
        <v>0.96666666666666667</v>
      </c>
      <c r="T17" s="20">
        <f t="shared" si="6"/>
        <v>2.9666666666666668</v>
      </c>
      <c r="U17" s="20">
        <f t="shared" si="5"/>
        <v>2.8416666666666668</v>
      </c>
      <c r="V17" s="17">
        <v>1870</v>
      </c>
      <c r="X17" s="21" t="s">
        <v>48</v>
      </c>
      <c r="Y17" s="57">
        <v>42.5</v>
      </c>
      <c r="Z17" s="20">
        <v>26.22</v>
      </c>
      <c r="AA17" s="15">
        <v>5</v>
      </c>
      <c r="AB17" s="15">
        <v>0</v>
      </c>
    </row>
    <row r="18" spans="1:28" x14ac:dyDescent="0.2">
      <c r="A18" s="109" t="s">
        <v>20</v>
      </c>
      <c r="B18" s="152" t="s">
        <v>16</v>
      </c>
      <c r="C18" s="152" t="s">
        <v>123</v>
      </c>
      <c r="D18" s="152" t="s">
        <v>84</v>
      </c>
      <c r="E18" s="110">
        <v>42451</v>
      </c>
      <c r="F18" s="28">
        <v>0</v>
      </c>
      <c r="G18" s="19">
        <v>0.39027777777777778</v>
      </c>
      <c r="H18" s="19">
        <v>0.40902777777777777</v>
      </c>
      <c r="I18" s="19"/>
      <c r="J18" s="19"/>
      <c r="K18" s="32">
        <f t="shared" si="0"/>
        <v>1.8749999999999989E-2</v>
      </c>
      <c r="L18" s="28">
        <v>0</v>
      </c>
      <c r="M18" s="28">
        <v>27</v>
      </c>
      <c r="N18" s="29">
        <f t="shared" si="1"/>
        <v>0.45</v>
      </c>
      <c r="O18" s="20">
        <f t="shared" si="2"/>
        <v>0.45</v>
      </c>
      <c r="P18" s="32"/>
      <c r="S18" s="20"/>
      <c r="T18" s="20"/>
      <c r="U18" s="20">
        <f t="shared" si="5"/>
        <v>0.45</v>
      </c>
      <c r="V18" s="17">
        <v>395</v>
      </c>
      <c r="X18" s="21" t="s">
        <v>29</v>
      </c>
      <c r="Y18" s="57">
        <v>45.7</v>
      </c>
      <c r="AA18" s="15">
        <v>0</v>
      </c>
      <c r="AB18" s="15">
        <v>0</v>
      </c>
    </row>
    <row r="19" spans="1:28" ht="15" customHeight="1" x14ac:dyDescent="0.2">
      <c r="A19" s="109" t="s">
        <v>19</v>
      </c>
      <c r="B19" s="152" t="s">
        <v>15</v>
      </c>
      <c r="C19" s="152" t="s">
        <v>14</v>
      </c>
      <c r="D19" s="152" t="s">
        <v>84</v>
      </c>
      <c r="E19" s="110">
        <v>42451</v>
      </c>
      <c r="F19" s="28">
        <v>0</v>
      </c>
      <c r="G19" s="19">
        <v>0.47500000000000003</v>
      </c>
      <c r="H19" s="19">
        <v>0.4826388888888889</v>
      </c>
      <c r="I19" s="19"/>
      <c r="J19" s="19"/>
      <c r="K19" s="32">
        <f t="shared" si="0"/>
        <v>7.6388888888888618E-3</v>
      </c>
      <c r="L19" s="28">
        <v>0</v>
      </c>
      <c r="M19" s="28">
        <v>11</v>
      </c>
      <c r="N19" s="29">
        <f t="shared" si="1"/>
        <v>0.18333333333333332</v>
      </c>
      <c r="O19" s="20">
        <f t="shared" si="2"/>
        <v>0.18333333333333332</v>
      </c>
      <c r="P19" s="32"/>
      <c r="S19" s="20"/>
      <c r="T19" s="20"/>
      <c r="U19" s="20">
        <f t="shared" si="5"/>
        <v>0.18333333333333332</v>
      </c>
      <c r="V19" s="17">
        <v>401</v>
      </c>
      <c r="X19" s="21" t="s">
        <v>29</v>
      </c>
      <c r="Y19" s="15">
        <v>45.7</v>
      </c>
      <c r="AA19" s="15">
        <v>0</v>
      </c>
      <c r="AB19" s="15">
        <v>0</v>
      </c>
    </row>
    <row r="20" spans="1:28" ht="15" customHeight="1" x14ac:dyDescent="0.2">
      <c r="A20" s="109" t="s">
        <v>18</v>
      </c>
      <c r="B20" s="152" t="s">
        <v>54</v>
      </c>
      <c r="C20" s="152" t="s">
        <v>14</v>
      </c>
      <c r="D20" s="152" t="s">
        <v>84</v>
      </c>
      <c r="E20" s="110">
        <v>42451</v>
      </c>
      <c r="F20" s="28">
        <v>0</v>
      </c>
      <c r="G20" s="19">
        <v>0.52916666666666667</v>
      </c>
      <c r="H20" s="19">
        <v>0.53680555555555554</v>
      </c>
      <c r="I20" s="19">
        <v>0.52986111111111112</v>
      </c>
      <c r="J20" s="19">
        <v>0.53680555555555554</v>
      </c>
      <c r="K20" s="32">
        <f t="shared" si="0"/>
        <v>7.6388888888888618E-3</v>
      </c>
      <c r="L20" s="28">
        <v>0</v>
      </c>
      <c r="M20" s="28">
        <v>11</v>
      </c>
      <c r="N20" s="29">
        <f t="shared" si="1"/>
        <v>0.18333333333333332</v>
      </c>
      <c r="O20" s="20">
        <f t="shared" si="2"/>
        <v>0.18333333333333332</v>
      </c>
      <c r="P20" s="32">
        <f t="shared" si="3"/>
        <v>6.9444444444444198E-3</v>
      </c>
      <c r="Q20" s="17">
        <v>0</v>
      </c>
      <c r="R20" s="17">
        <v>10</v>
      </c>
      <c r="S20" s="20">
        <f t="shared" si="4"/>
        <v>0.16666666666666666</v>
      </c>
      <c r="T20" s="20">
        <f t="shared" si="6"/>
        <v>0.16666666666666666</v>
      </c>
      <c r="U20" s="20">
        <f t="shared" si="5"/>
        <v>0.17499999999999999</v>
      </c>
      <c r="V20" s="17">
        <v>1960</v>
      </c>
      <c r="X20" s="21" t="s">
        <v>124</v>
      </c>
      <c r="Y20" s="57">
        <v>51.9</v>
      </c>
      <c r="Z20" s="20">
        <v>34.32</v>
      </c>
      <c r="AA20" s="15">
        <v>0</v>
      </c>
      <c r="AB20" s="15">
        <v>0</v>
      </c>
    </row>
    <row r="21" spans="1:28" x14ac:dyDescent="0.2">
      <c r="A21" s="109" t="s">
        <v>21</v>
      </c>
      <c r="B21" s="152" t="s">
        <v>17</v>
      </c>
      <c r="C21" s="152" t="s">
        <v>14</v>
      </c>
      <c r="D21" s="152" t="s">
        <v>84</v>
      </c>
      <c r="E21" s="110">
        <v>42451</v>
      </c>
      <c r="F21" s="28">
        <v>0</v>
      </c>
      <c r="G21" s="19">
        <v>0.50486111111111109</v>
      </c>
      <c r="H21" s="19">
        <v>0.51736111111111105</v>
      </c>
      <c r="I21" s="19"/>
      <c r="J21" s="19"/>
      <c r="K21" s="32">
        <f t="shared" si="0"/>
        <v>1.2499999999999956E-2</v>
      </c>
      <c r="L21" s="28">
        <v>0</v>
      </c>
      <c r="M21" s="28">
        <v>18</v>
      </c>
      <c r="N21" s="29">
        <f t="shared" si="1"/>
        <v>0.3</v>
      </c>
      <c r="O21" s="20">
        <f t="shared" si="2"/>
        <v>0.3</v>
      </c>
      <c r="P21" s="32"/>
      <c r="S21" s="20"/>
      <c r="T21" s="20"/>
      <c r="U21" s="20">
        <f t="shared" si="5"/>
        <v>0.3</v>
      </c>
      <c r="V21" s="17">
        <v>335</v>
      </c>
      <c r="X21" s="21" t="s">
        <v>26</v>
      </c>
      <c r="Y21" s="57">
        <v>58.1</v>
      </c>
      <c r="AA21" s="15">
        <v>0</v>
      </c>
      <c r="AB21" s="15">
        <v>0</v>
      </c>
    </row>
    <row r="22" spans="1:28" x14ac:dyDescent="0.2">
      <c r="A22" s="109" t="s">
        <v>18</v>
      </c>
      <c r="B22" s="152" t="s">
        <v>52</v>
      </c>
      <c r="C22" s="152" t="s">
        <v>14</v>
      </c>
      <c r="D22" s="152" t="s">
        <v>84</v>
      </c>
      <c r="E22" s="110">
        <v>42452</v>
      </c>
      <c r="F22" s="28">
        <v>1</v>
      </c>
      <c r="G22" s="19">
        <v>0.42499999999999999</v>
      </c>
      <c r="H22" s="19">
        <v>0.45347222222222222</v>
      </c>
      <c r="I22" s="19">
        <v>0.42499999999999999</v>
      </c>
      <c r="J22" s="19">
        <v>0.46736111111111112</v>
      </c>
      <c r="K22" s="32">
        <f t="shared" si="0"/>
        <v>2.8472222222222232E-2</v>
      </c>
      <c r="L22" s="28">
        <v>0</v>
      </c>
      <c r="M22" s="28">
        <v>41</v>
      </c>
      <c r="N22" s="29">
        <f t="shared" si="1"/>
        <v>0.68333333333333335</v>
      </c>
      <c r="O22" s="20">
        <f t="shared" si="2"/>
        <v>0.68333333333333335</v>
      </c>
      <c r="P22" s="32">
        <f t="shared" si="3"/>
        <v>4.2361111111111127E-2</v>
      </c>
      <c r="Q22" s="17">
        <v>1</v>
      </c>
      <c r="R22" s="17">
        <v>1</v>
      </c>
      <c r="S22" s="20">
        <f t="shared" si="4"/>
        <v>1.6666666666666666E-2</v>
      </c>
      <c r="T22" s="20">
        <f t="shared" si="6"/>
        <v>1.0166666666666666</v>
      </c>
      <c r="U22" s="20">
        <f t="shared" si="5"/>
        <v>0.85</v>
      </c>
      <c r="V22" s="17">
        <v>1990</v>
      </c>
      <c r="X22" s="21" t="s">
        <v>120</v>
      </c>
      <c r="Y22" s="15">
        <v>32.1</v>
      </c>
      <c r="Z22" s="20">
        <v>21.73</v>
      </c>
      <c r="AA22" s="15">
        <v>0</v>
      </c>
      <c r="AB22" s="15">
        <v>0</v>
      </c>
    </row>
    <row r="23" spans="1:28" x14ac:dyDescent="0.2">
      <c r="A23" s="109" t="s">
        <v>18</v>
      </c>
      <c r="B23" s="152" t="s">
        <v>44</v>
      </c>
      <c r="C23" s="152" t="s">
        <v>14</v>
      </c>
      <c r="D23" s="152" t="s">
        <v>84</v>
      </c>
      <c r="E23" s="110">
        <v>42452</v>
      </c>
      <c r="F23" s="28">
        <v>0</v>
      </c>
      <c r="G23" s="19">
        <v>0.50347222222222221</v>
      </c>
      <c r="H23" s="19">
        <v>0.56111111111111112</v>
      </c>
      <c r="I23" s="19">
        <v>0.50347222222222221</v>
      </c>
      <c r="J23" s="19">
        <v>0.55069444444444449</v>
      </c>
      <c r="K23" s="32">
        <f t="shared" si="0"/>
        <v>5.7638888888888906E-2</v>
      </c>
      <c r="L23" s="28">
        <v>1</v>
      </c>
      <c r="M23" s="28">
        <v>23</v>
      </c>
      <c r="N23" s="29">
        <f t="shared" si="1"/>
        <v>0.38333333333333336</v>
      </c>
      <c r="O23" s="20">
        <f t="shared" si="2"/>
        <v>1.3833333333333333</v>
      </c>
      <c r="P23" s="32">
        <f t="shared" si="3"/>
        <v>4.7222222222222276E-2</v>
      </c>
      <c r="Q23" s="17">
        <v>1</v>
      </c>
      <c r="R23" s="17">
        <v>8</v>
      </c>
      <c r="S23" s="20">
        <f t="shared" si="4"/>
        <v>0.13333333333333333</v>
      </c>
      <c r="T23" s="20">
        <f t="shared" si="6"/>
        <v>1.1333333333333333</v>
      </c>
      <c r="U23" s="20">
        <f t="shared" si="5"/>
        <v>1.2583333333333333</v>
      </c>
      <c r="V23" s="17">
        <v>3410</v>
      </c>
      <c r="X23" s="21" t="s">
        <v>119</v>
      </c>
      <c r="Y23" s="15">
        <v>42.5</v>
      </c>
      <c r="Z23" s="20">
        <v>39.700000000000003</v>
      </c>
      <c r="AA23" s="15">
        <v>0</v>
      </c>
      <c r="AB23" s="15">
        <v>0</v>
      </c>
    </row>
    <row r="24" spans="1:28" x14ac:dyDescent="0.2">
      <c r="A24" s="109" t="s">
        <v>18</v>
      </c>
      <c r="B24" s="152" t="s">
        <v>57</v>
      </c>
      <c r="C24" s="152" t="s">
        <v>14</v>
      </c>
      <c r="D24" s="152" t="s">
        <v>84</v>
      </c>
      <c r="E24" s="110">
        <v>42453</v>
      </c>
      <c r="F24" s="28">
        <v>10</v>
      </c>
      <c r="G24" s="19">
        <v>0.4465277777777778</v>
      </c>
      <c r="H24" s="19">
        <v>0.5180555555555556</v>
      </c>
      <c r="I24" s="19">
        <v>0.4458333333333333</v>
      </c>
      <c r="J24" s="19">
        <v>0.51597222222222217</v>
      </c>
      <c r="K24" s="32">
        <f t="shared" si="0"/>
        <v>7.1527777777777801E-2</v>
      </c>
      <c r="L24" s="28">
        <v>1</v>
      </c>
      <c r="M24" s="28">
        <v>43</v>
      </c>
      <c r="N24" s="29">
        <f t="shared" si="1"/>
        <v>0.71666666666666667</v>
      </c>
      <c r="O24" s="20">
        <f t="shared" si="2"/>
        <v>1.7166666666666668</v>
      </c>
      <c r="P24" s="32">
        <f t="shared" si="3"/>
        <v>7.0138888888888862E-2</v>
      </c>
      <c r="Q24" s="17">
        <v>1</v>
      </c>
      <c r="R24" s="17">
        <v>41</v>
      </c>
      <c r="S24" s="20">
        <f t="shared" si="4"/>
        <v>0.68333333333333335</v>
      </c>
      <c r="T24" s="20">
        <f t="shared" si="6"/>
        <v>1.6833333333333333</v>
      </c>
      <c r="U24" s="20">
        <f t="shared" si="5"/>
        <v>1.7000000000000002</v>
      </c>
      <c r="V24" s="17">
        <v>2140</v>
      </c>
      <c r="X24" s="21" t="s">
        <v>121</v>
      </c>
      <c r="Y24" s="15">
        <v>15</v>
      </c>
      <c r="Z24" s="20">
        <v>31.68</v>
      </c>
      <c r="AA24" s="15">
        <v>3</v>
      </c>
      <c r="AB24" s="15">
        <v>1</v>
      </c>
    </row>
    <row r="25" spans="1:28" x14ac:dyDescent="0.2">
      <c r="A25" s="109" t="s">
        <v>18</v>
      </c>
      <c r="B25" s="152" t="s">
        <v>56</v>
      </c>
      <c r="C25" s="152" t="s">
        <v>14</v>
      </c>
      <c r="D25" s="152" t="s">
        <v>84</v>
      </c>
      <c r="E25" s="110">
        <v>42457</v>
      </c>
      <c r="F25" s="28">
        <v>9</v>
      </c>
      <c r="G25" s="19">
        <v>0.44236111111111115</v>
      </c>
      <c r="H25" s="19">
        <v>0.55972222222222223</v>
      </c>
      <c r="I25" s="19">
        <v>0.44236111111111115</v>
      </c>
      <c r="J25" s="19">
        <v>0.55763888888888891</v>
      </c>
      <c r="K25" s="32">
        <f t="shared" si="0"/>
        <v>0.11736111111111108</v>
      </c>
      <c r="L25" s="28">
        <v>2</v>
      </c>
      <c r="M25" s="28">
        <v>49</v>
      </c>
      <c r="N25" s="29">
        <f t="shared" si="1"/>
        <v>0.81666666666666665</v>
      </c>
      <c r="O25" s="20">
        <f t="shared" si="2"/>
        <v>2.8166666666666664</v>
      </c>
      <c r="P25" s="32">
        <f t="shared" si="3"/>
        <v>0.11527777777777776</v>
      </c>
      <c r="Q25" s="17">
        <v>2</v>
      </c>
      <c r="R25" s="17">
        <v>46</v>
      </c>
      <c r="S25" s="20">
        <f t="shared" si="4"/>
        <v>0.76666666666666672</v>
      </c>
      <c r="T25" s="20">
        <f t="shared" si="6"/>
        <v>2.7666666666666666</v>
      </c>
      <c r="U25" s="20">
        <f t="shared" si="5"/>
        <v>2.7916666666666665</v>
      </c>
      <c r="V25" s="17">
        <v>1872</v>
      </c>
      <c r="X25" s="21" t="s">
        <v>48</v>
      </c>
      <c r="Y25" s="57">
        <v>42.5</v>
      </c>
      <c r="Z25" s="20">
        <v>26.22</v>
      </c>
      <c r="AA25" s="15">
        <v>3</v>
      </c>
      <c r="AB25" s="15">
        <v>0</v>
      </c>
    </row>
    <row r="26" spans="1:28" x14ac:dyDescent="0.2">
      <c r="A26" s="109" t="s">
        <v>20</v>
      </c>
      <c r="B26" s="152" t="s">
        <v>16</v>
      </c>
      <c r="C26" s="152" t="s">
        <v>123</v>
      </c>
      <c r="D26" s="152" t="s">
        <v>84</v>
      </c>
      <c r="E26" s="110">
        <v>42458</v>
      </c>
      <c r="F26" s="28">
        <v>0</v>
      </c>
      <c r="G26" s="19">
        <v>0.40416666666666662</v>
      </c>
      <c r="H26" s="19">
        <v>0.42430555555555555</v>
      </c>
      <c r="I26" s="19"/>
      <c r="J26" s="19"/>
      <c r="K26" s="32">
        <f t="shared" si="0"/>
        <v>2.0138888888888928E-2</v>
      </c>
      <c r="L26" s="28">
        <v>0</v>
      </c>
      <c r="M26" s="28">
        <v>29</v>
      </c>
      <c r="N26" s="29">
        <f t="shared" si="1"/>
        <v>0.48333333333333334</v>
      </c>
      <c r="O26" s="20">
        <f t="shared" si="2"/>
        <v>0.48333333333333334</v>
      </c>
      <c r="P26" s="32">
        <f t="shared" si="3"/>
        <v>0</v>
      </c>
      <c r="S26" s="20"/>
      <c r="T26" s="20"/>
      <c r="U26" s="20">
        <f t="shared" si="5"/>
        <v>0.48333333333333334</v>
      </c>
      <c r="V26" s="17">
        <v>398</v>
      </c>
      <c r="X26" s="37" t="s">
        <v>29</v>
      </c>
      <c r="Y26" s="57">
        <v>45.7</v>
      </c>
      <c r="AA26" s="15">
        <v>0</v>
      </c>
      <c r="AB26" s="15">
        <v>0</v>
      </c>
    </row>
    <row r="27" spans="1:28" s="26" customFormat="1" x14ac:dyDescent="0.2">
      <c r="A27" s="109" t="s">
        <v>19</v>
      </c>
      <c r="B27" s="152" t="s">
        <v>15</v>
      </c>
      <c r="C27" s="152" t="s">
        <v>14</v>
      </c>
      <c r="D27" s="152" t="s">
        <v>84</v>
      </c>
      <c r="E27" s="110">
        <v>42458</v>
      </c>
      <c r="F27" s="28">
        <v>0</v>
      </c>
      <c r="G27" s="19">
        <v>0.46527777777777773</v>
      </c>
      <c r="H27" s="19">
        <v>0.47430555555555554</v>
      </c>
      <c r="I27" s="19"/>
      <c r="J27" s="19"/>
      <c r="K27" s="32">
        <f t="shared" si="0"/>
        <v>9.0277777777778012E-3</v>
      </c>
      <c r="L27" s="28">
        <v>0</v>
      </c>
      <c r="M27" s="28">
        <v>13</v>
      </c>
      <c r="N27" s="29">
        <f t="shared" si="1"/>
        <v>0.21666666666666667</v>
      </c>
      <c r="O27" s="20">
        <f t="shared" si="2"/>
        <v>0.21666666666666667</v>
      </c>
      <c r="P27" s="32"/>
      <c r="Q27" s="17"/>
      <c r="R27" s="17"/>
      <c r="S27" s="20"/>
      <c r="T27" s="20"/>
      <c r="U27" s="20">
        <f t="shared" si="5"/>
        <v>0.21666666666666667</v>
      </c>
      <c r="V27" s="17">
        <v>480</v>
      </c>
      <c r="X27" s="37" t="s">
        <v>29</v>
      </c>
      <c r="Y27" s="57">
        <v>45.7</v>
      </c>
      <c r="Z27" s="20"/>
      <c r="AA27" s="26">
        <v>0</v>
      </c>
      <c r="AB27" s="26">
        <v>0</v>
      </c>
    </row>
    <row r="28" spans="1:28" x14ac:dyDescent="0.2">
      <c r="A28" s="109" t="s">
        <v>18</v>
      </c>
      <c r="B28" s="152" t="s">
        <v>54</v>
      </c>
      <c r="C28" s="152" t="s">
        <v>14</v>
      </c>
      <c r="D28" s="152" t="s">
        <v>84</v>
      </c>
      <c r="E28" s="110">
        <v>42458</v>
      </c>
      <c r="F28" s="28">
        <v>1</v>
      </c>
      <c r="G28" s="19">
        <v>0.52986111111111112</v>
      </c>
      <c r="H28" s="19">
        <v>0.53541666666666665</v>
      </c>
      <c r="I28" s="19">
        <v>0.52986111111111112</v>
      </c>
      <c r="J28" s="19">
        <v>0.53680555555555554</v>
      </c>
      <c r="K28" s="32">
        <f t="shared" si="0"/>
        <v>5.5555555555555358E-3</v>
      </c>
      <c r="L28" s="28">
        <v>0</v>
      </c>
      <c r="M28" s="28">
        <v>8</v>
      </c>
      <c r="N28" s="29">
        <f t="shared" si="1"/>
        <v>0.13333333333333333</v>
      </c>
      <c r="O28" s="20">
        <f t="shared" si="2"/>
        <v>0.13333333333333333</v>
      </c>
      <c r="P28" s="32">
        <f t="shared" si="3"/>
        <v>6.9444444444444198E-3</v>
      </c>
      <c r="Q28" s="17">
        <v>0</v>
      </c>
      <c r="R28" s="17">
        <v>10</v>
      </c>
      <c r="S28" s="20">
        <f t="shared" si="4"/>
        <v>0.16666666666666666</v>
      </c>
      <c r="T28" s="20">
        <f t="shared" si="6"/>
        <v>0.16666666666666666</v>
      </c>
      <c r="U28" s="20">
        <f t="shared" si="5"/>
        <v>0.15</v>
      </c>
      <c r="V28" s="17">
        <v>1870</v>
      </c>
      <c r="X28" s="37" t="s">
        <v>124</v>
      </c>
      <c r="Y28" s="15">
        <v>51.9</v>
      </c>
      <c r="Z28" s="20">
        <v>34.32</v>
      </c>
      <c r="AA28" s="15">
        <v>1</v>
      </c>
      <c r="AB28" s="15">
        <v>0</v>
      </c>
    </row>
    <row r="29" spans="1:28" x14ac:dyDescent="0.2">
      <c r="A29" s="109" t="s">
        <v>21</v>
      </c>
      <c r="B29" s="152" t="s">
        <v>17</v>
      </c>
      <c r="C29" s="152" t="s">
        <v>14</v>
      </c>
      <c r="D29" s="152" t="s">
        <v>84</v>
      </c>
      <c r="E29" s="110">
        <v>42458</v>
      </c>
      <c r="F29" s="28">
        <v>0</v>
      </c>
      <c r="G29" s="19">
        <v>0.50555555555555554</v>
      </c>
      <c r="H29" s="19">
        <v>0.51597222222222217</v>
      </c>
      <c r="I29" s="19"/>
      <c r="J29" s="19"/>
      <c r="K29" s="32">
        <f t="shared" si="0"/>
        <v>1.041666666666663E-2</v>
      </c>
      <c r="L29" s="28">
        <v>0</v>
      </c>
      <c r="M29" s="28">
        <v>15</v>
      </c>
      <c r="N29" s="29">
        <f t="shared" si="1"/>
        <v>0.25</v>
      </c>
      <c r="O29" s="20">
        <f t="shared" si="2"/>
        <v>0.25</v>
      </c>
      <c r="P29" s="32">
        <f t="shared" si="3"/>
        <v>0</v>
      </c>
      <c r="S29" s="20"/>
      <c r="T29" s="20"/>
      <c r="U29" s="20">
        <f t="shared" si="5"/>
        <v>0.25</v>
      </c>
      <c r="V29" s="17">
        <v>328</v>
      </c>
      <c r="X29" s="37" t="s">
        <v>26</v>
      </c>
      <c r="Y29" s="57">
        <v>58.1</v>
      </c>
      <c r="AA29" s="15">
        <v>0</v>
      </c>
      <c r="AB29" s="15">
        <v>0</v>
      </c>
    </row>
    <row r="30" spans="1:28" x14ac:dyDescent="0.2">
      <c r="A30" s="109" t="s">
        <v>18</v>
      </c>
      <c r="B30" s="152" t="s">
        <v>52</v>
      </c>
      <c r="C30" s="152" t="s">
        <v>14</v>
      </c>
      <c r="D30" s="152" t="s">
        <v>84</v>
      </c>
      <c r="E30" s="110">
        <v>42459</v>
      </c>
      <c r="F30" s="28">
        <v>5</v>
      </c>
      <c r="G30" s="19">
        <v>0.43402777777777773</v>
      </c>
      <c r="H30" s="19">
        <v>0.4513888888888889</v>
      </c>
      <c r="I30" s="19">
        <v>0.43402777777777773</v>
      </c>
      <c r="J30" s="19">
        <v>0.47361111111111115</v>
      </c>
      <c r="K30" s="32">
        <f t="shared" si="0"/>
        <v>1.736111111111116E-2</v>
      </c>
      <c r="L30" s="28">
        <v>0</v>
      </c>
      <c r="M30" s="28">
        <v>25</v>
      </c>
      <c r="N30" s="29">
        <f t="shared" si="1"/>
        <v>0.41666666666666669</v>
      </c>
      <c r="O30" s="20">
        <f t="shared" si="2"/>
        <v>0.41666666666666669</v>
      </c>
      <c r="P30" s="32">
        <f t="shared" si="3"/>
        <v>3.9583333333333415E-2</v>
      </c>
      <c r="Q30" s="17">
        <v>0</v>
      </c>
      <c r="R30" s="17">
        <v>57</v>
      </c>
      <c r="S30" s="20">
        <f t="shared" si="4"/>
        <v>0.95</v>
      </c>
      <c r="T30" s="20">
        <f t="shared" si="6"/>
        <v>0.95</v>
      </c>
      <c r="U30" s="20">
        <f t="shared" si="5"/>
        <v>0.68333333333333335</v>
      </c>
      <c r="V30" s="17">
        <v>1870</v>
      </c>
      <c r="X30" s="37" t="s">
        <v>48</v>
      </c>
      <c r="Y30" s="57">
        <v>42.5</v>
      </c>
      <c r="Z30" s="20">
        <v>21.73</v>
      </c>
      <c r="AA30" s="15">
        <v>4</v>
      </c>
      <c r="AB30" s="15">
        <v>0</v>
      </c>
    </row>
    <row r="31" spans="1:28" x14ac:dyDescent="0.2">
      <c r="A31" s="109" t="s">
        <v>18</v>
      </c>
      <c r="B31" s="152" t="s">
        <v>44</v>
      </c>
      <c r="C31" s="152" t="s">
        <v>14</v>
      </c>
      <c r="D31" s="152" t="s">
        <v>84</v>
      </c>
      <c r="E31" s="110">
        <v>42459</v>
      </c>
      <c r="F31" s="28">
        <v>0</v>
      </c>
      <c r="G31" s="111">
        <v>0.51250000000000007</v>
      </c>
      <c r="H31" s="111">
        <v>0.56805555555555554</v>
      </c>
      <c r="I31" s="19">
        <v>0.51250000000000007</v>
      </c>
      <c r="J31" s="19">
        <v>0.5625</v>
      </c>
      <c r="K31" s="32">
        <f t="shared" si="0"/>
        <v>5.5555555555555469E-2</v>
      </c>
      <c r="L31" s="28">
        <v>1</v>
      </c>
      <c r="M31" s="28">
        <v>20</v>
      </c>
      <c r="N31" s="29">
        <f t="shared" si="1"/>
        <v>0.33333333333333331</v>
      </c>
      <c r="O31" s="20">
        <f t="shared" si="2"/>
        <v>1.3333333333333333</v>
      </c>
      <c r="P31" s="32">
        <f t="shared" si="3"/>
        <v>4.9999999999999933E-2</v>
      </c>
      <c r="Q31" s="17">
        <v>1</v>
      </c>
      <c r="R31" s="17">
        <v>12</v>
      </c>
      <c r="S31" s="20">
        <f t="shared" si="4"/>
        <v>0.2</v>
      </c>
      <c r="T31" s="20">
        <f t="shared" si="6"/>
        <v>1.2</v>
      </c>
      <c r="U31" s="20">
        <f t="shared" si="5"/>
        <v>1.2666666666666666</v>
      </c>
      <c r="V31" s="17">
        <v>3420</v>
      </c>
      <c r="X31" s="115" t="s">
        <v>119</v>
      </c>
      <c r="Y31" s="15">
        <v>42.5</v>
      </c>
      <c r="Z31" s="20">
        <v>39.700000000000003</v>
      </c>
      <c r="AA31" s="15">
        <v>0</v>
      </c>
      <c r="AB31" s="15">
        <v>0</v>
      </c>
    </row>
    <row r="32" spans="1:28" x14ac:dyDescent="0.2">
      <c r="A32" s="109" t="s">
        <v>18</v>
      </c>
      <c r="B32" s="152" t="s">
        <v>57</v>
      </c>
      <c r="C32" s="152" t="s">
        <v>14</v>
      </c>
      <c r="D32" s="152" t="s">
        <v>84</v>
      </c>
      <c r="E32" s="110">
        <v>42460</v>
      </c>
      <c r="F32" s="28">
        <v>16</v>
      </c>
      <c r="G32" s="19">
        <v>0.43194444444444446</v>
      </c>
      <c r="H32" s="19">
        <v>0.51944444444444449</v>
      </c>
      <c r="I32" s="19">
        <v>0.42708333333333331</v>
      </c>
      <c r="J32" s="19">
        <v>0.53125</v>
      </c>
      <c r="K32" s="32">
        <f t="shared" si="0"/>
        <v>8.7500000000000022E-2</v>
      </c>
      <c r="L32" s="28">
        <v>2</v>
      </c>
      <c r="M32" s="28">
        <v>6</v>
      </c>
      <c r="N32" s="29">
        <f t="shared" si="1"/>
        <v>0.1</v>
      </c>
      <c r="O32" s="20">
        <f t="shared" si="2"/>
        <v>2.1</v>
      </c>
      <c r="P32" s="32">
        <f t="shared" si="3"/>
        <v>0.10416666666666669</v>
      </c>
      <c r="Q32" s="17">
        <v>2</v>
      </c>
      <c r="R32" s="17">
        <v>30</v>
      </c>
      <c r="S32" s="20">
        <f t="shared" si="4"/>
        <v>0.5</v>
      </c>
      <c r="T32" s="20">
        <f t="shared" si="6"/>
        <v>2.5</v>
      </c>
      <c r="U32" s="20">
        <f t="shared" si="5"/>
        <v>2.2999999999999998</v>
      </c>
      <c r="V32" s="17">
        <v>1975</v>
      </c>
      <c r="X32" s="37" t="s">
        <v>121</v>
      </c>
      <c r="Y32" s="57">
        <v>15</v>
      </c>
      <c r="Z32" s="20">
        <v>31.68</v>
      </c>
      <c r="AA32" s="15">
        <v>6</v>
      </c>
      <c r="AB32" s="15">
        <v>3</v>
      </c>
    </row>
    <row r="33" spans="1:30" x14ac:dyDescent="0.2">
      <c r="A33" s="109" t="s">
        <v>18</v>
      </c>
      <c r="B33" s="152" t="s">
        <v>56</v>
      </c>
      <c r="C33" s="152" t="s">
        <v>14</v>
      </c>
      <c r="D33" s="152" t="s">
        <v>84</v>
      </c>
      <c r="E33" s="110">
        <v>42464</v>
      </c>
      <c r="F33" s="28">
        <v>12</v>
      </c>
      <c r="G33" s="19">
        <v>0.46736111111111112</v>
      </c>
      <c r="H33" s="19">
        <v>0.56319444444444444</v>
      </c>
      <c r="I33" s="19">
        <v>0.46666666666666662</v>
      </c>
      <c r="J33" s="19">
        <v>0.56458333333333333</v>
      </c>
      <c r="K33" s="32">
        <f t="shared" si="0"/>
        <v>9.5833333333333326E-2</v>
      </c>
      <c r="L33" s="28">
        <v>2</v>
      </c>
      <c r="M33" s="28">
        <v>18</v>
      </c>
      <c r="N33" s="29">
        <f t="shared" si="1"/>
        <v>0.3</v>
      </c>
      <c r="O33" s="20">
        <f t="shared" si="2"/>
        <v>2.2999999999999998</v>
      </c>
      <c r="P33" s="32">
        <f t="shared" si="3"/>
        <v>9.7916666666666707E-2</v>
      </c>
      <c r="Q33" s="17">
        <v>2</v>
      </c>
      <c r="R33" s="17">
        <v>21</v>
      </c>
      <c r="S33" s="20">
        <f t="shared" si="4"/>
        <v>0.35</v>
      </c>
      <c r="T33" s="20">
        <f t="shared" si="6"/>
        <v>2.35</v>
      </c>
      <c r="U33" s="20">
        <f t="shared" si="5"/>
        <v>2.3250000000000002</v>
      </c>
      <c r="V33" s="17">
        <v>4616</v>
      </c>
      <c r="X33" s="37" t="s">
        <v>48</v>
      </c>
      <c r="Y33" s="57">
        <v>42.5</v>
      </c>
      <c r="Z33" s="20">
        <v>26.22</v>
      </c>
      <c r="AA33" s="109">
        <v>3</v>
      </c>
      <c r="AB33" s="15">
        <v>1</v>
      </c>
    </row>
    <row r="34" spans="1:30" x14ac:dyDescent="0.2">
      <c r="A34" s="109" t="s">
        <v>18</v>
      </c>
      <c r="B34" s="152" t="s">
        <v>54</v>
      </c>
      <c r="C34" s="152" t="s">
        <v>14</v>
      </c>
      <c r="D34" s="152" t="s">
        <v>84</v>
      </c>
      <c r="E34" s="110">
        <v>42465</v>
      </c>
      <c r="F34" s="28">
        <v>1</v>
      </c>
      <c r="G34" s="19">
        <v>0.45208333333333334</v>
      </c>
      <c r="H34" s="19">
        <v>0.45902777777777781</v>
      </c>
      <c r="I34" s="19">
        <v>0.45277777777777778</v>
      </c>
      <c r="J34" s="19">
        <v>0.45902777777777781</v>
      </c>
      <c r="K34" s="32">
        <f t="shared" ref="K34:K74" si="7">(H34-G34)</f>
        <v>6.9444444444444753E-3</v>
      </c>
      <c r="L34" s="28">
        <v>0</v>
      </c>
      <c r="M34" s="28">
        <v>10</v>
      </c>
      <c r="N34" s="29">
        <f t="shared" ref="N34:N57" si="8">(M34/60)</f>
        <v>0.16666666666666666</v>
      </c>
      <c r="O34" s="20">
        <f t="shared" ref="O34:O57" si="9">(L34+N34)</f>
        <v>0.16666666666666666</v>
      </c>
      <c r="P34" s="32">
        <f t="shared" si="3"/>
        <v>6.2500000000000333E-3</v>
      </c>
      <c r="Q34" s="17">
        <v>0</v>
      </c>
      <c r="R34" s="17">
        <v>9</v>
      </c>
      <c r="S34" s="20">
        <f t="shared" si="4"/>
        <v>0.15</v>
      </c>
      <c r="T34" s="20">
        <f t="shared" si="6"/>
        <v>0.15</v>
      </c>
      <c r="U34" s="20">
        <f t="shared" si="5"/>
        <v>0.15833333333333333</v>
      </c>
      <c r="V34" s="17">
        <v>4940</v>
      </c>
      <c r="X34" s="37" t="s">
        <v>124</v>
      </c>
      <c r="Y34" s="15">
        <v>51.9</v>
      </c>
      <c r="Z34" s="20">
        <v>34.32</v>
      </c>
      <c r="AA34" s="15">
        <v>0</v>
      </c>
      <c r="AB34" s="15">
        <v>0</v>
      </c>
    </row>
    <row r="35" spans="1:30" x14ac:dyDescent="0.2">
      <c r="A35" s="109" t="s">
        <v>21</v>
      </c>
      <c r="B35" s="152" t="s">
        <v>17</v>
      </c>
      <c r="C35" s="152" t="s">
        <v>14</v>
      </c>
      <c r="D35" s="152" t="s">
        <v>84</v>
      </c>
      <c r="E35" s="110">
        <v>42465</v>
      </c>
      <c r="F35" s="28">
        <v>0</v>
      </c>
      <c r="G35" s="19">
        <v>0.47013888888888888</v>
      </c>
      <c r="H35" s="19">
        <v>0.47986111111111113</v>
      </c>
      <c r="I35" s="19"/>
      <c r="J35" s="19"/>
      <c r="K35" s="32">
        <f t="shared" si="7"/>
        <v>9.7222222222222432E-3</v>
      </c>
      <c r="L35" s="28">
        <v>0</v>
      </c>
      <c r="M35" s="28">
        <v>14</v>
      </c>
      <c r="N35" s="29">
        <f t="shared" si="8"/>
        <v>0.23333333333333334</v>
      </c>
      <c r="O35" s="20">
        <f t="shared" si="9"/>
        <v>0.23333333333333334</v>
      </c>
      <c r="P35" s="32">
        <f t="shared" si="3"/>
        <v>0</v>
      </c>
      <c r="S35" s="20"/>
      <c r="T35" s="20"/>
      <c r="U35" s="20">
        <f t="shared" si="5"/>
        <v>0.23333333333333334</v>
      </c>
      <c r="V35" s="17">
        <v>1000</v>
      </c>
      <c r="X35" s="37" t="s">
        <v>26</v>
      </c>
      <c r="Y35" s="15">
        <v>58.1</v>
      </c>
      <c r="AA35" s="15">
        <v>0</v>
      </c>
      <c r="AB35" s="15">
        <v>0</v>
      </c>
    </row>
    <row r="36" spans="1:30" x14ac:dyDescent="0.2">
      <c r="A36" s="109" t="s">
        <v>19</v>
      </c>
      <c r="B36" s="152" t="s">
        <v>15</v>
      </c>
      <c r="C36" s="152" t="s">
        <v>14</v>
      </c>
      <c r="D36" s="152" t="s">
        <v>84</v>
      </c>
      <c r="E36" s="110">
        <v>42465</v>
      </c>
      <c r="F36" s="28">
        <v>0</v>
      </c>
      <c r="G36" s="19">
        <v>0.4916666666666667</v>
      </c>
      <c r="H36" s="19">
        <v>0.49791666666666662</v>
      </c>
      <c r="I36" s="19"/>
      <c r="J36" s="19"/>
      <c r="K36" s="32">
        <f t="shared" si="7"/>
        <v>6.2499999999999223E-3</v>
      </c>
      <c r="L36" s="28">
        <v>0</v>
      </c>
      <c r="M36" s="28">
        <v>9</v>
      </c>
      <c r="N36" s="29">
        <f t="shared" si="8"/>
        <v>0.15</v>
      </c>
      <c r="O36" s="20">
        <f t="shared" si="9"/>
        <v>0.15</v>
      </c>
      <c r="P36" s="32"/>
      <c r="S36" s="20"/>
      <c r="T36" s="20"/>
      <c r="U36" s="20">
        <f t="shared" si="5"/>
        <v>0.15</v>
      </c>
      <c r="V36" s="17">
        <v>1200</v>
      </c>
      <c r="X36" s="37" t="s">
        <v>29</v>
      </c>
      <c r="Y36" s="15">
        <v>45.7</v>
      </c>
      <c r="AA36" s="15">
        <v>0</v>
      </c>
      <c r="AB36" s="15">
        <v>0</v>
      </c>
    </row>
    <row r="37" spans="1:30" x14ac:dyDescent="0.2">
      <c r="A37" s="109" t="s">
        <v>18</v>
      </c>
      <c r="B37" s="152" t="s">
        <v>52</v>
      </c>
      <c r="C37" s="152" t="s">
        <v>14</v>
      </c>
      <c r="D37" s="152" t="s">
        <v>84</v>
      </c>
      <c r="E37" s="110">
        <v>42466</v>
      </c>
      <c r="F37" s="28">
        <v>6</v>
      </c>
      <c r="G37" s="19">
        <v>0.42708333333333331</v>
      </c>
      <c r="H37" s="19">
        <v>0.44791666666666669</v>
      </c>
      <c r="I37" s="19">
        <v>0.42708333333333331</v>
      </c>
      <c r="J37" s="19">
        <v>0.47916666666666669</v>
      </c>
      <c r="K37" s="32">
        <f t="shared" si="7"/>
        <v>2.083333333333337E-2</v>
      </c>
      <c r="L37" s="28">
        <v>0</v>
      </c>
      <c r="M37" s="28">
        <v>30</v>
      </c>
      <c r="N37" s="29">
        <f t="shared" si="8"/>
        <v>0.5</v>
      </c>
      <c r="O37" s="20">
        <f t="shared" si="9"/>
        <v>0.5</v>
      </c>
      <c r="P37" s="32">
        <f t="shared" ref="P37:P73" si="10">J37-I37</f>
        <v>5.208333333333337E-2</v>
      </c>
      <c r="Q37" s="17">
        <v>1</v>
      </c>
      <c r="R37" s="17">
        <v>15</v>
      </c>
      <c r="S37" s="20">
        <f t="shared" ref="S37:S50" si="11">(R37/60)</f>
        <v>0.25</v>
      </c>
      <c r="T37" s="20">
        <f t="shared" ref="T37:T50" si="12">(Q37+S37)</f>
        <v>1.25</v>
      </c>
      <c r="U37" s="20">
        <f t="shared" ref="U37:U72" si="13">AVERAGE(O37,T37)</f>
        <v>0.875</v>
      </c>
      <c r="V37" s="17">
        <v>4620</v>
      </c>
      <c r="X37" s="37" t="s">
        <v>120</v>
      </c>
      <c r="Y37" s="15">
        <v>32.1</v>
      </c>
      <c r="Z37" s="20">
        <v>21.73</v>
      </c>
      <c r="AA37" s="15">
        <v>1</v>
      </c>
      <c r="AB37" s="15">
        <v>0</v>
      </c>
    </row>
    <row r="38" spans="1:30" s="26" customFormat="1" x14ac:dyDescent="0.2">
      <c r="A38" s="109" t="s">
        <v>18</v>
      </c>
      <c r="B38" s="152" t="s">
        <v>44</v>
      </c>
      <c r="C38" s="152" t="s">
        <v>14</v>
      </c>
      <c r="D38" s="152" t="s">
        <v>84</v>
      </c>
      <c r="E38" s="110">
        <v>42466</v>
      </c>
      <c r="F38" s="28">
        <v>0</v>
      </c>
      <c r="G38" s="19">
        <v>0.5229166666666667</v>
      </c>
      <c r="H38" s="19">
        <v>0.56736111111111109</v>
      </c>
      <c r="I38" s="19">
        <v>0.51736111111111105</v>
      </c>
      <c r="J38" s="19">
        <v>0.56041666666666667</v>
      </c>
      <c r="K38" s="32">
        <f t="shared" si="7"/>
        <v>4.4444444444444398E-2</v>
      </c>
      <c r="L38" s="28">
        <v>1</v>
      </c>
      <c r="M38" s="28">
        <v>4</v>
      </c>
      <c r="N38" s="29">
        <f t="shared" si="8"/>
        <v>6.6666666666666666E-2</v>
      </c>
      <c r="O38" s="20">
        <f t="shared" si="9"/>
        <v>1.0666666666666667</v>
      </c>
      <c r="P38" s="32">
        <f t="shared" si="10"/>
        <v>4.3055555555555625E-2</v>
      </c>
      <c r="Q38" s="17">
        <v>1</v>
      </c>
      <c r="R38" s="17">
        <v>2</v>
      </c>
      <c r="S38" s="20">
        <f t="shared" si="11"/>
        <v>3.3333333333333333E-2</v>
      </c>
      <c r="T38" s="20">
        <f t="shared" si="12"/>
        <v>1.0333333333333334</v>
      </c>
      <c r="U38" s="20">
        <f t="shared" si="13"/>
        <v>1.05</v>
      </c>
      <c r="V38" s="17">
        <v>7410</v>
      </c>
      <c r="X38" s="37" t="s">
        <v>119</v>
      </c>
      <c r="Y38" s="26">
        <v>42.5</v>
      </c>
      <c r="Z38" s="20">
        <v>39.700000000000003</v>
      </c>
      <c r="AA38" s="26">
        <v>0</v>
      </c>
      <c r="AB38" s="26">
        <v>0</v>
      </c>
    </row>
    <row r="39" spans="1:30" x14ac:dyDescent="0.2">
      <c r="A39" s="109" t="s">
        <v>18</v>
      </c>
      <c r="B39" s="152" t="s">
        <v>57</v>
      </c>
      <c r="C39" s="152" t="s">
        <v>14</v>
      </c>
      <c r="D39" s="152" t="s">
        <v>84</v>
      </c>
      <c r="E39" s="110">
        <v>42467</v>
      </c>
      <c r="F39" s="28">
        <v>29</v>
      </c>
      <c r="G39" s="19">
        <v>0.4604166666666667</v>
      </c>
      <c r="H39" s="19">
        <v>0.52500000000000002</v>
      </c>
      <c r="I39" s="19">
        <v>0.4604166666666667</v>
      </c>
      <c r="J39" s="19">
        <v>0.55902777777777779</v>
      </c>
      <c r="K39" s="32">
        <f t="shared" si="7"/>
        <v>6.4583333333333326E-2</v>
      </c>
      <c r="L39" s="28">
        <v>1</v>
      </c>
      <c r="M39" s="28">
        <v>33</v>
      </c>
      <c r="N39" s="29">
        <f t="shared" si="8"/>
        <v>0.55000000000000004</v>
      </c>
      <c r="O39" s="20">
        <f t="shared" si="9"/>
        <v>1.55</v>
      </c>
      <c r="P39" s="32">
        <f t="shared" si="10"/>
        <v>9.8611111111111094E-2</v>
      </c>
      <c r="Q39" s="17">
        <v>2</v>
      </c>
      <c r="R39" s="17">
        <v>22</v>
      </c>
      <c r="S39" s="20">
        <f t="shared" si="11"/>
        <v>0.36666666666666664</v>
      </c>
      <c r="T39" s="20">
        <f t="shared" si="12"/>
        <v>2.3666666666666667</v>
      </c>
      <c r="U39" s="20">
        <f t="shared" si="13"/>
        <v>1.9583333333333335</v>
      </c>
      <c r="V39" s="17">
        <v>3352</v>
      </c>
      <c r="X39" s="37" t="s">
        <v>121</v>
      </c>
      <c r="Y39" s="15">
        <v>15</v>
      </c>
      <c r="Z39" s="20">
        <v>31.68</v>
      </c>
      <c r="AA39" s="15">
        <v>13</v>
      </c>
      <c r="AB39" s="15">
        <v>19</v>
      </c>
    </row>
    <row r="40" spans="1:30" x14ac:dyDescent="0.2">
      <c r="A40" s="109" t="s">
        <v>18</v>
      </c>
      <c r="B40" s="152" t="s">
        <v>57</v>
      </c>
      <c r="C40" s="152" t="s">
        <v>14</v>
      </c>
      <c r="D40" s="152" t="s">
        <v>84</v>
      </c>
      <c r="E40" s="110">
        <v>42472</v>
      </c>
      <c r="F40" s="28">
        <v>29</v>
      </c>
      <c r="G40" s="19">
        <v>0.42569444444444443</v>
      </c>
      <c r="H40" s="19">
        <v>0.46875</v>
      </c>
      <c r="I40" s="19">
        <v>0.4236111111111111</v>
      </c>
      <c r="J40" s="19">
        <v>0.4861111111111111</v>
      </c>
      <c r="K40" s="32">
        <f t="shared" si="7"/>
        <v>4.3055555555555569E-2</v>
      </c>
      <c r="L40" s="28">
        <v>1</v>
      </c>
      <c r="M40" s="28">
        <v>2</v>
      </c>
      <c r="N40" s="29">
        <f t="shared" si="8"/>
        <v>3.3333333333333333E-2</v>
      </c>
      <c r="O40" s="20">
        <f t="shared" si="9"/>
        <v>1.0333333333333334</v>
      </c>
      <c r="P40" s="32">
        <f t="shared" si="10"/>
        <v>6.25E-2</v>
      </c>
      <c r="Q40" s="17">
        <v>1</v>
      </c>
      <c r="R40" s="17">
        <v>30</v>
      </c>
      <c r="S40" s="20">
        <f t="shared" si="11"/>
        <v>0.5</v>
      </c>
      <c r="T40" s="20">
        <f t="shared" si="12"/>
        <v>1.5</v>
      </c>
      <c r="U40" s="20">
        <f t="shared" si="13"/>
        <v>1.2666666666666666</v>
      </c>
      <c r="V40" s="17">
        <v>5306</v>
      </c>
      <c r="X40" s="37" t="s">
        <v>121</v>
      </c>
      <c r="Y40" s="15">
        <v>15</v>
      </c>
      <c r="Z40" s="20">
        <v>31.68</v>
      </c>
      <c r="AA40" s="109">
        <v>0</v>
      </c>
      <c r="AB40" s="15">
        <v>0</v>
      </c>
    </row>
    <row r="41" spans="1:30" x14ac:dyDescent="0.2">
      <c r="A41" s="109" t="s">
        <v>18</v>
      </c>
      <c r="B41" s="152" t="s">
        <v>56</v>
      </c>
      <c r="C41" s="152" t="s">
        <v>14</v>
      </c>
      <c r="D41" s="152" t="s">
        <v>84</v>
      </c>
      <c r="E41" s="110">
        <v>42474</v>
      </c>
      <c r="F41" s="28">
        <v>14</v>
      </c>
      <c r="G41" s="19">
        <v>0.4375</v>
      </c>
      <c r="H41" s="19">
        <v>0.52777777777777779</v>
      </c>
      <c r="I41" s="19">
        <v>0.4375</v>
      </c>
      <c r="J41" s="19">
        <v>0.52777777777777779</v>
      </c>
      <c r="K41" s="32">
        <f t="shared" si="7"/>
        <v>9.027777777777779E-2</v>
      </c>
      <c r="L41" s="28">
        <v>2</v>
      </c>
      <c r="M41" s="28">
        <v>10</v>
      </c>
      <c r="N41" s="29">
        <f t="shared" si="8"/>
        <v>0.16666666666666666</v>
      </c>
      <c r="O41" s="20">
        <f t="shared" si="9"/>
        <v>2.1666666666666665</v>
      </c>
      <c r="P41" s="32">
        <f t="shared" si="10"/>
        <v>9.027777777777779E-2</v>
      </c>
      <c r="Q41" s="17">
        <v>2</v>
      </c>
      <c r="R41" s="17">
        <v>10</v>
      </c>
      <c r="S41" s="20">
        <f t="shared" si="11"/>
        <v>0.16666666666666666</v>
      </c>
      <c r="T41" s="20">
        <f t="shared" si="12"/>
        <v>2.1666666666666665</v>
      </c>
      <c r="U41" s="20">
        <f t="shared" si="13"/>
        <v>2.1666666666666665</v>
      </c>
      <c r="V41" s="17">
        <v>5850</v>
      </c>
      <c r="X41" s="37" t="s">
        <v>48</v>
      </c>
      <c r="Y41" s="15">
        <v>42.5</v>
      </c>
      <c r="Z41" s="20">
        <v>26.22</v>
      </c>
      <c r="AA41" s="15">
        <v>4</v>
      </c>
      <c r="AB41" s="15">
        <v>1</v>
      </c>
    </row>
    <row r="42" spans="1:30" x14ac:dyDescent="0.2">
      <c r="A42" s="109" t="s">
        <v>18</v>
      </c>
      <c r="B42" s="152" t="s">
        <v>44</v>
      </c>
      <c r="C42" s="152" t="s">
        <v>14</v>
      </c>
      <c r="D42" s="152" t="s">
        <v>84</v>
      </c>
      <c r="E42" s="110">
        <v>42475</v>
      </c>
      <c r="F42" s="28">
        <v>0</v>
      </c>
      <c r="G42" s="19">
        <v>0.48819444444444443</v>
      </c>
      <c r="H42" s="19">
        <v>0.53472222222222221</v>
      </c>
      <c r="I42" s="19">
        <v>0.48819444444444443</v>
      </c>
      <c r="J42" s="19">
        <v>0.52430555555555558</v>
      </c>
      <c r="K42" s="32">
        <f t="shared" si="7"/>
        <v>4.6527777777777779E-2</v>
      </c>
      <c r="L42" s="28">
        <v>1</v>
      </c>
      <c r="M42" s="28">
        <v>7</v>
      </c>
      <c r="N42" s="29">
        <f t="shared" si="8"/>
        <v>0.11666666666666667</v>
      </c>
      <c r="O42" s="20">
        <f t="shared" si="9"/>
        <v>1.1166666666666667</v>
      </c>
      <c r="P42" s="32">
        <f t="shared" si="10"/>
        <v>3.6111111111111149E-2</v>
      </c>
      <c r="Q42" s="17">
        <v>0</v>
      </c>
      <c r="R42" s="17">
        <v>52</v>
      </c>
      <c r="S42" s="20">
        <f t="shared" si="11"/>
        <v>0.8666666666666667</v>
      </c>
      <c r="T42" s="20">
        <f t="shared" si="12"/>
        <v>0.8666666666666667</v>
      </c>
      <c r="U42" s="20">
        <f t="shared" si="13"/>
        <v>0.9916666666666667</v>
      </c>
      <c r="V42" s="17">
        <v>8069</v>
      </c>
      <c r="X42" s="37" t="s">
        <v>119</v>
      </c>
      <c r="Y42" s="15">
        <v>42.5</v>
      </c>
      <c r="Z42" s="20">
        <v>39.700000000000003</v>
      </c>
      <c r="AA42" s="15">
        <v>0</v>
      </c>
      <c r="AB42" s="15">
        <v>0</v>
      </c>
    </row>
    <row r="43" spans="1:30" x14ac:dyDescent="0.2">
      <c r="A43" s="109" t="s">
        <v>18</v>
      </c>
      <c r="B43" s="152" t="s">
        <v>52</v>
      </c>
      <c r="C43" s="152" t="s">
        <v>14</v>
      </c>
      <c r="D43" s="152" t="s">
        <v>84</v>
      </c>
      <c r="E43" s="110">
        <v>42475</v>
      </c>
      <c r="F43" s="28">
        <v>7</v>
      </c>
      <c r="G43" s="19">
        <v>0.41041666666666665</v>
      </c>
      <c r="H43" s="19">
        <v>0.42777777777777781</v>
      </c>
      <c r="I43" s="19">
        <v>0.40763888888888888</v>
      </c>
      <c r="J43" s="19">
        <v>0.45902777777777781</v>
      </c>
      <c r="K43" s="32">
        <f t="shared" si="7"/>
        <v>1.736111111111116E-2</v>
      </c>
      <c r="L43" s="28">
        <v>0</v>
      </c>
      <c r="M43" s="28">
        <v>25</v>
      </c>
      <c r="N43" s="29">
        <f t="shared" si="8"/>
        <v>0.41666666666666669</v>
      </c>
      <c r="O43" s="20">
        <f t="shared" si="9"/>
        <v>0.41666666666666669</v>
      </c>
      <c r="P43" s="32">
        <f t="shared" si="10"/>
        <v>5.1388888888888928E-2</v>
      </c>
      <c r="Q43" s="17">
        <v>1</v>
      </c>
      <c r="R43" s="17">
        <v>14</v>
      </c>
      <c r="S43" s="20">
        <f t="shared" si="11"/>
        <v>0.23333333333333334</v>
      </c>
      <c r="T43" s="20">
        <f t="shared" si="12"/>
        <v>1.2333333333333334</v>
      </c>
      <c r="U43" s="20">
        <f t="shared" si="13"/>
        <v>0.82500000000000007</v>
      </c>
      <c r="V43" s="17">
        <v>5190</v>
      </c>
      <c r="X43" s="37" t="s">
        <v>120</v>
      </c>
      <c r="Y43" s="15">
        <v>32.1</v>
      </c>
      <c r="Z43" s="20">
        <v>21.73</v>
      </c>
      <c r="AA43" s="116">
        <v>1</v>
      </c>
      <c r="AB43" s="15">
        <v>1</v>
      </c>
    </row>
    <row r="44" spans="1:30" x14ac:dyDescent="0.2">
      <c r="A44" s="109" t="s">
        <v>18</v>
      </c>
      <c r="B44" s="152" t="s">
        <v>57</v>
      </c>
      <c r="C44" s="152" t="s">
        <v>14</v>
      </c>
      <c r="D44" s="152" t="s">
        <v>84</v>
      </c>
      <c r="E44" s="110">
        <v>42478</v>
      </c>
      <c r="F44" s="48">
        <v>54</v>
      </c>
      <c r="G44" s="111">
        <v>0.45555555555555555</v>
      </c>
      <c r="H44" s="111">
        <v>0.53472222222222221</v>
      </c>
      <c r="I44" s="111">
        <v>0.45833333333333331</v>
      </c>
      <c r="J44" s="111">
        <v>0.56041666666666667</v>
      </c>
      <c r="K44" s="112">
        <f t="shared" si="7"/>
        <v>7.9166666666666663E-2</v>
      </c>
      <c r="L44" s="48">
        <v>1</v>
      </c>
      <c r="M44" s="48">
        <v>54</v>
      </c>
      <c r="N44" s="113">
        <f t="shared" si="8"/>
        <v>0.9</v>
      </c>
      <c r="O44" s="114">
        <f t="shared" si="9"/>
        <v>1.9</v>
      </c>
      <c r="P44" s="112">
        <f t="shared" si="10"/>
        <v>0.10208333333333336</v>
      </c>
      <c r="Q44" s="49">
        <v>2</v>
      </c>
      <c r="R44" s="49">
        <v>27</v>
      </c>
      <c r="S44" s="114">
        <f t="shared" si="11"/>
        <v>0.45</v>
      </c>
      <c r="T44" s="114">
        <f t="shared" si="12"/>
        <v>2.4500000000000002</v>
      </c>
      <c r="U44" s="114">
        <f t="shared" si="13"/>
        <v>2.1749999999999998</v>
      </c>
      <c r="V44" s="49">
        <v>3230</v>
      </c>
      <c r="W44" s="109"/>
      <c r="X44" s="37" t="s">
        <v>121</v>
      </c>
      <c r="Y44" s="109">
        <v>15</v>
      </c>
      <c r="Z44" s="20">
        <v>31.68</v>
      </c>
      <c r="AA44" s="109">
        <v>32</v>
      </c>
      <c r="AB44" s="15">
        <v>23</v>
      </c>
    </row>
    <row r="45" spans="1:30" x14ac:dyDescent="0.2">
      <c r="A45" s="109" t="s">
        <v>18</v>
      </c>
      <c r="B45" s="152" t="s">
        <v>57</v>
      </c>
      <c r="C45" s="152" t="s">
        <v>123</v>
      </c>
      <c r="D45" s="152" t="s">
        <v>89</v>
      </c>
      <c r="E45" s="110">
        <v>42478</v>
      </c>
      <c r="F45" s="28">
        <v>0</v>
      </c>
      <c r="G45" s="19">
        <v>0.53472222222222221</v>
      </c>
      <c r="H45" s="19">
        <v>0.54652777777777783</v>
      </c>
      <c r="I45" s="19">
        <v>0.56041666666666667</v>
      </c>
      <c r="J45" s="19">
        <v>0.56944444444444442</v>
      </c>
      <c r="K45" s="32">
        <f t="shared" si="7"/>
        <v>1.1805555555555625E-2</v>
      </c>
      <c r="L45" s="28">
        <v>0</v>
      </c>
      <c r="M45" s="28">
        <v>17</v>
      </c>
      <c r="N45" s="29">
        <f t="shared" si="8"/>
        <v>0.28333333333333333</v>
      </c>
      <c r="O45" s="20">
        <f t="shared" si="9"/>
        <v>0.28333333333333333</v>
      </c>
      <c r="P45" s="32">
        <f t="shared" si="10"/>
        <v>9.0277777777777457E-3</v>
      </c>
      <c r="Q45" s="17">
        <v>0</v>
      </c>
      <c r="R45" s="17">
        <v>13</v>
      </c>
      <c r="S45" s="20">
        <f t="shared" si="11"/>
        <v>0.21666666666666667</v>
      </c>
      <c r="T45" s="20">
        <f t="shared" si="12"/>
        <v>0.21666666666666667</v>
      </c>
      <c r="U45" s="20">
        <f t="shared" si="13"/>
        <v>0.25</v>
      </c>
      <c r="V45" s="17">
        <v>3255</v>
      </c>
      <c r="X45" s="37" t="s">
        <v>121</v>
      </c>
      <c r="Y45" s="15">
        <v>15</v>
      </c>
      <c r="Z45" s="20">
        <v>31.68</v>
      </c>
      <c r="AA45" s="15">
        <v>2</v>
      </c>
      <c r="AB45" s="15">
        <v>0</v>
      </c>
    </row>
    <row r="46" spans="1:30" x14ac:dyDescent="0.2">
      <c r="A46" s="109" t="s">
        <v>18</v>
      </c>
      <c r="B46" s="152" t="s">
        <v>44</v>
      </c>
      <c r="C46" s="152" t="s">
        <v>14</v>
      </c>
      <c r="D46" s="152" t="s">
        <v>84</v>
      </c>
      <c r="E46" s="110">
        <v>42478</v>
      </c>
      <c r="F46" s="28">
        <v>0</v>
      </c>
      <c r="G46" s="19">
        <v>0.62638888888888888</v>
      </c>
      <c r="H46" s="19">
        <v>0.67152777777777783</v>
      </c>
      <c r="I46" s="19">
        <v>0.62638888888888888</v>
      </c>
      <c r="J46" s="19">
        <v>0.66666666666666663</v>
      </c>
      <c r="K46" s="32">
        <f t="shared" si="7"/>
        <v>4.5138888888888951E-2</v>
      </c>
      <c r="L46" s="28">
        <v>1</v>
      </c>
      <c r="M46" s="28">
        <v>5</v>
      </c>
      <c r="N46" s="29">
        <f t="shared" si="8"/>
        <v>8.3333333333333329E-2</v>
      </c>
      <c r="O46" s="20">
        <f t="shared" si="9"/>
        <v>1.0833333333333333</v>
      </c>
      <c r="P46" s="32">
        <f t="shared" si="10"/>
        <v>4.0277777777777746E-2</v>
      </c>
      <c r="Q46" s="17">
        <v>0</v>
      </c>
      <c r="R46" s="17">
        <v>58</v>
      </c>
      <c r="S46" s="20">
        <f t="shared" si="11"/>
        <v>0.96666666666666667</v>
      </c>
      <c r="T46" s="20">
        <f t="shared" si="12"/>
        <v>0.96666666666666667</v>
      </c>
      <c r="U46" s="20">
        <f t="shared" si="13"/>
        <v>1.0249999999999999</v>
      </c>
      <c r="V46" s="17">
        <v>7145</v>
      </c>
      <c r="X46" s="37" t="s">
        <v>119</v>
      </c>
      <c r="Y46" s="15">
        <v>42.5</v>
      </c>
      <c r="Z46" s="20">
        <v>39.700000000000003</v>
      </c>
      <c r="AA46" s="15">
        <v>0</v>
      </c>
      <c r="AB46" s="15">
        <v>0</v>
      </c>
    </row>
    <row r="47" spans="1:30" x14ac:dyDescent="0.2">
      <c r="A47" s="109" t="s">
        <v>18</v>
      </c>
      <c r="B47" s="152" t="s">
        <v>56</v>
      </c>
      <c r="C47" s="152" t="s">
        <v>123</v>
      </c>
      <c r="D47" s="152" t="s">
        <v>89</v>
      </c>
      <c r="E47" s="110">
        <v>42479</v>
      </c>
      <c r="F47" s="28">
        <v>0</v>
      </c>
      <c r="G47" s="19">
        <v>0.47222222222222227</v>
      </c>
      <c r="H47" s="19">
        <v>0.48958333333333331</v>
      </c>
      <c r="I47" s="19">
        <v>0.47083333333333338</v>
      </c>
      <c r="J47" s="19">
        <v>0.48958333333333331</v>
      </c>
      <c r="K47" s="32">
        <f t="shared" si="7"/>
        <v>1.7361111111111049E-2</v>
      </c>
      <c r="L47" s="28">
        <v>0</v>
      </c>
      <c r="M47" s="28">
        <v>27</v>
      </c>
      <c r="N47" s="29">
        <f t="shared" si="8"/>
        <v>0.45</v>
      </c>
      <c r="O47" s="20">
        <f t="shared" si="9"/>
        <v>0.45</v>
      </c>
      <c r="P47" s="32">
        <f t="shared" si="10"/>
        <v>1.8749999999999933E-2</v>
      </c>
      <c r="Q47" s="17">
        <v>0</v>
      </c>
      <c r="R47" s="17">
        <v>25</v>
      </c>
      <c r="S47" s="20">
        <f t="shared" si="11"/>
        <v>0.41666666666666669</v>
      </c>
      <c r="T47" s="20">
        <f t="shared" si="12"/>
        <v>0.41666666666666669</v>
      </c>
      <c r="U47" s="20">
        <f t="shared" si="13"/>
        <v>0.43333333333333335</v>
      </c>
      <c r="V47" s="17">
        <v>5440</v>
      </c>
      <c r="X47" s="37" t="s">
        <v>48</v>
      </c>
      <c r="Y47" s="15">
        <v>42.5</v>
      </c>
      <c r="Z47" s="20">
        <v>26.22</v>
      </c>
      <c r="AA47" s="15">
        <v>3</v>
      </c>
      <c r="AB47" s="15">
        <v>1</v>
      </c>
      <c r="AD47" s="15" t="s">
        <v>90</v>
      </c>
    </row>
    <row r="48" spans="1:30" x14ac:dyDescent="0.2">
      <c r="A48" s="109" t="s">
        <v>18</v>
      </c>
      <c r="B48" s="152" t="s">
        <v>56</v>
      </c>
      <c r="C48" s="152" t="s">
        <v>14</v>
      </c>
      <c r="D48" s="152" t="s">
        <v>84</v>
      </c>
      <c r="E48" s="110">
        <v>42479</v>
      </c>
      <c r="F48" s="28">
        <v>13</v>
      </c>
      <c r="G48" s="19">
        <v>0.48958333333333331</v>
      </c>
      <c r="H48" s="19">
        <v>0.57986111111111105</v>
      </c>
      <c r="I48" s="19">
        <v>0.48958333333333331</v>
      </c>
      <c r="J48" s="19">
        <v>0.58263888888888882</v>
      </c>
      <c r="K48" s="32">
        <f t="shared" si="7"/>
        <v>9.0277777777777735E-2</v>
      </c>
      <c r="L48" s="28">
        <v>2</v>
      </c>
      <c r="M48" s="28">
        <v>10</v>
      </c>
      <c r="N48" s="29">
        <f t="shared" si="8"/>
        <v>0.16666666666666666</v>
      </c>
      <c r="O48" s="20">
        <f t="shared" si="9"/>
        <v>2.1666666666666665</v>
      </c>
      <c r="P48" s="32">
        <f t="shared" si="10"/>
        <v>9.3055555555555503E-2</v>
      </c>
      <c r="Q48" s="17">
        <v>2</v>
      </c>
      <c r="R48" s="17">
        <v>14</v>
      </c>
      <c r="S48" s="20">
        <f t="shared" si="11"/>
        <v>0.23333333333333334</v>
      </c>
      <c r="T48" s="20">
        <f t="shared" si="12"/>
        <v>2.2333333333333334</v>
      </c>
      <c r="U48" s="20">
        <f t="shared" si="13"/>
        <v>2.2000000000000002</v>
      </c>
      <c r="V48" s="17">
        <v>5500</v>
      </c>
      <c r="X48" s="37" t="s">
        <v>48</v>
      </c>
      <c r="Y48" s="15">
        <v>42.5</v>
      </c>
      <c r="Z48" s="20">
        <v>26.22</v>
      </c>
      <c r="AA48" s="15">
        <v>2</v>
      </c>
      <c r="AB48" s="15">
        <v>1</v>
      </c>
    </row>
    <row r="49" spans="1:28" x14ac:dyDescent="0.2">
      <c r="A49" s="109" t="s">
        <v>18</v>
      </c>
      <c r="B49" s="152" t="s">
        <v>52</v>
      </c>
      <c r="C49" s="152" t="s">
        <v>14</v>
      </c>
      <c r="D49" s="152" t="s">
        <v>84</v>
      </c>
      <c r="E49" s="110">
        <v>42479</v>
      </c>
      <c r="F49" s="28">
        <v>9</v>
      </c>
      <c r="G49" s="19">
        <v>0.62638888888888888</v>
      </c>
      <c r="H49" s="19">
        <v>0.64513888888888882</v>
      </c>
      <c r="I49" s="19">
        <v>0.625</v>
      </c>
      <c r="J49" s="19">
        <v>0.65694444444444444</v>
      </c>
      <c r="K49" s="32">
        <f t="shared" si="7"/>
        <v>1.8749999999999933E-2</v>
      </c>
      <c r="L49" s="28">
        <v>0</v>
      </c>
      <c r="M49" s="28">
        <v>27</v>
      </c>
      <c r="N49" s="29">
        <f t="shared" si="8"/>
        <v>0.45</v>
      </c>
      <c r="O49" s="20">
        <f t="shared" si="9"/>
        <v>0.45</v>
      </c>
      <c r="P49" s="32">
        <f t="shared" si="10"/>
        <v>3.1944444444444442E-2</v>
      </c>
      <c r="Q49" s="17">
        <v>0</v>
      </c>
      <c r="R49" s="17">
        <v>46</v>
      </c>
      <c r="S49" s="20">
        <f t="shared" si="11"/>
        <v>0.76666666666666672</v>
      </c>
      <c r="T49" s="20">
        <f t="shared" si="12"/>
        <v>0.76666666666666672</v>
      </c>
      <c r="U49" s="20">
        <f t="shared" si="13"/>
        <v>0.60833333333333339</v>
      </c>
      <c r="V49" s="17">
        <v>5570</v>
      </c>
      <c r="X49" s="37" t="s">
        <v>125</v>
      </c>
      <c r="Y49" s="15">
        <v>36.299999999999997</v>
      </c>
      <c r="Z49" s="20">
        <v>21.73</v>
      </c>
      <c r="AA49" s="15">
        <v>2</v>
      </c>
      <c r="AB49" s="15">
        <v>1</v>
      </c>
    </row>
    <row r="50" spans="1:28" s="16" customFormat="1" x14ac:dyDescent="0.2">
      <c r="A50" s="109" t="s">
        <v>18</v>
      </c>
      <c r="B50" s="152" t="s">
        <v>54</v>
      </c>
      <c r="C50" s="152" t="s">
        <v>14</v>
      </c>
      <c r="D50" s="152" t="s">
        <v>84</v>
      </c>
      <c r="E50" s="110">
        <v>42480</v>
      </c>
      <c r="F50" s="28">
        <v>1</v>
      </c>
      <c r="G50" s="19">
        <v>0.57291666666666663</v>
      </c>
      <c r="H50" s="19">
        <v>0.58680555555555558</v>
      </c>
      <c r="I50" s="19">
        <v>0.57291666666666663</v>
      </c>
      <c r="J50" s="19">
        <v>0.58680555555555558</v>
      </c>
      <c r="K50" s="32">
        <f t="shared" si="7"/>
        <v>1.3888888888888951E-2</v>
      </c>
      <c r="L50" s="28">
        <v>0</v>
      </c>
      <c r="M50" s="28">
        <v>20</v>
      </c>
      <c r="N50" s="29">
        <f t="shared" si="8"/>
        <v>0.33333333333333331</v>
      </c>
      <c r="O50" s="20">
        <f t="shared" si="9"/>
        <v>0.33333333333333331</v>
      </c>
      <c r="P50" s="32">
        <f t="shared" si="10"/>
        <v>1.3888888888888951E-2</v>
      </c>
      <c r="Q50" s="17">
        <v>0</v>
      </c>
      <c r="R50" s="17">
        <v>20</v>
      </c>
      <c r="S50" s="20">
        <f t="shared" si="11"/>
        <v>0.33333333333333331</v>
      </c>
      <c r="T50" s="20">
        <f t="shared" si="12"/>
        <v>0.33333333333333331</v>
      </c>
      <c r="U50" s="20">
        <f t="shared" si="13"/>
        <v>0.33333333333333331</v>
      </c>
      <c r="V50" s="17">
        <v>7450</v>
      </c>
      <c r="X50" s="37" t="s">
        <v>50</v>
      </c>
      <c r="Y50" s="16">
        <v>30.7</v>
      </c>
      <c r="Z50" s="20">
        <v>34.32</v>
      </c>
      <c r="AA50" s="16">
        <v>0</v>
      </c>
      <c r="AB50" s="16">
        <v>0</v>
      </c>
    </row>
    <row r="51" spans="1:28" ht="15" customHeight="1" x14ac:dyDescent="0.2">
      <c r="A51" s="109" t="s">
        <v>18</v>
      </c>
      <c r="B51" s="152" t="s">
        <v>56</v>
      </c>
      <c r="C51" s="152" t="s">
        <v>14</v>
      </c>
      <c r="D51" s="152" t="s">
        <v>84</v>
      </c>
      <c r="E51" s="110">
        <v>42485</v>
      </c>
      <c r="F51" s="28">
        <v>12</v>
      </c>
      <c r="G51" s="111">
        <v>0.46319444444444446</v>
      </c>
      <c r="H51" s="111">
        <v>0.53819444444444442</v>
      </c>
      <c r="I51" s="19">
        <v>0.46319444444444446</v>
      </c>
      <c r="J51" s="19">
        <v>0.54166666666666663</v>
      </c>
      <c r="K51" s="32">
        <f>(H51-G51)</f>
        <v>7.4999999999999956E-2</v>
      </c>
      <c r="L51" s="28">
        <v>1</v>
      </c>
      <c r="M51" s="28">
        <v>48</v>
      </c>
      <c r="N51" s="29">
        <f t="shared" si="8"/>
        <v>0.8</v>
      </c>
      <c r="O51" s="20">
        <f t="shared" si="9"/>
        <v>1.8</v>
      </c>
      <c r="P51" s="32">
        <f t="shared" si="10"/>
        <v>7.8472222222222165E-2</v>
      </c>
      <c r="Q51" s="17">
        <v>1</v>
      </c>
      <c r="R51" s="17">
        <v>53</v>
      </c>
      <c r="S51" s="20">
        <f t="shared" ref="S51:S70" si="14">(R51/60)</f>
        <v>0.8833333333333333</v>
      </c>
      <c r="T51" s="20">
        <f t="shared" ref="T51:T70" si="15">(Q51+S51)</f>
        <v>1.8833333333333333</v>
      </c>
      <c r="U51" s="20">
        <f t="shared" si="13"/>
        <v>1.8416666666666668</v>
      </c>
      <c r="V51" s="17">
        <v>8097</v>
      </c>
      <c r="X51" s="21" t="s">
        <v>48</v>
      </c>
      <c r="Y51" s="15">
        <v>42.5</v>
      </c>
      <c r="Z51" s="20">
        <v>26.22</v>
      </c>
      <c r="AA51" s="109">
        <v>0</v>
      </c>
      <c r="AB51" s="109">
        <v>0</v>
      </c>
    </row>
    <row r="52" spans="1:28" ht="15" customHeight="1" x14ac:dyDescent="0.2">
      <c r="A52" s="109" t="s">
        <v>18</v>
      </c>
      <c r="B52" s="152" t="s">
        <v>57</v>
      </c>
      <c r="C52" s="152" t="s">
        <v>14</v>
      </c>
      <c r="D52" s="152" t="s">
        <v>84</v>
      </c>
      <c r="E52" s="110">
        <v>42486</v>
      </c>
      <c r="F52" s="28">
        <v>43</v>
      </c>
      <c r="G52" s="19">
        <v>0.51041666666666663</v>
      </c>
      <c r="H52" s="19">
        <v>0.55902777777777779</v>
      </c>
      <c r="I52" s="19">
        <v>0.50694444444444442</v>
      </c>
      <c r="J52" s="19">
        <v>0.58333333333333337</v>
      </c>
      <c r="K52" s="32">
        <f t="shared" si="7"/>
        <v>4.861111111111116E-2</v>
      </c>
      <c r="L52" s="28">
        <v>1</v>
      </c>
      <c r="M52" s="28">
        <v>10</v>
      </c>
      <c r="N52" s="29">
        <f t="shared" si="8"/>
        <v>0.16666666666666666</v>
      </c>
      <c r="O52" s="20">
        <f t="shared" si="9"/>
        <v>1.1666666666666667</v>
      </c>
      <c r="P52" s="32">
        <f t="shared" si="10"/>
        <v>7.6388888888888951E-2</v>
      </c>
      <c r="Q52" s="17">
        <v>1</v>
      </c>
      <c r="R52" s="17">
        <v>50</v>
      </c>
      <c r="S52" s="20">
        <f t="shared" si="14"/>
        <v>0.83333333333333337</v>
      </c>
      <c r="T52" s="20">
        <f t="shared" si="15"/>
        <v>1.8333333333333335</v>
      </c>
      <c r="U52" s="20">
        <f t="shared" si="13"/>
        <v>1.5</v>
      </c>
      <c r="V52" s="17">
        <v>4981</v>
      </c>
      <c r="X52" s="21" t="s">
        <v>121</v>
      </c>
      <c r="Y52" s="15">
        <v>15</v>
      </c>
      <c r="Z52" s="20">
        <v>31.68</v>
      </c>
      <c r="AA52" s="15">
        <v>5</v>
      </c>
      <c r="AB52" s="15">
        <v>7</v>
      </c>
    </row>
    <row r="53" spans="1:28" x14ac:dyDescent="0.2">
      <c r="A53" s="109" t="s">
        <v>20</v>
      </c>
      <c r="B53" s="152" t="s">
        <v>16</v>
      </c>
      <c r="C53" s="152" t="s">
        <v>123</v>
      </c>
      <c r="D53" s="152" t="s">
        <v>84</v>
      </c>
      <c r="E53" s="110">
        <v>42487</v>
      </c>
      <c r="F53" s="28">
        <v>0</v>
      </c>
      <c r="G53" s="19">
        <v>0.3923611111111111</v>
      </c>
      <c r="H53" s="19">
        <v>0.40972222222222227</v>
      </c>
      <c r="I53" s="19"/>
      <c r="J53" s="19"/>
      <c r="K53" s="32">
        <f t="shared" si="7"/>
        <v>1.736111111111116E-2</v>
      </c>
      <c r="L53" s="28">
        <v>0</v>
      </c>
      <c r="M53" s="28">
        <v>25</v>
      </c>
      <c r="N53" s="29">
        <f t="shared" si="8"/>
        <v>0.41666666666666669</v>
      </c>
      <c r="O53" s="20">
        <f t="shared" si="9"/>
        <v>0.41666666666666669</v>
      </c>
      <c r="P53" s="32">
        <f t="shared" si="10"/>
        <v>0</v>
      </c>
      <c r="S53" s="20"/>
      <c r="T53" s="20"/>
      <c r="U53" s="20">
        <f t="shared" si="13"/>
        <v>0.41666666666666669</v>
      </c>
      <c r="V53" s="17">
        <v>600</v>
      </c>
      <c r="X53" s="21" t="s">
        <v>29</v>
      </c>
      <c r="Y53" s="15">
        <v>45.7</v>
      </c>
      <c r="AA53" s="15">
        <v>0</v>
      </c>
      <c r="AB53" s="15">
        <v>0</v>
      </c>
    </row>
    <row r="54" spans="1:28" x14ac:dyDescent="0.2">
      <c r="A54" s="109" t="s">
        <v>19</v>
      </c>
      <c r="B54" s="152" t="s">
        <v>15</v>
      </c>
      <c r="C54" s="152" t="s">
        <v>14</v>
      </c>
      <c r="D54" s="152" t="s">
        <v>84</v>
      </c>
      <c r="E54" s="110">
        <v>42487</v>
      </c>
      <c r="F54" s="28">
        <v>0</v>
      </c>
      <c r="G54" s="19">
        <v>0.46527777777777773</v>
      </c>
      <c r="H54" s="19">
        <v>0.47291666666666665</v>
      </c>
      <c r="I54" s="19"/>
      <c r="J54" s="19"/>
      <c r="K54" s="32">
        <f t="shared" si="7"/>
        <v>7.6388888888889173E-3</v>
      </c>
      <c r="L54" s="28">
        <v>0</v>
      </c>
      <c r="M54" s="28">
        <v>11</v>
      </c>
      <c r="N54" s="29">
        <f t="shared" si="8"/>
        <v>0.18333333333333332</v>
      </c>
      <c r="O54" s="20">
        <f t="shared" si="9"/>
        <v>0.18333333333333332</v>
      </c>
      <c r="P54" s="32"/>
      <c r="S54" s="20"/>
      <c r="T54" s="20"/>
      <c r="U54" s="20">
        <f t="shared" si="13"/>
        <v>0.18333333333333332</v>
      </c>
      <c r="V54" s="17">
        <v>1590</v>
      </c>
      <c r="X54" s="21" t="s">
        <v>29</v>
      </c>
      <c r="Y54" s="15">
        <v>45.7</v>
      </c>
      <c r="AA54" s="15">
        <v>0</v>
      </c>
      <c r="AB54" s="15">
        <v>0</v>
      </c>
    </row>
    <row r="55" spans="1:28" x14ac:dyDescent="0.2">
      <c r="A55" s="109" t="s">
        <v>18</v>
      </c>
      <c r="B55" s="152" t="s">
        <v>54</v>
      </c>
      <c r="C55" s="152" t="s">
        <v>14</v>
      </c>
      <c r="D55" s="152" t="s">
        <v>84</v>
      </c>
      <c r="E55" s="110">
        <v>42487</v>
      </c>
      <c r="F55" s="28">
        <v>1</v>
      </c>
      <c r="G55" s="19">
        <v>0.55277777777777781</v>
      </c>
      <c r="H55" s="19">
        <v>0.55902777777777779</v>
      </c>
      <c r="I55" s="111">
        <v>0.55208333333333337</v>
      </c>
      <c r="J55" s="111">
        <v>0.55763888888888891</v>
      </c>
      <c r="K55" s="32">
        <f t="shared" si="7"/>
        <v>6.2499999999999778E-3</v>
      </c>
      <c r="L55" s="28">
        <v>0</v>
      </c>
      <c r="M55" s="28">
        <v>9</v>
      </c>
      <c r="N55" s="29">
        <f t="shared" si="8"/>
        <v>0.15</v>
      </c>
      <c r="O55" s="20">
        <f t="shared" si="9"/>
        <v>0.15</v>
      </c>
      <c r="P55" s="32">
        <f t="shared" si="10"/>
        <v>5.5555555555555358E-3</v>
      </c>
      <c r="Q55" s="17">
        <v>0</v>
      </c>
      <c r="R55" s="17">
        <v>8</v>
      </c>
      <c r="S55" s="20">
        <f t="shared" si="14"/>
        <v>0.13333333333333333</v>
      </c>
      <c r="T55" s="20">
        <f t="shared" si="15"/>
        <v>0.13333333333333333</v>
      </c>
      <c r="U55" s="20">
        <f t="shared" si="13"/>
        <v>0.14166666666666666</v>
      </c>
      <c r="V55" s="17">
        <v>5830</v>
      </c>
      <c r="X55" s="21" t="s">
        <v>29</v>
      </c>
      <c r="Y55" s="15">
        <v>45.7</v>
      </c>
      <c r="Z55" s="20">
        <v>34.32</v>
      </c>
      <c r="AA55" s="15">
        <v>0</v>
      </c>
      <c r="AB55" s="15">
        <v>0</v>
      </c>
    </row>
    <row r="56" spans="1:28" x14ac:dyDescent="0.2">
      <c r="A56" s="109" t="s">
        <v>18</v>
      </c>
      <c r="B56" s="152" t="s">
        <v>44</v>
      </c>
      <c r="C56" s="152" t="s">
        <v>14</v>
      </c>
      <c r="D56" s="152" t="s">
        <v>84</v>
      </c>
      <c r="E56" s="110">
        <v>42488</v>
      </c>
      <c r="F56" s="28">
        <v>0</v>
      </c>
      <c r="G56" s="19">
        <v>0.51388888888888895</v>
      </c>
      <c r="H56" s="19">
        <v>0.56180555555555556</v>
      </c>
      <c r="I56" s="111">
        <v>0.51388888888888895</v>
      </c>
      <c r="J56" s="111">
        <v>0.5541666666666667</v>
      </c>
      <c r="K56" s="32">
        <f t="shared" si="7"/>
        <v>4.7916666666666607E-2</v>
      </c>
      <c r="L56" s="28">
        <v>1</v>
      </c>
      <c r="M56" s="28">
        <v>9</v>
      </c>
      <c r="N56" s="29">
        <f t="shared" si="8"/>
        <v>0.15</v>
      </c>
      <c r="O56" s="20">
        <f t="shared" si="9"/>
        <v>1.1499999999999999</v>
      </c>
      <c r="P56" s="32">
        <f t="shared" si="10"/>
        <v>4.0277777777777746E-2</v>
      </c>
      <c r="Q56" s="17">
        <v>0</v>
      </c>
      <c r="R56" s="17">
        <v>58</v>
      </c>
      <c r="S56" s="20">
        <f t="shared" si="14"/>
        <v>0.96666666666666667</v>
      </c>
      <c r="T56" s="20">
        <f t="shared" si="15"/>
        <v>0.96666666666666667</v>
      </c>
      <c r="U56" s="20">
        <f t="shared" si="13"/>
        <v>1.0583333333333333</v>
      </c>
      <c r="V56" s="17">
        <v>7875</v>
      </c>
      <c r="X56" s="21" t="s">
        <v>119</v>
      </c>
      <c r="Y56" s="15">
        <v>42.5</v>
      </c>
      <c r="Z56" s="20">
        <v>39.700000000000003</v>
      </c>
      <c r="AA56" s="109">
        <v>0</v>
      </c>
      <c r="AB56" s="109">
        <v>0</v>
      </c>
    </row>
    <row r="57" spans="1:28" x14ac:dyDescent="0.2">
      <c r="A57" s="109" t="s">
        <v>18</v>
      </c>
      <c r="B57" s="152" t="s">
        <v>52</v>
      </c>
      <c r="C57" s="152" t="s">
        <v>14</v>
      </c>
      <c r="D57" s="152" t="s">
        <v>84</v>
      </c>
      <c r="E57" s="110">
        <v>42488</v>
      </c>
      <c r="F57" s="28">
        <v>8</v>
      </c>
      <c r="G57" s="19">
        <v>0.43611111111111112</v>
      </c>
      <c r="H57" s="19">
        <v>0.45833333333333331</v>
      </c>
      <c r="I57" s="111">
        <v>0.43611111111111112</v>
      </c>
      <c r="J57" s="111">
        <v>0.49305555555555558</v>
      </c>
      <c r="K57" s="32">
        <f t="shared" si="7"/>
        <v>2.2222222222222199E-2</v>
      </c>
      <c r="L57" s="28">
        <v>0</v>
      </c>
      <c r="M57" s="28">
        <v>32</v>
      </c>
      <c r="N57" s="29">
        <f t="shared" si="8"/>
        <v>0.53333333333333333</v>
      </c>
      <c r="O57" s="20">
        <f t="shared" si="9"/>
        <v>0.53333333333333333</v>
      </c>
      <c r="P57" s="32">
        <f t="shared" si="10"/>
        <v>5.6944444444444464E-2</v>
      </c>
      <c r="Q57" s="17">
        <v>1</v>
      </c>
      <c r="R57" s="17">
        <v>22</v>
      </c>
      <c r="S57" s="20">
        <f t="shared" si="14"/>
        <v>0.36666666666666664</v>
      </c>
      <c r="T57" s="20">
        <f t="shared" si="15"/>
        <v>1.3666666666666667</v>
      </c>
      <c r="U57" s="20">
        <f t="shared" si="13"/>
        <v>0.95</v>
      </c>
      <c r="V57" s="17">
        <v>5303</v>
      </c>
      <c r="X57" s="21" t="s">
        <v>120</v>
      </c>
      <c r="Y57" s="15">
        <v>32.1</v>
      </c>
      <c r="Z57" s="20">
        <v>21.73</v>
      </c>
      <c r="AA57" s="15">
        <v>1</v>
      </c>
      <c r="AB57" s="15">
        <v>1</v>
      </c>
    </row>
    <row r="58" spans="1:28" x14ac:dyDescent="0.2">
      <c r="A58" s="109" t="s">
        <v>21</v>
      </c>
      <c r="B58" s="152" t="s">
        <v>17</v>
      </c>
      <c r="C58" s="152" t="s">
        <v>14</v>
      </c>
      <c r="D58" s="152" t="s">
        <v>84</v>
      </c>
      <c r="E58" s="110">
        <v>42487</v>
      </c>
      <c r="F58" s="28">
        <v>0</v>
      </c>
      <c r="G58" s="19">
        <v>0.4381944444444445</v>
      </c>
      <c r="H58" s="19">
        <v>0.4513888888888889</v>
      </c>
      <c r="I58" s="19"/>
      <c r="J58" s="19"/>
      <c r="K58" s="32">
        <f t="shared" si="7"/>
        <v>1.3194444444444398E-2</v>
      </c>
      <c r="L58" s="28">
        <v>0</v>
      </c>
      <c r="M58" s="28">
        <v>19</v>
      </c>
      <c r="N58" s="29">
        <f t="shared" ref="N58:N74" si="16">(M58/60)</f>
        <v>0.31666666666666665</v>
      </c>
      <c r="O58" s="20">
        <f t="shared" ref="O58:O74" si="17">(L58+N58)</f>
        <v>0.31666666666666665</v>
      </c>
      <c r="P58" s="32">
        <f t="shared" si="10"/>
        <v>0</v>
      </c>
      <c r="S58" s="20"/>
      <c r="T58" s="20"/>
      <c r="U58" s="20">
        <f t="shared" si="13"/>
        <v>0.31666666666666665</v>
      </c>
      <c r="V58" s="49">
        <v>882</v>
      </c>
      <c r="X58" s="21" t="s">
        <v>26</v>
      </c>
      <c r="Y58" s="15">
        <v>58.1</v>
      </c>
      <c r="AA58" s="15">
        <v>0</v>
      </c>
      <c r="AB58" s="15">
        <v>0</v>
      </c>
    </row>
    <row r="59" spans="1:28" x14ac:dyDescent="0.2">
      <c r="A59" s="109" t="s">
        <v>18</v>
      </c>
      <c r="B59" s="152" t="s">
        <v>56</v>
      </c>
      <c r="C59" s="152" t="s">
        <v>14</v>
      </c>
      <c r="D59" s="152" t="s">
        <v>84</v>
      </c>
      <c r="E59" s="110">
        <v>42492</v>
      </c>
      <c r="F59" s="28">
        <v>9</v>
      </c>
      <c r="G59" s="19">
        <v>0.48888888888888887</v>
      </c>
      <c r="H59" s="19">
        <v>0.58333333333333337</v>
      </c>
      <c r="I59" s="19">
        <v>0.48888888888888887</v>
      </c>
      <c r="J59" s="19">
        <v>0.57986111111111105</v>
      </c>
      <c r="K59" s="32">
        <f t="shared" si="7"/>
        <v>9.4444444444444497E-2</v>
      </c>
      <c r="L59" s="28">
        <v>2</v>
      </c>
      <c r="M59" s="28">
        <v>16</v>
      </c>
      <c r="N59" s="29">
        <f t="shared" si="16"/>
        <v>0.26666666666666666</v>
      </c>
      <c r="O59" s="20">
        <f t="shared" si="17"/>
        <v>2.2666666666666666</v>
      </c>
      <c r="P59" s="32">
        <f t="shared" si="10"/>
        <v>9.0972222222222177E-2</v>
      </c>
      <c r="Q59" s="17">
        <v>2</v>
      </c>
      <c r="R59" s="17">
        <v>11</v>
      </c>
      <c r="S59" s="20">
        <f t="shared" si="14"/>
        <v>0.18333333333333332</v>
      </c>
      <c r="T59" s="20">
        <f t="shared" si="15"/>
        <v>2.1833333333333331</v>
      </c>
      <c r="U59" s="20">
        <f t="shared" si="13"/>
        <v>2.2249999999999996</v>
      </c>
      <c r="V59" s="17">
        <v>5310</v>
      </c>
      <c r="X59" s="21" t="s">
        <v>48</v>
      </c>
      <c r="Y59" s="15">
        <v>42.5</v>
      </c>
      <c r="Z59" s="20">
        <v>26.22</v>
      </c>
      <c r="AA59" s="15">
        <v>3</v>
      </c>
      <c r="AB59" s="15">
        <v>3</v>
      </c>
    </row>
    <row r="60" spans="1:28" x14ac:dyDescent="0.2">
      <c r="A60" s="109" t="s">
        <v>19</v>
      </c>
      <c r="B60" s="152" t="s">
        <v>15</v>
      </c>
      <c r="C60" s="152" t="s">
        <v>14</v>
      </c>
      <c r="D60" s="152" t="s">
        <v>84</v>
      </c>
      <c r="E60" s="110">
        <v>42493</v>
      </c>
      <c r="F60" s="28">
        <v>0</v>
      </c>
      <c r="G60" s="19">
        <v>0.52361111111111114</v>
      </c>
      <c r="H60" s="19">
        <v>0.53125</v>
      </c>
      <c r="I60" s="19"/>
      <c r="J60" s="19"/>
      <c r="K60" s="32">
        <f t="shared" si="7"/>
        <v>7.6388888888888618E-3</v>
      </c>
      <c r="L60" s="28">
        <v>0</v>
      </c>
      <c r="M60" s="28">
        <v>11</v>
      </c>
      <c r="N60" s="29">
        <f t="shared" si="16"/>
        <v>0.18333333333333332</v>
      </c>
      <c r="O60" s="20">
        <f t="shared" si="17"/>
        <v>0.18333333333333332</v>
      </c>
      <c r="P60" s="32"/>
      <c r="S60" s="20"/>
      <c r="T60" s="20"/>
      <c r="U60" s="20">
        <f t="shared" si="13"/>
        <v>0.18333333333333332</v>
      </c>
      <c r="V60" s="17">
        <v>1710</v>
      </c>
      <c r="X60" s="21" t="s">
        <v>29</v>
      </c>
      <c r="Y60" s="15">
        <v>45.7</v>
      </c>
      <c r="AA60" s="15">
        <v>0</v>
      </c>
      <c r="AB60" s="15">
        <v>0</v>
      </c>
    </row>
    <row r="61" spans="1:28" x14ac:dyDescent="0.2">
      <c r="A61" s="109" t="s">
        <v>18</v>
      </c>
      <c r="B61" s="152" t="s">
        <v>54</v>
      </c>
      <c r="C61" s="152" t="s">
        <v>14</v>
      </c>
      <c r="D61" s="152" t="s">
        <v>84</v>
      </c>
      <c r="E61" s="110">
        <v>42493</v>
      </c>
      <c r="F61" s="28">
        <v>1</v>
      </c>
      <c r="G61" s="19">
        <v>0.57708333333333328</v>
      </c>
      <c r="H61" s="19">
        <v>0.58402777777777781</v>
      </c>
      <c r="I61" s="19">
        <v>0.57638888888888895</v>
      </c>
      <c r="J61" s="19">
        <v>0.58194444444444449</v>
      </c>
      <c r="K61" s="32">
        <f t="shared" si="7"/>
        <v>6.9444444444445308E-3</v>
      </c>
      <c r="L61" s="28">
        <v>0</v>
      </c>
      <c r="M61" s="28">
        <v>10</v>
      </c>
      <c r="N61" s="29">
        <f t="shared" si="16"/>
        <v>0.16666666666666666</v>
      </c>
      <c r="O61" s="20">
        <f t="shared" si="17"/>
        <v>0.16666666666666666</v>
      </c>
      <c r="P61" s="32">
        <f t="shared" si="10"/>
        <v>5.5555555555555358E-3</v>
      </c>
      <c r="Q61" s="17">
        <v>0</v>
      </c>
      <c r="R61" s="17">
        <v>8</v>
      </c>
      <c r="S61" s="20">
        <f t="shared" si="14"/>
        <v>0.13333333333333333</v>
      </c>
      <c r="T61" s="20">
        <f t="shared" si="15"/>
        <v>0.13333333333333333</v>
      </c>
      <c r="U61" s="20">
        <f t="shared" si="13"/>
        <v>0.15</v>
      </c>
      <c r="V61" s="17">
        <v>6370</v>
      </c>
      <c r="X61" s="21" t="s">
        <v>124</v>
      </c>
      <c r="Y61" s="15">
        <v>51.9</v>
      </c>
      <c r="Z61" s="20">
        <v>34.32</v>
      </c>
      <c r="AA61" s="15">
        <v>0</v>
      </c>
      <c r="AB61" s="15">
        <v>0</v>
      </c>
    </row>
    <row r="62" spans="1:28" x14ac:dyDescent="0.2">
      <c r="A62" s="109" t="s">
        <v>21</v>
      </c>
      <c r="B62" s="152" t="s">
        <v>17</v>
      </c>
      <c r="C62" s="152" t="s">
        <v>14</v>
      </c>
      <c r="D62" s="152" t="s">
        <v>84</v>
      </c>
      <c r="E62" s="110">
        <v>42493</v>
      </c>
      <c r="F62" s="28">
        <v>0</v>
      </c>
      <c r="G62" s="19">
        <v>0.55555555555555558</v>
      </c>
      <c r="H62" s="19">
        <v>0.56319444444444444</v>
      </c>
      <c r="I62" s="19"/>
      <c r="J62" s="19"/>
      <c r="K62" s="32">
        <f t="shared" si="7"/>
        <v>7.6388888888888618E-3</v>
      </c>
      <c r="L62" s="28">
        <v>0</v>
      </c>
      <c r="M62" s="28">
        <v>11</v>
      </c>
      <c r="N62" s="29">
        <f t="shared" si="16"/>
        <v>0.18333333333333332</v>
      </c>
      <c r="O62" s="20">
        <f t="shared" si="17"/>
        <v>0.18333333333333332</v>
      </c>
      <c r="P62" s="32">
        <f t="shared" si="10"/>
        <v>0</v>
      </c>
      <c r="S62" s="20"/>
      <c r="T62" s="20"/>
      <c r="U62" s="20">
        <f t="shared" si="13"/>
        <v>0.18333333333333332</v>
      </c>
      <c r="V62" s="17">
        <v>1090</v>
      </c>
      <c r="X62" s="21" t="s">
        <v>26</v>
      </c>
      <c r="Y62" s="15">
        <v>58.1</v>
      </c>
      <c r="AA62" s="15">
        <v>0</v>
      </c>
      <c r="AB62" s="15">
        <v>0</v>
      </c>
    </row>
    <row r="63" spans="1:28" x14ac:dyDescent="0.2">
      <c r="A63" s="109" t="s">
        <v>18</v>
      </c>
      <c r="B63" s="152" t="s">
        <v>52</v>
      </c>
      <c r="C63" s="152" t="s">
        <v>14</v>
      </c>
      <c r="D63" s="152" t="s">
        <v>84</v>
      </c>
      <c r="E63" s="110">
        <v>42494</v>
      </c>
      <c r="F63" s="28">
        <v>8</v>
      </c>
      <c r="G63" s="19">
        <v>0.49374999999999997</v>
      </c>
      <c r="H63" s="19">
        <v>0.51527777777777783</v>
      </c>
      <c r="I63" s="19">
        <v>0.49374999999999997</v>
      </c>
      <c r="J63" s="19">
        <v>0.52152777777777781</v>
      </c>
      <c r="K63" s="32">
        <f t="shared" si="7"/>
        <v>2.1527777777777868E-2</v>
      </c>
      <c r="L63" s="28">
        <v>0</v>
      </c>
      <c r="M63" s="28">
        <v>31</v>
      </c>
      <c r="N63" s="29">
        <f t="shared" si="16"/>
        <v>0.51666666666666672</v>
      </c>
      <c r="O63" s="20">
        <f t="shared" si="17"/>
        <v>0.51666666666666672</v>
      </c>
      <c r="P63" s="32">
        <f t="shared" si="10"/>
        <v>2.7777777777777846E-2</v>
      </c>
      <c r="Q63" s="17">
        <v>0</v>
      </c>
      <c r="R63" s="17">
        <v>40</v>
      </c>
      <c r="S63" s="20">
        <f t="shared" si="14"/>
        <v>0.66666666666666663</v>
      </c>
      <c r="T63" s="20">
        <f t="shared" si="15"/>
        <v>0.66666666666666663</v>
      </c>
      <c r="U63" s="20">
        <f t="shared" si="13"/>
        <v>0.59166666666666667</v>
      </c>
      <c r="V63" s="17">
        <v>7700</v>
      </c>
      <c r="X63" s="21" t="s">
        <v>120</v>
      </c>
      <c r="Y63" s="15">
        <v>32.1</v>
      </c>
      <c r="Z63" s="20">
        <v>21.73</v>
      </c>
      <c r="AA63" s="15">
        <v>0</v>
      </c>
      <c r="AB63" s="15">
        <v>0</v>
      </c>
    </row>
    <row r="64" spans="1:28" x14ac:dyDescent="0.2">
      <c r="A64" s="109" t="s">
        <v>18</v>
      </c>
      <c r="B64" s="152" t="s">
        <v>52</v>
      </c>
      <c r="C64" s="152" t="s">
        <v>123</v>
      </c>
      <c r="D64" s="152" t="s">
        <v>89</v>
      </c>
      <c r="E64" s="110">
        <v>42494</v>
      </c>
      <c r="F64" s="28">
        <v>0</v>
      </c>
      <c r="G64" s="19">
        <v>0.52430555555555558</v>
      </c>
      <c r="H64" s="19">
        <v>0.52777777777777779</v>
      </c>
      <c r="I64" s="19">
        <v>0.52152777777777781</v>
      </c>
      <c r="J64" s="19">
        <v>0.53194444444444444</v>
      </c>
      <c r="K64" s="32">
        <f t="shared" si="7"/>
        <v>3.4722222222222099E-3</v>
      </c>
      <c r="L64" s="28">
        <v>0</v>
      </c>
      <c r="M64" s="28">
        <v>5</v>
      </c>
      <c r="N64" s="29">
        <f t="shared" si="16"/>
        <v>8.3333333333333329E-2</v>
      </c>
      <c r="O64" s="20">
        <f t="shared" si="17"/>
        <v>8.3333333333333329E-2</v>
      </c>
      <c r="P64" s="32">
        <f t="shared" si="10"/>
        <v>1.041666666666663E-2</v>
      </c>
      <c r="Q64" s="17">
        <v>0</v>
      </c>
      <c r="R64" s="17">
        <v>15</v>
      </c>
      <c r="S64" s="20">
        <f t="shared" si="14"/>
        <v>0.25</v>
      </c>
      <c r="T64" s="20">
        <f t="shared" si="15"/>
        <v>0.25</v>
      </c>
      <c r="U64" s="20">
        <f t="shared" si="13"/>
        <v>0.16666666666666666</v>
      </c>
      <c r="V64" s="17">
        <v>7720</v>
      </c>
      <c r="X64" s="21" t="s">
        <v>125</v>
      </c>
      <c r="Y64" s="15">
        <v>36.299999999999997</v>
      </c>
      <c r="Z64" s="20">
        <v>21.73</v>
      </c>
      <c r="AA64" s="15">
        <v>0</v>
      </c>
      <c r="AB64" s="15">
        <v>0</v>
      </c>
    </row>
    <row r="65" spans="1:28" x14ac:dyDescent="0.2">
      <c r="A65" s="109" t="s">
        <v>18</v>
      </c>
      <c r="B65" s="152" t="s">
        <v>62</v>
      </c>
      <c r="C65" s="152" t="s">
        <v>123</v>
      </c>
      <c r="D65" s="152" t="s">
        <v>89</v>
      </c>
      <c r="E65" s="110">
        <v>42494</v>
      </c>
      <c r="F65" s="28">
        <v>0</v>
      </c>
      <c r="G65" s="19">
        <v>0.52777777777777779</v>
      </c>
      <c r="H65" s="19">
        <v>0.55694444444444446</v>
      </c>
      <c r="I65" s="19">
        <v>0.53194444444444444</v>
      </c>
      <c r="J65" s="19">
        <v>0.55694444444444446</v>
      </c>
      <c r="K65" s="32">
        <f t="shared" si="7"/>
        <v>2.9166666666666674E-2</v>
      </c>
      <c r="L65" s="28">
        <v>0</v>
      </c>
      <c r="M65" s="28">
        <v>42</v>
      </c>
      <c r="N65" s="29">
        <f t="shared" si="16"/>
        <v>0.7</v>
      </c>
      <c r="O65" s="20">
        <f t="shared" si="17"/>
        <v>0.7</v>
      </c>
      <c r="P65" s="32">
        <f t="shared" si="10"/>
        <v>2.5000000000000022E-2</v>
      </c>
      <c r="Q65" s="17">
        <v>0</v>
      </c>
      <c r="R65" s="17">
        <v>36</v>
      </c>
      <c r="S65" s="20">
        <f t="shared" si="14"/>
        <v>0.6</v>
      </c>
      <c r="T65" s="20">
        <f t="shared" si="15"/>
        <v>0.6</v>
      </c>
      <c r="U65" s="20">
        <f t="shared" si="13"/>
        <v>0.64999999999999991</v>
      </c>
      <c r="V65" s="17">
        <v>10860</v>
      </c>
      <c r="X65" s="21" t="s">
        <v>125</v>
      </c>
      <c r="Y65" s="15">
        <v>36.299999999999997</v>
      </c>
      <c r="Z65" s="20">
        <v>45.99</v>
      </c>
      <c r="AA65" s="15">
        <v>0</v>
      </c>
      <c r="AB65" s="15">
        <v>0</v>
      </c>
    </row>
    <row r="66" spans="1:28" x14ac:dyDescent="0.2">
      <c r="A66" s="109" t="s">
        <v>18</v>
      </c>
      <c r="B66" s="152" t="s">
        <v>61</v>
      </c>
      <c r="C66" s="152" t="s">
        <v>123</v>
      </c>
      <c r="D66" s="152" t="s">
        <v>89</v>
      </c>
      <c r="E66" s="110">
        <v>42494</v>
      </c>
      <c r="F66" s="28">
        <v>0</v>
      </c>
      <c r="G66" s="19">
        <v>0.55694444444444446</v>
      </c>
      <c r="H66" s="19">
        <v>0.57152777777777775</v>
      </c>
      <c r="I66" s="19">
        <v>0.55694444444444446</v>
      </c>
      <c r="J66" s="19">
        <v>0.57222222222222219</v>
      </c>
      <c r="K66" s="32">
        <f t="shared" si="7"/>
        <v>1.4583333333333282E-2</v>
      </c>
      <c r="L66" s="28">
        <v>0</v>
      </c>
      <c r="M66" s="28">
        <v>21</v>
      </c>
      <c r="N66" s="29">
        <f t="shared" si="16"/>
        <v>0.35</v>
      </c>
      <c r="O66" s="20">
        <f t="shared" si="17"/>
        <v>0.35</v>
      </c>
      <c r="P66" s="32">
        <f t="shared" si="10"/>
        <v>1.5277777777777724E-2</v>
      </c>
      <c r="Q66" s="17">
        <v>0</v>
      </c>
      <c r="R66" s="17">
        <v>22</v>
      </c>
      <c r="S66" s="20">
        <f t="shared" si="14"/>
        <v>0.36666666666666664</v>
      </c>
      <c r="T66" s="20">
        <f t="shared" si="15"/>
        <v>0.36666666666666664</v>
      </c>
      <c r="U66" s="20">
        <f t="shared" si="13"/>
        <v>0.35833333333333328</v>
      </c>
      <c r="V66" s="17">
        <v>10900</v>
      </c>
      <c r="X66" s="21" t="s">
        <v>125</v>
      </c>
      <c r="Y66" s="15">
        <v>36.299999999999997</v>
      </c>
      <c r="Z66" s="20">
        <v>45.99</v>
      </c>
      <c r="AA66" s="15">
        <v>0</v>
      </c>
      <c r="AB66" s="15">
        <v>0</v>
      </c>
    </row>
    <row r="67" spans="1:28" x14ac:dyDescent="0.2">
      <c r="A67" s="109" t="s">
        <v>18</v>
      </c>
      <c r="B67" s="152" t="s">
        <v>57</v>
      </c>
      <c r="C67" s="152" t="s">
        <v>14</v>
      </c>
      <c r="D67" s="152" t="s">
        <v>84</v>
      </c>
      <c r="E67" s="120">
        <v>42500</v>
      </c>
      <c r="F67" s="17">
        <v>31</v>
      </c>
      <c r="G67" s="23">
        <v>0.44861111111111113</v>
      </c>
      <c r="H67" s="23">
        <v>0.52500000000000002</v>
      </c>
      <c r="I67" s="23">
        <v>0.44861111111111113</v>
      </c>
      <c r="J67" s="23">
        <v>0.54166666666666663</v>
      </c>
      <c r="K67" s="32">
        <f t="shared" si="7"/>
        <v>7.6388888888888895E-2</v>
      </c>
      <c r="L67" s="17">
        <v>1</v>
      </c>
      <c r="M67" s="17">
        <v>50</v>
      </c>
      <c r="N67" s="20">
        <f t="shared" si="16"/>
        <v>0.83333333333333337</v>
      </c>
      <c r="O67" s="20">
        <f t="shared" si="17"/>
        <v>1.8333333333333335</v>
      </c>
      <c r="P67" s="32">
        <f t="shared" si="10"/>
        <v>9.3055555555555503E-2</v>
      </c>
      <c r="Q67" s="17">
        <v>2</v>
      </c>
      <c r="R67" s="17">
        <v>14</v>
      </c>
      <c r="S67" s="23">
        <f t="shared" si="14"/>
        <v>0.23333333333333334</v>
      </c>
      <c r="T67" s="23">
        <f t="shared" si="15"/>
        <v>2.2333333333333334</v>
      </c>
      <c r="U67" s="20">
        <f t="shared" si="13"/>
        <v>2.0333333333333332</v>
      </c>
      <c r="V67" s="17">
        <v>5501</v>
      </c>
      <c r="X67" s="21" t="s">
        <v>121</v>
      </c>
      <c r="Y67" s="15">
        <v>15</v>
      </c>
      <c r="Z67" s="20">
        <v>31.68</v>
      </c>
      <c r="AA67" s="15">
        <v>4</v>
      </c>
      <c r="AB67" s="15">
        <v>9</v>
      </c>
    </row>
    <row r="68" spans="1:28" x14ac:dyDescent="0.2">
      <c r="A68" s="109" t="s">
        <v>18</v>
      </c>
      <c r="B68" s="152" t="s">
        <v>56</v>
      </c>
      <c r="C68" s="152" t="s">
        <v>14</v>
      </c>
      <c r="D68" s="152" t="s">
        <v>84</v>
      </c>
      <c r="E68" s="120">
        <v>42501</v>
      </c>
      <c r="F68" s="17">
        <v>7</v>
      </c>
      <c r="G68" s="23">
        <v>0.44861111111111113</v>
      </c>
      <c r="H68" s="23">
        <v>0.53472222222222221</v>
      </c>
      <c r="I68" s="23">
        <v>0.45208333333333334</v>
      </c>
      <c r="J68" s="23">
        <v>0.53888888888888886</v>
      </c>
      <c r="K68" s="32">
        <f t="shared" si="7"/>
        <v>8.6111111111111083E-2</v>
      </c>
      <c r="L68" s="17">
        <v>2</v>
      </c>
      <c r="M68" s="17">
        <v>4</v>
      </c>
      <c r="N68" s="20">
        <f t="shared" si="16"/>
        <v>6.6666666666666666E-2</v>
      </c>
      <c r="O68" s="20">
        <f t="shared" si="17"/>
        <v>2.0666666666666669</v>
      </c>
      <c r="P68" s="32">
        <f t="shared" si="10"/>
        <v>8.6805555555555525E-2</v>
      </c>
      <c r="Q68" s="17">
        <v>2</v>
      </c>
      <c r="R68" s="17">
        <v>5</v>
      </c>
      <c r="S68" s="23">
        <f t="shared" si="14"/>
        <v>8.3333333333333329E-2</v>
      </c>
      <c r="T68" s="23">
        <f t="shared" si="15"/>
        <v>2.0833333333333335</v>
      </c>
      <c r="U68" s="20">
        <f t="shared" si="13"/>
        <v>2.0750000000000002</v>
      </c>
      <c r="V68" s="17">
        <v>6510</v>
      </c>
      <c r="X68" s="21" t="s">
        <v>122</v>
      </c>
      <c r="Y68" s="15">
        <v>22.6</v>
      </c>
      <c r="Z68" s="20">
        <v>26.22</v>
      </c>
      <c r="AA68" s="15">
        <v>0</v>
      </c>
      <c r="AB68" s="15">
        <v>1</v>
      </c>
    </row>
    <row r="69" spans="1:28" x14ac:dyDescent="0.2">
      <c r="A69" s="109" t="s">
        <v>18</v>
      </c>
      <c r="B69" s="152" t="s">
        <v>44</v>
      </c>
      <c r="C69" s="152" t="s">
        <v>14</v>
      </c>
      <c r="D69" s="152" t="s">
        <v>84</v>
      </c>
      <c r="E69" s="120">
        <v>42502</v>
      </c>
      <c r="F69" s="17">
        <v>0</v>
      </c>
      <c r="G69" s="119">
        <v>0.5083333333333333</v>
      </c>
      <c r="H69" s="119">
        <v>0.54999999999999993</v>
      </c>
      <c r="I69" s="23">
        <v>0.51041666666666663</v>
      </c>
      <c r="J69" s="23">
        <v>0.54999999999999993</v>
      </c>
      <c r="K69" s="32">
        <f>(H69-G69)</f>
        <v>4.166666666666663E-2</v>
      </c>
      <c r="L69" s="17">
        <v>1</v>
      </c>
      <c r="M69" s="17">
        <v>0</v>
      </c>
      <c r="N69" s="20">
        <f t="shared" si="16"/>
        <v>0</v>
      </c>
      <c r="O69" s="20">
        <f t="shared" si="17"/>
        <v>1</v>
      </c>
      <c r="P69" s="32">
        <f t="shared" si="10"/>
        <v>3.9583333333333304E-2</v>
      </c>
      <c r="Q69" s="17">
        <v>0</v>
      </c>
      <c r="R69" s="17">
        <v>57</v>
      </c>
      <c r="S69" s="23">
        <f t="shared" si="14"/>
        <v>0.95</v>
      </c>
      <c r="T69" s="23">
        <f t="shared" si="15"/>
        <v>0.95</v>
      </c>
      <c r="U69" s="20">
        <f t="shared" si="13"/>
        <v>0.97499999999999998</v>
      </c>
      <c r="V69" s="17">
        <v>8800</v>
      </c>
      <c r="X69" s="21" t="s">
        <v>119</v>
      </c>
      <c r="Y69" s="15">
        <v>42.5</v>
      </c>
      <c r="Z69" s="20">
        <v>39.700000000000003</v>
      </c>
      <c r="AA69" s="15">
        <v>0</v>
      </c>
      <c r="AB69" s="15">
        <v>0</v>
      </c>
    </row>
    <row r="70" spans="1:28" x14ac:dyDescent="0.2">
      <c r="A70" s="109" t="s">
        <v>18</v>
      </c>
      <c r="B70" s="152" t="s">
        <v>52</v>
      </c>
      <c r="C70" s="152" t="s">
        <v>14</v>
      </c>
      <c r="D70" s="152" t="s">
        <v>84</v>
      </c>
      <c r="E70" s="120">
        <v>42502</v>
      </c>
      <c r="F70" s="17">
        <v>7</v>
      </c>
      <c r="G70" s="23">
        <v>0.42708333333333331</v>
      </c>
      <c r="H70" s="23">
        <v>0.44375000000000003</v>
      </c>
      <c r="I70" s="119">
        <v>0.42708333333333331</v>
      </c>
      <c r="J70" s="119">
        <v>0.45833333333333331</v>
      </c>
      <c r="K70" s="32">
        <f t="shared" si="7"/>
        <v>1.6666666666666718E-2</v>
      </c>
      <c r="L70" s="17">
        <v>0</v>
      </c>
      <c r="M70" s="17">
        <v>24</v>
      </c>
      <c r="N70" s="20">
        <f t="shared" si="16"/>
        <v>0.4</v>
      </c>
      <c r="O70" s="20">
        <f t="shared" si="17"/>
        <v>0.4</v>
      </c>
      <c r="P70" s="32">
        <f t="shared" si="10"/>
        <v>3.125E-2</v>
      </c>
      <c r="Q70" s="17">
        <v>0</v>
      </c>
      <c r="R70" s="17">
        <v>45</v>
      </c>
      <c r="S70" s="23">
        <f t="shared" si="14"/>
        <v>0.75</v>
      </c>
      <c r="T70" s="23">
        <f t="shared" si="15"/>
        <v>0.75</v>
      </c>
      <c r="U70" s="20">
        <f t="shared" si="13"/>
        <v>0.57499999999999996</v>
      </c>
      <c r="V70" s="17">
        <v>6130</v>
      </c>
      <c r="X70" s="21" t="s">
        <v>125</v>
      </c>
      <c r="Y70" s="15">
        <v>36.299999999999997</v>
      </c>
      <c r="Z70" s="20">
        <v>21.73</v>
      </c>
      <c r="AA70" s="15">
        <v>0</v>
      </c>
      <c r="AB70" s="15">
        <v>0</v>
      </c>
    </row>
    <row r="71" spans="1:28" s="109" customFormat="1" x14ac:dyDescent="0.2">
      <c r="A71" s="109" t="s">
        <v>19</v>
      </c>
      <c r="B71" s="152" t="s">
        <v>15</v>
      </c>
      <c r="C71" s="152" t="s">
        <v>14</v>
      </c>
      <c r="D71" s="152" t="s">
        <v>84</v>
      </c>
      <c r="E71" s="120">
        <v>42503</v>
      </c>
      <c r="F71" s="49">
        <v>0</v>
      </c>
      <c r="G71" s="119">
        <v>0.49652777777777773</v>
      </c>
      <c r="H71" s="119">
        <v>0.50208333333333333</v>
      </c>
      <c r="I71" s="119"/>
      <c r="J71" s="119"/>
      <c r="K71" s="112">
        <f t="shared" si="7"/>
        <v>5.5555555555555913E-3</v>
      </c>
      <c r="L71" s="49">
        <v>0</v>
      </c>
      <c r="M71" s="49">
        <v>8</v>
      </c>
      <c r="N71" s="114">
        <f t="shared" si="16"/>
        <v>0.13333333333333333</v>
      </c>
      <c r="O71" s="114">
        <f t="shared" si="17"/>
        <v>0.13333333333333333</v>
      </c>
      <c r="P71" s="112"/>
      <c r="Q71" s="49"/>
      <c r="R71" s="49"/>
      <c r="S71" s="23"/>
      <c r="T71" s="23"/>
      <c r="U71" s="20">
        <f t="shared" si="13"/>
        <v>0.13333333333333333</v>
      </c>
      <c r="V71" s="49">
        <v>1670</v>
      </c>
      <c r="X71" s="37" t="s">
        <v>29</v>
      </c>
      <c r="Y71" s="109">
        <v>45.7</v>
      </c>
      <c r="Z71" s="114"/>
      <c r="AA71" s="109">
        <v>0</v>
      </c>
      <c r="AB71" s="109">
        <v>0</v>
      </c>
    </row>
    <row r="72" spans="1:28" s="109" customFormat="1" x14ac:dyDescent="0.2">
      <c r="A72" s="109" t="s">
        <v>21</v>
      </c>
      <c r="B72" s="152" t="s">
        <v>17</v>
      </c>
      <c r="C72" s="152" t="s">
        <v>14</v>
      </c>
      <c r="D72" s="152" t="s">
        <v>84</v>
      </c>
      <c r="E72" s="120">
        <v>42503</v>
      </c>
      <c r="F72" s="49">
        <v>0</v>
      </c>
      <c r="G72" s="119">
        <v>0.52083333333333337</v>
      </c>
      <c r="H72" s="119">
        <v>0.52916666666666667</v>
      </c>
      <c r="I72" s="119"/>
      <c r="J72" s="119"/>
      <c r="K72" s="112">
        <f t="shared" si="7"/>
        <v>8.3333333333333037E-3</v>
      </c>
      <c r="L72" s="49">
        <v>0</v>
      </c>
      <c r="M72" s="49">
        <v>12</v>
      </c>
      <c r="N72" s="114">
        <f t="shared" si="16"/>
        <v>0.2</v>
      </c>
      <c r="O72" s="114">
        <f t="shared" si="17"/>
        <v>0.2</v>
      </c>
      <c r="P72" s="32">
        <f t="shared" si="10"/>
        <v>0</v>
      </c>
      <c r="Q72" s="49"/>
      <c r="R72" s="49"/>
      <c r="S72" s="23"/>
      <c r="T72" s="23"/>
      <c r="U72" s="20">
        <f t="shared" si="13"/>
        <v>0.2</v>
      </c>
      <c r="V72" s="49">
        <v>905</v>
      </c>
      <c r="X72" s="37" t="s">
        <v>26</v>
      </c>
      <c r="Y72" s="109">
        <v>58.1</v>
      </c>
      <c r="Z72" s="114"/>
      <c r="AA72" s="109">
        <v>0</v>
      </c>
      <c r="AB72" s="109">
        <v>0</v>
      </c>
    </row>
    <row r="73" spans="1:28" s="109" customFormat="1" x14ac:dyDescent="0.2">
      <c r="A73" s="109" t="s">
        <v>18</v>
      </c>
      <c r="B73" s="152" t="s">
        <v>54</v>
      </c>
      <c r="C73" s="152" t="s">
        <v>14</v>
      </c>
      <c r="D73" s="152" t="s">
        <v>84</v>
      </c>
      <c r="E73" s="120">
        <v>42503</v>
      </c>
      <c r="F73" s="49">
        <v>1</v>
      </c>
      <c r="G73" s="119">
        <v>0.45763888888888887</v>
      </c>
      <c r="H73" s="119">
        <v>0.46527777777777773</v>
      </c>
      <c r="I73" s="119">
        <v>0.45694444444444443</v>
      </c>
      <c r="J73" s="119">
        <v>0.46527777777777773</v>
      </c>
      <c r="K73" s="112">
        <f t="shared" si="7"/>
        <v>7.6388888888888618E-3</v>
      </c>
      <c r="L73" s="49">
        <v>0</v>
      </c>
      <c r="M73" s="49">
        <v>11</v>
      </c>
      <c r="N73" s="114">
        <f t="shared" si="16"/>
        <v>0.18333333333333332</v>
      </c>
      <c r="O73" s="114">
        <f t="shared" si="17"/>
        <v>0.18333333333333332</v>
      </c>
      <c r="P73" s="112">
        <f t="shared" si="10"/>
        <v>8.3333333333333037E-3</v>
      </c>
      <c r="Q73" s="49">
        <v>0</v>
      </c>
      <c r="R73" s="49">
        <v>12</v>
      </c>
      <c r="S73" s="23">
        <f t="shared" ref="S73" si="18">(R73/60)</f>
        <v>0.2</v>
      </c>
      <c r="T73" s="23">
        <f t="shared" ref="T73" si="19">(Q73+S73)</f>
        <v>0.2</v>
      </c>
      <c r="U73" s="20">
        <f t="shared" ref="U73" si="20">AVERAGE(O73,T73)</f>
        <v>0.19166666666666665</v>
      </c>
      <c r="V73" s="49">
        <v>6020</v>
      </c>
      <c r="X73" s="37" t="s">
        <v>29</v>
      </c>
      <c r="Y73" s="109">
        <v>45.7</v>
      </c>
      <c r="Z73" s="114">
        <v>34.32</v>
      </c>
      <c r="AA73" s="109">
        <v>0</v>
      </c>
      <c r="AB73" s="109">
        <v>0</v>
      </c>
    </row>
    <row r="74" spans="1:28" x14ac:dyDescent="0.2">
      <c r="A74" s="109" t="s">
        <v>18</v>
      </c>
      <c r="B74" s="152" t="s">
        <v>56</v>
      </c>
      <c r="C74" s="152" t="s">
        <v>14</v>
      </c>
      <c r="D74" s="152" t="s">
        <v>84</v>
      </c>
      <c r="E74" s="110">
        <v>42506</v>
      </c>
      <c r="F74" s="28">
        <v>6</v>
      </c>
      <c r="G74" s="111">
        <v>0.4375</v>
      </c>
      <c r="H74" s="111">
        <v>0.53472222222222221</v>
      </c>
      <c r="I74" s="19">
        <v>0.44375000000000003</v>
      </c>
      <c r="J74" s="19">
        <v>0.53472222222222221</v>
      </c>
      <c r="K74" s="32">
        <f t="shared" si="7"/>
        <v>9.722222222222221E-2</v>
      </c>
      <c r="L74" s="28">
        <v>2</v>
      </c>
      <c r="M74" s="28">
        <v>20</v>
      </c>
      <c r="N74" s="29">
        <f t="shared" si="16"/>
        <v>0.33333333333333331</v>
      </c>
      <c r="O74" s="20">
        <f t="shared" si="17"/>
        <v>2.3333333333333335</v>
      </c>
      <c r="P74" s="112">
        <f t="shared" ref="P74" si="21">J74-I74</f>
        <v>9.0972222222222177E-2</v>
      </c>
      <c r="Q74" s="49">
        <v>2</v>
      </c>
      <c r="R74" s="49">
        <v>11</v>
      </c>
      <c r="S74" s="23">
        <f t="shared" ref="S74" si="22">(R74/60)</f>
        <v>0.18333333333333332</v>
      </c>
      <c r="T74" s="23">
        <f t="shared" ref="T74" si="23">(Q74+S74)</f>
        <v>2.1833333333333331</v>
      </c>
      <c r="U74" s="20">
        <f t="shared" ref="U74" si="24">AVERAGE(O74,T74)</f>
        <v>2.2583333333333333</v>
      </c>
      <c r="V74" s="17">
        <v>5969</v>
      </c>
      <c r="X74" s="21" t="s">
        <v>124</v>
      </c>
      <c r="Y74" s="15">
        <v>51.9</v>
      </c>
      <c r="Z74" s="20">
        <v>26.22</v>
      </c>
      <c r="AA74" s="15">
        <v>0</v>
      </c>
      <c r="AB74" s="15">
        <v>0</v>
      </c>
    </row>
    <row r="75" spans="1:28" x14ac:dyDescent="0.2">
      <c r="A75" s="109" t="s">
        <v>18</v>
      </c>
      <c r="B75" s="152" t="s">
        <v>60</v>
      </c>
      <c r="C75" s="152" t="s">
        <v>123</v>
      </c>
      <c r="D75" s="152" t="s">
        <v>89</v>
      </c>
      <c r="E75" s="110">
        <v>42507</v>
      </c>
      <c r="F75" s="28">
        <v>0</v>
      </c>
      <c r="G75" s="19">
        <v>0.40972222222222227</v>
      </c>
      <c r="H75" s="19">
        <v>0.46527777777777773</v>
      </c>
      <c r="I75" s="19">
        <v>0.40972222222222227</v>
      </c>
      <c r="J75" s="19">
        <v>0.46527777777777773</v>
      </c>
      <c r="K75" s="112">
        <f t="shared" ref="K75:K77" si="25">(H75-G75)</f>
        <v>5.5555555555555469E-2</v>
      </c>
      <c r="L75" s="48">
        <v>1</v>
      </c>
      <c r="M75" s="48">
        <v>20</v>
      </c>
      <c r="N75" s="113">
        <f t="shared" ref="N75:N77" si="26">(M75/60)</f>
        <v>0.33333333333333331</v>
      </c>
      <c r="O75" s="114">
        <f t="shared" ref="O75:O77" si="27">(L75+N75)</f>
        <v>1.3333333333333333</v>
      </c>
      <c r="P75" s="112">
        <f t="shared" ref="P75:P77" si="28">J75-I75</f>
        <v>5.5555555555555469E-2</v>
      </c>
      <c r="Q75" s="49">
        <v>1</v>
      </c>
      <c r="R75" s="49">
        <v>20</v>
      </c>
      <c r="S75" s="23">
        <f t="shared" ref="S75:S77" si="29">(R75/60)</f>
        <v>0.33333333333333331</v>
      </c>
      <c r="T75" s="23">
        <f t="shared" ref="T75:T77" si="30">(Q75+S75)</f>
        <v>1.3333333333333333</v>
      </c>
      <c r="U75" s="20">
        <f t="shared" ref="U75:U77" si="31">AVERAGE(O75,T75)</f>
        <v>1.3333333333333333</v>
      </c>
      <c r="V75" s="17">
        <v>8850</v>
      </c>
      <c r="X75" s="21" t="s">
        <v>127</v>
      </c>
      <c r="Y75" s="15">
        <v>38.299999999999997</v>
      </c>
      <c r="Z75" s="20">
        <v>45.99</v>
      </c>
      <c r="AA75" s="15">
        <v>0</v>
      </c>
      <c r="AB75" s="15">
        <v>0</v>
      </c>
    </row>
    <row r="76" spans="1:28" x14ac:dyDescent="0.2">
      <c r="A76" s="109" t="s">
        <v>18</v>
      </c>
      <c r="B76" s="152" t="s">
        <v>44</v>
      </c>
      <c r="C76" s="152" t="s">
        <v>14</v>
      </c>
      <c r="D76" s="152" t="s">
        <v>84</v>
      </c>
      <c r="E76" s="110">
        <v>42507</v>
      </c>
      <c r="F76" s="28">
        <v>0</v>
      </c>
      <c r="G76" s="19">
        <v>0.46527777777777773</v>
      </c>
      <c r="H76" s="19">
        <v>0.50277777777777777</v>
      </c>
      <c r="I76" s="19">
        <v>0.46527777777777773</v>
      </c>
      <c r="J76" s="19">
        <v>0.50277777777777777</v>
      </c>
      <c r="K76" s="112">
        <f t="shared" si="25"/>
        <v>3.7500000000000033E-2</v>
      </c>
      <c r="L76" s="48">
        <v>0</v>
      </c>
      <c r="M76" s="48">
        <v>54</v>
      </c>
      <c r="N76" s="113">
        <f t="shared" si="26"/>
        <v>0.9</v>
      </c>
      <c r="O76" s="114">
        <f t="shared" si="27"/>
        <v>0.9</v>
      </c>
      <c r="P76" s="112">
        <f t="shared" si="28"/>
        <v>3.7500000000000033E-2</v>
      </c>
      <c r="Q76" s="49">
        <v>0</v>
      </c>
      <c r="R76" s="49">
        <v>54</v>
      </c>
      <c r="S76" s="23">
        <f t="shared" si="29"/>
        <v>0.9</v>
      </c>
      <c r="T76" s="23">
        <f t="shared" si="30"/>
        <v>0.9</v>
      </c>
      <c r="U76" s="20">
        <f t="shared" si="31"/>
        <v>0.9</v>
      </c>
      <c r="V76" s="17">
        <v>8850</v>
      </c>
      <c r="X76" s="21" t="s">
        <v>127</v>
      </c>
      <c r="Y76" s="15">
        <v>38.299999999999997</v>
      </c>
      <c r="Z76" s="20">
        <v>39.700000000000003</v>
      </c>
      <c r="AA76" s="15">
        <v>0</v>
      </c>
      <c r="AB76" s="15">
        <v>0</v>
      </c>
    </row>
    <row r="77" spans="1:28" x14ac:dyDescent="0.2">
      <c r="A77" s="109" t="s">
        <v>18</v>
      </c>
      <c r="B77" s="152" t="s">
        <v>59</v>
      </c>
      <c r="C77" s="152" t="s">
        <v>123</v>
      </c>
      <c r="D77" s="152" t="s">
        <v>89</v>
      </c>
      <c r="E77" s="110">
        <v>42507</v>
      </c>
      <c r="F77" s="28">
        <v>0</v>
      </c>
      <c r="G77" s="19">
        <v>0.52013888888888882</v>
      </c>
      <c r="H77" s="19">
        <v>0.5395833333333333</v>
      </c>
      <c r="I77" s="19">
        <v>0.52013888888888882</v>
      </c>
      <c r="J77" s="19">
        <v>0.5395833333333333</v>
      </c>
      <c r="K77" s="112">
        <f t="shared" si="25"/>
        <v>1.9444444444444486E-2</v>
      </c>
      <c r="L77" s="48">
        <v>0</v>
      </c>
      <c r="M77" s="48">
        <v>28</v>
      </c>
      <c r="N77" s="113">
        <f t="shared" si="26"/>
        <v>0.46666666666666667</v>
      </c>
      <c r="O77" s="114">
        <f t="shared" si="27"/>
        <v>0.46666666666666667</v>
      </c>
      <c r="P77" s="112">
        <f t="shared" si="28"/>
        <v>1.9444444444444486E-2</v>
      </c>
      <c r="Q77" s="49">
        <v>0</v>
      </c>
      <c r="R77" s="49">
        <v>28</v>
      </c>
      <c r="S77" s="23">
        <f t="shared" si="29"/>
        <v>0.46666666666666667</v>
      </c>
      <c r="T77" s="23">
        <f t="shared" si="30"/>
        <v>0.46666666666666667</v>
      </c>
      <c r="U77" s="20">
        <f t="shared" si="31"/>
        <v>0.46666666666666667</v>
      </c>
      <c r="V77" s="17">
        <v>8840</v>
      </c>
      <c r="X77" s="21" t="s">
        <v>55</v>
      </c>
      <c r="Y77" s="15">
        <v>32.1</v>
      </c>
      <c r="Z77" s="20">
        <v>21.09</v>
      </c>
      <c r="AA77" s="15">
        <v>0</v>
      </c>
      <c r="AB77" s="15">
        <v>0</v>
      </c>
    </row>
    <row r="78" spans="1:28" x14ac:dyDescent="0.2">
      <c r="A78" s="109" t="s">
        <v>18</v>
      </c>
      <c r="B78" s="152" t="s">
        <v>52</v>
      </c>
      <c r="C78" s="152" t="s">
        <v>14</v>
      </c>
      <c r="D78" s="152" t="s">
        <v>84</v>
      </c>
      <c r="E78" s="110">
        <v>42508</v>
      </c>
      <c r="F78" s="28">
        <v>4</v>
      </c>
      <c r="G78" s="19">
        <v>0.4284722222222222</v>
      </c>
      <c r="H78" s="19">
        <v>0.44791666666666669</v>
      </c>
      <c r="I78" s="19">
        <v>0.4284722222222222</v>
      </c>
      <c r="J78" s="19">
        <v>0.45416666666666666</v>
      </c>
      <c r="K78" s="112">
        <f t="shared" ref="K78:K83" si="32">(H78-G78)</f>
        <v>1.9444444444444486E-2</v>
      </c>
      <c r="L78" s="48">
        <v>0</v>
      </c>
      <c r="M78" s="48">
        <v>28</v>
      </c>
      <c r="N78" s="113">
        <f t="shared" ref="N78:N83" si="33">(M78/60)</f>
        <v>0.46666666666666667</v>
      </c>
      <c r="O78" s="114">
        <f t="shared" ref="O78:O83" si="34">(L78+N78)</f>
        <v>0.46666666666666667</v>
      </c>
      <c r="P78" s="112">
        <f t="shared" ref="P78:P83" si="35">J78-I78</f>
        <v>2.5694444444444464E-2</v>
      </c>
      <c r="Q78" s="49">
        <v>0</v>
      </c>
      <c r="R78" s="49">
        <v>37</v>
      </c>
      <c r="S78" s="23">
        <f t="shared" ref="S78:S83" si="36">(R78/60)</f>
        <v>0.6166666666666667</v>
      </c>
      <c r="T78" s="23">
        <f t="shared" ref="T78:T83" si="37">(Q78+S78)</f>
        <v>0.6166666666666667</v>
      </c>
      <c r="U78" s="20">
        <f t="shared" ref="U78:U83" si="38">AVERAGE(O78,T78)</f>
        <v>0.54166666666666674</v>
      </c>
      <c r="V78" s="17">
        <v>6020</v>
      </c>
      <c r="X78" s="21" t="s">
        <v>120</v>
      </c>
      <c r="Y78" s="15">
        <v>32.1</v>
      </c>
      <c r="Z78" s="20">
        <v>21.73</v>
      </c>
      <c r="AA78" s="15">
        <v>1</v>
      </c>
      <c r="AB78" s="15">
        <v>0</v>
      </c>
    </row>
    <row r="79" spans="1:28" x14ac:dyDescent="0.2">
      <c r="A79" s="109" t="s">
        <v>20</v>
      </c>
      <c r="B79" s="152" t="s">
        <v>16</v>
      </c>
      <c r="C79" s="152" t="s">
        <v>123</v>
      </c>
      <c r="D79" s="152" t="s">
        <v>84</v>
      </c>
      <c r="E79" s="110">
        <v>42508</v>
      </c>
      <c r="F79" s="28">
        <v>0</v>
      </c>
      <c r="G79" s="19">
        <v>0.4826388888888889</v>
      </c>
      <c r="H79" s="19">
        <v>0.50138888888888888</v>
      </c>
      <c r="I79" s="19"/>
      <c r="J79" s="19"/>
      <c r="K79" s="112">
        <f t="shared" si="32"/>
        <v>1.8749999999999989E-2</v>
      </c>
      <c r="L79" s="48">
        <v>0</v>
      </c>
      <c r="M79" s="48">
        <v>27</v>
      </c>
      <c r="N79" s="113">
        <f t="shared" si="33"/>
        <v>0.45</v>
      </c>
      <c r="O79" s="114">
        <f t="shared" si="34"/>
        <v>0.45</v>
      </c>
      <c r="P79" s="32">
        <f t="shared" si="35"/>
        <v>0</v>
      </c>
      <c r="Q79" s="49"/>
      <c r="R79" s="49"/>
      <c r="U79" s="20">
        <f t="shared" si="38"/>
        <v>0.45</v>
      </c>
      <c r="V79" s="17">
        <v>590</v>
      </c>
      <c r="X79" s="21" t="s">
        <v>29</v>
      </c>
      <c r="Y79" s="15">
        <v>45.7</v>
      </c>
      <c r="AA79" s="15">
        <v>0</v>
      </c>
      <c r="AB79" s="15">
        <v>0</v>
      </c>
    </row>
    <row r="80" spans="1:28" x14ac:dyDescent="0.2">
      <c r="A80" s="109" t="s">
        <v>19</v>
      </c>
      <c r="B80" s="152" t="s">
        <v>15</v>
      </c>
      <c r="C80" s="152" t="s">
        <v>14</v>
      </c>
      <c r="D80" s="152" t="s">
        <v>84</v>
      </c>
      <c r="E80" s="110">
        <v>42508</v>
      </c>
      <c r="F80" s="28">
        <v>0</v>
      </c>
      <c r="G80" s="19">
        <v>0.55069444444444449</v>
      </c>
      <c r="H80" s="19">
        <v>0.55555555555555558</v>
      </c>
      <c r="I80" s="19"/>
      <c r="J80" s="19"/>
      <c r="K80" s="112">
        <f t="shared" si="32"/>
        <v>4.8611111111110938E-3</v>
      </c>
      <c r="L80" s="48">
        <v>0</v>
      </c>
      <c r="M80" s="48">
        <v>7</v>
      </c>
      <c r="N80" s="113">
        <f t="shared" si="33"/>
        <v>0.11666666666666667</v>
      </c>
      <c r="O80" s="114">
        <f t="shared" si="34"/>
        <v>0.11666666666666667</v>
      </c>
      <c r="P80" s="112"/>
      <c r="Q80" s="49"/>
      <c r="R80" s="49"/>
      <c r="U80" s="20">
        <f t="shared" ref="U80" si="39">AVERAGE(O80,T80)</f>
        <v>0.11666666666666667</v>
      </c>
      <c r="V80" s="17">
        <v>1590</v>
      </c>
      <c r="X80" s="21" t="s">
        <v>29</v>
      </c>
      <c r="Y80" s="15">
        <v>45.7</v>
      </c>
      <c r="AA80" s="15">
        <v>0</v>
      </c>
      <c r="AB80" s="15">
        <v>0</v>
      </c>
    </row>
    <row r="81" spans="1:28" x14ac:dyDescent="0.2">
      <c r="A81" s="109" t="s">
        <v>18</v>
      </c>
      <c r="B81" s="152" t="s">
        <v>54</v>
      </c>
      <c r="C81" s="152" t="s">
        <v>14</v>
      </c>
      <c r="D81" s="152" t="s">
        <v>84</v>
      </c>
      <c r="E81" s="110">
        <v>42508</v>
      </c>
      <c r="F81" s="28">
        <v>0</v>
      </c>
      <c r="G81" s="111">
        <v>0.59722222222222221</v>
      </c>
      <c r="H81" s="111">
        <v>0.60347222222222219</v>
      </c>
      <c r="I81" s="19">
        <v>0.59652777777777777</v>
      </c>
      <c r="J81" s="19">
        <v>0.60138888888888886</v>
      </c>
      <c r="K81" s="112">
        <f t="shared" si="32"/>
        <v>6.2499999999999778E-3</v>
      </c>
      <c r="L81" s="48">
        <v>0</v>
      </c>
      <c r="M81" s="48">
        <v>9</v>
      </c>
      <c r="N81" s="113">
        <f t="shared" si="33"/>
        <v>0.15</v>
      </c>
      <c r="O81" s="114">
        <f t="shared" si="34"/>
        <v>0.15</v>
      </c>
      <c r="P81" s="112">
        <f t="shared" si="35"/>
        <v>4.8611111111110938E-3</v>
      </c>
      <c r="Q81" s="49">
        <v>0</v>
      </c>
      <c r="R81" s="49">
        <v>7</v>
      </c>
      <c r="S81" s="23">
        <f t="shared" si="36"/>
        <v>0.11666666666666667</v>
      </c>
      <c r="T81" s="23">
        <f t="shared" si="37"/>
        <v>0.11666666666666667</v>
      </c>
      <c r="U81" s="20">
        <f t="shared" si="38"/>
        <v>0.13333333333333333</v>
      </c>
      <c r="V81" s="17">
        <v>6040</v>
      </c>
      <c r="X81" s="21" t="s">
        <v>29</v>
      </c>
      <c r="Y81" s="15">
        <v>45.7</v>
      </c>
      <c r="Z81" s="20">
        <v>34.32</v>
      </c>
      <c r="AA81" s="15">
        <v>0</v>
      </c>
      <c r="AB81" s="15">
        <v>0</v>
      </c>
    </row>
    <row r="82" spans="1:28" x14ac:dyDescent="0.2">
      <c r="A82" s="109" t="s">
        <v>21</v>
      </c>
      <c r="B82" s="152" t="s">
        <v>17</v>
      </c>
      <c r="C82" s="152" t="s">
        <v>14</v>
      </c>
      <c r="D82" s="152" t="s">
        <v>84</v>
      </c>
      <c r="E82" s="110">
        <v>42508</v>
      </c>
      <c r="F82" s="28">
        <v>0</v>
      </c>
      <c r="G82" s="19">
        <v>0.57708333333333328</v>
      </c>
      <c r="H82" s="19">
        <v>0.58333333333333337</v>
      </c>
      <c r="I82" s="19"/>
      <c r="J82" s="19"/>
      <c r="K82" s="112">
        <f t="shared" si="32"/>
        <v>6.2500000000000888E-3</v>
      </c>
      <c r="L82" s="48">
        <v>0</v>
      </c>
      <c r="M82" s="48">
        <v>9</v>
      </c>
      <c r="N82" s="113">
        <f t="shared" si="33"/>
        <v>0.15</v>
      </c>
      <c r="O82" s="114">
        <f t="shared" si="34"/>
        <v>0.15</v>
      </c>
      <c r="P82" s="32">
        <f t="shared" si="35"/>
        <v>0</v>
      </c>
      <c r="Q82" s="49"/>
      <c r="R82" s="49"/>
      <c r="U82" s="20">
        <f t="shared" si="38"/>
        <v>0.15</v>
      </c>
      <c r="V82" s="17">
        <v>880</v>
      </c>
      <c r="X82" s="21" t="s">
        <v>26</v>
      </c>
      <c r="Y82" s="15">
        <v>58.1</v>
      </c>
      <c r="AA82" s="15">
        <v>0</v>
      </c>
      <c r="AB82" s="15">
        <v>0</v>
      </c>
    </row>
    <row r="83" spans="1:28" x14ac:dyDescent="0.2">
      <c r="A83" s="109" t="s">
        <v>18</v>
      </c>
      <c r="B83" s="152" t="s">
        <v>57</v>
      </c>
      <c r="C83" s="152" t="s">
        <v>14</v>
      </c>
      <c r="D83" s="152" t="s">
        <v>84</v>
      </c>
      <c r="E83" s="110">
        <v>42509</v>
      </c>
      <c r="F83" s="28">
        <v>27</v>
      </c>
      <c r="G83" s="19">
        <v>0.44375000000000003</v>
      </c>
      <c r="H83" s="19">
        <v>0.50347222222222221</v>
      </c>
      <c r="I83" s="19">
        <v>0.44444444444444442</v>
      </c>
      <c r="J83" s="19">
        <v>0.51388888888888895</v>
      </c>
      <c r="K83" s="112">
        <f t="shared" si="32"/>
        <v>5.9722222222222177E-2</v>
      </c>
      <c r="L83" s="48">
        <v>1</v>
      </c>
      <c r="M83" s="48">
        <v>26</v>
      </c>
      <c r="N83" s="113">
        <f t="shared" si="33"/>
        <v>0.43333333333333335</v>
      </c>
      <c r="O83" s="114">
        <f t="shared" si="34"/>
        <v>1.4333333333333333</v>
      </c>
      <c r="P83" s="112">
        <f t="shared" si="35"/>
        <v>6.9444444444444531E-2</v>
      </c>
      <c r="Q83" s="49">
        <v>1</v>
      </c>
      <c r="R83" s="49">
        <v>40</v>
      </c>
      <c r="S83" s="23">
        <f t="shared" si="36"/>
        <v>0.66666666666666663</v>
      </c>
      <c r="T83" s="23">
        <f t="shared" si="37"/>
        <v>1.6666666666666665</v>
      </c>
      <c r="U83" s="20">
        <f t="shared" si="38"/>
        <v>1.5499999999999998</v>
      </c>
      <c r="V83" s="17">
        <v>6140</v>
      </c>
      <c r="X83" s="21" t="s">
        <v>121</v>
      </c>
      <c r="Y83" s="15">
        <v>15</v>
      </c>
      <c r="Z83" s="20">
        <v>31.68</v>
      </c>
      <c r="AA83" s="15">
        <v>2</v>
      </c>
      <c r="AB83" s="15">
        <v>0</v>
      </c>
    </row>
    <row r="84" spans="1:28" x14ac:dyDescent="0.2">
      <c r="A84" s="109" t="s">
        <v>18</v>
      </c>
      <c r="B84" s="152" t="s">
        <v>56</v>
      </c>
      <c r="C84" s="152" t="s">
        <v>14</v>
      </c>
      <c r="D84" s="152" t="s">
        <v>84</v>
      </c>
      <c r="E84" s="110">
        <v>42513</v>
      </c>
      <c r="F84" s="28">
        <v>7</v>
      </c>
      <c r="G84" s="19">
        <v>0.44930555555555557</v>
      </c>
      <c r="H84" s="19">
        <v>0.54097222222222219</v>
      </c>
      <c r="I84" s="19">
        <v>0.44930555555555557</v>
      </c>
      <c r="J84" s="19">
        <v>0.53680555555555554</v>
      </c>
      <c r="K84" s="112">
        <f t="shared" ref="K84:K88" si="40">(H84-G84)</f>
        <v>9.1666666666666619E-2</v>
      </c>
      <c r="L84" s="48">
        <v>2</v>
      </c>
      <c r="M84" s="48">
        <v>12</v>
      </c>
      <c r="N84" s="113">
        <f t="shared" ref="N84:N88" si="41">(M84/60)</f>
        <v>0.2</v>
      </c>
      <c r="O84" s="114">
        <f t="shared" ref="O84:O88" si="42">(L84+N84)</f>
        <v>2.2000000000000002</v>
      </c>
      <c r="P84" s="112">
        <f t="shared" ref="P84:P88" si="43">J84-I84</f>
        <v>8.7499999999999967E-2</v>
      </c>
      <c r="Q84" s="49">
        <v>2</v>
      </c>
      <c r="R84" s="49">
        <v>6</v>
      </c>
      <c r="S84" s="23">
        <f t="shared" ref="S84:S87" si="44">(R84/60)</f>
        <v>0.1</v>
      </c>
      <c r="T84" s="23">
        <f t="shared" ref="T84:T87" si="45">(Q84+S84)</f>
        <v>2.1</v>
      </c>
      <c r="U84" s="20">
        <f t="shared" ref="U84:U88" si="46">AVERAGE(O84,T84)</f>
        <v>2.1500000000000004</v>
      </c>
      <c r="V84" s="17">
        <v>4202</v>
      </c>
      <c r="X84" s="21" t="s">
        <v>48</v>
      </c>
      <c r="Y84" s="15">
        <v>42.5</v>
      </c>
      <c r="Z84" s="20">
        <v>26.22</v>
      </c>
      <c r="AA84" s="15">
        <v>2</v>
      </c>
      <c r="AB84" s="15">
        <v>1</v>
      </c>
    </row>
    <row r="85" spans="1:28" x14ac:dyDescent="0.2">
      <c r="A85" s="109" t="s">
        <v>19</v>
      </c>
      <c r="B85" s="152" t="s">
        <v>15</v>
      </c>
      <c r="C85" s="152" t="s">
        <v>14</v>
      </c>
      <c r="D85" s="152" t="s">
        <v>84</v>
      </c>
      <c r="E85" s="110">
        <v>42514</v>
      </c>
      <c r="F85" s="28">
        <v>0</v>
      </c>
      <c r="G85" s="19">
        <v>0.46875</v>
      </c>
      <c r="H85" s="19">
        <v>0.4770833333333333</v>
      </c>
      <c r="I85" s="19"/>
      <c r="J85" s="19"/>
      <c r="K85" s="112">
        <f t="shared" si="40"/>
        <v>8.3333333333333037E-3</v>
      </c>
      <c r="L85" s="48">
        <v>0</v>
      </c>
      <c r="M85" s="48">
        <v>12</v>
      </c>
      <c r="N85" s="113">
        <f t="shared" si="41"/>
        <v>0.2</v>
      </c>
      <c r="O85" s="114">
        <f t="shared" si="42"/>
        <v>0.2</v>
      </c>
      <c r="P85" s="112"/>
      <c r="Q85" s="49"/>
      <c r="R85" s="49"/>
      <c r="U85" s="20">
        <f t="shared" si="46"/>
        <v>0.2</v>
      </c>
      <c r="V85" s="17">
        <v>1050</v>
      </c>
      <c r="X85" s="21" t="s">
        <v>29</v>
      </c>
      <c r="Y85" s="15">
        <v>45.7</v>
      </c>
      <c r="AA85" s="15">
        <v>0</v>
      </c>
      <c r="AB85" s="15">
        <v>0</v>
      </c>
    </row>
    <row r="86" spans="1:28" x14ac:dyDescent="0.2">
      <c r="A86" s="109" t="s">
        <v>21</v>
      </c>
      <c r="B86" s="152" t="s">
        <v>17</v>
      </c>
      <c r="C86" s="152" t="s">
        <v>14</v>
      </c>
      <c r="D86" s="152" t="s">
        <v>84</v>
      </c>
      <c r="E86" s="110">
        <v>42514</v>
      </c>
      <c r="F86" s="28">
        <v>0</v>
      </c>
      <c r="G86" s="19">
        <v>0.49791666666666662</v>
      </c>
      <c r="H86" s="19">
        <v>0.50902777777777775</v>
      </c>
      <c r="I86" s="19"/>
      <c r="J86" s="19"/>
      <c r="K86" s="112">
        <f t="shared" si="40"/>
        <v>1.1111111111111127E-2</v>
      </c>
      <c r="L86" s="48">
        <v>0</v>
      </c>
      <c r="M86" s="48">
        <v>16</v>
      </c>
      <c r="N86" s="113">
        <f t="shared" si="41"/>
        <v>0.26666666666666666</v>
      </c>
      <c r="O86" s="114">
        <f t="shared" si="42"/>
        <v>0.26666666666666666</v>
      </c>
      <c r="P86" s="32">
        <f t="shared" ref="P86" si="47">J86-I86</f>
        <v>0</v>
      </c>
      <c r="Q86" s="49"/>
      <c r="R86" s="49"/>
      <c r="U86" s="20">
        <f t="shared" si="46"/>
        <v>0.26666666666666666</v>
      </c>
      <c r="V86" s="17">
        <v>625</v>
      </c>
      <c r="X86" s="21" t="s">
        <v>26</v>
      </c>
      <c r="Y86" s="15">
        <v>58.1</v>
      </c>
      <c r="AA86" s="15">
        <v>0</v>
      </c>
      <c r="AB86" s="15">
        <v>0</v>
      </c>
    </row>
    <row r="87" spans="1:28" x14ac:dyDescent="0.2">
      <c r="A87" s="109" t="s">
        <v>18</v>
      </c>
      <c r="B87" s="152" t="s">
        <v>54</v>
      </c>
      <c r="C87" s="152" t="s">
        <v>14</v>
      </c>
      <c r="D87" s="152" t="s">
        <v>84</v>
      </c>
      <c r="E87" s="110">
        <v>42514</v>
      </c>
      <c r="F87" s="28">
        <v>0</v>
      </c>
      <c r="G87" s="19">
        <v>0.52500000000000002</v>
      </c>
      <c r="H87" s="19">
        <v>0.52986111111111112</v>
      </c>
      <c r="I87" s="19">
        <v>0.52430555555555558</v>
      </c>
      <c r="J87" s="19">
        <v>0.52986111111111112</v>
      </c>
      <c r="K87" s="112">
        <f t="shared" si="40"/>
        <v>4.8611111111110938E-3</v>
      </c>
      <c r="L87" s="48">
        <v>0</v>
      </c>
      <c r="M87" s="48">
        <v>7</v>
      </c>
      <c r="N87" s="113">
        <f t="shared" si="41"/>
        <v>0.11666666666666667</v>
      </c>
      <c r="O87" s="114">
        <f t="shared" si="42"/>
        <v>0.11666666666666667</v>
      </c>
      <c r="P87" s="112">
        <f t="shared" si="43"/>
        <v>5.5555555555555358E-3</v>
      </c>
      <c r="Q87" s="49">
        <v>0</v>
      </c>
      <c r="R87" s="49">
        <v>8</v>
      </c>
      <c r="S87" s="23">
        <f t="shared" si="44"/>
        <v>0.13333333333333333</v>
      </c>
      <c r="T87" s="23">
        <f t="shared" si="45"/>
        <v>0.13333333333333333</v>
      </c>
      <c r="U87" s="20">
        <f t="shared" si="46"/>
        <v>0.125</v>
      </c>
      <c r="V87" s="17">
        <v>3950</v>
      </c>
      <c r="X87" s="21" t="s">
        <v>118</v>
      </c>
      <c r="Y87" s="15">
        <v>51.9</v>
      </c>
      <c r="Z87" s="20">
        <v>34.32</v>
      </c>
      <c r="AA87" s="15">
        <v>0</v>
      </c>
      <c r="AB87" s="15">
        <v>0</v>
      </c>
    </row>
    <row r="88" spans="1:28" x14ac:dyDescent="0.2">
      <c r="A88" s="109" t="s">
        <v>20</v>
      </c>
      <c r="B88" s="152" t="s">
        <v>16</v>
      </c>
      <c r="C88" s="152" t="s">
        <v>123</v>
      </c>
      <c r="D88" s="152" t="s">
        <v>84</v>
      </c>
      <c r="E88" s="110">
        <v>42514</v>
      </c>
      <c r="F88" s="28">
        <v>0</v>
      </c>
      <c r="G88" s="19">
        <v>0.54999999999999993</v>
      </c>
      <c r="H88" s="19">
        <v>0.57638888888888895</v>
      </c>
      <c r="I88" s="19"/>
      <c r="J88" s="19"/>
      <c r="K88" s="112">
        <f t="shared" si="40"/>
        <v>2.6388888888889017E-2</v>
      </c>
      <c r="L88" s="48">
        <v>0</v>
      </c>
      <c r="M88" s="48">
        <v>38</v>
      </c>
      <c r="N88" s="113">
        <f t="shared" si="41"/>
        <v>0.6333333333333333</v>
      </c>
      <c r="O88" s="114">
        <f t="shared" si="42"/>
        <v>0.6333333333333333</v>
      </c>
      <c r="P88" s="32">
        <f t="shared" si="43"/>
        <v>0</v>
      </c>
      <c r="Q88" s="49"/>
      <c r="R88" s="49"/>
      <c r="U88" s="20">
        <f t="shared" si="46"/>
        <v>0.6333333333333333</v>
      </c>
      <c r="V88" s="17">
        <v>400</v>
      </c>
      <c r="X88" s="21" t="s">
        <v>29</v>
      </c>
      <c r="Y88" s="15">
        <v>45.7</v>
      </c>
      <c r="AA88" s="15">
        <v>0</v>
      </c>
      <c r="AB88" s="15">
        <v>0</v>
      </c>
    </row>
    <row r="89" spans="1:28" x14ac:dyDescent="0.2">
      <c r="A89" s="109" t="s">
        <v>18</v>
      </c>
      <c r="B89" s="152" t="s">
        <v>52</v>
      </c>
      <c r="C89" s="152" t="s">
        <v>14</v>
      </c>
      <c r="D89" s="152" t="s">
        <v>84</v>
      </c>
      <c r="E89" s="110">
        <v>42515</v>
      </c>
      <c r="F89" s="28">
        <v>1</v>
      </c>
      <c r="G89" s="19">
        <v>0.4291666666666667</v>
      </c>
      <c r="H89" s="19">
        <v>0.45</v>
      </c>
      <c r="I89" s="19">
        <v>0.4375</v>
      </c>
      <c r="J89" s="19">
        <v>0.46527777777777773</v>
      </c>
      <c r="K89" s="112">
        <f t="shared" ref="K89:K90" si="48">(H89-G89)</f>
        <v>2.0833333333333315E-2</v>
      </c>
      <c r="L89" s="48">
        <v>0</v>
      </c>
      <c r="M89" s="48">
        <v>30</v>
      </c>
      <c r="N89" s="113">
        <f t="shared" ref="N89:N90" si="49">(M89/60)</f>
        <v>0.5</v>
      </c>
      <c r="O89" s="114">
        <f t="shared" ref="O89:O90" si="50">(L89+N89)</f>
        <v>0.5</v>
      </c>
      <c r="P89" s="112">
        <f t="shared" ref="P89:P90" si="51">J89-I89</f>
        <v>2.7777777777777735E-2</v>
      </c>
      <c r="Q89" s="49">
        <v>0</v>
      </c>
      <c r="R89" s="49">
        <v>40</v>
      </c>
      <c r="S89" s="23">
        <f t="shared" ref="S89:S90" si="52">(R89/60)</f>
        <v>0.66666666666666663</v>
      </c>
      <c r="T89" s="23">
        <f t="shared" ref="T89:T90" si="53">(Q89+S89)</f>
        <v>0.66666666666666663</v>
      </c>
      <c r="U89" s="20">
        <f t="shared" ref="U89:U90" si="54">AVERAGE(O89,T89)</f>
        <v>0.58333333333333326</v>
      </c>
      <c r="V89" s="17">
        <v>3910</v>
      </c>
      <c r="X89" s="21" t="s">
        <v>163</v>
      </c>
      <c r="Y89" s="15">
        <v>22.6</v>
      </c>
      <c r="Z89" s="20">
        <v>21.73</v>
      </c>
      <c r="AA89" s="15">
        <v>0</v>
      </c>
      <c r="AB89" s="15">
        <v>0</v>
      </c>
    </row>
    <row r="90" spans="1:28" x14ac:dyDescent="0.2">
      <c r="A90" s="109" t="s">
        <v>18</v>
      </c>
      <c r="B90" s="152" t="s">
        <v>44</v>
      </c>
      <c r="C90" s="152" t="s">
        <v>14</v>
      </c>
      <c r="D90" s="152" t="s">
        <v>84</v>
      </c>
      <c r="E90" s="110">
        <v>42515</v>
      </c>
      <c r="F90" s="28">
        <v>0</v>
      </c>
      <c r="G90" s="19">
        <v>0.50069444444444444</v>
      </c>
      <c r="H90" s="19">
        <v>0.54513888888888895</v>
      </c>
      <c r="I90" s="19">
        <v>0.50694444444444442</v>
      </c>
      <c r="J90" s="19">
        <v>0.54513888888888895</v>
      </c>
      <c r="K90" s="112">
        <f t="shared" si="48"/>
        <v>4.4444444444444509E-2</v>
      </c>
      <c r="L90" s="48">
        <v>1</v>
      </c>
      <c r="M90" s="48">
        <v>4</v>
      </c>
      <c r="N90" s="113">
        <f t="shared" si="49"/>
        <v>6.6666666666666666E-2</v>
      </c>
      <c r="O90" s="114">
        <f t="shared" si="50"/>
        <v>1.0666666666666667</v>
      </c>
      <c r="P90" s="112">
        <f t="shared" si="51"/>
        <v>3.8194444444444531E-2</v>
      </c>
      <c r="Q90" s="49">
        <v>0</v>
      </c>
      <c r="R90" s="49">
        <v>55</v>
      </c>
      <c r="S90" s="23">
        <f t="shared" si="52"/>
        <v>0.91666666666666663</v>
      </c>
      <c r="T90" s="23">
        <f t="shared" si="53"/>
        <v>0.91666666666666663</v>
      </c>
      <c r="U90" s="20">
        <f t="shared" si="54"/>
        <v>0.9916666666666667</v>
      </c>
      <c r="V90" s="17">
        <v>5650</v>
      </c>
      <c r="X90" s="21" t="s">
        <v>163</v>
      </c>
      <c r="Y90" s="15">
        <v>22.6</v>
      </c>
      <c r="Z90" s="20">
        <v>39.700000000000003</v>
      </c>
      <c r="AA90" s="15">
        <v>0</v>
      </c>
      <c r="AB90" s="15">
        <v>0</v>
      </c>
    </row>
    <row r="91" spans="1:28" x14ac:dyDescent="0.2">
      <c r="A91" s="109" t="s">
        <v>18</v>
      </c>
      <c r="B91" s="152" t="s">
        <v>57</v>
      </c>
      <c r="C91" s="152" t="s">
        <v>14</v>
      </c>
      <c r="D91" s="152" t="s">
        <v>84</v>
      </c>
      <c r="E91" s="110">
        <v>42516</v>
      </c>
      <c r="F91" s="28">
        <v>17</v>
      </c>
      <c r="G91" s="19">
        <v>0.4375</v>
      </c>
      <c r="H91" s="19">
        <v>0.49513888888888885</v>
      </c>
      <c r="I91" s="19">
        <v>0.44097222222222227</v>
      </c>
      <c r="J91" s="19">
        <v>0.50694444444444442</v>
      </c>
      <c r="K91" s="112">
        <f t="shared" ref="K91" si="55">(H91-G91)</f>
        <v>5.7638888888888851E-2</v>
      </c>
      <c r="L91" s="48">
        <v>1</v>
      </c>
      <c r="M91" s="48">
        <v>23</v>
      </c>
      <c r="N91" s="113">
        <f t="shared" ref="N91" si="56">(M91/60)</f>
        <v>0.38333333333333336</v>
      </c>
      <c r="O91" s="114">
        <f t="shared" ref="O91" si="57">(L91+N91)</f>
        <v>1.3833333333333333</v>
      </c>
      <c r="P91" s="112">
        <f t="shared" ref="P91" si="58">J91-I91</f>
        <v>6.5972222222222154E-2</v>
      </c>
      <c r="Q91" s="49">
        <v>1</v>
      </c>
      <c r="R91" s="49">
        <v>35</v>
      </c>
      <c r="S91" s="23">
        <f t="shared" ref="S91" si="59">(R91/60)</f>
        <v>0.58333333333333337</v>
      </c>
      <c r="T91" s="23">
        <f t="shared" ref="T91" si="60">(Q91+S91)</f>
        <v>1.5833333333333335</v>
      </c>
      <c r="U91" s="20">
        <f t="shared" ref="U91" si="61">AVERAGE(O91,T91)</f>
        <v>1.4833333333333334</v>
      </c>
      <c r="V91" s="17">
        <v>3005</v>
      </c>
      <c r="X91" s="21" t="s">
        <v>121</v>
      </c>
      <c r="Y91" s="15">
        <v>15</v>
      </c>
      <c r="Z91" s="20">
        <v>31.68</v>
      </c>
      <c r="AA91" s="15">
        <v>0</v>
      </c>
      <c r="AB91" s="15">
        <v>0</v>
      </c>
    </row>
    <row r="92" spans="1:28" x14ac:dyDescent="0.2">
      <c r="E92" s="24"/>
      <c r="F92" s="39"/>
    </row>
    <row r="93" spans="1:28" x14ac:dyDescent="0.2">
      <c r="E93" s="24"/>
      <c r="F93" s="39"/>
    </row>
    <row r="94" spans="1:28" x14ac:dyDescent="0.2">
      <c r="E94" s="24"/>
      <c r="F94" s="39"/>
      <c r="K94" s="25"/>
    </row>
    <row r="95" spans="1:28" x14ac:dyDescent="0.2">
      <c r="E95" s="24"/>
      <c r="F95" s="39"/>
    </row>
    <row r="96" spans="1:28" x14ac:dyDescent="0.2">
      <c r="E96" s="24"/>
      <c r="F96" s="39"/>
    </row>
    <row r="97" spans="5:6" x14ac:dyDescent="0.2">
      <c r="E97" s="24"/>
      <c r="F97" s="39"/>
    </row>
    <row r="98" spans="5:6" x14ac:dyDescent="0.2">
      <c r="E98" s="24"/>
      <c r="F98" s="39"/>
    </row>
    <row r="99" spans="5:6" x14ac:dyDescent="0.2">
      <c r="E99" s="24"/>
      <c r="F99" s="39"/>
    </row>
    <row r="100" spans="5:6" x14ac:dyDescent="0.2">
      <c r="E100" s="24"/>
      <c r="F100" s="39"/>
    </row>
    <row r="101" spans="5:6" x14ac:dyDescent="0.2">
      <c r="E101" s="24"/>
      <c r="F101" s="39"/>
    </row>
    <row r="102" spans="5:6" x14ac:dyDescent="0.2">
      <c r="E102" s="24"/>
      <c r="F102" s="39"/>
    </row>
    <row r="103" spans="5:6" x14ac:dyDescent="0.2">
      <c r="E103" s="24"/>
      <c r="F103" s="39"/>
    </row>
    <row r="104" spans="5:6" x14ac:dyDescent="0.2">
      <c r="E104" s="24"/>
      <c r="F104" s="39"/>
    </row>
    <row r="105" spans="5:6" x14ac:dyDescent="0.2">
      <c r="E105" s="24"/>
      <c r="F105" s="39"/>
    </row>
    <row r="106" spans="5:6" x14ac:dyDescent="0.2">
      <c r="E106" s="24"/>
      <c r="F106" s="39"/>
    </row>
    <row r="107" spans="5:6" x14ac:dyDescent="0.2">
      <c r="E107" s="24"/>
      <c r="F107" s="39"/>
    </row>
    <row r="108" spans="5:6" x14ac:dyDescent="0.2">
      <c r="E108" s="24"/>
      <c r="F108" s="39"/>
    </row>
    <row r="109" spans="5:6" x14ac:dyDescent="0.2">
      <c r="E109" s="24"/>
      <c r="F109" s="39"/>
    </row>
    <row r="110" spans="5:6" x14ac:dyDescent="0.2">
      <c r="E110" s="24"/>
      <c r="F110" s="39"/>
    </row>
    <row r="111" spans="5:6" x14ac:dyDescent="0.2">
      <c r="E111" s="24"/>
      <c r="F111" s="39"/>
    </row>
    <row r="112" spans="5:6" x14ac:dyDescent="0.2">
      <c r="E112" s="24"/>
      <c r="F112" s="39"/>
    </row>
    <row r="113" spans="5:6" x14ac:dyDescent="0.2">
      <c r="E113" s="24"/>
      <c r="F113" s="39"/>
    </row>
    <row r="114" spans="5:6" x14ac:dyDescent="0.2">
      <c r="E114" s="24"/>
      <c r="F114" s="39"/>
    </row>
    <row r="115" spans="5:6" x14ac:dyDescent="0.2">
      <c r="E115" s="24"/>
      <c r="F115" s="39"/>
    </row>
    <row r="116" spans="5:6" x14ac:dyDescent="0.2">
      <c r="E116" s="24"/>
      <c r="F116" s="39"/>
    </row>
    <row r="117" spans="5:6" x14ac:dyDescent="0.2">
      <c r="E117" s="24"/>
      <c r="F117" s="39"/>
    </row>
    <row r="118" spans="5:6" x14ac:dyDescent="0.2">
      <c r="E118" s="24"/>
      <c r="F118" s="39"/>
    </row>
    <row r="119" spans="5:6" x14ac:dyDescent="0.2">
      <c r="E119" s="24"/>
      <c r="F119" s="39"/>
    </row>
    <row r="120" spans="5:6" x14ac:dyDescent="0.2">
      <c r="E120" s="24"/>
      <c r="F120" s="39"/>
    </row>
    <row r="121" spans="5:6" x14ac:dyDescent="0.2">
      <c r="E121" s="24"/>
      <c r="F121" s="39"/>
    </row>
    <row r="122" spans="5:6" x14ac:dyDescent="0.2">
      <c r="E122" s="24"/>
      <c r="F122" s="39"/>
    </row>
    <row r="123" spans="5:6" x14ac:dyDescent="0.2">
      <c r="E123" s="24"/>
      <c r="F123" s="39"/>
    </row>
    <row r="124" spans="5:6" x14ac:dyDescent="0.2">
      <c r="E124" s="24"/>
      <c r="F124" s="39"/>
    </row>
    <row r="125" spans="5:6" x14ac:dyDescent="0.2">
      <c r="E125" s="24"/>
      <c r="F125" s="39"/>
    </row>
    <row r="126" spans="5:6" x14ac:dyDescent="0.2">
      <c r="E126" s="24"/>
      <c r="F126" s="39"/>
    </row>
    <row r="127" spans="5:6" x14ac:dyDescent="0.2">
      <c r="E127" s="24"/>
      <c r="F127" s="39"/>
    </row>
    <row r="128" spans="5:6" x14ac:dyDescent="0.2">
      <c r="E128" s="24"/>
      <c r="F128" s="39"/>
    </row>
    <row r="129" spans="5:6" x14ac:dyDescent="0.2">
      <c r="E129" s="24"/>
      <c r="F129" s="39"/>
    </row>
    <row r="130" spans="5:6" x14ac:dyDescent="0.2">
      <c r="E130" s="24"/>
      <c r="F130" s="39"/>
    </row>
    <row r="131" spans="5:6" x14ac:dyDescent="0.2">
      <c r="E131" s="24"/>
      <c r="F131" s="39"/>
    </row>
    <row r="132" spans="5:6" x14ac:dyDescent="0.2">
      <c r="E132" s="24"/>
      <c r="F132" s="39"/>
    </row>
    <row r="133" spans="5:6" x14ac:dyDescent="0.2">
      <c r="E133" s="24"/>
      <c r="F133" s="39"/>
    </row>
    <row r="134" spans="5:6" x14ac:dyDescent="0.2">
      <c r="E134" s="24"/>
      <c r="F134" s="39"/>
    </row>
    <row r="135" spans="5:6" x14ac:dyDescent="0.2">
      <c r="E135" s="24"/>
      <c r="F135" s="39"/>
    </row>
    <row r="136" spans="5:6" x14ac:dyDescent="0.2">
      <c r="E136" s="24"/>
      <c r="F136" s="39"/>
    </row>
    <row r="137" spans="5:6" x14ac:dyDescent="0.2">
      <c r="E137" s="24"/>
      <c r="F137" s="39"/>
    </row>
    <row r="138" spans="5:6" x14ac:dyDescent="0.2">
      <c r="E138" s="24"/>
      <c r="F138" s="39"/>
    </row>
    <row r="139" spans="5:6" x14ac:dyDescent="0.2">
      <c r="E139" s="24"/>
      <c r="F139" s="39"/>
    </row>
    <row r="140" spans="5:6" x14ac:dyDescent="0.2">
      <c r="E140" s="24"/>
      <c r="F140" s="39"/>
    </row>
    <row r="141" spans="5:6" x14ac:dyDescent="0.2">
      <c r="E141" s="24"/>
      <c r="F141" s="39"/>
    </row>
    <row r="142" spans="5:6" x14ac:dyDescent="0.2">
      <c r="E142" s="24"/>
      <c r="F142" s="39"/>
    </row>
    <row r="143" spans="5:6" x14ac:dyDescent="0.2">
      <c r="E143" s="24"/>
      <c r="F143" s="39"/>
    </row>
    <row r="144" spans="5:6" x14ac:dyDescent="0.2">
      <c r="E144" s="24"/>
      <c r="F144" s="39"/>
    </row>
    <row r="145" spans="5:6" x14ac:dyDescent="0.2">
      <c r="E145" s="24"/>
      <c r="F145" s="39"/>
    </row>
    <row r="146" spans="5:6" x14ac:dyDescent="0.2">
      <c r="E146" s="24"/>
      <c r="F146" s="39"/>
    </row>
    <row r="147" spans="5:6" x14ac:dyDescent="0.2">
      <c r="E147" s="24"/>
      <c r="F147" s="39"/>
    </row>
    <row r="148" spans="5:6" x14ac:dyDescent="0.2">
      <c r="E148" s="24"/>
      <c r="F148" s="39"/>
    </row>
    <row r="149" spans="5:6" x14ac:dyDescent="0.2">
      <c r="E149" s="24"/>
      <c r="F149" s="39"/>
    </row>
    <row r="150" spans="5:6" x14ac:dyDescent="0.2">
      <c r="E150" s="24"/>
      <c r="F150" s="39"/>
    </row>
    <row r="151" spans="5:6" x14ac:dyDescent="0.2">
      <c r="E151" s="24"/>
      <c r="F151" s="39"/>
    </row>
    <row r="152" spans="5:6" x14ac:dyDescent="0.2">
      <c r="E152" s="24"/>
      <c r="F152" s="39"/>
    </row>
    <row r="153" spans="5:6" x14ac:dyDescent="0.2">
      <c r="E153" s="24"/>
      <c r="F153" s="39"/>
    </row>
    <row r="154" spans="5:6" x14ac:dyDescent="0.2">
      <c r="E154" s="24"/>
      <c r="F154" s="39"/>
    </row>
    <row r="155" spans="5:6" x14ac:dyDescent="0.2">
      <c r="E155" s="24"/>
      <c r="F155" s="39"/>
    </row>
    <row r="156" spans="5:6" x14ac:dyDescent="0.2">
      <c r="E156" s="24"/>
      <c r="F156" s="39"/>
    </row>
    <row r="157" spans="5:6" x14ac:dyDescent="0.2">
      <c r="E157" s="24"/>
      <c r="F157" s="39"/>
    </row>
    <row r="158" spans="5:6" x14ac:dyDescent="0.2">
      <c r="E158" s="24"/>
      <c r="F158" s="39"/>
    </row>
    <row r="159" spans="5:6" x14ac:dyDescent="0.2">
      <c r="E159" s="24"/>
      <c r="F159" s="39"/>
    </row>
    <row r="160" spans="5:6" x14ac:dyDescent="0.2">
      <c r="E160" s="24"/>
      <c r="F160" s="39"/>
    </row>
  </sheetData>
  <autoFilter ref="A1:AI160"/>
  <sortState ref="A2:R213">
    <sortCondition ref="B2:B213"/>
  </sortState>
  <dataConsolidate>
    <dataRefs count="1">
      <dataRef ref="O2:O3" sheet="Survey Data-Working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zoomScale="85" zoomScaleNormal="85" workbookViewId="0">
      <selection activeCell="AA29" sqref="AA29"/>
    </sheetView>
  </sheetViews>
  <sheetFormatPr baseColWidth="10" defaultColWidth="8.83203125" defaultRowHeight="15" customHeight="1" x14ac:dyDescent="0.2"/>
  <cols>
    <col min="2" max="2" width="11.1640625" bestFit="1" customWidth="1"/>
    <col min="4" max="4" width="14.6640625" customWidth="1"/>
    <col min="5" max="5" width="12.5" style="42" customWidth="1"/>
    <col min="6" max="6" width="11" style="42" customWidth="1"/>
    <col min="7" max="7" width="13" style="42" customWidth="1"/>
    <col min="11" max="11" width="9.83203125" customWidth="1"/>
    <col min="12" max="12" width="6.6640625" bestFit="1" customWidth="1"/>
    <col min="13" max="13" width="11.6640625" style="16" bestFit="1" customWidth="1"/>
    <col min="14" max="14" width="9.5" style="17" bestFit="1" customWidth="1"/>
    <col min="15" max="15" width="11.1640625" style="17" customWidth="1"/>
    <col min="16" max="16" width="10.83203125" style="17" bestFit="1" customWidth="1"/>
    <col min="17" max="17" width="11.5" style="17" bestFit="1" customWidth="1"/>
    <col min="18" max="18" width="9.5" style="17" bestFit="1" customWidth="1"/>
    <col min="19" max="19" width="11.5" style="17" bestFit="1" customWidth="1"/>
    <col min="20" max="20" width="10.83203125" style="17" bestFit="1" customWidth="1"/>
    <col min="21" max="21" width="11.5" style="17" bestFit="1" customWidth="1"/>
    <col min="22" max="22" width="11.5" style="16" customWidth="1"/>
    <col min="23" max="23" width="12.83203125" style="16" customWidth="1"/>
    <col min="24" max="24" width="14.5" style="16" bestFit="1" customWidth="1"/>
    <col min="25" max="25" width="9.6640625" style="16" bestFit="1" customWidth="1"/>
    <col min="26" max="28" width="8.83203125" style="16"/>
  </cols>
  <sheetData>
    <row r="1" spans="1:28" s="10" customFormat="1" ht="14.25" customHeight="1" x14ac:dyDescent="0.2">
      <c r="E1" s="42"/>
      <c r="F1" s="42"/>
      <c r="G1" s="42"/>
      <c r="M1" s="40"/>
      <c r="N1" s="185" t="s">
        <v>102</v>
      </c>
      <c r="O1" s="186"/>
      <c r="P1" s="186"/>
      <c r="Q1" s="187"/>
      <c r="R1" s="188" t="s">
        <v>107</v>
      </c>
      <c r="S1" s="188"/>
      <c r="T1" s="188"/>
      <c r="U1" s="188"/>
      <c r="V1" s="189" t="s">
        <v>111</v>
      </c>
      <c r="W1" s="190"/>
      <c r="X1" s="191"/>
      <c r="Y1" s="40"/>
      <c r="Z1" s="40"/>
      <c r="AA1" s="40"/>
      <c r="AB1" s="40"/>
    </row>
    <row r="2" spans="1:28" ht="48" customHeight="1" x14ac:dyDescent="0.2">
      <c r="A2" s="2" t="s">
        <v>32</v>
      </c>
      <c r="B2" s="2" t="s">
        <v>33</v>
      </c>
      <c r="C2" s="2" t="s">
        <v>1</v>
      </c>
      <c r="D2" s="2" t="s">
        <v>34</v>
      </c>
      <c r="E2" s="41" t="s">
        <v>35</v>
      </c>
      <c r="F2" s="41" t="s">
        <v>36</v>
      </c>
      <c r="G2" s="41" t="s">
        <v>37</v>
      </c>
      <c r="H2" s="2" t="s">
        <v>38</v>
      </c>
      <c r="L2" s="55" t="s">
        <v>1</v>
      </c>
      <c r="M2" s="55" t="s">
        <v>97</v>
      </c>
      <c r="N2" s="50" t="s">
        <v>99</v>
      </c>
      <c r="O2" s="51" t="s">
        <v>100</v>
      </c>
      <c r="P2" s="51" t="s">
        <v>98</v>
      </c>
      <c r="Q2" s="51" t="s">
        <v>101</v>
      </c>
      <c r="R2" s="53" t="s">
        <v>99</v>
      </c>
      <c r="S2" s="51" t="s">
        <v>100</v>
      </c>
      <c r="T2" s="51" t="s">
        <v>98</v>
      </c>
      <c r="U2" s="54" t="s">
        <v>101</v>
      </c>
      <c r="V2" s="52" t="s">
        <v>108</v>
      </c>
      <c r="W2" s="52" t="s">
        <v>109</v>
      </c>
      <c r="X2" s="52" t="s">
        <v>110</v>
      </c>
      <c r="Y2" s="45"/>
      <c r="Z2" s="45"/>
      <c r="AA2" s="45"/>
      <c r="AB2" s="44"/>
    </row>
    <row r="3" spans="1:28" ht="15" customHeight="1" x14ac:dyDescent="0.2">
      <c r="A3" s="135">
        <v>2016</v>
      </c>
      <c r="B3" s="135" t="s">
        <v>18</v>
      </c>
      <c r="C3" s="136" t="s">
        <v>11</v>
      </c>
      <c r="D3" s="136" t="s">
        <v>152</v>
      </c>
      <c r="E3" s="137">
        <v>42466</v>
      </c>
      <c r="F3" s="137">
        <v>42475</v>
      </c>
      <c r="G3" s="137">
        <v>42488</v>
      </c>
      <c r="H3" s="135">
        <f t="shared" ref="H3:H14" si="0">(G3-E3)</f>
        <v>22</v>
      </c>
      <c r="I3" s="121"/>
      <c r="L3" t="s">
        <v>44</v>
      </c>
      <c r="M3" s="110">
        <v>42438</v>
      </c>
      <c r="N3" s="127">
        <v>0</v>
      </c>
      <c r="O3" s="48">
        <f>N3</f>
        <v>0</v>
      </c>
      <c r="P3" s="48">
        <v>0</v>
      </c>
      <c r="Q3" s="48">
        <v>0</v>
      </c>
      <c r="R3" s="127">
        <v>0</v>
      </c>
      <c r="S3" s="48">
        <f>R3</f>
        <v>0</v>
      </c>
      <c r="T3" s="127">
        <v>0</v>
      </c>
      <c r="U3" s="48">
        <v>0</v>
      </c>
      <c r="V3" s="127">
        <f t="shared" ref="V3:V13" si="1">O3-S3</f>
        <v>0</v>
      </c>
      <c r="W3" s="49">
        <f t="shared" ref="W3:W13" si="2">Q3-U3</f>
        <v>0</v>
      </c>
      <c r="X3" s="48">
        <f>SUM(V3:W3)</f>
        <v>0</v>
      </c>
      <c r="Y3" s="18"/>
      <c r="Z3" s="18"/>
      <c r="AA3" s="18"/>
      <c r="AB3" s="9"/>
    </row>
    <row r="4" spans="1:28" ht="15" customHeight="1" x14ac:dyDescent="0.2">
      <c r="A4" s="135">
        <v>2016</v>
      </c>
      <c r="B4" s="121" t="s">
        <v>18</v>
      </c>
      <c r="C4" s="138" t="s">
        <v>12</v>
      </c>
      <c r="D4" s="138" t="s">
        <v>153</v>
      </c>
      <c r="E4" s="139">
        <v>42445</v>
      </c>
      <c r="F4" s="139">
        <v>42452</v>
      </c>
      <c r="G4" s="139">
        <v>42488</v>
      </c>
      <c r="H4" s="121">
        <f t="shared" si="0"/>
        <v>43</v>
      </c>
      <c r="I4" s="121"/>
      <c r="M4" s="110">
        <v>42445</v>
      </c>
      <c r="N4" s="127">
        <v>0</v>
      </c>
      <c r="O4" s="48">
        <f>(O3+N4)</f>
        <v>0</v>
      </c>
      <c r="P4" s="48">
        <v>0</v>
      </c>
      <c r="Q4" s="48">
        <v>0</v>
      </c>
      <c r="R4" s="127">
        <v>0</v>
      </c>
      <c r="S4" s="48">
        <f>S3+R4</f>
        <v>0</v>
      </c>
      <c r="T4" s="127">
        <v>0</v>
      </c>
      <c r="U4" s="48">
        <v>0</v>
      </c>
      <c r="V4" s="127">
        <f t="shared" si="1"/>
        <v>0</v>
      </c>
      <c r="W4" s="49">
        <f t="shared" si="2"/>
        <v>0</v>
      </c>
      <c r="X4" s="48">
        <f t="shared" ref="X4:X59" si="3">SUM(V4:W4)</f>
        <v>0</v>
      </c>
      <c r="Y4" s="18"/>
      <c r="Z4" s="9"/>
      <c r="AA4" s="9"/>
      <c r="AB4" s="9"/>
    </row>
    <row r="5" spans="1:28" ht="15" customHeight="1" x14ac:dyDescent="0.2">
      <c r="A5" s="135">
        <v>2016</v>
      </c>
      <c r="B5" s="121" t="s">
        <v>18</v>
      </c>
      <c r="C5" s="140" t="s">
        <v>12</v>
      </c>
      <c r="D5" s="140" t="s">
        <v>154</v>
      </c>
      <c r="E5" s="141">
        <v>42459</v>
      </c>
      <c r="F5" s="141">
        <v>42475</v>
      </c>
      <c r="G5" s="141">
        <v>42508</v>
      </c>
      <c r="H5" s="121">
        <f t="shared" si="0"/>
        <v>49</v>
      </c>
      <c r="I5" s="121"/>
      <c r="M5" s="110">
        <v>42452</v>
      </c>
      <c r="N5" s="127">
        <v>0</v>
      </c>
      <c r="O5" s="48">
        <f t="shared" ref="O5:O11" si="4">(O4+N5)</f>
        <v>0</v>
      </c>
      <c r="P5" s="48">
        <v>0</v>
      </c>
      <c r="Q5" s="48">
        <v>0</v>
      </c>
      <c r="R5" s="127">
        <v>0</v>
      </c>
      <c r="S5" s="48">
        <f t="shared" ref="S5:S11" si="5">S4+R5</f>
        <v>0</v>
      </c>
      <c r="T5" s="127">
        <v>0</v>
      </c>
      <c r="U5" s="48">
        <v>0</v>
      </c>
      <c r="V5" s="127">
        <f t="shared" si="1"/>
        <v>0</v>
      </c>
      <c r="W5" s="49">
        <f t="shared" si="2"/>
        <v>0</v>
      </c>
      <c r="X5" s="48">
        <f t="shared" si="3"/>
        <v>0</v>
      </c>
      <c r="Y5" s="22"/>
    </row>
    <row r="6" spans="1:28" ht="15" customHeight="1" x14ac:dyDescent="0.2">
      <c r="A6" s="135">
        <v>2016</v>
      </c>
      <c r="B6" s="121" t="s">
        <v>18</v>
      </c>
      <c r="C6" s="140" t="s">
        <v>12</v>
      </c>
      <c r="D6" s="138" t="s">
        <v>155</v>
      </c>
      <c r="E6" s="141">
        <v>42459</v>
      </c>
      <c r="F6" s="141">
        <v>42475</v>
      </c>
      <c r="G6" s="141">
        <v>42508</v>
      </c>
      <c r="H6" s="121">
        <f t="shared" si="0"/>
        <v>49</v>
      </c>
      <c r="I6" s="122"/>
      <c r="J6" s="83"/>
      <c r="M6" s="110">
        <v>42459</v>
      </c>
      <c r="N6" s="127">
        <v>0</v>
      </c>
      <c r="O6" s="48">
        <f t="shared" si="4"/>
        <v>0</v>
      </c>
      <c r="P6" s="48">
        <v>0</v>
      </c>
      <c r="Q6" s="48">
        <v>0</v>
      </c>
      <c r="R6" s="127">
        <v>0</v>
      </c>
      <c r="S6" s="48">
        <f t="shared" si="5"/>
        <v>0</v>
      </c>
      <c r="T6" s="127">
        <v>0</v>
      </c>
      <c r="U6" s="48">
        <v>0</v>
      </c>
      <c r="V6" s="127">
        <f t="shared" si="1"/>
        <v>0</v>
      </c>
      <c r="W6" s="49">
        <f t="shared" si="2"/>
        <v>0</v>
      </c>
      <c r="X6" s="48">
        <f t="shared" si="3"/>
        <v>0</v>
      </c>
    </row>
    <row r="7" spans="1:28" s="4" customFormat="1" ht="15" customHeight="1" x14ac:dyDescent="0.2">
      <c r="A7" s="135">
        <v>2016</v>
      </c>
      <c r="B7" s="121" t="s">
        <v>18</v>
      </c>
      <c r="C7" s="140" t="s">
        <v>12</v>
      </c>
      <c r="D7" s="140" t="s">
        <v>156</v>
      </c>
      <c r="E7" s="141">
        <v>42459</v>
      </c>
      <c r="F7" s="141"/>
      <c r="G7" s="141">
        <v>42508</v>
      </c>
      <c r="H7" s="121">
        <f t="shared" si="0"/>
        <v>49</v>
      </c>
      <c r="I7" s="122" t="s">
        <v>164</v>
      </c>
      <c r="J7" s="122"/>
      <c r="M7" s="110">
        <v>42466</v>
      </c>
      <c r="N7" s="127">
        <v>0</v>
      </c>
      <c r="O7" s="48">
        <f t="shared" si="4"/>
        <v>0</v>
      </c>
      <c r="P7" s="48">
        <v>0</v>
      </c>
      <c r="Q7" s="48">
        <v>0</v>
      </c>
      <c r="R7" s="127">
        <v>0</v>
      </c>
      <c r="S7" s="48">
        <f t="shared" si="5"/>
        <v>0</v>
      </c>
      <c r="T7" s="127">
        <v>0</v>
      </c>
      <c r="U7" s="48">
        <v>0</v>
      </c>
      <c r="V7" s="127">
        <f t="shared" si="1"/>
        <v>0</v>
      </c>
      <c r="W7" s="49">
        <f t="shared" si="2"/>
        <v>0</v>
      </c>
      <c r="X7" s="48">
        <f t="shared" si="3"/>
        <v>0</v>
      </c>
      <c r="Y7" s="16"/>
      <c r="Z7" s="16"/>
      <c r="AA7" s="16"/>
      <c r="AB7" s="16"/>
    </row>
    <row r="8" spans="1:28" ht="15" customHeight="1" x14ac:dyDescent="0.2">
      <c r="A8" s="135">
        <v>2016</v>
      </c>
      <c r="B8" s="121" t="s">
        <v>18</v>
      </c>
      <c r="C8" s="140" t="s">
        <v>12</v>
      </c>
      <c r="D8" s="138" t="s">
        <v>157</v>
      </c>
      <c r="E8" s="141">
        <v>42459</v>
      </c>
      <c r="F8" s="141">
        <v>42466</v>
      </c>
      <c r="G8" s="142">
        <v>42502</v>
      </c>
      <c r="H8" s="121">
        <f t="shared" si="0"/>
        <v>43</v>
      </c>
      <c r="I8" s="122"/>
      <c r="J8" s="122"/>
      <c r="M8" s="110">
        <v>42475</v>
      </c>
      <c r="N8" s="127">
        <v>0</v>
      </c>
      <c r="O8" s="48">
        <f t="shared" si="4"/>
        <v>0</v>
      </c>
      <c r="P8" s="48">
        <v>0</v>
      </c>
      <c r="Q8" s="48">
        <v>0</v>
      </c>
      <c r="R8" s="127">
        <v>0</v>
      </c>
      <c r="S8" s="48">
        <f t="shared" si="5"/>
        <v>0</v>
      </c>
      <c r="T8" s="127">
        <v>0</v>
      </c>
      <c r="U8" s="48">
        <v>0</v>
      </c>
      <c r="V8" s="127">
        <f t="shared" si="1"/>
        <v>0</v>
      </c>
      <c r="W8" s="49">
        <f t="shared" si="2"/>
        <v>0</v>
      </c>
      <c r="X8" s="48">
        <f t="shared" si="3"/>
        <v>0</v>
      </c>
    </row>
    <row r="9" spans="1:28" ht="15" customHeight="1" x14ac:dyDescent="0.2">
      <c r="A9" s="135">
        <v>2016</v>
      </c>
      <c r="B9" s="121" t="s">
        <v>18</v>
      </c>
      <c r="C9" s="140" t="s">
        <v>12</v>
      </c>
      <c r="D9" s="140" t="s">
        <v>158</v>
      </c>
      <c r="E9" s="141">
        <v>42475</v>
      </c>
      <c r="F9" s="141">
        <v>42479</v>
      </c>
      <c r="G9" s="141">
        <v>42515</v>
      </c>
      <c r="H9" s="121">
        <f t="shared" si="0"/>
        <v>40</v>
      </c>
      <c r="I9" s="122"/>
      <c r="J9" s="122"/>
      <c r="M9" s="110">
        <v>42478</v>
      </c>
      <c r="N9" s="127">
        <v>0</v>
      </c>
      <c r="O9" s="48">
        <f t="shared" si="4"/>
        <v>0</v>
      </c>
      <c r="P9" s="48">
        <v>0</v>
      </c>
      <c r="Q9" s="48">
        <v>0</v>
      </c>
      <c r="R9" s="127">
        <v>0</v>
      </c>
      <c r="S9" s="48">
        <f t="shared" si="5"/>
        <v>0</v>
      </c>
      <c r="T9" s="127">
        <v>0</v>
      </c>
      <c r="U9" s="48">
        <v>0</v>
      </c>
      <c r="V9" s="127">
        <f t="shared" si="1"/>
        <v>0</v>
      </c>
      <c r="W9" s="49">
        <f t="shared" si="2"/>
        <v>0</v>
      </c>
      <c r="X9" s="48">
        <f t="shared" si="3"/>
        <v>0</v>
      </c>
    </row>
    <row r="10" spans="1:28" ht="15" customHeight="1" x14ac:dyDescent="0.2">
      <c r="A10" s="135">
        <v>2016</v>
      </c>
      <c r="B10" s="121" t="s">
        <v>18</v>
      </c>
      <c r="C10" s="140" t="s">
        <v>12</v>
      </c>
      <c r="D10" s="138" t="s">
        <v>159</v>
      </c>
      <c r="E10" s="141">
        <v>42479</v>
      </c>
      <c r="F10" s="142">
        <v>42488</v>
      </c>
      <c r="G10" s="141">
        <v>42515</v>
      </c>
      <c r="H10" s="121">
        <f t="shared" si="0"/>
        <v>36</v>
      </c>
      <c r="I10" s="122"/>
      <c r="J10" s="122"/>
      <c r="M10" s="110">
        <v>42488</v>
      </c>
      <c r="N10" s="127">
        <v>0</v>
      </c>
      <c r="O10" s="48">
        <f t="shared" si="4"/>
        <v>0</v>
      </c>
      <c r="P10" s="48">
        <v>0</v>
      </c>
      <c r="Q10" s="48">
        <v>0</v>
      </c>
      <c r="R10" s="127">
        <v>0</v>
      </c>
      <c r="S10" s="48">
        <f t="shared" si="5"/>
        <v>0</v>
      </c>
      <c r="T10" s="127">
        <v>0</v>
      </c>
      <c r="U10" s="48">
        <v>0</v>
      </c>
      <c r="V10" s="127">
        <f t="shared" si="1"/>
        <v>0</v>
      </c>
      <c r="W10" s="49">
        <f t="shared" si="2"/>
        <v>0</v>
      </c>
      <c r="X10" s="48">
        <f t="shared" si="3"/>
        <v>0</v>
      </c>
    </row>
    <row r="11" spans="1:28" ht="15" customHeight="1" x14ac:dyDescent="0.2">
      <c r="A11" s="135">
        <v>2016</v>
      </c>
      <c r="B11" s="121" t="s">
        <v>18</v>
      </c>
      <c r="C11" s="140" t="s">
        <v>12</v>
      </c>
      <c r="D11" s="140" t="s">
        <v>160</v>
      </c>
      <c r="E11" s="141">
        <v>42479</v>
      </c>
      <c r="F11" s="142">
        <v>42502</v>
      </c>
      <c r="G11" s="141">
        <v>42515</v>
      </c>
      <c r="H11" s="121">
        <f t="shared" si="0"/>
        <v>36</v>
      </c>
      <c r="I11" s="122"/>
      <c r="J11" s="122"/>
      <c r="M11" s="120">
        <v>42502</v>
      </c>
      <c r="N11" s="127">
        <v>0</v>
      </c>
      <c r="O11" s="48">
        <f t="shared" si="4"/>
        <v>0</v>
      </c>
      <c r="P11" s="48">
        <v>0</v>
      </c>
      <c r="Q11" s="48">
        <v>0</v>
      </c>
      <c r="R11" s="127">
        <v>0</v>
      </c>
      <c r="S11" s="48">
        <f t="shared" si="5"/>
        <v>0</v>
      </c>
      <c r="T11" s="127">
        <v>0</v>
      </c>
      <c r="U11" s="48">
        <v>0</v>
      </c>
      <c r="V11" s="127">
        <f t="shared" si="1"/>
        <v>0</v>
      </c>
      <c r="W11" s="49">
        <f>Q11-U11</f>
        <v>0</v>
      </c>
      <c r="X11" s="48">
        <f t="shared" si="3"/>
        <v>0</v>
      </c>
    </row>
    <row r="12" spans="1:28" ht="15" customHeight="1" x14ac:dyDescent="0.2">
      <c r="A12" s="135">
        <v>2016</v>
      </c>
      <c r="B12" s="121" t="s">
        <v>18</v>
      </c>
      <c r="C12" s="140" t="s">
        <v>12</v>
      </c>
      <c r="D12" s="138" t="s">
        <v>161</v>
      </c>
      <c r="E12" s="141">
        <v>42488</v>
      </c>
      <c r="F12" s="141"/>
      <c r="G12" s="141">
        <v>42508</v>
      </c>
      <c r="H12" s="121">
        <f t="shared" si="0"/>
        <v>20</v>
      </c>
      <c r="I12" s="122" t="s">
        <v>164</v>
      </c>
      <c r="J12" s="122"/>
      <c r="L12" s="107"/>
      <c r="M12" s="120">
        <v>42507</v>
      </c>
      <c r="N12" s="127">
        <v>0</v>
      </c>
      <c r="O12" s="48">
        <f t="shared" ref="O12" si="6">(O11+N12)</f>
        <v>0</v>
      </c>
      <c r="P12" s="48">
        <v>0</v>
      </c>
      <c r="Q12" s="48">
        <v>0</v>
      </c>
      <c r="R12" s="127">
        <v>0</v>
      </c>
      <c r="S12" s="48">
        <f t="shared" ref="S12" si="7">S11+R12</f>
        <v>0</v>
      </c>
      <c r="T12" s="127">
        <v>0</v>
      </c>
      <c r="U12" s="48">
        <v>0</v>
      </c>
      <c r="V12" s="127">
        <f t="shared" ref="V12" si="8">O12-S12</f>
        <v>0</v>
      </c>
      <c r="W12" s="49">
        <f>Q12-U12</f>
        <v>0</v>
      </c>
      <c r="X12" s="48">
        <f t="shared" ref="X12" si="9">SUM(V12:W12)</f>
        <v>0</v>
      </c>
      <c r="Y12" s="16" t="s">
        <v>166</v>
      </c>
    </row>
    <row r="13" spans="1:28" ht="15" customHeight="1" x14ac:dyDescent="0.2">
      <c r="A13" s="135">
        <v>2016</v>
      </c>
      <c r="B13" s="143" t="s">
        <v>18</v>
      </c>
      <c r="C13" s="144" t="s">
        <v>12</v>
      </c>
      <c r="D13" s="144" t="s">
        <v>162</v>
      </c>
      <c r="E13" s="145">
        <v>42508</v>
      </c>
      <c r="F13" s="145">
        <v>42515</v>
      </c>
      <c r="G13" s="145"/>
      <c r="H13" s="143"/>
      <c r="I13" s="122"/>
      <c r="J13" s="122"/>
      <c r="L13" s="43"/>
      <c r="M13" s="128">
        <v>42515</v>
      </c>
      <c r="N13" s="129">
        <v>0</v>
      </c>
      <c r="O13" s="130">
        <f>(O11+N13)</f>
        <v>0</v>
      </c>
      <c r="P13" s="130">
        <v>0</v>
      </c>
      <c r="Q13" s="130">
        <v>0</v>
      </c>
      <c r="R13" s="129">
        <v>0</v>
      </c>
      <c r="S13" s="131">
        <f>S11+R13</f>
        <v>0</v>
      </c>
      <c r="T13" s="129">
        <v>0</v>
      </c>
      <c r="U13" s="130">
        <v>0</v>
      </c>
      <c r="V13" s="129">
        <f t="shared" si="1"/>
        <v>0</v>
      </c>
      <c r="W13" s="130">
        <f t="shared" si="2"/>
        <v>0</v>
      </c>
      <c r="X13" s="130">
        <f t="shared" si="3"/>
        <v>0</v>
      </c>
    </row>
    <row r="14" spans="1:28" ht="15" customHeight="1" x14ac:dyDescent="0.2">
      <c r="A14" s="135">
        <v>2016</v>
      </c>
      <c r="B14" s="135" t="s">
        <v>18</v>
      </c>
      <c r="C14" s="136" t="s">
        <v>13</v>
      </c>
      <c r="D14" s="136" t="s">
        <v>151</v>
      </c>
      <c r="E14" s="137">
        <v>42458</v>
      </c>
      <c r="F14" s="137"/>
      <c r="G14" s="146">
        <v>42508</v>
      </c>
      <c r="H14" s="135">
        <f t="shared" si="0"/>
        <v>50</v>
      </c>
      <c r="I14" s="122" t="s">
        <v>164</v>
      </c>
      <c r="J14" s="122"/>
      <c r="L14" t="s">
        <v>52</v>
      </c>
      <c r="M14" s="110">
        <v>42438</v>
      </c>
      <c r="N14" s="127">
        <v>0</v>
      </c>
      <c r="O14" s="48">
        <f>N14</f>
        <v>0</v>
      </c>
      <c r="P14" s="48">
        <v>0</v>
      </c>
      <c r="Q14" s="48">
        <f>P14</f>
        <v>0</v>
      </c>
      <c r="R14" s="132">
        <v>0</v>
      </c>
      <c r="S14" s="48">
        <f>R14</f>
        <v>0</v>
      </c>
      <c r="T14" s="127">
        <v>0</v>
      </c>
      <c r="U14" s="48">
        <f>T14</f>
        <v>0</v>
      </c>
      <c r="V14" s="127">
        <f>O14-S14</f>
        <v>0</v>
      </c>
      <c r="W14" s="49">
        <f>Q14-U14</f>
        <v>0</v>
      </c>
      <c r="X14" s="48">
        <f t="shared" si="3"/>
        <v>0</v>
      </c>
    </row>
    <row r="15" spans="1:28" ht="15" customHeight="1" x14ac:dyDescent="0.2">
      <c r="A15" s="135">
        <v>2016</v>
      </c>
      <c r="B15" s="121" t="s">
        <v>18</v>
      </c>
      <c r="C15" s="138" t="s">
        <v>103</v>
      </c>
      <c r="D15" s="138" t="s">
        <v>128</v>
      </c>
      <c r="E15" s="139">
        <v>42474</v>
      </c>
      <c r="F15" s="139">
        <v>42479</v>
      </c>
      <c r="G15" s="139">
        <v>42492</v>
      </c>
      <c r="H15" s="121">
        <f>G15-F15</f>
        <v>13</v>
      </c>
      <c r="I15" s="122"/>
      <c r="J15" s="122"/>
      <c r="M15" s="110">
        <v>42445</v>
      </c>
      <c r="N15" s="127">
        <v>0</v>
      </c>
      <c r="O15" s="48">
        <f>(O14+N15)</f>
        <v>0</v>
      </c>
      <c r="P15" s="48">
        <v>1</v>
      </c>
      <c r="Q15" s="48">
        <f>(Q14+P15)</f>
        <v>1</v>
      </c>
      <c r="R15" s="127">
        <v>0</v>
      </c>
      <c r="S15" s="48">
        <f>S14+R15</f>
        <v>0</v>
      </c>
      <c r="T15" s="127">
        <v>0</v>
      </c>
      <c r="U15" s="49">
        <f>U14+T15</f>
        <v>0</v>
      </c>
      <c r="V15" s="127">
        <f t="shared" ref="V15:V72" si="10">O15-S15</f>
        <v>0</v>
      </c>
      <c r="W15" s="49">
        <f t="shared" ref="W15:W25" si="11">Q15-U15</f>
        <v>1</v>
      </c>
      <c r="X15" s="48">
        <f t="shared" si="3"/>
        <v>1</v>
      </c>
    </row>
    <row r="16" spans="1:28" ht="15" customHeight="1" x14ac:dyDescent="0.2">
      <c r="A16" s="135">
        <v>2016</v>
      </c>
      <c r="B16" s="121" t="s">
        <v>18</v>
      </c>
      <c r="C16" s="140" t="s">
        <v>103</v>
      </c>
      <c r="D16" s="138" t="s">
        <v>129</v>
      </c>
      <c r="E16" s="141">
        <v>42474</v>
      </c>
      <c r="F16" s="141">
        <v>42479</v>
      </c>
      <c r="G16" s="141">
        <v>42492</v>
      </c>
      <c r="H16" s="121">
        <f t="shared" ref="H16:H17" si="12">G16-F16</f>
        <v>13</v>
      </c>
      <c r="I16" s="122"/>
      <c r="J16" s="122"/>
      <c r="M16" s="110">
        <v>42452</v>
      </c>
      <c r="N16" s="127">
        <v>0</v>
      </c>
      <c r="O16" s="48">
        <f t="shared" ref="O16:O25" si="13">(O15+N16)</f>
        <v>0</v>
      </c>
      <c r="P16" s="48">
        <v>0</v>
      </c>
      <c r="Q16" s="48">
        <f t="shared" ref="Q16:Q25" si="14">(Q15+P16)</f>
        <v>1</v>
      </c>
      <c r="R16" s="127">
        <v>0</v>
      </c>
      <c r="S16" s="48">
        <f t="shared" ref="S16:S25" si="15">S15+R16</f>
        <v>0</v>
      </c>
      <c r="T16" s="127">
        <v>0</v>
      </c>
      <c r="U16" s="49">
        <f t="shared" ref="U16:U25" si="16">U15+T16</f>
        <v>0</v>
      </c>
      <c r="V16" s="127">
        <f t="shared" si="10"/>
        <v>0</v>
      </c>
      <c r="W16" s="49">
        <f t="shared" si="11"/>
        <v>1</v>
      </c>
      <c r="X16" s="48">
        <f t="shared" si="3"/>
        <v>1</v>
      </c>
    </row>
    <row r="17" spans="1:25" ht="15" customHeight="1" x14ac:dyDescent="0.2">
      <c r="A17" s="135">
        <v>2016</v>
      </c>
      <c r="B17" s="121" t="s">
        <v>18</v>
      </c>
      <c r="C17" s="140" t="s">
        <v>103</v>
      </c>
      <c r="D17" s="138" t="s">
        <v>130</v>
      </c>
      <c r="E17" s="141">
        <v>42492</v>
      </c>
      <c r="F17" s="141">
        <v>42501</v>
      </c>
      <c r="G17" s="141">
        <v>42506</v>
      </c>
      <c r="H17" s="121">
        <f t="shared" si="12"/>
        <v>5</v>
      </c>
      <c r="I17" s="122"/>
      <c r="J17" s="122"/>
      <c r="M17" s="110">
        <v>42459</v>
      </c>
      <c r="N17" s="127">
        <v>0</v>
      </c>
      <c r="O17" s="48">
        <f t="shared" si="13"/>
        <v>0</v>
      </c>
      <c r="P17" s="48">
        <v>4</v>
      </c>
      <c r="Q17" s="48">
        <f t="shared" si="14"/>
        <v>5</v>
      </c>
      <c r="R17" s="127">
        <v>0</v>
      </c>
      <c r="S17" s="48">
        <f t="shared" si="15"/>
        <v>0</v>
      </c>
      <c r="T17" s="127">
        <v>0</v>
      </c>
      <c r="U17" s="49">
        <f t="shared" si="16"/>
        <v>0</v>
      </c>
      <c r="V17" s="127">
        <f t="shared" si="10"/>
        <v>0</v>
      </c>
      <c r="W17" s="49">
        <f t="shared" si="11"/>
        <v>5</v>
      </c>
      <c r="X17" s="48">
        <f t="shared" si="3"/>
        <v>5</v>
      </c>
    </row>
    <row r="18" spans="1:25" ht="15" customHeight="1" x14ac:dyDescent="0.2">
      <c r="A18" s="135">
        <v>2016</v>
      </c>
      <c r="B18" s="143" t="s">
        <v>18</v>
      </c>
      <c r="C18" s="144" t="s">
        <v>103</v>
      </c>
      <c r="D18" s="144" t="s">
        <v>131</v>
      </c>
      <c r="E18" s="145">
        <v>42513</v>
      </c>
      <c r="F18" s="145"/>
      <c r="G18" s="145"/>
      <c r="H18" s="143"/>
      <c r="I18" s="122"/>
      <c r="J18" s="122"/>
      <c r="M18" s="110">
        <v>42466</v>
      </c>
      <c r="N18" s="127">
        <v>1</v>
      </c>
      <c r="O18" s="48">
        <f t="shared" si="13"/>
        <v>1</v>
      </c>
      <c r="P18" s="48">
        <v>0</v>
      </c>
      <c r="Q18" s="48">
        <f t="shared" si="14"/>
        <v>5</v>
      </c>
      <c r="R18" s="127">
        <v>0</v>
      </c>
      <c r="S18" s="48">
        <f t="shared" si="15"/>
        <v>0</v>
      </c>
      <c r="T18" s="127">
        <v>0</v>
      </c>
      <c r="U18" s="49">
        <f t="shared" si="16"/>
        <v>0</v>
      </c>
      <c r="V18" s="127">
        <f t="shared" si="10"/>
        <v>1</v>
      </c>
      <c r="W18" s="49">
        <f t="shared" si="11"/>
        <v>5</v>
      </c>
      <c r="X18" s="48">
        <f t="shared" si="3"/>
        <v>6</v>
      </c>
    </row>
    <row r="19" spans="1:25" ht="15" customHeight="1" x14ac:dyDescent="0.2">
      <c r="A19" s="135">
        <v>2016</v>
      </c>
      <c r="B19" s="121" t="s">
        <v>18</v>
      </c>
      <c r="C19" s="138" t="s">
        <v>104</v>
      </c>
      <c r="D19" s="138" t="s">
        <v>132</v>
      </c>
      <c r="E19" s="139">
        <v>42443</v>
      </c>
      <c r="F19" s="139">
        <v>42450</v>
      </c>
      <c r="G19" s="139">
        <v>42492</v>
      </c>
      <c r="H19" s="121">
        <f t="shared" ref="H19:H68" si="17">(G19-E19)</f>
        <v>49</v>
      </c>
      <c r="I19" s="121"/>
      <c r="J19" s="121"/>
      <c r="M19" s="110">
        <v>42475</v>
      </c>
      <c r="N19" s="127">
        <v>0</v>
      </c>
      <c r="O19" s="48">
        <f t="shared" si="13"/>
        <v>1</v>
      </c>
      <c r="P19" s="48">
        <v>1</v>
      </c>
      <c r="Q19" s="48">
        <f t="shared" si="14"/>
        <v>6</v>
      </c>
      <c r="R19" s="127">
        <v>0</v>
      </c>
      <c r="S19" s="48">
        <f t="shared" si="15"/>
        <v>0</v>
      </c>
      <c r="T19" s="127">
        <v>0</v>
      </c>
      <c r="U19" s="49">
        <f t="shared" si="16"/>
        <v>0</v>
      </c>
      <c r="V19" s="127">
        <f t="shared" si="10"/>
        <v>1</v>
      </c>
      <c r="W19" s="49">
        <f t="shared" si="11"/>
        <v>6</v>
      </c>
      <c r="X19" s="48">
        <f t="shared" si="3"/>
        <v>7</v>
      </c>
    </row>
    <row r="20" spans="1:25" ht="15" customHeight="1" x14ac:dyDescent="0.2">
      <c r="A20" s="135">
        <v>2016</v>
      </c>
      <c r="B20" s="121" t="s">
        <v>18</v>
      </c>
      <c r="C20" s="140" t="s">
        <v>104</v>
      </c>
      <c r="D20" s="138" t="s">
        <v>133</v>
      </c>
      <c r="E20" s="141">
        <v>42450</v>
      </c>
      <c r="F20" s="141">
        <v>42457</v>
      </c>
      <c r="G20" s="141">
        <v>42479</v>
      </c>
      <c r="H20" s="121">
        <f t="shared" si="17"/>
        <v>29</v>
      </c>
      <c r="I20" s="121"/>
      <c r="J20" s="121"/>
      <c r="M20" s="110">
        <v>42479</v>
      </c>
      <c r="N20" s="127">
        <v>0</v>
      </c>
      <c r="O20" s="48">
        <f t="shared" si="13"/>
        <v>1</v>
      </c>
      <c r="P20" s="48">
        <v>2</v>
      </c>
      <c r="Q20" s="48">
        <f t="shared" si="14"/>
        <v>8</v>
      </c>
      <c r="R20" s="127">
        <v>0</v>
      </c>
      <c r="S20" s="48">
        <f t="shared" si="15"/>
        <v>0</v>
      </c>
      <c r="T20" s="127">
        <v>0</v>
      </c>
      <c r="U20" s="49">
        <f t="shared" si="16"/>
        <v>0</v>
      </c>
      <c r="V20" s="127">
        <f t="shared" si="10"/>
        <v>1</v>
      </c>
      <c r="W20" s="49">
        <f t="shared" si="11"/>
        <v>8</v>
      </c>
      <c r="X20" s="48">
        <f t="shared" si="3"/>
        <v>9</v>
      </c>
    </row>
    <row r="21" spans="1:25" ht="15" customHeight="1" x14ac:dyDescent="0.2">
      <c r="A21" s="135">
        <v>2016</v>
      </c>
      <c r="B21" s="121" t="s">
        <v>18</v>
      </c>
      <c r="C21" s="140" t="s">
        <v>104</v>
      </c>
      <c r="D21" s="138" t="s">
        <v>134</v>
      </c>
      <c r="E21" s="141">
        <v>42450</v>
      </c>
      <c r="F21" s="141">
        <v>42457</v>
      </c>
      <c r="G21" s="141">
        <v>42479</v>
      </c>
      <c r="H21" s="121">
        <f t="shared" si="17"/>
        <v>29</v>
      </c>
      <c r="I21" s="121"/>
      <c r="J21" s="121"/>
      <c r="M21" s="110">
        <v>42488</v>
      </c>
      <c r="N21" s="127">
        <v>0</v>
      </c>
      <c r="O21" s="48">
        <f t="shared" si="13"/>
        <v>1</v>
      </c>
      <c r="P21" s="48">
        <v>1</v>
      </c>
      <c r="Q21" s="48">
        <f t="shared" si="14"/>
        <v>9</v>
      </c>
      <c r="R21" s="127">
        <v>1</v>
      </c>
      <c r="S21" s="48">
        <f t="shared" si="15"/>
        <v>1</v>
      </c>
      <c r="T21" s="127">
        <v>1</v>
      </c>
      <c r="U21" s="49">
        <f t="shared" si="16"/>
        <v>1</v>
      </c>
      <c r="V21" s="127">
        <f t="shared" si="10"/>
        <v>0</v>
      </c>
      <c r="W21" s="49">
        <f>Q21-U21</f>
        <v>8</v>
      </c>
      <c r="X21" s="48">
        <f t="shared" si="3"/>
        <v>8</v>
      </c>
    </row>
    <row r="22" spans="1:25" ht="15" customHeight="1" x14ac:dyDescent="0.2">
      <c r="A22" s="135">
        <v>2016</v>
      </c>
      <c r="B22" s="121" t="s">
        <v>18</v>
      </c>
      <c r="C22" s="140" t="s">
        <v>104</v>
      </c>
      <c r="D22" s="138" t="s">
        <v>135</v>
      </c>
      <c r="E22" s="141">
        <v>42450</v>
      </c>
      <c r="F22" s="141">
        <v>42457</v>
      </c>
      <c r="G22" s="141">
        <v>42485</v>
      </c>
      <c r="H22" s="121">
        <f t="shared" si="17"/>
        <v>35</v>
      </c>
      <c r="I22" s="121"/>
      <c r="J22" s="121"/>
      <c r="M22" s="110">
        <v>42494</v>
      </c>
      <c r="N22" s="127">
        <v>0</v>
      </c>
      <c r="O22" s="48">
        <f t="shared" si="13"/>
        <v>1</v>
      </c>
      <c r="P22" s="48">
        <v>0</v>
      </c>
      <c r="Q22" s="48">
        <f t="shared" si="14"/>
        <v>9</v>
      </c>
      <c r="R22" s="127">
        <v>0</v>
      </c>
      <c r="S22" s="48">
        <f t="shared" si="15"/>
        <v>1</v>
      </c>
      <c r="T22" s="127">
        <v>0</v>
      </c>
      <c r="U22" s="49">
        <f t="shared" si="16"/>
        <v>1</v>
      </c>
      <c r="V22" s="127">
        <f t="shared" si="10"/>
        <v>0</v>
      </c>
      <c r="W22" s="49">
        <f t="shared" si="11"/>
        <v>8</v>
      </c>
      <c r="X22" s="48">
        <f t="shared" si="3"/>
        <v>8</v>
      </c>
      <c r="Y22" s="16" t="s">
        <v>165</v>
      </c>
    </row>
    <row r="23" spans="1:25" ht="15" customHeight="1" x14ac:dyDescent="0.2">
      <c r="A23" s="135">
        <v>2016</v>
      </c>
      <c r="B23" s="121" t="s">
        <v>18</v>
      </c>
      <c r="C23" s="140" t="s">
        <v>104</v>
      </c>
      <c r="D23" s="138" t="s">
        <v>136</v>
      </c>
      <c r="E23" s="141">
        <v>42450</v>
      </c>
      <c r="F23" s="141">
        <v>42457</v>
      </c>
      <c r="G23" s="141">
        <v>42492</v>
      </c>
      <c r="H23" s="121">
        <f t="shared" si="17"/>
        <v>42</v>
      </c>
      <c r="I23" s="121"/>
      <c r="J23" s="121"/>
      <c r="M23" s="120">
        <v>42502</v>
      </c>
      <c r="N23" s="127">
        <v>0</v>
      </c>
      <c r="O23" s="48">
        <f t="shared" si="13"/>
        <v>1</v>
      </c>
      <c r="P23" s="48">
        <v>0</v>
      </c>
      <c r="Q23" s="48">
        <f t="shared" si="14"/>
        <v>9</v>
      </c>
      <c r="R23" s="127">
        <v>0</v>
      </c>
      <c r="S23" s="48">
        <f t="shared" si="15"/>
        <v>1</v>
      </c>
      <c r="T23" s="127">
        <v>1</v>
      </c>
      <c r="U23" s="49">
        <f t="shared" si="16"/>
        <v>2</v>
      </c>
      <c r="V23" s="127">
        <f t="shared" si="10"/>
        <v>0</v>
      </c>
      <c r="W23" s="49">
        <f t="shared" si="11"/>
        <v>7</v>
      </c>
      <c r="X23" s="48">
        <f t="shared" si="3"/>
        <v>7</v>
      </c>
    </row>
    <row r="24" spans="1:25" ht="15" customHeight="1" x14ac:dyDescent="0.2">
      <c r="A24" s="135">
        <v>2016</v>
      </c>
      <c r="B24" s="121" t="s">
        <v>18</v>
      </c>
      <c r="C24" s="140" t="s">
        <v>104</v>
      </c>
      <c r="D24" s="138" t="s">
        <v>137</v>
      </c>
      <c r="E24" s="141">
        <v>42450</v>
      </c>
      <c r="F24" s="142">
        <v>42457</v>
      </c>
      <c r="G24" s="142">
        <v>42492</v>
      </c>
      <c r="H24" s="121">
        <f t="shared" si="17"/>
        <v>42</v>
      </c>
      <c r="I24" s="121"/>
      <c r="J24" s="121"/>
      <c r="L24" s="107"/>
      <c r="M24" s="120">
        <v>42508</v>
      </c>
      <c r="N24" s="127">
        <v>0</v>
      </c>
      <c r="O24" s="48">
        <f t="shared" si="13"/>
        <v>1</v>
      </c>
      <c r="P24" s="48">
        <v>1</v>
      </c>
      <c r="Q24" s="48">
        <f t="shared" si="14"/>
        <v>10</v>
      </c>
      <c r="R24" s="127">
        <v>0</v>
      </c>
      <c r="S24" s="48">
        <f t="shared" si="15"/>
        <v>1</v>
      </c>
      <c r="T24" s="127">
        <v>4</v>
      </c>
      <c r="U24" s="49">
        <f t="shared" si="16"/>
        <v>6</v>
      </c>
      <c r="V24" s="127">
        <f t="shared" ref="V24" si="18">O24-S24</f>
        <v>0</v>
      </c>
      <c r="W24" s="49">
        <f t="shared" ref="W24" si="19">Q24-U24</f>
        <v>4</v>
      </c>
      <c r="X24" s="48">
        <f t="shared" ref="X24" si="20">SUM(V24:W24)</f>
        <v>4</v>
      </c>
    </row>
    <row r="25" spans="1:25" ht="15" customHeight="1" x14ac:dyDescent="0.2">
      <c r="A25" s="135">
        <v>2016</v>
      </c>
      <c r="B25" s="121" t="s">
        <v>18</v>
      </c>
      <c r="C25" s="140" t="s">
        <v>104</v>
      </c>
      <c r="D25" s="138" t="s">
        <v>138</v>
      </c>
      <c r="E25" s="141">
        <v>42457</v>
      </c>
      <c r="F25" s="142">
        <v>42464</v>
      </c>
      <c r="G25" s="142">
        <v>42479</v>
      </c>
      <c r="H25" s="121">
        <f t="shared" si="17"/>
        <v>22</v>
      </c>
      <c r="I25" s="121"/>
      <c r="J25" s="121"/>
      <c r="L25" s="43"/>
      <c r="M25" s="128">
        <v>42515</v>
      </c>
      <c r="N25" s="129">
        <v>0</v>
      </c>
      <c r="O25" s="130">
        <f t="shared" si="13"/>
        <v>1</v>
      </c>
      <c r="P25" s="130">
        <v>0</v>
      </c>
      <c r="Q25" s="130">
        <f t="shared" si="14"/>
        <v>10</v>
      </c>
      <c r="R25" s="129">
        <v>0</v>
      </c>
      <c r="S25" s="130">
        <f t="shared" si="15"/>
        <v>1</v>
      </c>
      <c r="T25" s="129">
        <v>3</v>
      </c>
      <c r="U25" s="130">
        <f t="shared" si="16"/>
        <v>9</v>
      </c>
      <c r="V25" s="129">
        <f t="shared" si="10"/>
        <v>0</v>
      </c>
      <c r="W25" s="130">
        <f t="shared" si="11"/>
        <v>1</v>
      </c>
      <c r="X25" s="130">
        <f t="shared" si="3"/>
        <v>1</v>
      </c>
    </row>
    <row r="26" spans="1:25" ht="15" customHeight="1" x14ac:dyDescent="0.2">
      <c r="A26" s="135">
        <v>2016</v>
      </c>
      <c r="B26" s="121" t="s">
        <v>18</v>
      </c>
      <c r="C26" s="140" t="s">
        <v>104</v>
      </c>
      <c r="D26" s="138" t="s">
        <v>139</v>
      </c>
      <c r="E26" s="141">
        <v>42457</v>
      </c>
      <c r="F26" s="142">
        <v>42464</v>
      </c>
      <c r="G26" s="142">
        <v>42474</v>
      </c>
      <c r="H26" s="121">
        <f t="shared" si="17"/>
        <v>17</v>
      </c>
      <c r="I26" s="121"/>
      <c r="J26" s="121"/>
      <c r="L26" t="s">
        <v>54</v>
      </c>
      <c r="M26" s="110">
        <v>42437</v>
      </c>
      <c r="N26" s="127">
        <v>0</v>
      </c>
      <c r="O26" s="48">
        <f>N26</f>
        <v>0</v>
      </c>
      <c r="P26" s="48">
        <v>0</v>
      </c>
      <c r="Q26" s="48">
        <f>P26</f>
        <v>0</v>
      </c>
      <c r="R26" s="127">
        <v>0</v>
      </c>
      <c r="S26" s="48">
        <f>R26</f>
        <v>0</v>
      </c>
      <c r="T26" s="127">
        <v>0</v>
      </c>
      <c r="U26" s="48">
        <f>T26</f>
        <v>0</v>
      </c>
      <c r="V26" s="127">
        <f t="shared" si="10"/>
        <v>0</v>
      </c>
      <c r="W26" s="49">
        <f>Q26-U26</f>
        <v>0</v>
      </c>
      <c r="X26" s="48">
        <f t="shared" si="3"/>
        <v>0</v>
      </c>
    </row>
    <row r="27" spans="1:25" ht="15" customHeight="1" x14ac:dyDescent="0.2">
      <c r="A27" s="135">
        <v>2016</v>
      </c>
      <c r="B27" s="121" t="s">
        <v>18</v>
      </c>
      <c r="C27" s="140" t="s">
        <v>104</v>
      </c>
      <c r="D27" s="138" t="s">
        <v>140</v>
      </c>
      <c r="E27" s="141">
        <v>42457</v>
      </c>
      <c r="F27" s="141">
        <v>42464</v>
      </c>
      <c r="G27" s="142">
        <v>42474</v>
      </c>
      <c r="H27" s="121">
        <f t="shared" si="17"/>
        <v>17</v>
      </c>
      <c r="I27" s="121"/>
      <c r="J27" s="121"/>
      <c r="M27" s="110">
        <v>42444</v>
      </c>
      <c r="N27" s="127">
        <v>0</v>
      </c>
      <c r="O27" s="49">
        <f>O26+N27</f>
        <v>0</v>
      </c>
      <c r="P27" s="49">
        <v>0</v>
      </c>
      <c r="Q27" s="49">
        <f>Q26+P27</f>
        <v>0</v>
      </c>
      <c r="R27" s="127">
        <v>0</v>
      </c>
      <c r="S27" s="49">
        <f>S26+R27</f>
        <v>0</v>
      </c>
      <c r="T27" s="127">
        <v>0</v>
      </c>
      <c r="U27" s="49">
        <f>U26+T27</f>
        <v>0</v>
      </c>
      <c r="V27" s="127">
        <f t="shared" si="10"/>
        <v>0</v>
      </c>
      <c r="W27" s="49">
        <f t="shared" ref="W27:W48" si="21">Q27-U27</f>
        <v>0</v>
      </c>
      <c r="X27" s="48">
        <f t="shared" si="3"/>
        <v>0</v>
      </c>
    </row>
    <row r="28" spans="1:25" ht="15" customHeight="1" x14ac:dyDescent="0.2">
      <c r="A28" s="135">
        <v>2016</v>
      </c>
      <c r="B28" s="121" t="s">
        <v>18</v>
      </c>
      <c r="C28" s="140" t="s">
        <v>104</v>
      </c>
      <c r="D28" s="138" t="s">
        <v>141</v>
      </c>
      <c r="E28" s="141">
        <v>42464</v>
      </c>
      <c r="F28" s="142">
        <v>42474</v>
      </c>
      <c r="G28" s="142">
        <v>42501</v>
      </c>
      <c r="H28" s="121">
        <f t="shared" si="17"/>
        <v>37</v>
      </c>
      <c r="I28" s="121"/>
      <c r="J28" s="121"/>
      <c r="M28" s="110">
        <v>42451</v>
      </c>
      <c r="N28" s="127">
        <v>0</v>
      </c>
      <c r="O28" s="49">
        <f t="shared" ref="O28:O34" si="22">O27+N28</f>
        <v>0</v>
      </c>
      <c r="P28" s="49">
        <v>0</v>
      </c>
      <c r="Q28" s="49">
        <f t="shared" ref="Q28:Q34" si="23">Q27+P28</f>
        <v>0</v>
      </c>
      <c r="R28" s="127">
        <v>0</v>
      </c>
      <c r="S28" s="49">
        <f t="shared" ref="S28:S34" si="24">S27+R28</f>
        <v>0</v>
      </c>
      <c r="T28" s="127">
        <v>0</v>
      </c>
      <c r="U28" s="49">
        <f t="shared" ref="U28:U34" si="25">U27+T28</f>
        <v>0</v>
      </c>
      <c r="V28" s="127">
        <f t="shared" si="10"/>
        <v>0</v>
      </c>
      <c r="W28" s="49">
        <f t="shared" si="21"/>
        <v>0</v>
      </c>
      <c r="X28" s="48">
        <f t="shared" si="3"/>
        <v>0</v>
      </c>
    </row>
    <row r="29" spans="1:25" ht="15" customHeight="1" x14ac:dyDescent="0.2">
      <c r="A29" s="135">
        <v>2016</v>
      </c>
      <c r="B29" s="121" t="s">
        <v>18</v>
      </c>
      <c r="C29" s="140" t="s">
        <v>104</v>
      </c>
      <c r="D29" s="138" t="s">
        <v>142</v>
      </c>
      <c r="E29" s="141">
        <v>42464</v>
      </c>
      <c r="F29" s="142">
        <v>42474</v>
      </c>
      <c r="G29" s="142"/>
      <c r="H29" s="121"/>
      <c r="I29" s="121"/>
      <c r="J29" s="121"/>
      <c r="M29" s="110">
        <v>42458</v>
      </c>
      <c r="N29" s="127">
        <v>0</v>
      </c>
      <c r="O29" s="49">
        <f t="shared" si="22"/>
        <v>0</v>
      </c>
      <c r="P29" s="49">
        <v>1</v>
      </c>
      <c r="Q29" s="49">
        <f t="shared" si="23"/>
        <v>1</v>
      </c>
      <c r="R29" s="127">
        <v>0</v>
      </c>
      <c r="S29" s="49">
        <f t="shared" si="24"/>
        <v>0</v>
      </c>
      <c r="T29" s="127">
        <v>0</v>
      </c>
      <c r="U29" s="49">
        <f t="shared" si="25"/>
        <v>0</v>
      </c>
      <c r="V29" s="127">
        <f t="shared" si="10"/>
        <v>0</v>
      </c>
      <c r="W29" s="49">
        <f t="shared" si="21"/>
        <v>1</v>
      </c>
      <c r="X29" s="48">
        <f t="shared" si="3"/>
        <v>1</v>
      </c>
    </row>
    <row r="30" spans="1:25" ht="15" customHeight="1" x14ac:dyDescent="0.2">
      <c r="A30" s="135">
        <v>2016</v>
      </c>
      <c r="B30" s="121" t="s">
        <v>18</v>
      </c>
      <c r="C30" s="140" t="s">
        <v>104</v>
      </c>
      <c r="D30" s="138" t="s">
        <v>143</v>
      </c>
      <c r="E30" s="141">
        <v>42474</v>
      </c>
      <c r="F30" s="142">
        <v>42479</v>
      </c>
      <c r="G30" s="142"/>
      <c r="H30" s="121"/>
      <c r="I30" s="121"/>
      <c r="J30" s="121"/>
      <c r="M30" s="110">
        <v>42465</v>
      </c>
      <c r="N30" s="127">
        <v>0</v>
      </c>
      <c r="O30" s="49">
        <f t="shared" si="22"/>
        <v>0</v>
      </c>
      <c r="P30" s="49">
        <v>0</v>
      </c>
      <c r="Q30" s="49">
        <f t="shared" si="23"/>
        <v>1</v>
      </c>
      <c r="R30" s="127">
        <v>0</v>
      </c>
      <c r="S30" s="49">
        <f t="shared" si="24"/>
        <v>0</v>
      </c>
      <c r="T30" s="127">
        <v>0</v>
      </c>
      <c r="U30" s="49">
        <f t="shared" si="25"/>
        <v>0</v>
      </c>
      <c r="V30" s="127">
        <f t="shared" si="10"/>
        <v>0</v>
      </c>
      <c r="W30" s="49">
        <f t="shared" si="21"/>
        <v>1</v>
      </c>
      <c r="X30" s="48">
        <f t="shared" si="3"/>
        <v>1</v>
      </c>
    </row>
    <row r="31" spans="1:25" ht="15" customHeight="1" x14ac:dyDescent="0.2">
      <c r="A31" s="135">
        <v>2016</v>
      </c>
      <c r="B31" s="121" t="s">
        <v>18</v>
      </c>
      <c r="C31" s="140" t="s">
        <v>104</v>
      </c>
      <c r="D31" s="138" t="s">
        <v>144</v>
      </c>
      <c r="E31" s="141">
        <v>42474</v>
      </c>
      <c r="F31" s="141">
        <v>42479</v>
      </c>
      <c r="G31" s="141">
        <v>42492</v>
      </c>
      <c r="H31" s="121">
        <f t="shared" si="17"/>
        <v>18</v>
      </c>
      <c r="I31" s="121"/>
      <c r="J31" s="121"/>
      <c r="M31" s="110">
        <v>42480</v>
      </c>
      <c r="N31" s="127">
        <v>0</v>
      </c>
      <c r="O31" s="49">
        <f t="shared" si="22"/>
        <v>0</v>
      </c>
      <c r="P31" s="49">
        <v>0</v>
      </c>
      <c r="Q31" s="49">
        <f t="shared" si="23"/>
        <v>1</v>
      </c>
      <c r="R31" s="127">
        <v>0</v>
      </c>
      <c r="S31" s="49">
        <f t="shared" si="24"/>
        <v>0</v>
      </c>
      <c r="T31" s="127">
        <v>0</v>
      </c>
      <c r="U31" s="49">
        <f t="shared" si="25"/>
        <v>0</v>
      </c>
      <c r="V31" s="127">
        <f t="shared" si="10"/>
        <v>0</v>
      </c>
      <c r="W31" s="49">
        <f t="shared" si="21"/>
        <v>1</v>
      </c>
      <c r="X31" s="48">
        <f t="shared" si="3"/>
        <v>1</v>
      </c>
    </row>
    <row r="32" spans="1:25" ht="15" customHeight="1" x14ac:dyDescent="0.2">
      <c r="A32" s="135">
        <v>2016</v>
      </c>
      <c r="B32" s="121" t="s">
        <v>18</v>
      </c>
      <c r="C32" s="140" t="s">
        <v>104</v>
      </c>
      <c r="D32" s="138" t="s">
        <v>145</v>
      </c>
      <c r="E32" s="141">
        <v>42464</v>
      </c>
      <c r="F32" s="141">
        <v>42474</v>
      </c>
      <c r="G32" s="142"/>
      <c r="H32" s="121"/>
      <c r="I32" s="121"/>
      <c r="J32" s="121"/>
      <c r="M32" s="110">
        <v>42487</v>
      </c>
      <c r="N32" s="127">
        <v>0</v>
      </c>
      <c r="O32" s="49">
        <f t="shared" si="22"/>
        <v>0</v>
      </c>
      <c r="P32" s="49">
        <v>0</v>
      </c>
      <c r="Q32" s="49">
        <f t="shared" si="23"/>
        <v>1</v>
      </c>
      <c r="R32" s="127">
        <v>0</v>
      </c>
      <c r="S32" s="49">
        <f t="shared" si="24"/>
        <v>0</v>
      </c>
      <c r="T32" s="127">
        <v>0</v>
      </c>
      <c r="U32" s="49">
        <f t="shared" si="25"/>
        <v>0</v>
      </c>
      <c r="V32" s="127">
        <f t="shared" si="10"/>
        <v>0</v>
      </c>
      <c r="W32" s="49">
        <f t="shared" si="21"/>
        <v>1</v>
      </c>
      <c r="X32" s="48">
        <f t="shared" si="3"/>
        <v>1</v>
      </c>
    </row>
    <row r="33" spans="1:28" ht="15" customHeight="1" x14ac:dyDescent="0.2">
      <c r="A33" s="135">
        <v>2016</v>
      </c>
      <c r="B33" s="121" t="s">
        <v>18</v>
      </c>
      <c r="C33" s="140" t="s">
        <v>104</v>
      </c>
      <c r="D33" s="138" t="s">
        <v>146</v>
      </c>
      <c r="E33" s="141">
        <v>42479</v>
      </c>
      <c r="F33" s="141">
        <v>42492</v>
      </c>
      <c r="G33" s="142">
        <v>42501</v>
      </c>
      <c r="H33" s="121">
        <f t="shared" si="17"/>
        <v>22</v>
      </c>
      <c r="I33" s="121"/>
      <c r="J33" s="121"/>
      <c r="M33" s="110">
        <v>42493</v>
      </c>
      <c r="N33" s="127">
        <v>0</v>
      </c>
      <c r="O33" s="49">
        <f t="shared" si="22"/>
        <v>0</v>
      </c>
      <c r="P33" s="49">
        <v>0</v>
      </c>
      <c r="Q33" s="49">
        <f t="shared" si="23"/>
        <v>1</v>
      </c>
      <c r="R33" s="127">
        <v>0</v>
      </c>
      <c r="S33" s="49">
        <f t="shared" si="24"/>
        <v>0</v>
      </c>
      <c r="T33" s="127">
        <v>0</v>
      </c>
      <c r="U33" s="49">
        <f t="shared" si="25"/>
        <v>0</v>
      </c>
      <c r="V33" s="127">
        <f>O33-S33</f>
        <v>0</v>
      </c>
      <c r="W33" s="49">
        <f t="shared" si="21"/>
        <v>1</v>
      </c>
      <c r="X33" s="48">
        <f t="shared" si="3"/>
        <v>1</v>
      </c>
    </row>
    <row r="34" spans="1:28" ht="15" customHeight="1" x14ac:dyDescent="0.2">
      <c r="A34" s="135">
        <v>2016</v>
      </c>
      <c r="B34" s="121" t="s">
        <v>18</v>
      </c>
      <c r="C34" s="140" t="s">
        <v>104</v>
      </c>
      <c r="D34" s="138" t="s">
        <v>147</v>
      </c>
      <c r="E34" s="141">
        <v>42479</v>
      </c>
      <c r="F34" s="141">
        <v>42492</v>
      </c>
      <c r="G34" s="142">
        <v>42513</v>
      </c>
      <c r="H34" s="121">
        <f t="shared" si="17"/>
        <v>34</v>
      </c>
      <c r="I34" s="121"/>
      <c r="J34" s="121"/>
      <c r="M34" s="120">
        <v>42503</v>
      </c>
      <c r="N34" s="127">
        <v>0</v>
      </c>
      <c r="O34" s="49">
        <f t="shared" si="22"/>
        <v>0</v>
      </c>
      <c r="P34" s="49">
        <v>0</v>
      </c>
      <c r="Q34" s="49">
        <f t="shared" si="23"/>
        <v>1</v>
      </c>
      <c r="R34" s="127">
        <v>0</v>
      </c>
      <c r="S34" s="49">
        <f t="shared" si="24"/>
        <v>0</v>
      </c>
      <c r="T34" s="127">
        <v>0</v>
      </c>
      <c r="U34" s="49">
        <f t="shared" si="25"/>
        <v>0</v>
      </c>
      <c r="V34" s="127">
        <f t="shared" si="10"/>
        <v>0</v>
      </c>
      <c r="W34" s="49">
        <f t="shared" si="21"/>
        <v>1</v>
      </c>
      <c r="X34" s="48">
        <f t="shared" si="3"/>
        <v>1</v>
      </c>
    </row>
    <row r="35" spans="1:28" ht="15" customHeight="1" x14ac:dyDescent="0.2">
      <c r="A35" s="135">
        <v>2016</v>
      </c>
      <c r="B35" s="121" t="s">
        <v>18</v>
      </c>
      <c r="C35" s="140" t="s">
        <v>104</v>
      </c>
      <c r="D35" s="138" t="s">
        <v>148</v>
      </c>
      <c r="E35" s="141">
        <v>42492</v>
      </c>
      <c r="F35" s="142">
        <v>42501</v>
      </c>
      <c r="G35" s="142"/>
      <c r="H35" s="121"/>
      <c r="I35" s="121"/>
      <c r="J35" s="121"/>
      <c r="L35" s="107"/>
      <c r="M35" s="120">
        <v>42508</v>
      </c>
      <c r="N35" s="127">
        <v>0</v>
      </c>
      <c r="O35" s="49">
        <f t="shared" ref="O35" si="26">O34+N35</f>
        <v>0</v>
      </c>
      <c r="P35" s="49">
        <v>0</v>
      </c>
      <c r="Q35" s="49">
        <f>Q34+P35</f>
        <v>1</v>
      </c>
      <c r="R35" s="127">
        <v>0</v>
      </c>
      <c r="S35" s="49">
        <f t="shared" ref="S35" si="27">S34+R35</f>
        <v>0</v>
      </c>
      <c r="T35" s="127">
        <v>1</v>
      </c>
      <c r="U35" s="49">
        <f t="shared" ref="U35:U36" si="28">U34+T35</f>
        <v>1</v>
      </c>
      <c r="V35" s="127">
        <f t="shared" ref="V35" si="29">O35-S35</f>
        <v>0</v>
      </c>
      <c r="W35" s="49">
        <f>Q35-U35</f>
        <v>0</v>
      </c>
      <c r="X35" s="48">
        <f t="shared" ref="X35" si="30">SUM(V35:W35)</f>
        <v>0</v>
      </c>
    </row>
    <row r="36" spans="1:28" ht="15" customHeight="1" x14ac:dyDescent="0.2">
      <c r="A36" s="135">
        <v>2016</v>
      </c>
      <c r="B36" s="121" t="s">
        <v>18</v>
      </c>
      <c r="C36" s="140" t="s">
        <v>104</v>
      </c>
      <c r="D36" s="138" t="s">
        <v>149</v>
      </c>
      <c r="E36" s="141">
        <v>42492</v>
      </c>
      <c r="F36" s="142">
        <v>42501</v>
      </c>
      <c r="G36" s="142"/>
      <c r="H36" s="121"/>
      <c r="I36" s="121"/>
      <c r="J36" s="121"/>
      <c r="L36" s="43"/>
      <c r="M36" s="133">
        <v>42514</v>
      </c>
      <c r="N36" s="129">
        <v>0</v>
      </c>
      <c r="O36" s="130">
        <f>O34+N36</f>
        <v>0</v>
      </c>
      <c r="P36" s="130">
        <v>0</v>
      </c>
      <c r="Q36" s="130">
        <f>Q34+P36</f>
        <v>1</v>
      </c>
      <c r="R36" s="129">
        <v>0</v>
      </c>
      <c r="S36" s="130">
        <f>S34+R36</f>
        <v>0</v>
      </c>
      <c r="T36" s="129">
        <v>0</v>
      </c>
      <c r="U36" s="131">
        <f t="shared" si="28"/>
        <v>1</v>
      </c>
      <c r="V36" s="129">
        <f t="shared" si="10"/>
        <v>0</v>
      </c>
      <c r="W36" s="130">
        <f>Q36-U36</f>
        <v>0</v>
      </c>
      <c r="X36" s="130">
        <f t="shared" si="3"/>
        <v>0</v>
      </c>
    </row>
    <row r="37" spans="1:28" s="10" customFormat="1" ht="15" customHeight="1" x14ac:dyDescent="0.2">
      <c r="A37" s="135">
        <v>2016</v>
      </c>
      <c r="B37" s="143" t="s">
        <v>18</v>
      </c>
      <c r="C37" s="144" t="s">
        <v>104</v>
      </c>
      <c r="D37" s="144" t="s">
        <v>150</v>
      </c>
      <c r="E37" s="147">
        <v>42513</v>
      </c>
      <c r="F37" s="147"/>
      <c r="G37" s="147"/>
      <c r="H37" s="143"/>
      <c r="I37" s="122"/>
      <c r="J37" s="122"/>
      <c r="L37" t="s">
        <v>56</v>
      </c>
      <c r="M37" s="110">
        <v>42436</v>
      </c>
      <c r="N37" s="127">
        <v>0</v>
      </c>
      <c r="O37" s="48">
        <f>N37</f>
        <v>0</v>
      </c>
      <c r="P37" s="48">
        <v>0</v>
      </c>
      <c r="Q37" s="48">
        <f>P37</f>
        <v>0</v>
      </c>
      <c r="R37" s="127">
        <v>0</v>
      </c>
      <c r="S37" s="48">
        <f>R37</f>
        <v>0</v>
      </c>
      <c r="T37" s="127">
        <v>0</v>
      </c>
      <c r="U37" s="48">
        <f>T37</f>
        <v>0</v>
      </c>
      <c r="V37" s="127">
        <f t="shared" si="10"/>
        <v>0</v>
      </c>
      <c r="W37" s="48">
        <f t="shared" si="21"/>
        <v>0</v>
      </c>
      <c r="X37" s="48">
        <f t="shared" ref="X37:X48" si="31">SUM(V37:W37)</f>
        <v>0</v>
      </c>
      <c r="Y37" s="46"/>
      <c r="Z37" s="46"/>
      <c r="AA37" s="46"/>
      <c r="AB37" s="46"/>
    </row>
    <row r="38" spans="1:28" s="10" customFormat="1" ht="15" customHeight="1" x14ac:dyDescent="0.2">
      <c r="A38" s="135">
        <v>2016</v>
      </c>
      <c r="B38" s="121" t="s">
        <v>18</v>
      </c>
      <c r="C38" s="148" t="s">
        <v>105</v>
      </c>
      <c r="D38" s="148" t="s">
        <v>199</v>
      </c>
      <c r="E38" s="142">
        <v>42439</v>
      </c>
      <c r="F38" s="142">
        <v>42446</v>
      </c>
      <c r="G38" s="142"/>
      <c r="H38" s="121"/>
      <c r="I38" s="122"/>
      <c r="J38" s="83"/>
      <c r="M38" s="110">
        <v>42443</v>
      </c>
      <c r="N38" s="127">
        <v>0</v>
      </c>
      <c r="O38" s="48">
        <f>N38+O37</f>
        <v>0</v>
      </c>
      <c r="P38" s="48">
        <v>1</v>
      </c>
      <c r="Q38" s="48">
        <f>Q37+P38</f>
        <v>1</v>
      </c>
      <c r="R38" s="127">
        <v>0</v>
      </c>
      <c r="S38" s="48">
        <f>R38+S37</f>
        <v>0</v>
      </c>
      <c r="T38" s="127">
        <v>0</v>
      </c>
      <c r="U38" s="48">
        <f>U37+T38</f>
        <v>0</v>
      </c>
      <c r="V38" s="127">
        <f t="shared" si="10"/>
        <v>0</v>
      </c>
      <c r="W38" s="48">
        <f t="shared" si="21"/>
        <v>1</v>
      </c>
      <c r="X38" s="48">
        <f t="shared" si="31"/>
        <v>1</v>
      </c>
      <c r="Y38" s="46"/>
      <c r="Z38" s="46"/>
      <c r="AA38" s="46"/>
      <c r="AB38" s="46"/>
    </row>
    <row r="39" spans="1:28" ht="15" customHeight="1" x14ac:dyDescent="0.2">
      <c r="A39" s="135">
        <v>2016</v>
      </c>
      <c r="B39" s="121" t="s">
        <v>18</v>
      </c>
      <c r="C39" s="148" t="s">
        <v>105</v>
      </c>
      <c r="D39" s="148" t="s">
        <v>167</v>
      </c>
      <c r="E39" s="142"/>
      <c r="F39" s="142">
        <v>42439</v>
      </c>
      <c r="G39" s="142"/>
      <c r="H39" s="121"/>
      <c r="I39" s="122"/>
      <c r="J39" s="83"/>
      <c r="M39" s="110">
        <v>42450</v>
      </c>
      <c r="N39" s="127">
        <v>0</v>
      </c>
      <c r="O39" s="49">
        <f>N39</f>
        <v>0</v>
      </c>
      <c r="P39" s="49">
        <v>5</v>
      </c>
      <c r="Q39" s="48">
        <f t="shared" ref="Q39:Q47" si="32">Q38+P39</f>
        <v>6</v>
      </c>
      <c r="R39" s="127">
        <v>0</v>
      </c>
      <c r="S39" s="49">
        <f>R39</f>
        <v>0</v>
      </c>
      <c r="T39" s="127">
        <v>0</v>
      </c>
      <c r="U39" s="48">
        <f t="shared" ref="U39:U47" si="33">U38+T39</f>
        <v>0</v>
      </c>
      <c r="V39" s="150">
        <f t="shared" si="10"/>
        <v>0</v>
      </c>
      <c r="W39" s="48">
        <f t="shared" si="21"/>
        <v>6</v>
      </c>
      <c r="X39" s="48">
        <f t="shared" si="31"/>
        <v>6</v>
      </c>
    </row>
    <row r="40" spans="1:28" ht="15" customHeight="1" x14ac:dyDescent="0.2">
      <c r="A40" s="135">
        <v>2016</v>
      </c>
      <c r="B40" s="121" t="s">
        <v>18</v>
      </c>
      <c r="C40" s="148" t="s">
        <v>105</v>
      </c>
      <c r="D40" s="148" t="s">
        <v>168</v>
      </c>
      <c r="E40" s="142">
        <v>42439</v>
      </c>
      <c r="F40" s="142">
        <v>42446</v>
      </c>
      <c r="G40" s="142"/>
      <c r="H40" s="121"/>
      <c r="I40" s="122"/>
      <c r="J40" s="83"/>
      <c r="M40" s="110">
        <v>42457</v>
      </c>
      <c r="N40" s="127">
        <v>0</v>
      </c>
      <c r="O40" s="49">
        <f>O39+N40</f>
        <v>0</v>
      </c>
      <c r="P40" s="49">
        <v>3</v>
      </c>
      <c r="Q40" s="48">
        <f t="shared" si="32"/>
        <v>9</v>
      </c>
      <c r="R40" s="127">
        <v>0</v>
      </c>
      <c r="S40" s="49">
        <f>S39+R40</f>
        <v>0</v>
      </c>
      <c r="T40" s="127">
        <v>0</v>
      </c>
      <c r="U40" s="48">
        <f t="shared" si="33"/>
        <v>0</v>
      </c>
      <c r="V40" s="150">
        <f t="shared" si="10"/>
        <v>0</v>
      </c>
      <c r="W40" s="48">
        <f t="shared" si="21"/>
        <v>9</v>
      </c>
      <c r="X40" s="48">
        <f t="shared" si="31"/>
        <v>9</v>
      </c>
    </row>
    <row r="41" spans="1:28" ht="15" customHeight="1" x14ac:dyDescent="0.2">
      <c r="A41" s="135">
        <v>2016</v>
      </c>
      <c r="B41" s="121" t="s">
        <v>18</v>
      </c>
      <c r="C41" s="148" t="s">
        <v>105</v>
      </c>
      <c r="D41" s="148" t="s">
        <v>169</v>
      </c>
      <c r="E41" s="142">
        <v>42446</v>
      </c>
      <c r="F41" s="142">
        <v>42453</v>
      </c>
      <c r="G41" s="142"/>
      <c r="H41" s="121"/>
      <c r="I41" s="122"/>
      <c r="J41" s="83"/>
      <c r="M41" s="110">
        <v>42464</v>
      </c>
      <c r="N41" s="127">
        <v>0</v>
      </c>
      <c r="O41" s="49">
        <f t="shared" ref="O41:O47" si="34">O40+N41</f>
        <v>0</v>
      </c>
      <c r="P41" s="49">
        <v>3</v>
      </c>
      <c r="Q41" s="48">
        <f t="shared" si="32"/>
        <v>12</v>
      </c>
      <c r="R41" s="127">
        <v>0</v>
      </c>
      <c r="S41" s="49">
        <f t="shared" ref="S41:S48" si="35">S40+R41</f>
        <v>0</v>
      </c>
      <c r="T41" s="127">
        <v>0</v>
      </c>
      <c r="U41" s="48">
        <f t="shared" si="33"/>
        <v>0</v>
      </c>
      <c r="V41" s="150">
        <f t="shared" si="10"/>
        <v>0</v>
      </c>
      <c r="W41" s="48">
        <f t="shared" si="21"/>
        <v>12</v>
      </c>
      <c r="X41" s="48">
        <f t="shared" si="31"/>
        <v>12</v>
      </c>
    </row>
    <row r="42" spans="1:28" ht="15" customHeight="1" x14ac:dyDescent="0.2">
      <c r="A42" s="135">
        <v>2016</v>
      </c>
      <c r="B42" s="121" t="s">
        <v>18</v>
      </c>
      <c r="C42" s="148" t="s">
        <v>105</v>
      </c>
      <c r="D42" s="148" t="s">
        <v>170</v>
      </c>
      <c r="E42" s="142">
        <v>42446</v>
      </c>
      <c r="F42" s="142">
        <v>42453</v>
      </c>
      <c r="G42" s="142"/>
      <c r="H42" s="121"/>
      <c r="I42" s="122"/>
      <c r="J42" s="83"/>
      <c r="M42" s="110">
        <v>42474</v>
      </c>
      <c r="N42" s="127">
        <v>2</v>
      </c>
      <c r="O42" s="49">
        <f t="shared" si="34"/>
        <v>2</v>
      </c>
      <c r="P42" s="49">
        <v>2</v>
      </c>
      <c r="Q42" s="48">
        <f t="shared" si="32"/>
        <v>14</v>
      </c>
      <c r="R42" s="127">
        <v>0</v>
      </c>
      <c r="S42" s="49">
        <f t="shared" si="35"/>
        <v>0</v>
      </c>
      <c r="T42" s="127">
        <v>2</v>
      </c>
      <c r="U42" s="48">
        <f t="shared" si="33"/>
        <v>2</v>
      </c>
      <c r="V42" s="127">
        <f t="shared" ref="V42:V47" si="36">O42-S42</f>
        <v>2</v>
      </c>
      <c r="W42" s="48">
        <f t="shared" si="21"/>
        <v>12</v>
      </c>
      <c r="X42" s="48">
        <f t="shared" si="31"/>
        <v>14</v>
      </c>
      <c r="Y42" s="16" t="s">
        <v>89</v>
      </c>
    </row>
    <row r="43" spans="1:28" ht="15" customHeight="1" x14ac:dyDescent="0.2">
      <c r="A43" s="135">
        <v>2016</v>
      </c>
      <c r="B43" s="121" t="s">
        <v>18</v>
      </c>
      <c r="C43" s="148" t="s">
        <v>105</v>
      </c>
      <c r="D43" s="148" t="s">
        <v>171</v>
      </c>
      <c r="E43" s="142">
        <v>42446</v>
      </c>
      <c r="F43" s="142">
        <v>42453</v>
      </c>
      <c r="G43" s="142"/>
      <c r="H43" s="121"/>
      <c r="I43" s="122"/>
      <c r="J43" s="83"/>
      <c r="M43" s="110">
        <v>42479</v>
      </c>
      <c r="N43" s="127">
        <v>0</v>
      </c>
      <c r="O43" s="49">
        <f t="shared" si="34"/>
        <v>2</v>
      </c>
      <c r="P43" s="49">
        <v>2</v>
      </c>
      <c r="Q43" s="48">
        <f t="shared" si="32"/>
        <v>16</v>
      </c>
      <c r="R43" s="127">
        <v>0</v>
      </c>
      <c r="S43" s="49">
        <f t="shared" si="35"/>
        <v>0</v>
      </c>
      <c r="T43" s="127">
        <v>3</v>
      </c>
      <c r="U43" s="48">
        <f t="shared" si="33"/>
        <v>5</v>
      </c>
      <c r="V43" s="127">
        <f t="shared" si="36"/>
        <v>2</v>
      </c>
      <c r="W43" s="48">
        <f t="shared" si="21"/>
        <v>11</v>
      </c>
      <c r="X43" s="48">
        <f t="shared" si="31"/>
        <v>13</v>
      </c>
    </row>
    <row r="44" spans="1:28" ht="15" customHeight="1" x14ac:dyDescent="0.2">
      <c r="A44" s="135">
        <v>2016</v>
      </c>
      <c r="B44" s="121" t="s">
        <v>18</v>
      </c>
      <c r="C44" s="148" t="s">
        <v>105</v>
      </c>
      <c r="D44" s="148" t="s">
        <v>172</v>
      </c>
      <c r="E44" s="142">
        <v>42467</v>
      </c>
      <c r="F44" s="142">
        <v>42472</v>
      </c>
      <c r="G44" s="142"/>
      <c r="H44" s="121"/>
      <c r="I44" s="122"/>
      <c r="J44" s="83"/>
      <c r="M44" s="110">
        <v>42485</v>
      </c>
      <c r="N44" s="127">
        <v>0</v>
      </c>
      <c r="O44" s="49">
        <f t="shared" si="34"/>
        <v>2</v>
      </c>
      <c r="P44" s="49">
        <v>0</v>
      </c>
      <c r="Q44" s="48">
        <f t="shared" si="32"/>
        <v>16</v>
      </c>
      <c r="R44" s="127">
        <v>0</v>
      </c>
      <c r="S44" s="49">
        <f t="shared" si="35"/>
        <v>0</v>
      </c>
      <c r="T44" s="127">
        <v>1</v>
      </c>
      <c r="U44" s="48">
        <f t="shared" si="33"/>
        <v>6</v>
      </c>
      <c r="V44" s="127">
        <f t="shared" si="36"/>
        <v>2</v>
      </c>
      <c r="W44" s="48">
        <f t="shared" si="21"/>
        <v>10</v>
      </c>
      <c r="X44" s="48">
        <f t="shared" si="31"/>
        <v>12</v>
      </c>
    </row>
    <row r="45" spans="1:28" ht="15" customHeight="1" x14ac:dyDescent="0.2">
      <c r="A45" s="135">
        <v>2016</v>
      </c>
      <c r="B45" s="121" t="s">
        <v>18</v>
      </c>
      <c r="C45" s="148" t="s">
        <v>105</v>
      </c>
      <c r="D45" s="148" t="s">
        <v>173</v>
      </c>
      <c r="E45" s="142">
        <v>42467</v>
      </c>
      <c r="F45" s="142">
        <v>42478</v>
      </c>
      <c r="G45" s="142">
        <v>42486</v>
      </c>
      <c r="H45" s="121">
        <f t="shared" si="17"/>
        <v>19</v>
      </c>
      <c r="I45" s="122"/>
      <c r="J45" s="83"/>
      <c r="M45" s="110">
        <v>42492</v>
      </c>
      <c r="N45" s="127">
        <v>1</v>
      </c>
      <c r="O45" s="49">
        <f t="shared" si="34"/>
        <v>3</v>
      </c>
      <c r="P45" s="49">
        <v>2</v>
      </c>
      <c r="Q45" s="48">
        <f t="shared" si="32"/>
        <v>18</v>
      </c>
      <c r="R45" s="127">
        <v>2</v>
      </c>
      <c r="S45" s="49">
        <f t="shared" si="35"/>
        <v>2</v>
      </c>
      <c r="T45" s="127">
        <v>4</v>
      </c>
      <c r="U45" s="48">
        <f t="shared" si="33"/>
        <v>10</v>
      </c>
      <c r="V45" s="127">
        <f t="shared" si="36"/>
        <v>1</v>
      </c>
      <c r="W45" s="48">
        <f t="shared" si="21"/>
        <v>8</v>
      </c>
      <c r="X45" s="48">
        <f t="shared" si="31"/>
        <v>9</v>
      </c>
    </row>
    <row r="46" spans="1:28" ht="15" customHeight="1" x14ac:dyDescent="0.2">
      <c r="A46" s="135">
        <v>2016</v>
      </c>
      <c r="B46" s="121" t="s">
        <v>18</v>
      </c>
      <c r="C46" s="148" t="s">
        <v>105</v>
      </c>
      <c r="D46" s="148" t="s">
        <v>174</v>
      </c>
      <c r="E46" s="142">
        <v>42467</v>
      </c>
      <c r="F46" s="142">
        <v>42478</v>
      </c>
      <c r="G46" s="142"/>
      <c r="H46" s="121"/>
      <c r="I46" s="122"/>
      <c r="J46" s="83"/>
      <c r="M46" s="120">
        <v>42501</v>
      </c>
      <c r="N46" s="127">
        <v>0</v>
      </c>
      <c r="O46" s="49">
        <f t="shared" si="34"/>
        <v>3</v>
      </c>
      <c r="P46" s="49">
        <v>0</v>
      </c>
      <c r="Q46" s="48">
        <f t="shared" si="32"/>
        <v>18</v>
      </c>
      <c r="R46" s="127">
        <v>0</v>
      </c>
      <c r="S46" s="49">
        <f t="shared" si="35"/>
        <v>2</v>
      </c>
      <c r="T46" s="127">
        <v>2</v>
      </c>
      <c r="U46" s="48">
        <f t="shared" si="33"/>
        <v>12</v>
      </c>
      <c r="V46" s="127">
        <f t="shared" si="36"/>
        <v>1</v>
      </c>
      <c r="W46" s="48">
        <f t="shared" si="21"/>
        <v>6</v>
      </c>
      <c r="X46" s="48">
        <f t="shared" si="31"/>
        <v>7</v>
      </c>
    </row>
    <row r="47" spans="1:28" ht="15" customHeight="1" x14ac:dyDescent="0.2">
      <c r="A47" s="135">
        <v>2016</v>
      </c>
      <c r="B47" s="121" t="s">
        <v>18</v>
      </c>
      <c r="C47" s="148" t="s">
        <v>105</v>
      </c>
      <c r="D47" s="148" t="s">
        <v>175</v>
      </c>
      <c r="E47" s="142">
        <v>42467</v>
      </c>
      <c r="F47" s="142">
        <v>42472</v>
      </c>
      <c r="G47" s="142"/>
      <c r="H47" s="121"/>
      <c r="I47" s="122"/>
      <c r="J47" s="83"/>
      <c r="L47" s="107"/>
      <c r="M47" s="120">
        <v>42506</v>
      </c>
      <c r="N47" s="127">
        <v>0</v>
      </c>
      <c r="O47" s="49">
        <f t="shared" si="34"/>
        <v>3</v>
      </c>
      <c r="P47" s="49">
        <v>0</v>
      </c>
      <c r="Q47" s="48">
        <f t="shared" si="32"/>
        <v>18</v>
      </c>
      <c r="R47" s="127">
        <v>1</v>
      </c>
      <c r="S47" s="49">
        <f t="shared" si="35"/>
        <v>3</v>
      </c>
      <c r="T47" s="127">
        <v>0</v>
      </c>
      <c r="U47" s="48">
        <f t="shared" si="33"/>
        <v>12</v>
      </c>
      <c r="V47" s="127">
        <f t="shared" si="36"/>
        <v>0</v>
      </c>
      <c r="W47" s="48">
        <f t="shared" si="21"/>
        <v>6</v>
      </c>
      <c r="X47" s="48">
        <f t="shared" si="31"/>
        <v>6</v>
      </c>
    </row>
    <row r="48" spans="1:28" ht="15" customHeight="1" x14ac:dyDescent="0.2">
      <c r="A48" s="135">
        <v>2016</v>
      </c>
      <c r="B48" s="121" t="s">
        <v>18</v>
      </c>
      <c r="C48" s="148" t="s">
        <v>105</v>
      </c>
      <c r="D48" s="148" t="s">
        <v>176</v>
      </c>
      <c r="E48" s="142">
        <v>42467</v>
      </c>
      <c r="F48" s="142">
        <v>42478</v>
      </c>
      <c r="G48" s="142"/>
      <c r="H48" s="121"/>
      <c r="I48" s="122"/>
      <c r="J48" s="83"/>
      <c r="L48" s="43"/>
      <c r="M48" s="133">
        <v>42513</v>
      </c>
      <c r="N48" s="129">
        <v>1</v>
      </c>
      <c r="O48" s="130">
        <f>O46+N48</f>
        <v>4</v>
      </c>
      <c r="P48" s="130">
        <v>1</v>
      </c>
      <c r="Q48" s="130">
        <f>Q46+P48</f>
        <v>19</v>
      </c>
      <c r="R48" s="129">
        <v>0</v>
      </c>
      <c r="S48" s="131">
        <f t="shared" si="35"/>
        <v>3</v>
      </c>
      <c r="T48" s="129">
        <v>1</v>
      </c>
      <c r="U48" s="130">
        <f>U46+T48</f>
        <v>13</v>
      </c>
      <c r="V48" s="134">
        <f t="shared" si="10"/>
        <v>1</v>
      </c>
      <c r="W48" s="130">
        <f t="shared" si="21"/>
        <v>6</v>
      </c>
      <c r="X48" s="130">
        <f t="shared" si="31"/>
        <v>7</v>
      </c>
    </row>
    <row r="49" spans="1:25" ht="15" customHeight="1" x14ac:dyDescent="0.2">
      <c r="A49" s="135">
        <v>2016</v>
      </c>
      <c r="B49" s="121" t="s">
        <v>18</v>
      </c>
      <c r="C49" s="148" t="s">
        <v>105</v>
      </c>
      <c r="D49" s="148" t="s">
        <v>177</v>
      </c>
      <c r="E49" s="142">
        <v>42478</v>
      </c>
      <c r="F49" s="142">
        <v>42486</v>
      </c>
      <c r="G49" s="142"/>
      <c r="H49" s="121"/>
      <c r="I49" s="122"/>
      <c r="J49" s="83"/>
      <c r="L49" t="s">
        <v>57</v>
      </c>
      <c r="M49" s="110">
        <v>42439</v>
      </c>
      <c r="N49" s="127">
        <v>3</v>
      </c>
      <c r="O49" s="49">
        <f>N49</f>
        <v>3</v>
      </c>
      <c r="P49" s="49">
        <v>0</v>
      </c>
      <c r="Q49" s="49">
        <f>P49</f>
        <v>0</v>
      </c>
      <c r="R49" s="127">
        <v>0</v>
      </c>
      <c r="S49" s="49">
        <f>R49</f>
        <v>0</v>
      </c>
      <c r="T49" s="127">
        <v>0</v>
      </c>
      <c r="U49" s="49">
        <f>T49</f>
        <v>0</v>
      </c>
      <c r="V49" s="127">
        <f t="shared" ref="V49:V59" si="37">O49-S49</f>
        <v>3</v>
      </c>
      <c r="W49" s="49">
        <f t="shared" ref="W49:W59" si="38">Q49-U49</f>
        <v>0</v>
      </c>
      <c r="X49" s="48">
        <f t="shared" si="3"/>
        <v>3</v>
      </c>
    </row>
    <row r="50" spans="1:25" ht="15" customHeight="1" x14ac:dyDescent="0.2">
      <c r="A50" s="135">
        <v>2016</v>
      </c>
      <c r="B50" s="121" t="s">
        <v>18</v>
      </c>
      <c r="C50" s="148" t="s">
        <v>105</v>
      </c>
      <c r="D50" s="148" t="s">
        <v>178</v>
      </c>
      <c r="E50" s="142">
        <v>42478</v>
      </c>
      <c r="F50" s="142">
        <v>42486</v>
      </c>
      <c r="G50" s="142"/>
      <c r="H50" s="121"/>
      <c r="I50" s="122"/>
      <c r="J50" s="83"/>
      <c r="M50" s="110">
        <v>42446</v>
      </c>
      <c r="N50" s="127">
        <v>3</v>
      </c>
      <c r="O50" s="49">
        <f>O49+N50</f>
        <v>6</v>
      </c>
      <c r="P50" s="49">
        <v>1</v>
      </c>
      <c r="Q50" s="49">
        <f>Q49+P50</f>
        <v>1</v>
      </c>
      <c r="R50" s="127">
        <v>0</v>
      </c>
      <c r="S50" s="49">
        <f>S49+R50</f>
        <v>0</v>
      </c>
      <c r="T50" s="127">
        <v>0</v>
      </c>
      <c r="U50" s="49">
        <f>U49+T50</f>
        <v>0</v>
      </c>
      <c r="V50" s="127">
        <f t="shared" si="37"/>
        <v>6</v>
      </c>
      <c r="W50" s="49">
        <f t="shared" si="38"/>
        <v>1</v>
      </c>
      <c r="X50" s="48">
        <f t="shared" si="3"/>
        <v>7</v>
      </c>
    </row>
    <row r="51" spans="1:25" ht="15" customHeight="1" x14ac:dyDescent="0.2">
      <c r="A51" s="135">
        <v>2016</v>
      </c>
      <c r="B51" s="121" t="s">
        <v>18</v>
      </c>
      <c r="C51" s="148" t="s">
        <v>105</v>
      </c>
      <c r="D51" s="148" t="s">
        <v>179</v>
      </c>
      <c r="E51" s="142">
        <v>42478</v>
      </c>
      <c r="F51" s="142">
        <v>42486</v>
      </c>
      <c r="G51" s="142">
        <v>42516</v>
      </c>
      <c r="H51" s="121">
        <f t="shared" si="17"/>
        <v>38</v>
      </c>
      <c r="I51" s="122"/>
      <c r="J51" s="83"/>
      <c r="M51" s="110">
        <v>42453</v>
      </c>
      <c r="N51" s="127">
        <v>0</v>
      </c>
      <c r="O51" s="49">
        <f t="shared" ref="O51:O59" si="39">O50+N51</f>
        <v>6</v>
      </c>
      <c r="P51" s="49">
        <v>3</v>
      </c>
      <c r="Q51" s="49">
        <f t="shared" ref="Q51:Q59" si="40">Q50+P51</f>
        <v>4</v>
      </c>
      <c r="R51" s="127">
        <v>0</v>
      </c>
      <c r="S51" s="49">
        <f t="shared" ref="S51:S59" si="41">S50+R51</f>
        <v>0</v>
      </c>
      <c r="T51" s="127">
        <v>0</v>
      </c>
      <c r="U51" s="49">
        <f t="shared" ref="U51:U57" si="42">U50+T51</f>
        <v>0</v>
      </c>
      <c r="V51" s="127">
        <f t="shared" si="37"/>
        <v>6</v>
      </c>
      <c r="W51" s="49">
        <f t="shared" si="38"/>
        <v>4</v>
      </c>
      <c r="X51" s="48">
        <f t="shared" si="3"/>
        <v>10</v>
      </c>
    </row>
    <row r="52" spans="1:25" ht="15" customHeight="1" x14ac:dyDescent="0.2">
      <c r="A52" s="135">
        <v>2016</v>
      </c>
      <c r="B52" s="121" t="s">
        <v>18</v>
      </c>
      <c r="C52" s="148" t="s">
        <v>105</v>
      </c>
      <c r="D52" s="148" t="s">
        <v>180</v>
      </c>
      <c r="E52" s="142">
        <v>42478</v>
      </c>
      <c r="F52" s="142"/>
      <c r="G52" s="142">
        <v>42486</v>
      </c>
      <c r="H52" s="121">
        <f>(G52-E52)</f>
        <v>8</v>
      </c>
      <c r="I52" s="121"/>
      <c r="M52" s="110">
        <v>42460</v>
      </c>
      <c r="N52" s="127">
        <v>0</v>
      </c>
      <c r="O52" s="49">
        <f t="shared" si="39"/>
        <v>6</v>
      </c>
      <c r="P52" s="49">
        <v>6</v>
      </c>
      <c r="Q52" s="49">
        <f t="shared" si="40"/>
        <v>10</v>
      </c>
      <c r="R52" s="127">
        <v>0</v>
      </c>
      <c r="S52" s="49">
        <f t="shared" si="41"/>
        <v>0</v>
      </c>
      <c r="T52" s="127">
        <v>0</v>
      </c>
      <c r="U52" s="49">
        <f t="shared" si="42"/>
        <v>0</v>
      </c>
      <c r="V52" s="127">
        <f t="shared" si="37"/>
        <v>6</v>
      </c>
      <c r="W52" s="49">
        <f t="shared" si="38"/>
        <v>10</v>
      </c>
      <c r="X52" s="48">
        <f t="shared" si="3"/>
        <v>16</v>
      </c>
    </row>
    <row r="53" spans="1:25" ht="15" customHeight="1" x14ac:dyDescent="0.2">
      <c r="A53" s="135">
        <v>2016</v>
      </c>
      <c r="B53" s="121" t="s">
        <v>18</v>
      </c>
      <c r="C53" s="148" t="s">
        <v>105</v>
      </c>
      <c r="D53" s="148" t="s">
        <v>181</v>
      </c>
      <c r="E53" s="142">
        <v>42478</v>
      </c>
      <c r="F53" s="142"/>
      <c r="G53" s="142">
        <v>42486</v>
      </c>
      <c r="H53" s="121">
        <f>(G53-E53)</f>
        <v>8</v>
      </c>
      <c r="I53" s="121"/>
      <c r="M53" s="110">
        <v>42467</v>
      </c>
      <c r="N53" s="127">
        <v>5</v>
      </c>
      <c r="O53" s="49">
        <f t="shared" si="39"/>
        <v>11</v>
      </c>
      <c r="P53" s="49">
        <v>8</v>
      </c>
      <c r="Q53" s="49">
        <f t="shared" si="40"/>
        <v>18</v>
      </c>
      <c r="R53" s="127">
        <v>0</v>
      </c>
      <c r="S53" s="49">
        <f t="shared" si="41"/>
        <v>0</v>
      </c>
      <c r="T53" s="127">
        <v>0</v>
      </c>
      <c r="U53" s="49">
        <f t="shared" si="42"/>
        <v>0</v>
      </c>
      <c r="V53" s="127">
        <f t="shared" si="37"/>
        <v>11</v>
      </c>
      <c r="W53" s="49">
        <f t="shared" si="38"/>
        <v>18</v>
      </c>
      <c r="X53" s="48">
        <f t="shared" si="3"/>
        <v>29</v>
      </c>
    </row>
    <row r="54" spans="1:25" ht="15" customHeight="1" x14ac:dyDescent="0.2">
      <c r="A54" s="135">
        <v>2016</v>
      </c>
      <c r="B54" s="121" t="s">
        <v>18</v>
      </c>
      <c r="C54" s="148" t="s">
        <v>105</v>
      </c>
      <c r="D54" s="148" t="s">
        <v>182</v>
      </c>
      <c r="E54" s="142">
        <v>42478</v>
      </c>
      <c r="F54" s="142">
        <v>42486</v>
      </c>
      <c r="G54" s="142"/>
      <c r="H54" s="121"/>
      <c r="I54" s="121"/>
      <c r="M54" s="110">
        <v>42472</v>
      </c>
      <c r="N54" s="127">
        <v>0</v>
      </c>
      <c r="O54" s="49">
        <f t="shared" si="39"/>
        <v>11</v>
      </c>
      <c r="P54" s="49">
        <v>0</v>
      </c>
      <c r="Q54" s="49">
        <f t="shared" si="40"/>
        <v>18</v>
      </c>
      <c r="R54" s="127">
        <v>0</v>
      </c>
      <c r="S54" s="49">
        <f t="shared" si="41"/>
        <v>0</v>
      </c>
      <c r="T54" s="127">
        <v>0</v>
      </c>
      <c r="U54" s="49">
        <f t="shared" si="42"/>
        <v>0</v>
      </c>
      <c r="V54" s="127">
        <f t="shared" si="37"/>
        <v>11</v>
      </c>
      <c r="W54" s="49">
        <f t="shared" si="38"/>
        <v>18</v>
      </c>
      <c r="X54" s="48">
        <f t="shared" si="3"/>
        <v>29</v>
      </c>
    </row>
    <row r="55" spans="1:25" ht="15" customHeight="1" x14ac:dyDescent="0.2">
      <c r="A55" s="135">
        <v>2016</v>
      </c>
      <c r="B55" s="121" t="s">
        <v>18</v>
      </c>
      <c r="C55" s="148" t="s">
        <v>105</v>
      </c>
      <c r="D55" s="148" t="s">
        <v>183</v>
      </c>
      <c r="E55" s="142">
        <v>42478</v>
      </c>
      <c r="F55" s="142">
        <v>42486</v>
      </c>
      <c r="G55" s="142">
        <v>42516</v>
      </c>
      <c r="H55" s="121">
        <f t="shared" si="17"/>
        <v>38</v>
      </c>
      <c r="I55" s="121"/>
      <c r="M55" s="110">
        <v>42478</v>
      </c>
      <c r="N55" s="127">
        <v>17</v>
      </c>
      <c r="O55" s="49">
        <f t="shared" si="39"/>
        <v>28</v>
      </c>
      <c r="P55" s="49">
        <v>15</v>
      </c>
      <c r="Q55" s="49">
        <f t="shared" si="40"/>
        <v>33</v>
      </c>
      <c r="R55" s="127">
        <v>0</v>
      </c>
      <c r="S55" s="49">
        <f t="shared" si="41"/>
        <v>0</v>
      </c>
      <c r="T55" s="127">
        <v>7</v>
      </c>
      <c r="U55" s="49">
        <f t="shared" si="42"/>
        <v>7</v>
      </c>
      <c r="V55" s="127">
        <f t="shared" si="37"/>
        <v>28</v>
      </c>
      <c r="W55" s="49">
        <f t="shared" si="38"/>
        <v>26</v>
      </c>
      <c r="X55" s="48">
        <f t="shared" si="3"/>
        <v>54</v>
      </c>
      <c r="Y55" s="16" t="s">
        <v>89</v>
      </c>
    </row>
    <row r="56" spans="1:25" ht="15" customHeight="1" x14ac:dyDescent="0.2">
      <c r="A56" s="135">
        <v>2016</v>
      </c>
      <c r="B56" s="121" t="s">
        <v>18</v>
      </c>
      <c r="C56" s="148" t="s">
        <v>105</v>
      </c>
      <c r="D56" s="148" t="s">
        <v>184</v>
      </c>
      <c r="E56" s="142">
        <v>42478</v>
      </c>
      <c r="F56" s="142">
        <v>42486</v>
      </c>
      <c r="G56" s="142">
        <v>42516</v>
      </c>
      <c r="H56" s="121">
        <f t="shared" si="17"/>
        <v>38</v>
      </c>
      <c r="I56" s="121"/>
      <c r="M56" s="110">
        <v>42486</v>
      </c>
      <c r="N56" s="127">
        <v>3</v>
      </c>
      <c r="O56" s="49">
        <f t="shared" si="39"/>
        <v>31</v>
      </c>
      <c r="P56" s="49">
        <v>2</v>
      </c>
      <c r="Q56" s="49">
        <f t="shared" si="40"/>
        <v>35</v>
      </c>
      <c r="R56" s="127">
        <v>3</v>
      </c>
      <c r="S56" s="49">
        <f t="shared" si="41"/>
        <v>3</v>
      </c>
      <c r="T56" s="127">
        <v>13</v>
      </c>
      <c r="U56" s="49">
        <f t="shared" si="42"/>
        <v>20</v>
      </c>
      <c r="V56" s="127">
        <f t="shared" si="37"/>
        <v>28</v>
      </c>
      <c r="W56" s="49">
        <f t="shared" si="38"/>
        <v>15</v>
      </c>
      <c r="X56" s="48">
        <f t="shared" si="3"/>
        <v>43</v>
      </c>
    </row>
    <row r="57" spans="1:25" ht="15" customHeight="1" x14ac:dyDescent="0.2">
      <c r="A57" s="135">
        <v>2016</v>
      </c>
      <c r="B57" s="121" t="s">
        <v>18</v>
      </c>
      <c r="C57" s="148" t="s">
        <v>105</v>
      </c>
      <c r="D57" s="148" t="s">
        <v>185</v>
      </c>
      <c r="E57" s="142">
        <v>42478</v>
      </c>
      <c r="F57" s="142">
        <v>42486</v>
      </c>
      <c r="G57" s="142">
        <v>42516</v>
      </c>
      <c r="H57" s="121">
        <f t="shared" si="17"/>
        <v>38</v>
      </c>
      <c r="I57" s="121"/>
      <c r="M57" s="120">
        <v>42500</v>
      </c>
      <c r="N57" s="127">
        <v>2</v>
      </c>
      <c r="O57" s="49">
        <f>O56+N57</f>
        <v>33</v>
      </c>
      <c r="P57" s="49">
        <v>2</v>
      </c>
      <c r="Q57" s="49">
        <f t="shared" si="40"/>
        <v>37</v>
      </c>
      <c r="R57" s="127">
        <v>6</v>
      </c>
      <c r="S57" s="49">
        <f t="shared" si="41"/>
        <v>9</v>
      </c>
      <c r="T57" s="127">
        <v>10</v>
      </c>
      <c r="U57" s="49">
        <f t="shared" si="42"/>
        <v>30</v>
      </c>
      <c r="V57" s="127">
        <f t="shared" si="37"/>
        <v>24</v>
      </c>
      <c r="W57" s="49">
        <f t="shared" si="38"/>
        <v>7</v>
      </c>
      <c r="X57" s="48">
        <f t="shared" si="3"/>
        <v>31</v>
      </c>
    </row>
    <row r="58" spans="1:25" ht="15" customHeight="1" x14ac:dyDescent="0.2">
      <c r="A58" s="135">
        <v>2016</v>
      </c>
      <c r="B58" s="121" t="s">
        <v>18</v>
      </c>
      <c r="C58" s="148" t="s">
        <v>105</v>
      </c>
      <c r="D58" s="148" t="s">
        <v>186</v>
      </c>
      <c r="E58" s="142">
        <v>42478</v>
      </c>
      <c r="F58" s="142">
        <v>42486</v>
      </c>
      <c r="G58" s="142">
        <v>42500</v>
      </c>
      <c r="H58" s="121">
        <f t="shared" si="17"/>
        <v>22</v>
      </c>
      <c r="I58" s="121"/>
      <c r="L58" s="107"/>
      <c r="M58" s="120">
        <v>42509</v>
      </c>
      <c r="N58" s="127">
        <v>0</v>
      </c>
      <c r="O58" s="49">
        <f t="shared" si="39"/>
        <v>33</v>
      </c>
      <c r="P58" s="49">
        <v>2</v>
      </c>
      <c r="Q58" s="49">
        <f t="shared" si="40"/>
        <v>39</v>
      </c>
      <c r="R58" s="127">
        <v>1</v>
      </c>
      <c r="S58" s="49">
        <f t="shared" si="41"/>
        <v>10</v>
      </c>
      <c r="T58" s="127">
        <v>5</v>
      </c>
      <c r="U58" s="49">
        <f>U57+T58</f>
        <v>35</v>
      </c>
      <c r="V58" s="127">
        <f t="shared" si="37"/>
        <v>23</v>
      </c>
      <c r="W58" s="49">
        <f t="shared" si="38"/>
        <v>4</v>
      </c>
      <c r="X58" s="48">
        <f>SUM(V58:W58)</f>
        <v>27</v>
      </c>
    </row>
    <row r="59" spans="1:25" ht="15" customHeight="1" x14ac:dyDescent="0.2">
      <c r="A59" s="135">
        <v>2016</v>
      </c>
      <c r="B59" s="121" t="s">
        <v>18</v>
      </c>
      <c r="C59" s="148" t="s">
        <v>105</v>
      </c>
      <c r="D59" s="148" t="s">
        <v>187</v>
      </c>
      <c r="E59" s="142">
        <v>42478</v>
      </c>
      <c r="F59" s="142">
        <v>42486</v>
      </c>
      <c r="G59" s="142">
        <v>42509</v>
      </c>
      <c r="H59" s="121">
        <f t="shared" si="17"/>
        <v>31</v>
      </c>
      <c r="I59" s="121"/>
      <c r="L59" s="43"/>
      <c r="M59" s="133">
        <v>42516</v>
      </c>
      <c r="N59" s="129">
        <v>0</v>
      </c>
      <c r="O59" s="130">
        <f t="shared" si="39"/>
        <v>33</v>
      </c>
      <c r="P59" s="130">
        <v>0</v>
      </c>
      <c r="Q59" s="130">
        <f t="shared" si="40"/>
        <v>39</v>
      </c>
      <c r="R59" s="129">
        <v>8</v>
      </c>
      <c r="S59" s="130">
        <f t="shared" si="41"/>
        <v>18</v>
      </c>
      <c r="T59" s="129">
        <v>2</v>
      </c>
      <c r="U59" s="130">
        <f>U58+T59</f>
        <v>37</v>
      </c>
      <c r="V59" s="129">
        <f t="shared" si="37"/>
        <v>15</v>
      </c>
      <c r="W59" s="130">
        <f t="shared" si="38"/>
        <v>2</v>
      </c>
      <c r="X59" s="130">
        <f t="shared" si="3"/>
        <v>17</v>
      </c>
    </row>
    <row r="60" spans="1:25" ht="15" customHeight="1" x14ac:dyDescent="0.2">
      <c r="A60" s="135">
        <v>2016</v>
      </c>
      <c r="B60" s="121" t="s">
        <v>18</v>
      </c>
      <c r="C60" s="148" t="s">
        <v>105</v>
      </c>
      <c r="D60" s="148" t="s">
        <v>188</v>
      </c>
      <c r="E60" s="142">
        <v>42478</v>
      </c>
      <c r="F60" s="142">
        <v>42486</v>
      </c>
      <c r="G60" s="142">
        <v>42500</v>
      </c>
      <c r="H60" s="121">
        <f t="shared" si="17"/>
        <v>22</v>
      </c>
      <c r="I60" s="121"/>
      <c r="L60" t="s">
        <v>15</v>
      </c>
      <c r="M60" s="110">
        <v>42437</v>
      </c>
      <c r="N60" s="127">
        <v>0</v>
      </c>
      <c r="O60" s="49">
        <f>N60</f>
        <v>0</v>
      </c>
      <c r="P60" s="49"/>
      <c r="Q60" s="49"/>
      <c r="R60" s="127">
        <v>0</v>
      </c>
      <c r="S60" s="49">
        <f>R60</f>
        <v>0</v>
      </c>
      <c r="T60" s="127"/>
      <c r="U60" s="49"/>
      <c r="V60" s="150">
        <f t="shared" si="10"/>
        <v>0</v>
      </c>
      <c r="W60" s="109"/>
      <c r="X60" s="109">
        <f>SUM(V60:W60)</f>
        <v>0</v>
      </c>
    </row>
    <row r="61" spans="1:25" ht="15" customHeight="1" x14ac:dyDescent="0.2">
      <c r="A61" s="135">
        <v>2016</v>
      </c>
      <c r="B61" s="121" t="s">
        <v>18</v>
      </c>
      <c r="C61" s="148" t="s">
        <v>105</v>
      </c>
      <c r="D61" s="148" t="s">
        <v>189</v>
      </c>
      <c r="E61" s="142">
        <v>42478</v>
      </c>
      <c r="F61" s="142">
        <v>42486</v>
      </c>
      <c r="G61" s="142">
        <v>42500</v>
      </c>
      <c r="H61" s="121">
        <f t="shared" si="17"/>
        <v>22</v>
      </c>
      <c r="I61" s="121"/>
      <c r="M61" s="110">
        <v>42444</v>
      </c>
      <c r="N61" s="127">
        <v>0</v>
      </c>
      <c r="O61" s="49">
        <f>O60+N61</f>
        <v>0</v>
      </c>
      <c r="P61" s="49"/>
      <c r="Q61" s="49"/>
      <c r="R61" s="127">
        <v>0</v>
      </c>
      <c r="S61" s="49">
        <f>S60+R61</f>
        <v>0</v>
      </c>
      <c r="T61" s="127"/>
      <c r="U61" s="49"/>
      <c r="V61" s="150">
        <f t="shared" si="10"/>
        <v>0</v>
      </c>
      <c r="W61" s="109"/>
      <c r="X61" s="109">
        <f t="shared" ref="X61:X85" si="43">SUM(V61:W61)</f>
        <v>0</v>
      </c>
    </row>
    <row r="62" spans="1:25" ht="15" customHeight="1" x14ac:dyDescent="0.2">
      <c r="A62" s="135">
        <v>2016</v>
      </c>
      <c r="B62" s="121" t="s">
        <v>18</v>
      </c>
      <c r="C62" s="148" t="s">
        <v>105</v>
      </c>
      <c r="D62" s="148" t="s">
        <v>190</v>
      </c>
      <c r="E62" s="142">
        <v>42478</v>
      </c>
      <c r="F62" s="142">
        <v>42486</v>
      </c>
      <c r="G62" s="142">
        <v>42500</v>
      </c>
      <c r="H62" s="121">
        <f t="shared" si="17"/>
        <v>22</v>
      </c>
      <c r="I62" s="121"/>
      <c r="M62" s="110">
        <v>42451</v>
      </c>
      <c r="N62" s="127">
        <v>0</v>
      </c>
      <c r="O62" s="49">
        <f t="shared" ref="O62:O68" si="44">O61+N62</f>
        <v>0</v>
      </c>
      <c r="P62" s="49"/>
      <c r="Q62" s="49"/>
      <c r="R62" s="127">
        <v>0</v>
      </c>
      <c r="S62" s="49">
        <f t="shared" ref="S62:S68" si="45">S61+R62</f>
        <v>0</v>
      </c>
      <c r="T62" s="127"/>
      <c r="U62" s="49"/>
      <c r="V62" s="150">
        <f t="shared" si="10"/>
        <v>0</v>
      </c>
      <c r="W62" s="109"/>
      <c r="X62" s="109">
        <f t="shared" si="43"/>
        <v>0</v>
      </c>
    </row>
    <row r="63" spans="1:25" ht="15" customHeight="1" x14ac:dyDescent="0.2">
      <c r="A63" s="135">
        <v>2016</v>
      </c>
      <c r="B63" s="121" t="s">
        <v>18</v>
      </c>
      <c r="C63" s="148" t="s">
        <v>105</v>
      </c>
      <c r="D63" s="148" t="s">
        <v>191</v>
      </c>
      <c r="E63" s="142">
        <v>42478</v>
      </c>
      <c r="F63" s="142">
        <v>42486</v>
      </c>
      <c r="G63" s="142">
        <v>42500</v>
      </c>
      <c r="H63" s="121">
        <f t="shared" si="17"/>
        <v>22</v>
      </c>
      <c r="I63" s="121"/>
      <c r="M63" s="110">
        <v>42458</v>
      </c>
      <c r="N63" s="127">
        <v>0</v>
      </c>
      <c r="O63" s="49">
        <f t="shared" si="44"/>
        <v>0</v>
      </c>
      <c r="P63" s="49"/>
      <c r="Q63" s="49"/>
      <c r="R63" s="127">
        <v>0</v>
      </c>
      <c r="S63" s="49">
        <f t="shared" si="45"/>
        <v>0</v>
      </c>
      <c r="T63" s="127"/>
      <c r="U63" s="49"/>
      <c r="V63" s="150">
        <f t="shared" si="10"/>
        <v>0</v>
      </c>
      <c r="W63" s="109"/>
      <c r="X63" s="109">
        <f t="shared" si="43"/>
        <v>0</v>
      </c>
    </row>
    <row r="64" spans="1:25" ht="15" customHeight="1" x14ac:dyDescent="0.2">
      <c r="A64" s="135">
        <v>2016</v>
      </c>
      <c r="B64" s="121" t="s">
        <v>18</v>
      </c>
      <c r="C64" s="148" t="s">
        <v>105</v>
      </c>
      <c r="D64" s="148" t="s">
        <v>192</v>
      </c>
      <c r="E64" s="142">
        <v>42478</v>
      </c>
      <c r="F64" s="142">
        <v>42486</v>
      </c>
      <c r="G64" s="142">
        <v>42516</v>
      </c>
      <c r="H64" s="121">
        <f t="shared" si="17"/>
        <v>38</v>
      </c>
      <c r="I64" s="121"/>
      <c r="M64" s="110">
        <v>42465</v>
      </c>
      <c r="N64" s="127">
        <v>0</v>
      </c>
      <c r="O64" s="49">
        <f t="shared" si="44"/>
        <v>0</v>
      </c>
      <c r="P64" s="49"/>
      <c r="Q64" s="49"/>
      <c r="R64" s="127">
        <v>0</v>
      </c>
      <c r="S64" s="49">
        <f t="shared" si="45"/>
        <v>0</v>
      </c>
      <c r="T64" s="127"/>
      <c r="U64" s="49"/>
      <c r="V64" s="150">
        <f t="shared" si="10"/>
        <v>0</v>
      </c>
      <c r="W64" s="109"/>
      <c r="X64" s="109">
        <f t="shared" si="43"/>
        <v>0</v>
      </c>
    </row>
    <row r="65" spans="1:28" ht="15" customHeight="1" x14ac:dyDescent="0.2">
      <c r="A65" s="135">
        <v>2016</v>
      </c>
      <c r="B65" s="121" t="s">
        <v>18</v>
      </c>
      <c r="C65" s="148" t="s">
        <v>105</v>
      </c>
      <c r="D65" s="148" t="s">
        <v>193</v>
      </c>
      <c r="E65" s="142">
        <v>42478</v>
      </c>
      <c r="F65" s="142">
        <v>42486</v>
      </c>
      <c r="G65" s="142">
        <v>42516</v>
      </c>
      <c r="H65" s="121">
        <f t="shared" si="17"/>
        <v>38</v>
      </c>
      <c r="I65" s="121"/>
      <c r="M65" s="110">
        <v>42487</v>
      </c>
      <c r="N65" s="127">
        <v>0</v>
      </c>
      <c r="O65" s="49">
        <f t="shared" si="44"/>
        <v>0</v>
      </c>
      <c r="P65" s="49"/>
      <c r="Q65" s="49"/>
      <c r="R65" s="127">
        <v>0</v>
      </c>
      <c r="S65" s="49">
        <f t="shared" si="45"/>
        <v>0</v>
      </c>
      <c r="T65" s="127"/>
      <c r="U65" s="49"/>
      <c r="V65" s="150">
        <f t="shared" si="10"/>
        <v>0</v>
      </c>
      <c r="W65" s="109"/>
      <c r="X65" s="109">
        <f t="shared" si="43"/>
        <v>0</v>
      </c>
    </row>
    <row r="66" spans="1:28" ht="15" customHeight="1" x14ac:dyDescent="0.2">
      <c r="A66" s="135">
        <v>2016</v>
      </c>
      <c r="B66" s="121" t="s">
        <v>18</v>
      </c>
      <c r="C66" s="148" t="s">
        <v>105</v>
      </c>
      <c r="D66" s="148" t="s">
        <v>194</v>
      </c>
      <c r="E66" s="142">
        <v>42486</v>
      </c>
      <c r="F66" s="142"/>
      <c r="G66" s="142">
        <v>42500</v>
      </c>
      <c r="H66" s="121">
        <f t="shared" si="17"/>
        <v>14</v>
      </c>
      <c r="I66" s="121"/>
      <c r="M66" s="110">
        <v>42493</v>
      </c>
      <c r="N66" s="127">
        <v>0</v>
      </c>
      <c r="O66" s="49">
        <f t="shared" si="44"/>
        <v>0</v>
      </c>
      <c r="P66" s="49"/>
      <c r="Q66" s="49"/>
      <c r="R66" s="127">
        <v>0</v>
      </c>
      <c r="S66" s="49">
        <f t="shared" si="45"/>
        <v>0</v>
      </c>
      <c r="T66" s="127"/>
      <c r="U66" s="49"/>
      <c r="V66" s="150">
        <f t="shared" si="10"/>
        <v>0</v>
      </c>
      <c r="W66" s="109"/>
      <c r="X66" s="109">
        <f t="shared" si="43"/>
        <v>0</v>
      </c>
    </row>
    <row r="67" spans="1:28" ht="15" customHeight="1" x14ac:dyDescent="0.2">
      <c r="A67" s="135">
        <v>2016</v>
      </c>
      <c r="B67" s="121" t="s">
        <v>18</v>
      </c>
      <c r="C67" s="148" t="s">
        <v>105</v>
      </c>
      <c r="D67" s="148" t="s">
        <v>195</v>
      </c>
      <c r="E67" s="142">
        <v>42486</v>
      </c>
      <c r="F67" s="142">
        <v>42509</v>
      </c>
      <c r="G67" s="142">
        <v>42516</v>
      </c>
      <c r="H67" s="121">
        <f t="shared" si="17"/>
        <v>30</v>
      </c>
      <c r="I67" s="121"/>
      <c r="M67" s="120">
        <v>42503</v>
      </c>
      <c r="N67" s="127">
        <v>0</v>
      </c>
      <c r="O67" s="49">
        <f t="shared" si="44"/>
        <v>0</v>
      </c>
      <c r="P67" s="49"/>
      <c r="Q67" s="49"/>
      <c r="R67" s="127">
        <v>0</v>
      </c>
      <c r="S67" s="49">
        <f t="shared" si="45"/>
        <v>0</v>
      </c>
      <c r="T67" s="127"/>
      <c r="U67" s="49"/>
      <c r="V67" s="150">
        <f t="shared" si="10"/>
        <v>0</v>
      </c>
      <c r="W67" s="109"/>
      <c r="X67" s="109">
        <f t="shared" si="43"/>
        <v>0</v>
      </c>
    </row>
    <row r="68" spans="1:28" s="107" customFormat="1" ht="15" customHeight="1" x14ac:dyDescent="0.2">
      <c r="A68" s="135">
        <v>2016</v>
      </c>
      <c r="B68" s="121" t="s">
        <v>18</v>
      </c>
      <c r="C68" s="148" t="s">
        <v>105</v>
      </c>
      <c r="D68" s="148" t="s">
        <v>196</v>
      </c>
      <c r="E68" s="142">
        <v>42486</v>
      </c>
      <c r="F68" s="142">
        <v>42509</v>
      </c>
      <c r="G68" s="142">
        <v>42516</v>
      </c>
      <c r="H68" s="121">
        <f t="shared" si="17"/>
        <v>30</v>
      </c>
      <c r="I68" s="121"/>
      <c r="M68" s="120">
        <v>42508</v>
      </c>
      <c r="N68" s="127">
        <v>0</v>
      </c>
      <c r="O68" s="49">
        <f t="shared" si="44"/>
        <v>0</v>
      </c>
      <c r="P68" s="49"/>
      <c r="Q68" s="49"/>
      <c r="R68" s="127">
        <v>0</v>
      </c>
      <c r="S68" s="49">
        <f t="shared" si="45"/>
        <v>0</v>
      </c>
      <c r="T68" s="127"/>
      <c r="U68" s="49"/>
      <c r="V68" s="150">
        <f t="shared" si="10"/>
        <v>0</v>
      </c>
      <c r="W68" s="109"/>
      <c r="X68" s="109">
        <f t="shared" si="43"/>
        <v>0</v>
      </c>
      <c r="Y68" s="116"/>
      <c r="Z68" s="116"/>
      <c r="AA68" s="116"/>
      <c r="AB68" s="116"/>
    </row>
    <row r="69" spans="1:28" ht="15" customHeight="1" x14ac:dyDescent="0.2">
      <c r="A69" s="135">
        <v>2016</v>
      </c>
      <c r="B69" s="121" t="s">
        <v>18</v>
      </c>
      <c r="C69" s="148" t="s">
        <v>105</v>
      </c>
      <c r="D69" s="148" t="s">
        <v>197</v>
      </c>
      <c r="E69" s="142">
        <v>42500</v>
      </c>
      <c r="F69" s="142">
        <v>42509</v>
      </c>
      <c r="G69" s="142"/>
      <c r="H69" s="121"/>
      <c r="I69" s="121"/>
      <c r="L69" s="43"/>
      <c r="M69" s="133">
        <v>42514</v>
      </c>
      <c r="N69" s="129">
        <v>0</v>
      </c>
      <c r="O69" s="130">
        <f>O67+N69</f>
        <v>0</v>
      </c>
      <c r="P69" s="130"/>
      <c r="Q69" s="130"/>
      <c r="R69" s="129">
        <v>0</v>
      </c>
      <c r="S69" s="130">
        <f>S67+R69</f>
        <v>0</v>
      </c>
      <c r="T69" s="129"/>
      <c r="U69" s="130"/>
      <c r="V69" s="134">
        <f t="shared" si="10"/>
        <v>0</v>
      </c>
      <c r="W69" s="151"/>
      <c r="X69" s="153">
        <f t="shared" si="43"/>
        <v>0</v>
      </c>
    </row>
    <row r="70" spans="1:28" ht="15" customHeight="1" x14ac:dyDescent="0.2">
      <c r="A70" s="135">
        <v>2016</v>
      </c>
      <c r="B70" s="143" t="s">
        <v>18</v>
      </c>
      <c r="C70" s="149" t="s">
        <v>105</v>
      </c>
      <c r="D70" s="149" t="s">
        <v>198</v>
      </c>
      <c r="E70" s="147">
        <v>42500</v>
      </c>
      <c r="F70" s="147">
        <v>42509</v>
      </c>
      <c r="G70" s="147"/>
      <c r="H70" s="143"/>
      <c r="I70" s="121"/>
      <c r="J70" s="107"/>
      <c r="L70" t="s">
        <v>17</v>
      </c>
      <c r="M70" s="110">
        <v>42437</v>
      </c>
      <c r="N70" s="127">
        <v>0</v>
      </c>
      <c r="O70" s="49">
        <f>N70</f>
        <v>0</v>
      </c>
      <c r="P70" s="49"/>
      <c r="Q70" s="49"/>
      <c r="R70" s="127">
        <v>0</v>
      </c>
      <c r="S70" s="49">
        <f>R70</f>
        <v>0</v>
      </c>
      <c r="T70" s="127"/>
      <c r="U70" s="49"/>
      <c r="V70" s="150">
        <f t="shared" si="10"/>
        <v>0</v>
      </c>
      <c r="W70" s="109"/>
      <c r="X70" s="109">
        <f t="shared" si="43"/>
        <v>0</v>
      </c>
    </row>
    <row r="71" spans="1:28" ht="15" customHeight="1" x14ac:dyDescent="0.2">
      <c r="A71" s="135">
        <v>2016</v>
      </c>
      <c r="B71" s="121" t="s">
        <v>18</v>
      </c>
      <c r="C71" s="148" t="s">
        <v>106</v>
      </c>
      <c r="D71" s="148" t="s">
        <v>200</v>
      </c>
      <c r="E71" s="142">
        <v>42446</v>
      </c>
      <c r="F71" s="142">
        <v>42453</v>
      </c>
      <c r="G71" s="142">
        <v>42486</v>
      </c>
      <c r="H71" s="121">
        <f t="shared" ref="H71:H76" si="46">(G71-E71)</f>
        <v>40</v>
      </c>
      <c r="I71" s="122"/>
      <c r="J71" s="83"/>
      <c r="M71" s="110">
        <v>42444</v>
      </c>
      <c r="N71" s="127">
        <v>0</v>
      </c>
      <c r="O71" s="49">
        <f>O70+N71</f>
        <v>0</v>
      </c>
      <c r="P71" s="49"/>
      <c r="Q71" s="49"/>
      <c r="R71" s="127">
        <v>0</v>
      </c>
      <c r="S71" s="49">
        <f>S70+R71</f>
        <v>0</v>
      </c>
      <c r="T71" s="127"/>
      <c r="U71" s="49"/>
      <c r="V71" s="150">
        <f t="shared" si="10"/>
        <v>0</v>
      </c>
      <c r="W71" s="109"/>
      <c r="X71" s="109">
        <f t="shared" si="43"/>
        <v>0</v>
      </c>
    </row>
    <row r="72" spans="1:28" ht="15" customHeight="1" x14ac:dyDescent="0.2">
      <c r="A72" s="135">
        <v>2016</v>
      </c>
      <c r="B72" s="121" t="s">
        <v>18</v>
      </c>
      <c r="C72" s="148" t="s">
        <v>106</v>
      </c>
      <c r="D72" s="148" t="s">
        <v>201</v>
      </c>
      <c r="E72" s="142">
        <v>42453</v>
      </c>
      <c r="F72" s="142">
        <v>42460</v>
      </c>
      <c r="G72" s="142">
        <v>42478</v>
      </c>
      <c r="H72" s="121">
        <f t="shared" si="46"/>
        <v>25</v>
      </c>
      <c r="I72" s="121"/>
      <c r="M72" s="110">
        <v>42451</v>
      </c>
      <c r="N72" s="127">
        <v>0</v>
      </c>
      <c r="O72" s="49">
        <f t="shared" ref="O72:O78" si="47">O71+N72</f>
        <v>0</v>
      </c>
      <c r="P72" s="49"/>
      <c r="Q72" s="49"/>
      <c r="R72" s="127">
        <v>0</v>
      </c>
      <c r="S72" s="49">
        <f t="shared" ref="S72:S78" si="48">S71+R72</f>
        <v>0</v>
      </c>
      <c r="T72" s="127"/>
      <c r="U72" s="49"/>
      <c r="V72" s="150">
        <f t="shared" si="10"/>
        <v>0</v>
      </c>
      <c r="W72" s="109"/>
      <c r="X72" s="109">
        <f t="shared" si="43"/>
        <v>0</v>
      </c>
    </row>
    <row r="73" spans="1:28" ht="15" customHeight="1" x14ac:dyDescent="0.2">
      <c r="A73" s="135">
        <v>2016</v>
      </c>
      <c r="B73" s="121" t="s">
        <v>18</v>
      </c>
      <c r="C73" s="148" t="s">
        <v>106</v>
      </c>
      <c r="D73" s="148" t="s">
        <v>202</v>
      </c>
      <c r="E73" s="142">
        <v>42453</v>
      </c>
      <c r="F73" s="142">
        <v>42460</v>
      </c>
      <c r="G73" s="142">
        <v>42478</v>
      </c>
      <c r="H73" s="121">
        <f t="shared" si="46"/>
        <v>25</v>
      </c>
      <c r="I73" s="121"/>
      <c r="M73" s="110">
        <v>42458</v>
      </c>
      <c r="N73" s="127">
        <v>0</v>
      </c>
      <c r="O73" s="49">
        <f t="shared" si="47"/>
        <v>0</v>
      </c>
      <c r="P73" s="49"/>
      <c r="Q73" s="49"/>
      <c r="R73" s="127">
        <v>0</v>
      </c>
      <c r="S73" s="49">
        <f t="shared" si="48"/>
        <v>0</v>
      </c>
      <c r="T73" s="127"/>
      <c r="U73" s="49"/>
      <c r="V73" s="150">
        <f t="shared" ref="V73:V85" si="49">O73-S73</f>
        <v>0</v>
      </c>
      <c r="W73" s="109"/>
      <c r="X73" s="109">
        <f t="shared" si="43"/>
        <v>0</v>
      </c>
    </row>
    <row r="74" spans="1:28" ht="15" customHeight="1" x14ac:dyDescent="0.2">
      <c r="A74" s="135">
        <v>2016</v>
      </c>
      <c r="B74" s="121" t="s">
        <v>18</v>
      </c>
      <c r="C74" s="148" t="s">
        <v>106</v>
      </c>
      <c r="D74" s="148" t="s">
        <v>203</v>
      </c>
      <c r="E74" s="142">
        <v>42453</v>
      </c>
      <c r="F74" s="142">
        <v>42460</v>
      </c>
      <c r="G74" s="142">
        <v>42486</v>
      </c>
      <c r="H74" s="121">
        <f t="shared" si="46"/>
        <v>33</v>
      </c>
      <c r="I74" s="121"/>
      <c r="M74" s="110">
        <v>42465</v>
      </c>
      <c r="N74" s="127">
        <v>0</v>
      </c>
      <c r="O74" s="49">
        <f t="shared" si="47"/>
        <v>0</v>
      </c>
      <c r="P74" s="49"/>
      <c r="Q74" s="49"/>
      <c r="R74" s="127">
        <v>0</v>
      </c>
      <c r="S74" s="49">
        <f t="shared" si="48"/>
        <v>0</v>
      </c>
      <c r="T74" s="127"/>
      <c r="U74" s="49"/>
      <c r="V74" s="150">
        <f t="shared" si="49"/>
        <v>0</v>
      </c>
      <c r="W74" s="109"/>
      <c r="X74" s="109">
        <f t="shared" si="43"/>
        <v>0</v>
      </c>
    </row>
    <row r="75" spans="1:28" ht="15" customHeight="1" x14ac:dyDescent="0.2">
      <c r="A75" s="135">
        <v>2016</v>
      </c>
      <c r="B75" s="121" t="s">
        <v>18</v>
      </c>
      <c r="C75" s="148" t="s">
        <v>106</v>
      </c>
      <c r="D75" s="148" t="s">
        <v>204</v>
      </c>
      <c r="E75" s="142">
        <v>42460</v>
      </c>
      <c r="F75" s="142">
        <v>42467</v>
      </c>
      <c r="G75" s="142">
        <v>42500</v>
      </c>
      <c r="H75" s="121">
        <f t="shared" si="46"/>
        <v>40</v>
      </c>
      <c r="I75" s="121"/>
      <c r="M75" s="110">
        <v>42487</v>
      </c>
      <c r="N75" s="127">
        <v>0</v>
      </c>
      <c r="O75" s="49">
        <f t="shared" si="47"/>
        <v>0</v>
      </c>
      <c r="P75" s="49"/>
      <c r="Q75" s="49"/>
      <c r="R75" s="127">
        <v>0</v>
      </c>
      <c r="S75" s="49">
        <f t="shared" si="48"/>
        <v>0</v>
      </c>
      <c r="T75" s="127"/>
      <c r="U75" s="49"/>
      <c r="V75" s="150">
        <f t="shared" si="49"/>
        <v>0</v>
      </c>
      <c r="W75" s="109"/>
      <c r="X75" s="109">
        <f t="shared" si="43"/>
        <v>0</v>
      </c>
    </row>
    <row r="76" spans="1:28" ht="15" customHeight="1" x14ac:dyDescent="0.2">
      <c r="A76" s="135">
        <v>2016</v>
      </c>
      <c r="B76" s="121" t="s">
        <v>18</v>
      </c>
      <c r="C76" s="148" t="s">
        <v>106</v>
      </c>
      <c r="D76" s="148" t="s">
        <v>205</v>
      </c>
      <c r="E76" s="142">
        <v>42460</v>
      </c>
      <c r="F76" s="142">
        <v>42467</v>
      </c>
      <c r="G76" s="142">
        <v>42486</v>
      </c>
      <c r="H76" s="121">
        <f t="shared" si="46"/>
        <v>26</v>
      </c>
      <c r="I76" s="121"/>
      <c r="M76" s="110">
        <v>42493</v>
      </c>
      <c r="N76" s="127">
        <v>0</v>
      </c>
      <c r="O76" s="49">
        <f t="shared" si="47"/>
        <v>0</v>
      </c>
      <c r="P76" s="49"/>
      <c r="Q76" s="49"/>
      <c r="R76" s="127">
        <v>0</v>
      </c>
      <c r="S76" s="49">
        <f t="shared" si="48"/>
        <v>0</v>
      </c>
      <c r="T76" s="127"/>
      <c r="U76" s="49"/>
      <c r="V76" s="150">
        <f t="shared" si="49"/>
        <v>0</v>
      </c>
      <c r="W76" s="109"/>
      <c r="X76" s="109">
        <f t="shared" si="43"/>
        <v>0</v>
      </c>
    </row>
    <row r="77" spans="1:28" ht="15" customHeight="1" x14ac:dyDescent="0.2">
      <c r="A77" s="135">
        <v>2016</v>
      </c>
      <c r="B77" s="121" t="s">
        <v>18</v>
      </c>
      <c r="C77" s="148" t="s">
        <v>106</v>
      </c>
      <c r="D77" s="148" t="s">
        <v>206</v>
      </c>
      <c r="E77" s="142">
        <v>42460</v>
      </c>
      <c r="F77" s="142">
        <v>42467</v>
      </c>
      <c r="G77" s="142">
        <v>42478</v>
      </c>
      <c r="H77" s="121">
        <f>(G77-E77)</f>
        <v>18</v>
      </c>
      <c r="I77" s="121"/>
      <c r="M77" s="120">
        <v>42503</v>
      </c>
      <c r="N77" s="127">
        <v>0</v>
      </c>
      <c r="O77" s="49">
        <f t="shared" si="47"/>
        <v>0</v>
      </c>
      <c r="P77" s="49"/>
      <c r="Q77" s="49"/>
      <c r="R77" s="127">
        <v>0</v>
      </c>
      <c r="S77" s="49">
        <f t="shared" si="48"/>
        <v>0</v>
      </c>
      <c r="T77" s="127"/>
      <c r="U77" s="49"/>
      <c r="V77" s="150">
        <f t="shared" si="49"/>
        <v>0</v>
      </c>
      <c r="W77" s="109"/>
      <c r="X77" s="109">
        <f t="shared" si="43"/>
        <v>0</v>
      </c>
    </row>
    <row r="78" spans="1:28" s="107" customFormat="1" ht="15" customHeight="1" x14ac:dyDescent="0.2">
      <c r="A78" s="135">
        <v>2016</v>
      </c>
      <c r="B78" s="121" t="s">
        <v>18</v>
      </c>
      <c r="C78" s="148" t="s">
        <v>106</v>
      </c>
      <c r="D78" s="148" t="s">
        <v>207</v>
      </c>
      <c r="E78" s="142">
        <v>42460</v>
      </c>
      <c r="F78" s="142">
        <v>42467</v>
      </c>
      <c r="G78" s="142">
        <v>42478</v>
      </c>
      <c r="H78" s="121">
        <f>(G78-E78)</f>
        <v>18</v>
      </c>
      <c r="I78" s="121"/>
      <c r="M78" s="120">
        <v>42508</v>
      </c>
      <c r="N78" s="127">
        <v>0</v>
      </c>
      <c r="O78" s="49">
        <f t="shared" si="47"/>
        <v>0</v>
      </c>
      <c r="P78" s="49"/>
      <c r="Q78" s="49"/>
      <c r="R78" s="127">
        <v>0</v>
      </c>
      <c r="S78" s="49">
        <f t="shared" si="48"/>
        <v>0</v>
      </c>
      <c r="T78" s="127"/>
      <c r="U78" s="49"/>
      <c r="V78" s="150">
        <f t="shared" si="49"/>
        <v>0</v>
      </c>
      <c r="W78" s="109"/>
      <c r="X78" s="109">
        <f t="shared" si="43"/>
        <v>0</v>
      </c>
      <c r="Y78" s="116"/>
      <c r="Z78" s="116"/>
      <c r="AA78" s="116"/>
      <c r="AB78" s="116"/>
    </row>
    <row r="79" spans="1:28" ht="15" customHeight="1" x14ac:dyDescent="0.2">
      <c r="A79" s="135">
        <v>2016</v>
      </c>
      <c r="B79" s="121" t="s">
        <v>18</v>
      </c>
      <c r="C79" s="148" t="s">
        <v>106</v>
      </c>
      <c r="D79" s="148" t="s">
        <v>208</v>
      </c>
      <c r="E79" s="142">
        <v>42460</v>
      </c>
      <c r="F79" s="142">
        <v>42467</v>
      </c>
      <c r="G79" s="142">
        <v>42486</v>
      </c>
      <c r="H79" s="121">
        <f t="shared" ref="H79:H84" si="50">(G78-E78)</f>
        <v>18</v>
      </c>
      <c r="I79" s="121"/>
      <c r="L79" s="43"/>
      <c r="M79" s="133">
        <v>42514</v>
      </c>
      <c r="N79" s="129">
        <v>0</v>
      </c>
      <c r="O79" s="130">
        <f>O77+N79</f>
        <v>0</v>
      </c>
      <c r="P79" s="130"/>
      <c r="Q79" s="130"/>
      <c r="R79" s="129">
        <v>0</v>
      </c>
      <c r="S79" s="130">
        <f>S77+R79</f>
        <v>0</v>
      </c>
      <c r="T79" s="129"/>
      <c r="U79" s="130"/>
      <c r="V79" s="134">
        <f t="shared" si="49"/>
        <v>0</v>
      </c>
      <c r="W79" s="151"/>
      <c r="X79" s="153">
        <f t="shared" si="43"/>
        <v>0</v>
      </c>
    </row>
    <row r="80" spans="1:28" ht="15" customHeight="1" x14ac:dyDescent="0.2">
      <c r="A80" s="135">
        <v>2016</v>
      </c>
      <c r="B80" s="121" t="s">
        <v>18</v>
      </c>
      <c r="C80" s="148" t="s">
        <v>106</v>
      </c>
      <c r="D80" s="148" t="s">
        <v>209</v>
      </c>
      <c r="E80" s="142">
        <v>42460</v>
      </c>
      <c r="F80" s="142">
        <v>42467</v>
      </c>
      <c r="G80" s="142">
        <v>42500</v>
      </c>
      <c r="H80" s="121">
        <f t="shared" si="50"/>
        <v>26</v>
      </c>
      <c r="I80" s="121"/>
      <c r="L80" t="s">
        <v>16</v>
      </c>
      <c r="M80" s="110">
        <v>42444</v>
      </c>
      <c r="N80" s="127">
        <v>0</v>
      </c>
      <c r="O80" s="49">
        <f>N80</f>
        <v>0</v>
      </c>
      <c r="P80" s="49"/>
      <c r="Q80" s="49"/>
      <c r="R80" s="127">
        <v>0</v>
      </c>
      <c r="S80" s="49">
        <f>R80</f>
        <v>0</v>
      </c>
      <c r="T80" s="127"/>
      <c r="U80" s="49"/>
      <c r="V80" s="150">
        <f t="shared" si="49"/>
        <v>0</v>
      </c>
      <c r="W80" s="109"/>
      <c r="X80" s="109">
        <f t="shared" si="43"/>
        <v>0</v>
      </c>
    </row>
    <row r="81" spans="1:28" ht="15" customHeight="1" x14ac:dyDescent="0.2">
      <c r="A81" s="135">
        <v>2016</v>
      </c>
      <c r="B81" s="121" t="s">
        <v>18</v>
      </c>
      <c r="C81" s="148" t="s">
        <v>106</v>
      </c>
      <c r="D81" s="148" t="s">
        <v>210</v>
      </c>
      <c r="E81" s="142">
        <v>42467</v>
      </c>
      <c r="F81" s="142">
        <v>42472</v>
      </c>
      <c r="G81" s="142">
        <v>42516</v>
      </c>
      <c r="H81" s="121">
        <f t="shared" si="50"/>
        <v>40</v>
      </c>
      <c r="I81" s="121"/>
      <c r="M81" s="110">
        <v>42451</v>
      </c>
      <c r="N81" s="127">
        <v>0</v>
      </c>
      <c r="O81" s="49">
        <f>O80+N81</f>
        <v>0</v>
      </c>
      <c r="P81" s="49"/>
      <c r="Q81" s="49"/>
      <c r="R81" s="127">
        <v>0</v>
      </c>
      <c r="S81" s="49">
        <f>S80+R81</f>
        <v>0</v>
      </c>
      <c r="T81" s="127"/>
      <c r="U81" s="49"/>
      <c r="V81" s="150">
        <f t="shared" si="49"/>
        <v>0</v>
      </c>
      <c r="W81" s="109"/>
      <c r="X81" s="109">
        <f t="shared" si="43"/>
        <v>0</v>
      </c>
    </row>
    <row r="82" spans="1:28" ht="15" customHeight="1" x14ac:dyDescent="0.2">
      <c r="A82" s="135">
        <v>2016</v>
      </c>
      <c r="B82" s="121" t="s">
        <v>18</v>
      </c>
      <c r="C82" s="148" t="s">
        <v>106</v>
      </c>
      <c r="D82" s="148" t="s">
        <v>211</v>
      </c>
      <c r="E82" s="142">
        <v>42467</v>
      </c>
      <c r="F82" s="142">
        <v>42472</v>
      </c>
      <c r="G82" s="142">
        <v>42486</v>
      </c>
      <c r="H82" s="121">
        <f t="shared" si="50"/>
        <v>49</v>
      </c>
      <c r="I82" s="121"/>
      <c r="M82" s="110">
        <v>42458</v>
      </c>
      <c r="N82" s="127">
        <v>0</v>
      </c>
      <c r="O82" s="49">
        <f t="shared" ref="O82:O85" si="51">O81+N82</f>
        <v>0</v>
      </c>
      <c r="P82" s="49"/>
      <c r="Q82" s="49"/>
      <c r="R82" s="127">
        <v>0</v>
      </c>
      <c r="S82" s="49">
        <f t="shared" ref="S82:S85" si="52">S81+R82</f>
        <v>0</v>
      </c>
      <c r="T82" s="127"/>
      <c r="U82" s="49"/>
      <c r="V82" s="150">
        <f t="shared" si="49"/>
        <v>0</v>
      </c>
      <c r="W82" s="109"/>
      <c r="X82" s="109">
        <f t="shared" si="43"/>
        <v>0</v>
      </c>
      <c r="Y82"/>
      <c r="Z82"/>
      <c r="AA82"/>
      <c r="AB82"/>
    </row>
    <row r="83" spans="1:28" ht="15" customHeight="1" x14ac:dyDescent="0.2">
      <c r="A83" s="135">
        <v>2016</v>
      </c>
      <c r="B83" s="121" t="s">
        <v>18</v>
      </c>
      <c r="C83" s="148" t="s">
        <v>106</v>
      </c>
      <c r="D83" s="148" t="s">
        <v>212</v>
      </c>
      <c r="E83" s="142">
        <v>42467</v>
      </c>
      <c r="F83" s="142">
        <v>42478</v>
      </c>
      <c r="G83" s="142">
        <v>42500</v>
      </c>
      <c r="H83" s="121">
        <f t="shared" si="50"/>
        <v>19</v>
      </c>
      <c r="I83" s="121"/>
      <c r="M83" s="110">
        <v>42487</v>
      </c>
      <c r="N83" s="127">
        <v>0</v>
      </c>
      <c r="O83" s="49">
        <f t="shared" si="51"/>
        <v>0</v>
      </c>
      <c r="P83" s="49"/>
      <c r="Q83" s="49"/>
      <c r="R83" s="127">
        <v>0</v>
      </c>
      <c r="S83" s="49">
        <f t="shared" si="52"/>
        <v>0</v>
      </c>
      <c r="T83" s="127"/>
      <c r="U83" s="49"/>
      <c r="V83" s="150">
        <f t="shared" si="49"/>
        <v>0</v>
      </c>
      <c r="W83" s="109"/>
      <c r="X83" s="109">
        <f t="shared" si="43"/>
        <v>0</v>
      </c>
      <c r="Y83"/>
      <c r="Z83"/>
      <c r="AA83"/>
      <c r="AB83"/>
    </row>
    <row r="84" spans="1:28" ht="15" customHeight="1" x14ac:dyDescent="0.2">
      <c r="A84" s="135">
        <v>2016</v>
      </c>
      <c r="B84" s="121" t="s">
        <v>18</v>
      </c>
      <c r="C84" s="148" t="s">
        <v>106</v>
      </c>
      <c r="D84" s="148" t="s">
        <v>213</v>
      </c>
      <c r="E84" s="142">
        <v>42467</v>
      </c>
      <c r="F84" s="142"/>
      <c r="G84" s="142">
        <v>42478</v>
      </c>
      <c r="H84" s="121">
        <f t="shared" si="50"/>
        <v>33</v>
      </c>
      <c r="I84" s="121"/>
      <c r="M84" s="110">
        <v>42508</v>
      </c>
      <c r="N84" s="127">
        <v>0</v>
      </c>
      <c r="O84" s="49">
        <f t="shared" si="51"/>
        <v>0</v>
      </c>
      <c r="P84" s="49"/>
      <c r="Q84" s="49"/>
      <c r="R84" s="127">
        <v>0</v>
      </c>
      <c r="S84" s="49">
        <f t="shared" si="52"/>
        <v>0</v>
      </c>
      <c r="T84" s="127"/>
      <c r="U84" s="49"/>
      <c r="V84" s="150">
        <f t="shared" si="49"/>
        <v>0</v>
      </c>
      <c r="W84" s="109"/>
      <c r="X84" s="109">
        <f t="shared" si="43"/>
        <v>0</v>
      </c>
      <c r="Y84"/>
      <c r="Z84"/>
      <c r="AA84"/>
      <c r="AB84"/>
    </row>
    <row r="85" spans="1:28" ht="15" customHeight="1" x14ac:dyDescent="0.2">
      <c r="A85" s="135">
        <v>2016</v>
      </c>
      <c r="B85" s="121" t="s">
        <v>18</v>
      </c>
      <c r="C85" s="148" t="s">
        <v>106</v>
      </c>
      <c r="D85" s="148" t="s">
        <v>214</v>
      </c>
      <c r="E85" s="142">
        <v>42467</v>
      </c>
      <c r="F85" s="142">
        <v>42472</v>
      </c>
      <c r="G85" s="142">
        <v>42478</v>
      </c>
      <c r="H85" s="121">
        <f>(G85-E85)</f>
        <v>11</v>
      </c>
      <c r="I85" s="121"/>
      <c r="L85" s="16"/>
      <c r="M85" s="120">
        <v>42514</v>
      </c>
      <c r="N85" s="109">
        <v>0</v>
      </c>
      <c r="O85" s="49">
        <f t="shared" si="51"/>
        <v>0</v>
      </c>
      <c r="P85" s="121"/>
      <c r="Q85" s="121"/>
      <c r="R85" s="127">
        <v>0</v>
      </c>
      <c r="S85" s="49">
        <f t="shared" si="52"/>
        <v>0</v>
      </c>
      <c r="T85" s="121"/>
      <c r="U85" s="121"/>
      <c r="V85" s="150">
        <f t="shared" si="49"/>
        <v>0</v>
      </c>
      <c r="W85" s="121"/>
      <c r="X85" s="109">
        <f t="shared" si="43"/>
        <v>0</v>
      </c>
      <c r="Y85"/>
      <c r="Z85"/>
      <c r="AA85"/>
      <c r="AB85"/>
    </row>
    <row r="86" spans="1:28" ht="15" customHeight="1" x14ac:dyDescent="0.2">
      <c r="A86" s="135">
        <v>2016</v>
      </c>
      <c r="B86" s="121" t="s">
        <v>18</v>
      </c>
      <c r="C86" s="148" t="s">
        <v>106</v>
      </c>
      <c r="D86" s="148" t="s">
        <v>215</v>
      </c>
      <c r="E86" s="142">
        <v>42467</v>
      </c>
      <c r="F86" s="142">
        <v>42472</v>
      </c>
      <c r="G86" s="142">
        <v>42478</v>
      </c>
      <c r="H86" s="121">
        <f t="shared" ref="H86:H107" si="53">(G86-E86)</f>
        <v>11</v>
      </c>
      <c r="I86" s="121"/>
      <c r="L86" s="16"/>
      <c r="N86" s="16"/>
      <c r="O86" s="1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 ht="15" customHeight="1" x14ac:dyDescent="0.2">
      <c r="A87" s="135">
        <v>2016</v>
      </c>
      <c r="B87" s="121" t="s">
        <v>18</v>
      </c>
      <c r="C87" s="148" t="s">
        <v>106</v>
      </c>
      <c r="D87" s="148" t="s">
        <v>216</v>
      </c>
      <c r="E87" s="142">
        <v>42467</v>
      </c>
      <c r="F87" s="142">
        <v>42478</v>
      </c>
      <c r="G87" s="142">
        <v>42486</v>
      </c>
      <c r="H87" s="121">
        <f t="shared" si="53"/>
        <v>19</v>
      </c>
      <c r="I87" s="121"/>
      <c r="L87" s="16"/>
      <c r="N87" s="16"/>
      <c r="O87" s="16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 ht="15" customHeight="1" x14ac:dyDescent="0.2">
      <c r="A88" s="135">
        <v>2016</v>
      </c>
      <c r="B88" s="121" t="s">
        <v>18</v>
      </c>
      <c r="C88" s="148" t="s">
        <v>106</v>
      </c>
      <c r="D88" s="148" t="s">
        <v>217</v>
      </c>
      <c r="E88" s="142">
        <v>42467</v>
      </c>
      <c r="F88" s="142">
        <v>42472</v>
      </c>
      <c r="G88" s="142">
        <v>42486</v>
      </c>
      <c r="H88" s="121">
        <f t="shared" si="53"/>
        <v>19</v>
      </c>
      <c r="I88" s="121"/>
      <c r="L88" s="16"/>
      <c r="N88" s="16"/>
      <c r="O88" s="16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ht="15" customHeight="1" x14ac:dyDescent="0.2">
      <c r="A89" s="135">
        <v>2016</v>
      </c>
      <c r="B89" s="121" t="s">
        <v>18</v>
      </c>
      <c r="C89" s="148" t="s">
        <v>106</v>
      </c>
      <c r="D89" s="148" t="s">
        <v>218</v>
      </c>
      <c r="E89" s="142">
        <v>42478</v>
      </c>
      <c r="F89" s="142">
        <v>42486</v>
      </c>
      <c r="G89" s="142">
        <v>42500</v>
      </c>
      <c r="H89" s="121">
        <f t="shared" si="53"/>
        <v>22</v>
      </c>
      <c r="I89" s="121"/>
      <c r="L89" s="16"/>
      <c r="N89" s="16"/>
      <c r="O89" s="16"/>
      <c r="P89"/>
      <c r="Q89"/>
      <c r="R89"/>
      <c r="S89"/>
      <c r="T89"/>
      <c r="U89"/>
      <c r="V89"/>
      <c r="W89"/>
      <c r="X89"/>
    </row>
    <row r="90" spans="1:28" ht="15" customHeight="1" x14ac:dyDescent="0.2">
      <c r="A90" s="135">
        <v>2016</v>
      </c>
      <c r="B90" s="121" t="s">
        <v>18</v>
      </c>
      <c r="C90" s="148" t="s">
        <v>106</v>
      </c>
      <c r="D90" s="148" t="s">
        <v>219</v>
      </c>
      <c r="E90" s="142">
        <v>42478</v>
      </c>
      <c r="F90" s="142"/>
      <c r="G90" s="142">
        <v>42486</v>
      </c>
      <c r="H90" s="121">
        <f t="shared" si="53"/>
        <v>8</v>
      </c>
      <c r="I90" s="121"/>
      <c r="L90" s="16"/>
      <c r="N90" s="16"/>
      <c r="O90" s="16"/>
      <c r="P90"/>
      <c r="Q90"/>
      <c r="R90"/>
      <c r="S90"/>
      <c r="T90"/>
      <c r="U90"/>
      <c r="V90"/>
      <c r="W90"/>
      <c r="X90"/>
    </row>
    <row r="91" spans="1:28" ht="15" customHeight="1" x14ac:dyDescent="0.2">
      <c r="A91" s="135">
        <v>2016</v>
      </c>
      <c r="B91" s="121" t="s">
        <v>18</v>
      </c>
      <c r="C91" s="148" t="s">
        <v>106</v>
      </c>
      <c r="D91" s="148" t="s">
        <v>220</v>
      </c>
      <c r="E91" s="142">
        <v>42478</v>
      </c>
      <c r="F91" s="142"/>
      <c r="G91" s="142">
        <v>42486</v>
      </c>
      <c r="H91" s="121">
        <f t="shared" si="53"/>
        <v>8</v>
      </c>
      <c r="I91" s="121"/>
      <c r="L91" s="16"/>
      <c r="N91" s="16"/>
      <c r="O91" s="16"/>
      <c r="P91"/>
      <c r="Q91"/>
      <c r="R91"/>
      <c r="S91"/>
      <c r="T91"/>
      <c r="U91"/>
      <c r="V91"/>
      <c r="W91"/>
      <c r="X91"/>
    </row>
    <row r="92" spans="1:28" ht="15" customHeight="1" x14ac:dyDescent="0.2">
      <c r="A92" s="135">
        <v>2016</v>
      </c>
      <c r="B92" s="121" t="s">
        <v>18</v>
      </c>
      <c r="C92" s="148" t="s">
        <v>106</v>
      </c>
      <c r="D92" s="148" t="s">
        <v>221</v>
      </c>
      <c r="E92" s="142">
        <v>42478</v>
      </c>
      <c r="F92" s="142"/>
      <c r="G92" s="142">
        <v>42486</v>
      </c>
      <c r="H92" s="121">
        <f t="shared" si="53"/>
        <v>8</v>
      </c>
      <c r="I92" s="121"/>
      <c r="M92" s="9"/>
      <c r="N92" s="28"/>
      <c r="O92" s="28"/>
      <c r="P92" s="28"/>
      <c r="Q92" s="28"/>
      <c r="R92" s="28"/>
      <c r="S92" s="28"/>
      <c r="T92" s="28"/>
      <c r="U92" s="28"/>
      <c r="V92" s="9"/>
      <c r="W92" s="9"/>
    </row>
    <row r="93" spans="1:28" ht="15" customHeight="1" x14ac:dyDescent="0.2">
      <c r="A93" s="135">
        <v>2016</v>
      </c>
      <c r="B93" s="121" t="s">
        <v>18</v>
      </c>
      <c r="C93" s="148" t="s">
        <v>106</v>
      </c>
      <c r="D93" s="148" t="s">
        <v>222</v>
      </c>
      <c r="E93" s="142">
        <v>42478</v>
      </c>
      <c r="F93" s="142"/>
      <c r="G93" s="142">
        <v>42486</v>
      </c>
      <c r="H93" s="121">
        <f t="shared" si="53"/>
        <v>8</v>
      </c>
      <c r="I93" s="121"/>
      <c r="M93" s="9"/>
      <c r="N93" s="28"/>
      <c r="O93" s="28"/>
      <c r="P93" s="28"/>
      <c r="Q93" s="28"/>
      <c r="R93" s="28"/>
      <c r="S93" s="28"/>
      <c r="T93" s="28"/>
      <c r="U93" s="28"/>
      <c r="V93" s="9"/>
      <c r="W93" s="9"/>
    </row>
    <row r="94" spans="1:28" ht="15" customHeight="1" x14ac:dyDescent="0.2">
      <c r="A94" s="135">
        <v>2016</v>
      </c>
      <c r="B94" s="121" t="s">
        <v>18</v>
      </c>
      <c r="C94" s="148" t="s">
        <v>106</v>
      </c>
      <c r="D94" s="148" t="s">
        <v>223</v>
      </c>
      <c r="E94" s="142">
        <v>42478</v>
      </c>
      <c r="F94" s="142">
        <v>42486</v>
      </c>
      <c r="G94" s="142">
        <v>42516</v>
      </c>
      <c r="H94" s="121">
        <f t="shared" si="53"/>
        <v>38</v>
      </c>
      <c r="I94" s="121"/>
      <c r="M94" s="9"/>
      <c r="N94" s="28"/>
      <c r="O94" s="28"/>
      <c r="P94" s="28"/>
      <c r="Q94" s="28"/>
      <c r="R94" s="28"/>
      <c r="S94" s="28"/>
      <c r="T94" s="28"/>
      <c r="U94" s="28"/>
      <c r="V94" s="9"/>
      <c r="W94" s="9"/>
    </row>
    <row r="95" spans="1:28" ht="15" customHeight="1" x14ac:dyDescent="0.2">
      <c r="A95" s="135">
        <v>2016</v>
      </c>
      <c r="B95" s="121" t="s">
        <v>18</v>
      </c>
      <c r="C95" s="148" t="s">
        <v>106</v>
      </c>
      <c r="D95" s="148" t="s">
        <v>224</v>
      </c>
      <c r="E95" s="142">
        <v>42478</v>
      </c>
      <c r="F95" s="142">
        <v>42486</v>
      </c>
      <c r="G95" s="142">
        <v>42500</v>
      </c>
      <c r="H95" s="121">
        <f t="shared" si="53"/>
        <v>22</v>
      </c>
      <c r="I95" s="121"/>
      <c r="M95" s="9"/>
      <c r="N95" s="28"/>
      <c r="O95" s="28"/>
      <c r="P95" s="28"/>
      <c r="Q95" s="28"/>
      <c r="R95" s="28"/>
      <c r="S95" s="28"/>
      <c r="T95" s="28"/>
      <c r="U95" s="28"/>
      <c r="V95" s="9"/>
      <c r="W95" s="9"/>
    </row>
    <row r="96" spans="1:28" ht="15" customHeight="1" x14ac:dyDescent="0.2">
      <c r="A96" s="135">
        <v>2016</v>
      </c>
      <c r="B96" s="121" t="s">
        <v>18</v>
      </c>
      <c r="C96" s="148" t="s">
        <v>106</v>
      </c>
      <c r="D96" s="148" t="s">
        <v>225</v>
      </c>
      <c r="E96" s="142">
        <v>42478</v>
      </c>
      <c r="F96" s="142">
        <v>42486</v>
      </c>
      <c r="G96" s="142">
        <v>42500</v>
      </c>
      <c r="H96" s="121">
        <f t="shared" si="53"/>
        <v>22</v>
      </c>
      <c r="I96" s="121"/>
      <c r="M96" s="9"/>
      <c r="N96" s="28"/>
      <c r="O96" s="28"/>
      <c r="P96" s="28"/>
      <c r="Q96" s="28"/>
      <c r="R96" s="28"/>
      <c r="S96" s="28"/>
      <c r="T96" s="28"/>
      <c r="U96" s="28"/>
      <c r="V96" s="9"/>
      <c r="W96" s="9"/>
    </row>
    <row r="97" spans="1:23" ht="15" customHeight="1" x14ac:dyDescent="0.2">
      <c r="A97" s="135">
        <v>2016</v>
      </c>
      <c r="B97" s="121" t="s">
        <v>18</v>
      </c>
      <c r="C97" s="148" t="s">
        <v>106</v>
      </c>
      <c r="D97" s="148" t="s">
        <v>226</v>
      </c>
      <c r="E97" s="142">
        <v>42478</v>
      </c>
      <c r="F97" s="142">
        <v>42486</v>
      </c>
      <c r="G97" s="142">
        <v>42500</v>
      </c>
      <c r="H97" s="121">
        <f t="shared" si="53"/>
        <v>22</v>
      </c>
      <c r="I97" s="121"/>
      <c r="M97" s="9"/>
      <c r="N97" s="28"/>
      <c r="O97" s="28"/>
      <c r="P97" s="28"/>
      <c r="Q97" s="28"/>
      <c r="R97" s="28"/>
      <c r="S97" s="28"/>
      <c r="T97" s="28"/>
      <c r="U97" s="28"/>
      <c r="V97" s="9"/>
      <c r="W97" s="9"/>
    </row>
    <row r="98" spans="1:23" ht="15" customHeight="1" x14ac:dyDescent="0.2">
      <c r="A98" s="135">
        <v>2016</v>
      </c>
      <c r="B98" s="121" t="s">
        <v>18</v>
      </c>
      <c r="C98" s="148" t="s">
        <v>106</v>
      </c>
      <c r="D98" s="148" t="s">
        <v>227</v>
      </c>
      <c r="E98" s="142">
        <v>42478</v>
      </c>
      <c r="F98" s="142">
        <v>42486</v>
      </c>
      <c r="G98" s="142">
        <v>42500</v>
      </c>
      <c r="H98" s="121">
        <f t="shared" si="53"/>
        <v>22</v>
      </c>
      <c r="I98" s="121"/>
      <c r="M98" s="9"/>
      <c r="N98" s="28"/>
      <c r="O98" s="28"/>
      <c r="P98" s="28"/>
      <c r="Q98" s="28"/>
      <c r="R98" s="28"/>
      <c r="S98" s="28"/>
      <c r="T98" s="28"/>
      <c r="U98" s="28"/>
      <c r="V98" s="9"/>
      <c r="W98" s="9"/>
    </row>
    <row r="99" spans="1:23" ht="15" customHeight="1" x14ac:dyDescent="0.2">
      <c r="A99" s="135">
        <v>2016</v>
      </c>
      <c r="B99" s="121" t="s">
        <v>18</v>
      </c>
      <c r="C99" s="148" t="s">
        <v>106</v>
      </c>
      <c r="D99" s="148" t="s">
        <v>228</v>
      </c>
      <c r="E99" s="142">
        <v>42478</v>
      </c>
      <c r="F99" s="142">
        <v>42486</v>
      </c>
      <c r="G99" s="142">
        <v>42500</v>
      </c>
      <c r="H99" s="121">
        <f t="shared" si="53"/>
        <v>22</v>
      </c>
      <c r="I99" s="121"/>
      <c r="M99" s="9"/>
      <c r="N99" s="28"/>
      <c r="O99" s="28"/>
      <c r="P99" s="28"/>
      <c r="Q99" s="28"/>
      <c r="R99" s="28"/>
      <c r="S99" s="28"/>
      <c r="T99" s="28"/>
      <c r="U99" s="28"/>
      <c r="V99" s="9"/>
      <c r="W99" s="9"/>
    </row>
    <row r="100" spans="1:23" ht="15" customHeight="1" x14ac:dyDescent="0.2">
      <c r="A100" s="135">
        <v>2016</v>
      </c>
      <c r="B100" s="121" t="s">
        <v>18</v>
      </c>
      <c r="C100" s="148" t="s">
        <v>106</v>
      </c>
      <c r="D100" s="148" t="s">
        <v>229</v>
      </c>
      <c r="E100" s="142">
        <v>42478</v>
      </c>
      <c r="F100" s="142">
        <v>42486</v>
      </c>
      <c r="G100" s="142">
        <v>42500</v>
      </c>
      <c r="H100" s="121">
        <f t="shared" si="53"/>
        <v>22</v>
      </c>
      <c r="I100" s="121"/>
      <c r="M100" s="9"/>
      <c r="N100" s="28"/>
      <c r="O100" s="28"/>
      <c r="P100" s="28"/>
      <c r="Q100" s="28"/>
      <c r="R100" s="28"/>
      <c r="S100" s="28"/>
      <c r="T100" s="28"/>
      <c r="U100" s="28"/>
      <c r="V100" s="9"/>
      <c r="W100" s="9"/>
    </row>
    <row r="101" spans="1:23" ht="15" customHeight="1" x14ac:dyDescent="0.2">
      <c r="A101" s="135">
        <v>2016</v>
      </c>
      <c r="B101" s="121" t="s">
        <v>18</v>
      </c>
      <c r="C101" s="148" t="s">
        <v>106</v>
      </c>
      <c r="D101" s="148" t="s">
        <v>230</v>
      </c>
      <c r="E101" s="142">
        <v>42478</v>
      </c>
      <c r="F101" s="142">
        <v>42486</v>
      </c>
      <c r="G101" s="142">
        <v>42500</v>
      </c>
      <c r="H101" s="121">
        <f t="shared" si="53"/>
        <v>22</v>
      </c>
      <c r="I101" s="121"/>
      <c r="M101" s="9"/>
      <c r="N101" s="28"/>
      <c r="O101" s="28"/>
      <c r="P101" s="28"/>
      <c r="Q101" s="28"/>
      <c r="R101" s="28"/>
      <c r="S101" s="28"/>
      <c r="T101" s="28"/>
      <c r="U101" s="28"/>
      <c r="V101" s="9"/>
      <c r="W101" s="9"/>
    </row>
    <row r="102" spans="1:23" ht="15" customHeight="1" x14ac:dyDescent="0.2">
      <c r="A102" s="135">
        <v>2016</v>
      </c>
      <c r="B102" s="121" t="s">
        <v>18</v>
      </c>
      <c r="C102" s="148" t="s">
        <v>106</v>
      </c>
      <c r="D102" s="148" t="s">
        <v>231</v>
      </c>
      <c r="E102" s="142">
        <v>42478</v>
      </c>
      <c r="F102" s="142"/>
      <c r="G102" s="142">
        <v>42486</v>
      </c>
      <c r="H102" s="121">
        <f t="shared" si="53"/>
        <v>8</v>
      </c>
      <c r="I102" s="121"/>
      <c r="M102" s="9"/>
      <c r="N102" s="28"/>
      <c r="O102" s="28"/>
      <c r="P102" s="28"/>
      <c r="Q102" s="28"/>
      <c r="R102" s="28"/>
      <c r="S102" s="28"/>
      <c r="T102" s="28"/>
      <c r="U102" s="28"/>
      <c r="V102" s="9"/>
      <c r="W102" s="9"/>
    </row>
    <row r="103" spans="1:23" ht="15" customHeight="1" x14ac:dyDescent="0.2">
      <c r="A103" s="135">
        <v>2016</v>
      </c>
      <c r="B103" s="121" t="s">
        <v>18</v>
      </c>
      <c r="C103" s="148" t="s">
        <v>106</v>
      </c>
      <c r="D103" s="148" t="s">
        <v>232</v>
      </c>
      <c r="E103" s="142">
        <v>42478</v>
      </c>
      <c r="F103" s="142">
        <v>42486</v>
      </c>
      <c r="G103" s="142">
        <v>42509</v>
      </c>
      <c r="H103" s="121">
        <f t="shared" si="53"/>
        <v>31</v>
      </c>
      <c r="I103" s="121"/>
      <c r="M103" s="9"/>
      <c r="N103" s="28"/>
      <c r="O103" s="28"/>
      <c r="P103" s="28"/>
      <c r="Q103" s="28"/>
      <c r="R103" s="28"/>
      <c r="S103" s="28"/>
      <c r="T103" s="28"/>
      <c r="U103" s="28"/>
      <c r="V103" s="9"/>
      <c r="W103" s="9"/>
    </row>
    <row r="104" spans="1:23" ht="15" customHeight="1" x14ac:dyDescent="0.2">
      <c r="A104" s="135">
        <v>2016</v>
      </c>
      <c r="B104" s="121" t="s">
        <v>18</v>
      </c>
      <c r="C104" s="148" t="s">
        <v>106</v>
      </c>
      <c r="D104" s="148" t="s">
        <v>233</v>
      </c>
      <c r="E104" s="142">
        <v>42486</v>
      </c>
      <c r="F104" s="142">
        <v>42500</v>
      </c>
      <c r="G104" s="142">
        <v>42509</v>
      </c>
      <c r="H104" s="121">
        <f t="shared" si="53"/>
        <v>23</v>
      </c>
      <c r="I104" s="121"/>
      <c r="M104" s="9"/>
      <c r="N104" s="28"/>
      <c r="O104" s="28"/>
      <c r="P104" s="28"/>
      <c r="Q104" s="28"/>
      <c r="R104" s="28"/>
      <c r="S104" s="28"/>
      <c r="T104" s="28"/>
      <c r="U104" s="28"/>
      <c r="V104" s="9"/>
      <c r="W104" s="9"/>
    </row>
    <row r="105" spans="1:23" ht="15" customHeight="1" x14ac:dyDescent="0.2">
      <c r="A105" s="135">
        <v>2016</v>
      </c>
      <c r="B105" s="121" t="s">
        <v>18</v>
      </c>
      <c r="C105" s="148" t="s">
        <v>106</v>
      </c>
      <c r="D105" s="148" t="s">
        <v>234</v>
      </c>
      <c r="E105" s="142">
        <v>42486</v>
      </c>
      <c r="F105" s="142">
        <v>42500</v>
      </c>
      <c r="G105" s="142">
        <v>42509</v>
      </c>
      <c r="H105" s="121">
        <f t="shared" si="53"/>
        <v>23</v>
      </c>
      <c r="I105" s="121"/>
      <c r="M105" s="9"/>
      <c r="N105" s="28"/>
      <c r="O105" s="28"/>
      <c r="P105" s="28"/>
      <c r="Q105" s="28"/>
      <c r="R105" s="28"/>
      <c r="S105" s="28"/>
      <c r="T105" s="28"/>
      <c r="U105" s="28"/>
      <c r="V105" s="9"/>
      <c r="W105" s="9"/>
    </row>
    <row r="106" spans="1:23" ht="15" customHeight="1" x14ac:dyDescent="0.2">
      <c r="A106" s="135">
        <v>2016</v>
      </c>
      <c r="B106" s="121" t="s">
        <v>18</v>
      </c>
      <c r="C106" s="148" t="s">
        <v>106</v>
      </c>
      <c r="D106" s="148" t="s">
        <v>235</v>
      </c>
      <c r="E106" s="142">
        <v>42500</v>
      </c>
      <c r="F106" s="142"/>
      <c r="G106" s="142">
        <v>42509</v>
      </c>
      <c r="H106" s="121">
        <f t="shared" si="53"/>
        <v>9</v>
      </c>
      <c r="I106" s="121"/>
      <c r="M106" s="9"/>
      <c r="N106" s="28"/>
      <c r="O106" s="28"/>
      <c r="P106" s="28"/>
      <c r="Q106" s="28"/>
      <c r="R106" s="28"/>
      <c r="S106" s="28"/>
      <c r="T106" s="28"/>
      <c r="U106" s="28"/>
      <c r="V106" s="9"/>
      <c r="W106" s="9"/>
    </row>
    <row r="107" spans="1:23" ht="15" customHeight="1" x14ac:dyDescent="0.2">
      <c r="A107" s="135">
        <v>2016</v>
      </c>
      <c r="B107" s="121" t="s">
        <v>18</v>
      </c>
      <c r="C107" s="148" t="s">
        <v>106</v>
      </c>
      <c r="D107" s="148" t="s">
        <v>236</v>
      </c>
      <c r="E107" s="142">
        <v>42500</v>
      </c>
      <c r="F107" s="142"/>
      <c r="G107" s="142">
        <v>42509</v>
      </c>
      <c r="H107" s="121">
        <f t="shared" si="53"/>
        <v>9</v>
      </c>
      <c r="I107" s="121"/>
      <c r="M107" s="9"/>
      <c r="N107" s="28"/>
      <c r="O107" s="28"/>
      <c r="P107" s="28"/>
      <c r="Q107" s="28"/>
      <c r="R107" s="28"/>
      <c r="S107" s="28"/>
      <c r="T107" s="28"/>
      <c r="U107" s="28"/>
      <c r="V107" s="9"/>
      <c r="W107" s="9"/>
    </row>
    <row r="108" spans="1:23" ht="15" customHeight="1" x14ac:dyDescent="0.2">
      <c r="A108" s="135">
        <v>2016</v>
      </c>
      <c r="B108" s="121" t="s">
        <v>18</v>
      </c>
      <c r="C108" s="148" t="s">
        <v>106</v>
      </c>
      <c r="D108" s="148" t="s">
        <v>237</v>
      </c>
      <c r="E108" s="142"/>
      <c r="F108" s="142">
        <v>42509</v>
      </c>
      <c r="G108" s="142"/>
      <c r="H108" s="121"/>
      <c r="I108" s="122" t="s">
        <v>239</v>
      </c>
      <c r="M108" s="9"/>
      <c r="N108" s="28"/>
      <c r="O108" s="28"/>
      <c r="P108" s="28"/>
      <c r="Q108" s="28"/>
      <c r="R108" s="28"/>
      <c r="S108" s="28"/>
      <c r="T108" s="28"/>
      <c r="U108" s="28"/>
      <c r="V108" s="9"/>
      <c r="W108" s="9"/>
    </row>
    <row r="109" spans="1:23" ht="15" customHeight="1" x14ac:dyDescent="0.2">
      <c r="A109" s="135">
        <v>2016</v>
      </c>
      <c r="B109" s="143" t="s">
        <v>18</v>
      </c>
      <c r="C109" s="149" t="s">
        <v>106</v>
      </c>
      <c r="D109" s="149" t="s">
        <v>238</v>
      </c>
      <c r="E109" s="147">
        <v>42509</v>
      </c>
      <c r="F109" s="147">
        <v>42516</v>
      </c>
      <c r="G109" s="147"/>
      <c r="H109" s="143"/>
      <c r="I109" s="122"/>
      <c r="M109" s="9"/>
      <c r="N109" s="28"/>
      <c r="O109" s="28"/>
      <c r="P109" s="28"/>
      <c r="Q109" s="28"/>
      <c r="R109" s="28"/>
      <c r="S109" s="28"/>
      <c r="T109" s="28"/>
      <c r="U109" s="28"/>
      <c r="V109" s="9"/>
      <c r="W109" s="9"/>
    </row>
    <row r="110" spans="1:23" ht="15" customHeight="1" x14ac:dyDescent="0.2">
      <c r="A110" s="135">
        <v>2016</v>
      </c>
      <c r="B110" s="121" t="s">
        <v>18</v>
      </c>
      <c r="C110" s="121" t="s">
        <v>104</v>
      </c>
      <c r="D110" s="148" t="s">
        <v>132</v>
      </c>
      <c r="E110" s="142">
        <v>42479</v>
      </c>
      <c r="F110" s="142"/>
      <c r="G110" s="142"/>
      <c r="H110" s="121"/>
      <c r="I110" s="121" t="s">
        <v>89</v>
      </c>
      <c r="J110" s="83"/>
      <c r="M110" s="9"/>
      <c r="N110" s="28"/>
      <c r="O110" s="28"/>
      <c r="P110" s="28"/>
      <c r="Q110" s="28"/>
      <c r="R110" s="28"/>
      <c r="S110" s="28"/>
      <c r="T110" s="28"/>
      <c r="U110" s="28"/>
      <c r="V110" s="9"/>
      <c r="W110" s="9"/>
    </row>
    <row r="111" spans="1:23" ht="15" customHeight="1" x14ac:dyDescent="0.2">
      <c r="A111" s="135">
        <v>2016</v>
      </c>
      <c r="B111" s="121" t="s">
        <v>18</v>
      </c>
      <c r="C111" s="121" t="s">
        <v>104</v>
      </c>
      <c r="D111" s="148" t="s">
        <v>133</v>
      </c>
      <c r="E111" s="142">
        <v>42479</v>
      </c>
      <c r="F111" s="142"/>
      <c r="G111" s="142"/>
      <c r="H111" s="121"/>
      <c r="I111" s="121" t="s">
        <v>89</v>
      </c>
      <c r="J111" s="83"/>
      <c r="M111" s="9"/>
      <c r="N111" s="28"/>
      <c r="O111" s="28"/>
      <c r="P111" s="28"/>
      <c r="Q111" s="28"/>
      <c r="R111" s="28"/>
      <c r="S111" s="28"/>
      <c r="T111" s="28"/>
      <c r="U111" s="28"/>
      <c r="V111" s="9"/>
      <c r="W111" s="9"/>
    </row>
    <row r="112" spans="1:23" ht="15" customHeight="1" x14ac:dyDescent="0.2">
      <c r="A112" s="135">
        <v>2016</v>
      </c>
      <c r="B112" s="121" t="s">
        <v>18</v>
      </c>
      <c r="C112" s="121" t="s">
        <v>104</v>
      </c>
      <c r="D112" s="148" t="s">
        <v>134</v>
      </c>
      <c r="E112" s="142">
        <v>42479</v>
      </c>
      <c r="F112" s="142"/>
      <c r="G112" s="142"/>
      <c r="H112" s="121"/>
      <c r="I112" s="121" t="s">
        <v>89</v>
      </c>
      <c r="M112" s="9"/>
      <c r="N112" s="28"/>
      <c r="O112" s="28"/>
      <c r="P112" s="28"/>
      <c r="Q112" s="28"/>
      <c r="R112" s="28"/>
      <c r="S112" s="28"/>
      <c r="T112" s="28"/>
      <c r="U112" s="28"/>
      <c r="V112" s="9"/>
      <c r="W112" s="9"/>
    </row>
    <row r="113" spans="1:23" ht="15" customHeight="1" x14ac:dyDescent="0.2">
      <c r="A113" s="135">
        <v>2016</v>
      </c>
      <c r="B113" s="121" t="s">
        <v>18</v>
      </c>
      <c r="C113" s="148" t="s">
        <v>106</v>
      </c>
      <c r="D113" s="148" t="s">
        <v>199</v>
      </c>
      <c r="E113" s="142">
        <v>42478</v>
      </c>
      <c r="F113" s="49"/>
      <c r="G113" s="49"/>
      <c r="H113" s="49"/>
      <c r="I113" s="121" t="s">
        <v>89</v>
      </c>
      <c r="M113" s="9"/>
      <c r="N113" s="28"/>
      <c r="O113" s="28"/>
      <c r="P113" s="28"/>
      <c r="Q113" s="28"/>
      <c r="R113" s="28"/>
      <c r="S113" s="28"/>
      <c r="T113" s="28"/>
      <c r="U113" s="28"/>
      <c r="V113" s="9"/>
      <c r="W113" s="9"/>
    </row>
    <row r="114" spans="1:23" ht="15" customHeight="1" x14ac:dyDescent="0.2">
      <c r="A114" s="135">
        <v>2016</v>
      </c>
      <c r="B114" s="121" t="s">
        <v>18</v>
      </c>
      <c r="C114" s="148" t="s">
        <v>106</v>
      </c>
      <c r="D114" s="148" t="s">
        <v>167</v>
      </c>
      <c r="E114" s="142">
        <v>42478</v>
      </c>
      <c r="F114" s="142"/>
      <c r="G114" s="142"/>
      <c r="H114" s="121"/>
      <c r="I114" s="121" t="s">
        <v>89</v>
      </c>
      <c r="M114" s="9"/>
      <c r="N114" s="28"/>
      <c r="O114" s="28"/>
      <c r="P114" s="28"/>
      <c r="Q114" s="28"/>
      <c r="R114" s="28"/>
      <c r="S114" s="28"/>
      <c r="T114" s="28"/>
      <c r="U114" s="28"/>
      <c r="V114" s="9"/>
      <c r="W114" s="9"/>
    </row>
    <row r="115" spans="1:23" ht="15" customHeight="1" x14ac:dyDescent="0.2">
      <c r="M115" s="9"/>
      <c r="N115" s="28"/>
      <c r="O115" s="28"/>
      <c r="P115" s="28"/>
      <c r="Q115" s="28"/>
      <c r="R115" s="28"/>
      <c r="S115" s="28"/>
      <c r="T115" s="28"/>
      <c r="U115" s="28"/>
      <c r="V115" s="9"/>
      <c r="W115" s="9"/>
    </row>
    <row r="116" spans="1:23" ht="15" customHeight="1" x14ac:dyDescent="0.2">
      <c r="M116" s="9"/>
      <c r="N116" s="28"/>
      <c r="O116" s="28"/>
      <c r="P116" s="28"/>
      <c r="Q116" s="28"/>
      <c r="R116" s="28"/>
      <c r="S116" s="28"/>
      <c r="T116" s="28"/>
      <c r="U116" s="28"/>
      <c r="V116" s="9"/>
      <c r="W116" s="9"/>
    </row>
    <row r="117" spans="1:23" ht="15" customHeight="1" x14ac:dyDescent="0.2">
      <c r="M117" s="9"/>
      <c r="N117" s="28"/>
      <c r="O117" s="28"/>
      <c r="P117" s="28"/>
      <c r="Q117" s="28"/>
      <c r="R117" s="28"/>
      <c r="S117" s="28"/>
      <c r="T117" s="28"/>
      <c r="U117" s="28"/>
      <c r="V117" s="9"/>
      <c r="W117" s="9"/>
    </row>
    <row r="118" spans="1:23" ht="15" customHeight="1" x14ac:dyDescent="0.2">
      <c r="M118" s="9"/>
      <c r="N118" s="28"/>
      <c r="O118" s="28"/>
      <c r="P118" s="28"/>
      <c r="Q118" s="28"/>
      <c r="R118" s="28"/>
      <c r="S118" s="28"/>
      <c r="T118" s="28"/>
      <c r="U118" s="28"/>
      <c r="V118" s="9"/>
      <c r="W118" s="9"/>
    </row>
    <row r="119" spans="1:23" ht="15" customHeight="1" x14ac:dyDescent="0.2">
      <c r="M119" s="9"/>
      <c r="N119" s="28"/>
      <c r="O119" s="28"/>
      <c r="P119" s="28"/>
      <c r="Q119" s="28"/>
      <c r="R119" s="28"/>
      <c r="S119" s="28"/>
      <c r="T119" s="28"/>
      <c r="U119" s="28"/>
      <c r="V119" s="9"/>
      <c r="W119" s="9"/>
    </row>
    <row r="120" spans="1:23" ht="15" customHeight="1" x14ac:dyDescent="0.2">
      <c r="M120" s="9"/>
      <c r="N120" s="28"/>
      <c r="O120" s="28"/>
      <c r="P120" s="28"/>
      <c r="Q120" s="28"/>
      <c r="R120" s="28"/>
      <c r="S120" s="28"/>
      <c r="T120" s="28"/>
      <c r="U120" s="28"/>
      <c r="V120" s="9"/>
      <c r="W120" s="9"/>
    </row>
    <row r="121" spans="1:23" ht="15" customHeight="1" x14ac:dyDescent="0.2">
      <c r="M121" s="9"/>
      <c r="N121" s="28"/>
      <c r="O121" s="28"/>
      <c r="P121" s="28"/>
      <c r="Q121" s="28"/>
      <c r="R121" s="28"/>
      <c r="S121" s="28"/>
      <c r="T121" s="28"/>
      <c r="U121" s="28"/>
      <c r="V121" s="9"/>
      <c r="W121" s="9"/>
    </row>
    <row r="122" spans="1:23" ht="15" customHeight="1" x14ac:dyDescent="0.2">
      <c r="M122" s="9"/>
      <c r="N122" s="28"/>
      <c r="O122" s="28"/>
      <c r="P122" s="28"/>
      <c r="Q122" s="28"/>
      <c r="R122" s="28"/>
      <c r="S122" s="28"/>
      <c r="T122" s="28"/>
      <c r="U122" s="28"/>
      <c r="V122" s="9"/>
      <c r="W122" s="9"/>
    </row>
    <row r="123" spans="1:23" ht="15" customHeight="1" x14ac:dyDescent="0.2">
      <c r="M123" s="9"/>
      <c r="N123" s="28"/>
      <c r="O123" s="28"/>
      <c r="P123" s="28"/>
      <c r="Q123" s="28"/>
      <c r="R123" s="28"/>
      <c r="S123" s="28"/>
      <c r="T123" s="28"/>
      <c r="U123" s="28"/>
      <c r="V123" s="9"/>
      <c r="W123" s="9"/>
    </row>
    <row r="124" spans="1:23" ht="15" customHeight="1" x14ac:dyDescent="0.2">
      <c r="M124" s="9"/>
      <c r="N124" s="28"/>
      <c r="O124" s="28"/>
      <c r="P124" s="28"/>
      <c r="Q124" s="28"/>
      <c r="R124" s="28"/>
      <c r="S124" s="28"/>
      <c r="T124" s="28"/>
      <c r="U124" s="28"/>
      <c r="V124" s="9"/>
      <c r="W124" s="9"/>
    </row>
    <row r="125" spans="1:23" ht="15" customHeight="1" x14ac:dyDescent="0.2">
      <c r="M125" s="9"/>
      <c r="N125" s="28"/>
      <c r="O125" s="28"/>
      <c r="P125" s="28"/>
      <c r="Q125" s="28"/>
      <c r="R125" s="28"/>
      <c r="S125" s="28"/>
      <c r="T125" s="28"/>
      <c r="U125" s="28"/>
      <c r="V125" s="9"/>
      <c r="W125" s="9"/>
    </row>
    <row r="126" spans="1:23" ht="15" customHeight="1" x14ac:dyDescent="0.2">
      <c r="M126" s="9"/>
      <c r="N126" s="28"/>
      <c r="O126" s="28"/>
      <c r="P126" s="28"/>
      <c r="Q126" s="28"/>
      <c r="R126" s="28"/>
      <c r="S126" s="28"/>
      <c r="T126" s="28"/>
      <c r="U126" s="28"/>
      <c r="V126" s="9"/>
      <c r="W126" s="9"/>
    </row>
    <row r="127" spans="1:23" ht="15" customHeight="1" x14ac:dyDescent="0.2">
      <c r="M127" s="9"/>
      <c r="N127" s="28"/>
      <c r="O127" s="28"/>
      <c r="P127" s="28"/>
      <c r="Q127" s="28"/>
      <c r="R127" s="28"/>
      <c r="S127" s="28"/>
      <c r="T127" s="28"/>
      <c r="U127" s="28"/>
      <c r="V127" s="9"/>
      <c r="W127" s="9"/>
    </row>
    <row r="128" spans="1:23" ht="15" customHeight="1" x14ac:dyDescent="0.2">
      <c r="M128" s="9"/>
      <c r="N128" s="28"/>
      <c r="O128" s="28"/>
      <c r="P128" s="28"/>
      <c r="Q128" s="28"/>
      <c r="R128" s="28"/>
      <c r="S128" s="28"/>
      <c r="T128" s="28"/>
      <c r="U128" s="28"/>
      <c r="V128" s="9"/>
      <c r="W128" s="9"/>
    </row>
    <row r="129" spans="13:23" ht="15" customHeight="1" x14ac:dyDescent="0.2">
      <c r="M129" s="9"/>
      <c r="N129" s="28"/>
      <c r="O129" s="28"/>
      <c r="P129" s="28"/>
      <c r="Q129" s="28"/>
      <c r="R129" s="28"/>
      <c r="S129" s="28"/>
      <c r="T129" s="28"/>
      <c r="U129" s="28"/>
      <c r="V129" s="9"/>
      <c r="W129" s="9"/>
    </row>
    <row r="130" spans="13:23" ht="15" customHeight="1" x14ac:dyDescent="0.2">
      <c r="M130" s="9"/>
      <c r="N130" s="28"/>
      <c r="O130" s="28"/>
      <c r="P130" s="28"/>
      <c r="Q130" s="28"/>
      <c r="R130" s="28"/>
      <c r="S130" s="28"/>
      <c r="T130" s="28"/>
      <c r="U130" s="28"/>
      <c r="V130" s="9"/>
      <c r="W130" s="9"/>
    </row>
    <row r="131" spans="13:23" ht="15" customHeight="1" x14ac:dyDescent="0.2">
      <c r="M131" s="9"/>
      <c r="N131" s="28"/>
      <c r="O131" s="28"/>
      <c r="P131" s="28"/>
      <c r="Q131" s="28"/>
      <c r="R131" s="28"/>
      <c r="S131" s="28"/>
      <c r="T131" s="28"/>
      <c r="U131" s="28"/>
      <c r="V131" s="9"/>
      <c r="W131" s="9"/>
    </row>
    <row r="132" spans="13:23" ht="15" customHeight="1" x14ac:dyDescent="0.2">
      <c r="M132" s="9"/>
      <c r="N132" s="28"/>
      <c r="O132" s="28"/>
      <c r="P132" s="28"/>
      <c r="Q132" s="28"/>
      <c r="R132" s="28"/>
      <c r="S132" s="28"/>
      <c r="T132" s="28"/>
      <c r="U132" s="28"/>
      <c r="V132" s="9"/>
      <c r="W132" s="9"/>
    </row>
    <row r="133" spans="13:23" ht="15" customHeight="1" x14ac:dyDescent="0.2">
      <c r="M133" s="9"/>
      <c r="N133" s="28"/>
      <c r="O133" s="28"/>
      <c r="P133" s="28"/>
      <c r="Q133" s="28"/>
      <c r="R133" s="28"/>
      <c r="S133" s="28"/>
      <c r="T133" s="28"/>
      <c r="U133" s="28"/>
      <c r="V133" s="9"/>
      <c r="W133" s="9"/>
    </row>
    <row r="134" spans="13:23" ht="15" customHeight="1" x14ac:dyDescent="0.2">
      <c r="M134" s="9"/>
      <c r="N134" s="28"/>
      <c r="O134" s="28"/>
      <c r="P134" s="28"/>
      <c r="Q134" s="28"/>
      <c r="R134" s="28"/>
      <c r="S134" s="28"/>
      <c r="T134" s="28"/>
      <c r="U134" s="28"/>
      <c r="V134" s="9"/>
      <c r="W134" s="9"/>
    </row>
    <row r="135" spans="13:23" ht="15" customHeight="1" x14ac:dyDescent="0.2">
      <c r="M135" s="9"/>
      <c r="N135" s="28"/>
      <c r="O135" s="28"/>
      <c r="P135" s="28"/>
      <c r="Q135" s="28"/>
      <c r="R135" s="28"/>
      <c r="S135" s="28"/>
      <c r="T135" s="28"/>
      <c r="U135" s="28"/>
      <c r="V135" s="9"/>
      <c r="W135" s="9"/>
    </row>
    <row r="136" spans="13:23" ht="15" customHeight="1" x14ac:dyDescent="0.2">
      <c r="M136" s="9"/>
      <c r="N136" s="28"/>
      <c r="O136" s="28"/>
      <c r="P136" s="28"/>
      <c r="Q136" s="28"/>
      <c r="R136" s="28"/>
      <c r="S136" s="28"/>
      <c r="T136" s="28"/>
      <c r="U136" s="28"/>
      <c r="V136" s="9"/>
      <c r="W136" s="9"/>
    </row>
    <row r="137" spans="13:23" ht="15" customHeight="1" x14ac:dyDescent="0.2">
      <c r="M137" s="9"/>
      <c r="N137" s="28"/>
      <c r="O137" s="28"/>
      <c r="P137" s="28"/>
      <c r="Q137" s="28"/>
      <c r="R137" s="28"/>
      <c r="S137" s="28"/>
      <c r="T137" s="28"/>
      <c r="U137" s="28"/>
      <c r="V137" s="9"/>
      <c r="W137" s="9"/>
    </row>
    <row r="138" spans="13:23" ht="15" customHeight="1" x14ac:dyDescent="0.2">
      <c r="M138" s="9"/>
      <c r="N138" s="28"/>
      <c r="O138" s="28"/>
      <c r="P138" s="28"/>
      <c r="Q138" s="28"/>
      <c r="R138" s="28"/>
      <c r="S138" s="28"/>
      <c r="T138" s="28"/>
      <c r="U138" s="28"/>
      <c r="V138" s="9"/>
      <c r="W138" s="9"/>
    </row>
    <row r="139" spans="13:23" ht="15" customHeight="1" x14ac:dyDescent="0.2">
      <c r="M139" s="9"/>
      <c r="N139" s="28"/>
      <c r="O139" s="28"/>
      <c r="P139" s="28"/>
      <c r="Q139" s="28"/>
      <c r="R139" s="28"/>
      <c r="S139" s="28"/>
      <c r="T139" s="28"/>
      <c r="U139" s="28"/>
      <c r="V139" s="9"/>
      <c r="W139" s="9"/>
    </row>
    <row r="140" spans="13:23" ht="15" customHeight="1" x14ac:dyDescent="0.2">
      <c r="M140" s="9"/>
      <c r="N140" s="28"/>
      <c r="O140" s="28"/>
      <c r="P140" s="28"/>
      <c r="Q140" s="28"/>
      <c r="R140" s="28"/>
      <c r="S140" s="28"/>
      <c r="T140" s="28"/>
      <c r="U140" s="28"/>
      <c r="V140" s="9"/>
      <c r="W140" s="9"/>
    </row>
    <row r="141" spans="13:23" ht="15" customHeight="1" x14ac:dyDescent="0.2">
      <c r="M141" s="9"/>
      <c r="N141" s="28"/>
      <c r="O141" s="28"/>
      <c r="P141" s="28"/>
      <c r="Q141" s="28"/>
      <c r="R141" s="28"/>
      <c r="S141" s="28"/>
      <c r="T141" s="28"/>
      <c r="U141" s="28"/>
      <c r="V141" s="9"/>
      <c r="W141" s="9"/>
    </row>
    <row r="192" spans="11:28" ht="15" customHeight="1" x14ac:dyDescent="0.2">
      <c r="K192" s="17"/>
      <c r="Y192"/>
      <c r="Z192"/>
      <c r="AA192"/>
      <c r="AB192"/>
    </row>
    <row r="195" spans="12:24" ht="15" customHeight="1" x14ac:dyDescent="0.2">
      <c r="L195" s="16"/>
      <c r="N195" s="16"/>
      <c r="O195" s="16"/>
      <c r="P195" s="16"/>
      <c r="Q195" s="16"/>
      <c r="R195" s="16"/>
      <c r="S195"/>
      <c r="T195"/>
      <c r="U195"/>
      <c r="V195"/>
      <c r="W195"/>
      <c r="X195"/>
    </row>
  </sheetData>
  <autoFilter ref="A2:H113"/>
  <mergeCells count="3">
    <mergeCell ref="N1:Q1"/>
    <mergeCell ref="R1:U1"/>
    <mergeCell ref="V1:X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workbookViewId="0">
      <selection activeCell="Q34" sqref="Q34"/>
    </sheetView>
  </sheetViews>
  <sheetFormatPr baseColWidth="10" defaultColWidth="8.83203125" defaultRowHeight="15" x14ac:dyDescent="0.2"/>
  <cols>
    <col min="12" max="13" width="8.83203125" style="10"/>
  </cols>
  <sheetData>
    <row r="1" spans="1:13" s="6" customFormat="1" x14ac:dyDescent="0.2">
      <c r="A1" s="3" t="s">
        <v>39</v>
      </c>
      <c r="B1" s="5"/>
      <c r="C1" s="5"/>
      <c r="L1" s="10"/>
      <c r="M1" s="10"/>
    </row>
    <row r="2" spans="1:13" s="6" customFormat="1" x14ac:dyDescent="0.2">
      <c r="A2" s="7" t="s">
        <v>40</v>
      </c>
      <c r="B2" s="7" t="s">
        <v>41</v>
      </c>
      <c r="C2" s="7" t="s">
        <v>42</v>
      </c>
      <c r="L2" s="10"/>
      <c r="M2" s="10"/>
    </row>
    <row r="3" spans="1:13" s="6" customFormat="1" x14ac:dyDescent="0.2">
      <c r="A3" s="9" t="s">
        <v>43</v>
      </c>
      <c r="B3" s="9"/>
      <c r="C3" s="9"/>
      <c r="L3" s="10"/>
      <c r="M3" s="10"/>
    </row>
    <row r="4" spans="1:13" s="6" customFormat="1" x14ac:dyDescent="0.2">
      <c r="A4" s="5" t="s">
        <v>29</v>
      </c>
      <c r="B4" s="5">
        <v>45.7</v>
      </c>
      <c r="C4" s="5">
        <v>25.8</v>
      </c>
      <c r="F4" s="6" t="s">
        <v>49</v>
      </c>
      <c r="G4" s="6">
        <f>AVERAGE(B4,B6)</f>
        <v>24.450000000000003</v>
      </c>
      <c r="L4" s="10"/>
      <c r="M4" s="10"/>
    </row>
    <row r="5" spans="1:13" s="6" customFormat="1" x14ac:dyDescent="0.2">
      <c r="A5" s="5" t="s">
        <v>22</v>
      </c>
      <c r="B5" s="5">
        <v>21.2</v>
      </c>
      <c r="C5" s="5">
        <v>10.6</v>
      </c>
      <c r="F5" s="6" t="s">
        <v>63</v>
      </c>
      <c r="G5" s="6">
        <f>AVERAGE(B5,B4)</f>
        <v>33.450000000000003</v>
      </c>
      <c r="L5" s="10"/>
      <c r="M5" s="10"/>
    </row>
    <row r="6" spans="1:13" s="6" customFormat="1" x14ac:dyDescent="0.2">
      <c r="A6" s="5" t="s">
        <v>28</v>
      </c>
      <c r="B6" s="5">
        <v>3.2</v>
      </c>
      <c r="C6" s="5">
        <v>1.5</v>
      </c>
      <c r="F6" s="6" t="s">
        <v>53</v>
      </c>
      <c r="G6" s="6">
        <f>AVERAGE(B5,B13)</f>
        <v>35.65</v>
      </c>
      <c r="L6" s="10"/>
      <c r="M6" s="10"/>
    </row>
    <row r="7" spans="1:13" s="6" customFormat="1" x14ac:dyDescent="0.2">
      <c r="A7" s="5" t="s">
        <v>23</v>
      </c>
      <c r="B7" s="5">
        <v>16.8</v>
      </c>
      <c r="C7" s="5">
        <v>7.5</v>
      </c>
      <c r="F7" s="6" t="s">
        <v>58</v>
      </c>
      <c r="G7" s="6">
        <f>AVERAGE(B5,B7)</f>
        <v>19</v>
      </c>
      <c r="L7" s="10"/>
      <c r="M7" s="10"/>
    </row>
    <row r="8" spans="1:13" s="6" customFormat="1" x14ac:dyDescent="0.2">
      <c r="A8" s="5" t="s">
        <v>30</v>
      </c>
      <c r="B8" s="5">
        <v>22.8</v>
      </c>
      <c r="C8" s="5">
        <v>0.1</v>
      </c>
      <c r="F8" s="6" t="s">
        <v>51</v>
      </c>
      <c r="G8" s="6">
        <f>AVERAGE(B9,B10)</f>
        <v>3.15</v>
      </c>
      <c r="L8" s="10"/>
      <c r="M8" s="10"/>
    </row>
    <row r="9" spans="1:13" s="6" customFormat="1" x14ac:dyDescent="0.2">
      <c r="A9" s="5" t="s">
        <v>24</v>
      </c>
      <c r="B9" s="5">
        <v>4.0999999999999996</v>
      </c>
      <c r="C9" s="5">
        <v>0.1</v>
      </c>
      <c r="F9" s="6" t="s">
        <v>64</v>
      </c>
      <c r="G9" s="6">
        <f>AVERAGE(B5,B10)</f>
        <v>11.7</v>
      </c>
      <c r="L9" s="10"/>
      <c r="M9" s="10"/>
    </row>
    <row r="10" spans="1:13" x14ac:dyDescent="0.2">
      <c r="A10" s="5" t="s">
        <v>25</v>
      </c>
      <c r="B10" s="5">
        <v>2.2000000000000002</v>
      </c>
      <c r="C10" s="8">
        <v>0</v>
      </c>
      <c r="F10" t="s">
        <v>55</v>
      </c>
      <c r="G10">
        <f>AVERAGE(B12,B4)</f>
        <v>29.35</v>
      </c>
    </row>
    <row r="11" spans="1:13" x14ac:dyDescent="0.2">
      <c r="A11" s="5" t="s">
        <v>27</v>
      </c>
      <c r="B11" s="5">
        <v>33.4</v>
      </c>
      <c r="C11" s="8">
        <v>0</v>
      </c>
      <c r="F11" t="s">
        <v>50</v>
      </c>
      <c r="G11">
        <f>AVERAGE(B13,B6)</f>
        <v>26.650000000000002</v>
      </c>
    </row>
    <row r="12" spans="1:13" x14ac:dyDescent="0.2">
      <c r="A12" s="5" t="s">
        <v>31</v>
      </c>
      <c r="B12" s="5">
        <v>13</v>
      </c>
      <c r="C12" s="8">
        <v>2</v>
      </c>
      <c r="F12" t="s">
        <v>48</v>
      </c>
      <c r="G12">
        <f>AVERAGE(B13,B8)</f>
        <v>36.450000000000003</v>
      </c>
    </row>
    <row r="13" spans="1:13" x14ac:dyDescent="0.2">
      <c r="A13" s="5" t="s">
        <v>26</v>
      </c>
      <c r="B13" s="5">
        <v>50.1</v>
      </c>
      <c r="C13" s="5">
        <v>10.1</v>
      </c>
    </row>
    <row r="16" spans="1:13" x14ac:dyDescent="0.2">
      <c r="A16" s="3" t="s">
        <v>241</v>
      </c>
      <c r="B16" s="47"/>
      <c r="C16" s="47"/>
      <c r="D16" s="10"/>
      <c r="E16" s="10"/>
      <c r="F16" s="10"/>
      <c r="G16" s="10"/>
    </row>
    <row r="17" spans="1:15" s="10" customFormat="1" x14ac:dyDescent="0.2">
      <c r="A17" s="3"/>
      <c r="B17" s="192">
        <v>2013</v>
      </c>
      <c r="C17" s="193"/>
      <c r="D17" s="194">
        <v>2014</v>
      </c>
      <c r="E17" s="195"/>
      <c r="F17" s="198">
        <v>2015</v>
      </c>
      <c r="G17" s="199"/>
      <c r="H17" s="196" t="s">
        <v>113</v>
      </c>
      <c r="I17" s="197"/>
      <c r="L17" s="43" t="s">
        <v>242</v>
      </c>
      <c r="M17" s="43"/>
      <c r="N17" s="43"/>
      <c r="O17" s="43"/>
    </row>
    <row r="18" spans="1:15" x14ac:dyDescent="0.2">
      <c r="A18" s="7" t="s">
        <v>40</v>
      </c>
      <c r="B18" s="69" t="s">
        <v>41</v>
      </c>
      <c r="C18" s="70" t="s">
        <v>42</v>
      </c>
      <c r="D18" s="65" t="s">
        <v>41</v>
      </c>
      <c r="E18" s="66" t="s">
        <v>42</v>
      </c>
      <c r="F18" s="65" t="s">
        <v>41</v>
      </c>
      <c r="G18" s="66" t="s">
        <v>42</v>
      </c>
      <c r="H18" s="77" t="s">
        <v>41</v>
      </c>
      <c r="I18" s="78" t="s">
        <v>42</v>
      </c>
      <c r="L18"/>
      <c r="M18"/>
      <c r="N18" s="10"/>
      <c r="O18" s="10"/>
    </row>
    <row r="19" spans="1:15" x14ac:dyDescent="0.2">
      <c r="A19" s="47" t="s">
        <v>29</v>
      </c>
      <c r="B19" s="64">
        <v>45.7</v>
      </c>
      <c r="C19" s="71">
        <v>25.8</v>
      </c>
      <c r="D19" s="68">
        <v>0</v>
      </c>
      <c r="E19" s="76">
        <v>3.2</v>
      </c>
      <c r="F19" s="68">
        <v>0</v>
      </c>
      <c r="G19" s="76">
        <v>5.5</v>
      </c>
      <c r="H19" s="79">
        <f t="shared" ref="H19:I23" si="0">B19+D19+F19</f>
        <v>45.7</v>
      </c>
      <c r="I19" s="79">
        <f t="shared" si="0"/>
        <v>34.5</v>
      </c>
      <c r="L19" t="s">
        <v>29</v>
      </c>
      <c r="M19" s="80">
        <f>H19</f>
        <v>45.7</v>
      </c>
      <c r="N19" s="10"/>
      <c r="O19" s="10"/>
    </row>
    <row r="20" spans="1:15" x14ac:dyDescent="0.2">
      <c r="A20" s="47" t="s">
        <v>28</v>
      </c>
      <c r="B20" s="64">
        <v>3.2</v>
      </c>
      <c r="C20" s="71">
        <v>1.5</v>
      </c>
      <c r="D20" s="68">
        <v>0</v>
      </c>
      <c r="E20" s="76">
        <v>2</v>
      </c>
      <c r="F20" s="68">
        <v>0</v>
      </c>
      <c r="G20" s="76">
        <v>1.5</v>
      </c>
      <c r="H20" s="79">
        <f t="shared" si="0"/>
        <v>3.2</v>
      </c>
      <c r="I20" s="79">
        <f t="shared" si="0"/>
        <v>5</v>
      </c>
      <c r="L20" t="s">
        <v>125</v>
      </c>
      <c r="M20" s="80">
        <f>AVERAGE(H19,H21)</f>
        <v>36.25</v>
      </c>
      <c r="N20" s="10"/>
      <c r="O20" s="10"/>
    </row>
    <row r="21" spans="1:15" x14ac:dyDescent="0.2">
      <c r="A21" s="47" t="s">
        <v>30</v>
      </c>
      <c r="B21" s="64">
        <v>22.8</v>
      </c>
      <c r="C21" s="71">
        <v>0.1</v>
      </c>
      <c r="D21" s="68">
        <v>2</v>
      </c>
      <c r="E21" s="76">
        <v>0.2</v>
      </c>
      <c r="F21" s="68">
        <v>2</v>
      </c>
      <c r="G21" s="76">
        <v>3.7</v>
      </c>
      <c r="H21" s="79">
        <f t="shared" si="0"/>
        <v>26.8</v>
      </c>
      <c r="I21" s="79">
        <f t="shared" si="0"/>
        <v>4</v>
      </c>
      <c r="L21" s="121" t="s">
        <v>120</v>
      </c>
      <c r="M21" s="80">
        <f>AVERAGE(H19,H23)</f>
        <v>32.049999999999997</v>
      </c>
      <c r="N21" s="10"/>
      <c r="O21" s="10"/>
    </row>
    <row r="22" spans="1:15" x14ac:dyDescent="0.2">
      <c r="A22" s="47" t="s">
        <v>26</v>
      </c>
      <c r="B22" s="64">
        <v>50.1</v>
      </c>
      <c r="C22" s="71">
        <v>10.1</v>
      </c>
      <c r="D22" s="68">
        <v>2</v>
      </c>
      <c r="E22" s="76">
        <v>4.3</v>
      </c>
      <c r="F22" s="68">
        <v>6</v>
      </c>
      <c r="G22" s="76">
        <v>2</v>
      </c>
      <c r="H22" s="79">
        <f t="shared" si="0"/>
        <v>58.1</v>
      </c>
      <c r="I22" s="79">
        <f t="shared" si="0"/>
        <v>16.399999999999999</v>
      </c>
      <c r="L22" s="121" t="s">
        <v>118</v>
      </c>
      <c r="M22" s="80">
        <f>AVERAGE(H19,H22)</f>
        <v>51.900000000000006</v>
      </c>
      <c r="N22" s="10"/>
      <c r="O22" s="10"/>
    </row>
    <row r="23" spans="1:15" x14ac:dyDescent="0.2">
      <c r="A23" s="109" t="s">
        <v>31</v>
      </c>
      <c r="B23" s="123">
        <v>13</v>
      </c>
      <c r="C23" s="125">
        <v>2</v>
      </c>
      <c r="D23" s="68">
        <v>2</v>
      </c>
      <c r="E23" s="76">
        <v>1.2</v>
      </c>
      <c r="F23" s="68">
        <v>3.4</v>
      </c>
      <c r="G23" s="76">
        <v>0</v>
      </c>
      <c r="H23" s="79">
        <f t="shared" si="0"/>
        <v>18.399999999999999</v>
      </c>
      <c r="I23" s="79">
        <f t="shared" si="0"/>
        <v>3.2</v>
      </c>
      <c r="L23" s="121" t="s">
        <v>121</v>
      </c>
      <c r="M23" s="80">
        <f>AVERAGE(H21,H20)</f>
        <v>15</v>
      </c>
      <c r="N23" s="10"/>
      <c r="O23" s="10"/>
    </row>
    <row r="24" spans="1:15" x14ac:dyDescent="0.2">
      <c r="A24" s="59" t="s">
        <v>23</v>
      </c>
      <c r="B24" s="73">
        <v>16.8</v>
      </c>
      <c r="C24" s="74">
        <v>7.5</v>
      </c>
      <c r="D24" s="60">
        <v>5</v>
      </c>
      <c r="E24" s="61">
        <v>7.5</v>
      </c>
      <c r="F24" s="60"/>
      <c r="G24" s="61"/>
      <c r="H24" s="60">
        <f>B24+D24</f>
        <v>21.8</v>
      </c>
      <c r="I24" s="67">
        <f>C24+E24</f>
        <v>15</v>
      </c>
      <c r="L24" s="121" t="s">
        <v>163</v>
      </c>
      <c r="M24" s="80">
        <f>AVERAGE(H21,H23)</f>
        <v>22.6</v>
      </c>
      <c r="N24" s="10"/>
      <c r="O24" s="10"/>
    </row>
    <row r="25" spans="1:15" x14ac:dyDescent="0.2">
      <c r="A25" s="59" t="s">
        <v>24</v>
      </c>
      <c r="B25" s="73">
        <v>4.0999999999999996</v>
      </c>
      <c r="C25" s="74">
        <v>0.1</v>
      </c>
      <c r="D25" s="60">
        <v>0</v>
      </c>
      <c r="E25" s="61">
        <v>0.3</v>
      </c>
      <c r="F25" s="60"/>
      <c r="G25" s="61"/>
      <c r="H25" s="60">
        <f t="shared" ref="H25:H28" si="1">B25+D25</f>
        <v>4.0999999999999996</v>
      </c>
      <c r="I25" s="67">
        <f t="shared" ref="I25:I28" si="2">C25+E25</f>
        <v>0.4</v>
      </c>
      <c r="L25" s="121" t="s">
        <v>119</v>
      </c>
      <c r="M25" s="80">
        <f>AVERAGE(H21,H22)</f>
        <v>42.45</v>
      </c>
      <c r="N25" s="10"/>
      <c r="O25" s="10"/>
    </row>
    <row r="26" spans="1:15" x14ac:dyDescent="0.2">
      <c r="A26" s="59" t="s">
        <v>25</v>
      </c>
      <c r="B26" s="73">
        <v>2.2000000000000002</v>
      </c>
      <c r="C26" s="75">
        <v>0</v>
      </c>
      <c r="D26" s="60">
        <v>0</v>
      </c>
      <c r="E26" s="61">
        <v>0.5</v>
      </c>
      <c r="F26" s="60"/>
      <c r="G26" s="61"/>
      <c r="H26" s="60">
        <f t="shared" si="1"/>
        <v>2.2000000000000002</v>
      </c>
      <c r="I26" s="67">
        <f t="shared" si="2"/>
        <v>0.5</v>
      </c>
      <c r="L26" s="121" t="s">
        <v>55</v>
      </c>
      <c r="M26" s="80">
        <f>AVERAGE(H23,H19)</f>
        <v>32.049999999999997</v>
      </c>
      <c r="N26" s="10"/>
      <c r="O26" s="10"/>
    </row>
    <row r="27" spans="1:15" x14ac:dyDescent="0.2">
      <c r="A27" s="59" t="s">
        <v>27</v>
      </c>
      <c r="B27" s="73">
        <v>33.4</v>
      </c>
      <c r="C27" s="75">
        <v>0</v>
      </c>
      <c r="D27" s="60">
        <v>0</v>
      </c>
      <c r="E27" s="61">
        <v>0.1</v>
      </c>
      <c r="F27" s="60"/>
      <c r="G27" s="61"/>
      <c r="H27" s="60">
        <f t="shared" si="1"/>
        <v>33.4</v>
      </c>
      <c r="I27" s="67">
        <f t="shared" si="2"/>
        <v>0.1</v>
      </c>
      <c r="L27" s="121" t="s">
        <v>122</v>
      </c>
      <c r="M27" s="80">
        <f>AVERAGE(H23,H21)</f>
        <v>22.6</v>
      </c>
      <c r="N27" s="10"/>
      <c r="O27" s="10"/>
    </row>
    <row r="28" spans="1:15" x14ac:dyDescent="0.2">
      <c r="A28" s="59" t="s">
        <v>112</v>
      </c>
      <c r="B28" s="63"/>
      <c r="C28" s="72"/>
      <c r="D28" s="63">
        <v>0</v>
      </c>
      <c r="E28" s="61">
        <v>0.1</v>
      </c>
      <c r="F28" s="60"/>
      <c r="G28" s="61"/>
      <c r="H28" s="60">
        <f t="shared" si="1"/>
        <v>0</v>
      </c>
      <c r="I28" s="67">
        <f t="shared" si="2"/>
        <v>0.1</v>
      </c>
      <c r="L28" s="121" t="s">
        <v>127</v>
      </c>
      <c r="M28" s="80">
        <f>AVERAGE(H23,H22)</f>
        <v>38.25</v>
      </c>
      <c r="N28" s="10"/>
      <c r="O28" s="10"/>
    </row>
    <row r="29" spans="1:15" x14ac:dyDescent="0.2">
      <c r="A29" s="62" t="s">
        <v>43</v>
      </c>
      <c r="B29" s="73"/>
      <c r="C29" s="74"/>
      <c r="D29" s="60">
        <v>0</v>
      </c>
      <c r="E29" s="61">
        <v>0</v>
      </c>
      <c r="F29" s="60"/>
      <c r="G29" s="61"/>
      <c r="H29" s="60">
        <f>B29+D29</f>
        <v>0</v>
      </c>
      <c r="I29" s="67">
        <f>C29+E29</f>
        <v>0</v>
      </c>
      <c r="L29" s="121" t="s">
        <v>26</v>
      </c>
      <c r="M29" s="80">
        <f>H22</f>
        <v>58.1</v>
      </c>
      <c r="N29" s="10"/>
      <c r="O29" s="10"/>
    </row>
    <row r="30" spans="1:15" x14ac:dyDescent="0.2">
      <c r="A30" s="59" t="s">
        <v>22</v>
      </c>
      <c r="B30" s="73">
        <v>21.2</v>
      </c>
      <c r="C30" s="74">
        <v>10.6</v>
      </c>
      <c r="D30" s="60">
        <v>2</v>
      </c>
      <c r="E30" s="61">
        <v>3.2</v>
      </c>
      <c r="F30" s="60"/>
      <c r="G30" s="61"/>
      <c r="H30" s="60">
        <f>B30+D30</f>
        <v>23.2</v>
      </c>
      <c r="I30" s="67">
        <f>C30+E30</f>
        <v>13.8</v>
      </c>
      <c r="L30" t="s">
        <v>124</v>
      </c>
      <c r="M30" s="80">
        <f>AVERAGE(H22,H19)</f>
        <v>51.900000000000006</v>
      </c>
      <c r="N30" s="10"/>
      <c r="O30" s="10"/>
    </row>
    <row r="31" spans="1:15" x14ac:dyDescent="0.2">
      <c r="A31" s="109"/>
      <c r="B31" s="124"/>
      <c r="C31" s="124"/>
      <c r="D31" s="76"/>
      <c r="E31" s="76"/>
      <c r="F31" s="76"/>
      <c r="G31" s="76"/>
      <c r="H31" s="76"/>
      <c r="I31" s="126"/>
      <c r="L31" t="s">
        <v>50</v>
      </c>
      <c r="M31" s="80">
        <f>AVERAGE(H22,H20)</f>
        <v>30.650000000000002</v>
      </c>
    </row>
    <row r="32" spans="1:15" x14ac:dyDescent="0.2">
      <c r="A32" s="58"/>
      <c r="B32" t="s">
        <v>240</v>
      </c>
      <c r="L32" t="s">
        <v>48</v>
      </c>
      <c r="M32" s="80">
        <f>AVERAGE(H22,H21)</f>
        <v>42.45</v>
      </c>
    </row>
    <row r="33" spans="12:13" x14ac:dyDescent="0.2">
      <c r="L33"/>
      <c r="M33" s="80"/>
    </row>
    <row r="34" spans="12:13" x14ac:dyDescent="0.2">
      <c r="L34"/>
      <c r="M34" s="80"/>
    </row>
    <row r="35" spans="12:13" x14ac:dyDescent="0.2">
      <c r="L35"/>
      <c r="M35" s="80"/>
    </row>
    <row r="36" spans="12:13" x14ac:dyDescent="0.2">
      <c r="L36"/>
      <c r="M36" s="80"/>
    </row>
    <row r="37" spans="12:13" x14ac:dyDescent="0.2">
      <c r="L37"/>
      <c r="M37" s="80"/>
    </row>
  </sheetData>
  <sortState ref="A3:C12">
    <sortCondition ref="A3"/>
  </sortState>
  <mergeCells count="4">
    <mergeCell ref="B17:C17"/>
    <mergeCell ref="D17:E17"/>
    <mergeCell ref="H17:I17"/>
    <mergeCell ref="F17:G1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21" sqref="E21"/>
    </sheetView>
  </sheetViews>
  <sheetFormatPr baseColWidth="10" defaultColWidth="9.1640625" defaultRowHeight="15" x14ac:dyDescent="0.2"/>
  <cols>
    <col min="1" max="1" width="13.33203125" style="10" customWidth="1"/>
    <col min="2" max="2" width="14.83203125" style="10" bestFit="1" customWidth="1"/>
    <col min="3" max="4" width="9.1640625" style="10"/>
    <col min="5" max="5" width="9.83203125" style="10" bestFit="1" customWidth="1"/>
    <col min="6" max="6" width="9.1640625" style="154"/>
    <col min="7" max="7" width="13.83203125" style="10" customWidth="1"/>
    <col min="8" max="10" width="14.6640625" style="10" customWidth="1"/>
    <col min="11" max="16384" width="9.1640625" style="10"/>
  </cols>
  <sheetData>
    <row r="1" spans="1:10" x14ac:dyDescent="0.2">
      <c r="A1" s="11" t="s">
        <v>0</v>
      </c>
      <c r="B1" s="11" t="s">
        <v>1</v>
      </c>
      <c r="C1" s="11" t="s">
        <v>65</v>
      </c>
      <c r="D1" s="11" t="s">
        <v>66</v>
      </c>
      <c r="E1" s="11" t="s">
        <v>67</v>
      </c>
      <c r="F1" s="11" t="s">
        <v>243</v>
      </c>
      <c r="G1" s="11" t="s">
        <v>68</v>
      </c>
      <c r="H1" s="11" t="s">
        <v>69</v>
      </c>
      <c r="I1" s="11" t="s">
        <v>70</v>
      </c>
      <c r="J1" s="11" t="s">
        <v>71</v>
      </c>
    </row>
    <row r="2" spans="1:10" x14ac:dyDescent="0.2">
      <c r="A2" s="10" t="s">
        <v>18</v>
      </c>
      <c r="B2" s="10" t="s">
        <v>59</v>
      </c>
      <c r="C2" s="156">
        <v>14437</v>
      </c>
      <c r="D2" s="155">
        <v>200</v>
      </c>
      <c r="E2" s="156">
        <v>2889149</v>
      </c>
      <c r="F2" s="156">
        <v>268411</v>
      </c>
      <c r="G2" s="81">
        <v>47.472180000000002</v>
      </c>
      <c r="H2" s="81">
        <v>-120.37219</v>
      </c>
      <c r="I2" s="82">
        <v>47.455550000000002</v>
      </c>
      <c r="J2" s="82">
        <v>-120.321929999999</v>
      </c>
    </row>
    <row r="3" spans="1:10" x14ac:dyDescent="0.2">
      <c r="A3" s="10" t="s">
        <v>18</v>
      </c>
      <c r="B3" s="10" t="s">
        <v>44</v>
      </c>
      <c r="C3" s="158">
        <v>31210</v>
      </c>
      <c r="D3" s="157">
        <v>219</v>
      </c>
      <c r="E3" s="158">
        <v>6821131</v>
      </c>
      <c r="F3" s="158">
        <v>633704</v>
      </c>
      <c r="G3" s="90">
        <v>47.520539999999897</v>
      </c>
      <c r="H3" s="90">
        <v>-120.456999999999</v>
      </c>
      <c r="I3" s="91">
        <v>47.472180000000002</v>
      </c>
      <c r="J3" s="91">
        <v>-120.37219</v>
      </c>
    </row>
    <row r="4" spans="1:10" x14ac:dyDescent="0.2">
      <c r="A4" s="10" t="s">
        <v>18</v>
      </c>
      <c r="B4" s="10" t="s">
        <v>60</v>
      </c>
      <c r="C4" s="160">
        <v>44792</v>
      </c>
      <c r="D4" s="159">
        <v>192</v>
      </c>
      <c r="E4" s="160">
        <v>8583278</v>
      </c>
      <c r="F4" s="160">
        <v>797412</v>
      </c>
      <c r="G4" s="88">
        <v>47.5551999999999</v>
      </c>
      <c r="H4" s="88">
        <v>-120.57396</v>
      </c>
      <c r="I4" s="89">
        <v>47.520539999999897</v>
      </c>
      <c r="J4" s="89">
        <v>-120.456999999999</v>
      </c>
    </row>
    <row r="5" spans="1:10" x14ac:dyDescent="0.2">
      <c r="A5" s="10" t="s">
        <v>18</v>
      </c>
      <c r="B5" s="10" t="s">
        <v>61</v>
      </c>
      <c r="C5" s="162">
        <v>12188</v>
      </c>
      <c r="D5" s="161">
        <v>240</v>
      </c>
      <c r="E5" s="162">
        <v>2922349</v>
      </c>
      <c r="F5" s="162">
        <v>271495</v>
      </c>
      <c r="G5" s="86">
        <v>47.56767</v>
      </c>
      <c r="H5" s="86">
        <v>-120.60517</v>
      </c>
      <c r="I5" s="87">
        <v>47.5551999999999</v>
      </c>
      <c r="J5" s="87">
        <v>-120.57396</v>
      </c>
    </row>
    <row r="6" spans="1:10" x14ac:dyDescent="0.2">
      <c r="A6" s="10" t="s">
        <v>18</v>
      </c>
      <c r="B6" s="10" t="s">
        <v>62</v>
      </c>
      <c r="C6" s="164">
        <v>24520</v>
      </c>
      <c r="D6" s="163">
        <v>156</v>
      </c>
      <c r="E6" s="164">
        <v>3816144</v>
      </c>
      <c r="F6" s="164">
        <v>354531</v>
      </c>
      <c r="G6" s="84">
        <v>47.598149999999897</v>
      </c>
      <c r="H6" s="84">
        <v>-120.6502</v>
      </c>
      <c r="I6" s="85">
        <v>47.56767</v>
      </c>
      <c r="J6" s="85">
        <v>-120.60517</v>
      </c>
    </row>
    <row r="7" spans="1:10" s="91" customFormat="1" x14ac:dyDescent="0.2">
      <c r="A7" s="91" t="s">
        <v>18</v>
      </c>
      <c r="B7" s="91" t="s">
        <v>116</v>
      </c>
      <c r="C7" s="166">
        <v>3233</v>
      </c>
      <c r="D7" s="165">
        <v>144</v>
      </c>
      <c r="E7" s="166">
        <v>464649</v>
      </c>
      <c r="F7" s="166">
        <v>43167</v>
      </c>
      <c r="G7" s="102">
        <v>47.592289999999899</v>
      </c>
      <c r="H7" s="102">
        <v>-120.65965</v>
      </c>
      <c r="I7" s="103">
        <v>47.598149999999897</v>
      </c>
      <c r="J7" s="103">
        <v>-120.6502</v>
      </c>
    </row>
    <row r="8" spans="1:10" x14ac:dyDescent="0.2">
      <c r="A8" s="10" t="s">
        <v>18</v>
      </c>
      <c r="B8" s="10" t="s">
        <v>52</v>
      </c>
      <c r="C8" s="168">
        <v>10222</v>
      </c>
      <c r="D8" s="167">
        <v>255</v>
      </c>
      <c r="E8" s="168">
        <v>2604784</v>
      </c>
      <c r="F8" s="168">
        <v>241992</v>
      </c>
      <c r="G8" s="104">
        <v>47.57743</v>
      </c>
      <c r="H8" s="104">
        <v>-120.67433</v>
      </c>
      <c r="I8" s="105">
        <v>47.592289999999899</v>
      </c>
      <c r="J8" s="105">
        <v>-120.65965</v>
      </c>
    </row>
    <row r="9" spans="1:10" x14ac:dyDescent="0.2">
      <c r="A9" s="10" t="s">
        <v>18</v>
      </c>
      <c r="B9" s="10" t="s">
        <v>72</v>
      </c>
      <c r="C9" s="170">
        <v>23728</v>
      </c>
      <c r="D9" s="169">
        <v>118</v>
      </c>
      <c r="E9" s="170">
        <v>2791922</v>
      </c>
      <c r="F9" s="170">
        <v>259378</v>
      </c>
      <c r="G9" s="106">
        <v>47.617350000000002</v>
      </c>
      <c r="H9" s="106">
        <v>-120.723299999999</v>
      </c>
      <c r="I9" s="107">
        <v>47.57743</v>
      </c>
      <c r="J9" s="107">
        <v>-120.67433</v>
      </c>
    </row>
    <row r="10" spans="1:10" s="101" customFormat="1" x14ac:dyDescent="0.2">
      <c r="A10" s="101" t="s">
        <v>18</v>
      </c>
      <c r="B10" s="101" t="s">
        <v>117</v>
      </c>
      <c r="C10" s="172">
        <v>13048</v>
      </c>
      <c r="D10" s="171">
        <v>199</v>
      </c>
      <c r="E10" s="172">
        <v>2595769</v>
      </c>
      <c r="F10" s="172">
        <v>241155</v>
      </c>
      <c r="G10" s="183">
        <v>47.648780000000002</v>
      </c>
      <c r="H10" s="183">
        <v>-120.72451</v>
      </c>
      <c r="I10" s="183">
        <v>47.617350000000002</v>
      </c>
      <c r="J10" s="183">
        <v>-120.723299999999</v>
      </c>
    </row>
    <row r="11" spans="1:10" s="101" customFormat="1" x14ac:dyDescent="0.2">
      <c r="A11" s="101" t="s">
        <v>18</v>
      </c>
      <c r="B11" s="101" t="s">
        <v>54</v>
      </c>
      <c r="C11" s="174">
        <v>1604</v>
      </c>
      <c r="D11" s="173">
        <v>150</v>
      </c>
      <c r="E11" s="174">
        <v>241017</v>
      </c>
      <c r="F11" s="174">
        <v>22391</v>
      </c>
      <c r="G11" s="183">
        <v>47.654179999999997</v>
      </c>
      <c r="H11" s="183">
        <v>-120.73014000000001</v>
      </c>
      <c r="I11" s="101">
        <v>47.648780000000002</v>
      </c>
      <c r="J11" s="101">
        <v>-120.72451</v>
      </c>
    </row>
    <row r="12" spans="1:10" x14ac:dyDescent="0.2">
      <c r="A12" s="10" t="s">
        <v>18</v>
      </c>
      <c r="B12" s="10" t="s">
        <v>117</v>
      </c>
      <c r="C12" s="176">
        <v>10048</v>
      </c>
      <c r="D12" s="175">
        <v>123</v>
      </c>
      <c r="E12" s="176">
        <v>1233935</v>
      </c>
      <c r="F12" s="176">
        <v>114636</v>
      </c>
      <c r="G12" s="100">
        <v>47.6764399999999</v>
      </c>
      <c r="H12" s="100">
        <v>-120.73445</v>
      </c>
      <c r="I12" s="101">
        <v>47.654179999999997</v>
      </c>
      <c r="J12" s="101">
        <v>-120.73014000000001</v>
      </c>
    </row>
    <row r="13" spans="1:10" x14ac:dyDescent="0.2">
      <c r="A13" s="10" t="s">
        <v>18</v>
      </c>
      <c r="B13" s="10" t="s">
        <v>56</v>
      </c>
      <c r="C13" s="178">
        <v>57148</v>
      </c>
      <c r="D13" s="177">
        <v>184</v>
      </c>
      <c r="E13" s="178">
        <v>10537976</v>
      </c>
      <c r="F13" s="178">
        <v>979010</v>
      </c>
      <c r="G13" s="98">
        <v>47.76397</v>
      </c>
      <c r="H13" s="98">
        <v>-120.66564</v>
      </c>
      <c r="I13" s="99">
        <v>47.6764399999999</v>
      </c>
      <c r="J13" s="99">
        <v>-120.73445</v>
      </c>
    </row>
    <row r="14" spans="1:10" s="91" customFormat="1" x14ac:dyDescent="0.2">
      <c r="A14" s="91" t="s">
        <v>18</v>
      </c>
      <c r="B14" s="91" t="s">
        <v>114</v>
      </c>
      <c r="C14" s="180">
        <v>10877</v>
      </c>
      <c r="D14" s="179">
        <v>227</v>
      </c>
      <c r="E14" s="180">
        <v>2470771</v>
      </c>
      <c r="F14" s="180">
        <v>229542</v>
      </c>
      <c r="G14" s="96">
        <v>47.7879</v>
      </c>
      <c r="H14" s="96">
        <v>-120.65971</v>
      </c>
      <c r="I14" s="97">
        <v>47.76397</v>
      </c>
      <c r="J14" s="97">
        <v>-120.66564</v>
      </c>
    </row>
    <row r="15" spans="1:10" s="91" customFormat="1" x14ac:dyDescent="0.2">
      <c r="A15" s="91" t="s">
        <v>18</v>
      </c>
      <c r="B15" s="91" t="s">
        <v>115</v>
      </c>
      <c r="C15" s="182">
        <v>4585</v>
      </c>
      <c r="D15" s="181">
        <v>185</v>
      </c>
      <c r="E15" s="182">
        <v>848166</v>
      </c>
      <c r="F15" s="182">
        <v>78797</v>
      </c>
      <c r="G15" s="94">
        <v>47.793770000000002</v>
      </c>
      <c r="H15" s="94">
        <v>-120.65006</v>
      </c>
      <c r="I15" s="95">
        <v>47.7879</v>
      </c>
      <c r="J15" s="95">
        <v>-120.65971</v>
      </c>
    </row>
    <row r="16" spans="1:10" x14ac:dyDescent="0.2">
      <c r="A16" s="83" t="s">
        <v>18</v>
      </c>
      <c r="B16" s="83" t="s">
        <v>57</v>
      </c>
      <c r="C16" s="184">
        <v>25609</v>
      </c>
      <c r="D16" s="183">
        <v>170</v>
      </c>
      <c r="E16" s="184">
        <v>4348595</v>
      </c>
      <c r="F16" s="184">
        <v>403998</v>
      </c>
      <c r="G16" s="92">
        <v>47.807879999999898</v>
      </c>
      <c r="H16" s="92">
        <v>-120.7261</v>
      </c>
      <c r="I16" s="93">
        <v>47.793770000000002</v>
      </c>
      <c r="J16" s="93">
        <v>-120.65006</v>
      </c>
    </row>
    <row r="17" spans="1:10" x14ac:dyDescent="0.2">
      <c r="A17" s="10" t="s">
        <v>73</v>
      </c>
      <c r="B17" s="10" t="s">
        <v>74</v>
      </c>
      <c r="G17" s="10">
        <v>48.100499999999997</v>
      </c>
      <c r="H17" s="10">
        <v>-120.0209</v>
      </c>
      <c r="I17" s="10">
        <v>48.049700000000001</v>
      </c>
      <c r="J17" s="10">
        <v>-119.9224</v>
      </c>
    </row>
    <row r="18" spans="1:10" x14ac:dyDescent="0.2">
      <c r="A18" s="10" t="s">
        <v>73</v>
      </c>
      <c r="B18" s="10" t="s">
        <v>75</v>
      </c>
      <c r="G18" s="10">
        <v>48.137900000000002</v>
      </c>
      <c r="H18" s="10">
        <v>-120.01609999999999</v>
      </c>
      <c r="I18" s="10">
        <v>48.100499999999997</v>
      </c>
      <c r="J18" s="10">
        <v>-120.0209</v>
      </c>
    </row>
    <row r="19" spans="1:10" x14ac:dyDescent="0.2">
      <c r="A19" s="10" t="s">
        <v>73</v>
      </c>
      <c r="B19" s="10" t="s">
        <v>76</v>
      </c>
      <c r="G19" s="10">
        <v>48.216200000000001</v>
      </c>
      <c r="H19" s="10">
        <v>-120.12520000000001</v>
      </c>
      <c r="I19" s="10">
        <v>48.137900000000002</v>
      </c>
      <c r="J19" s="10">
        <v>-120.01609999999999</v>
      </c>
    </row>
    <row r="20" spans="1:10" x14ac:dyDescent="0.2">
      <c r="A20" s="10" t="s">
        <v>73</v>
      </c>
      <c r="B20" s="10" t="s">
        <v>77</v>
      </c>
      <c r="G20" s="10">
        <v>48.245699999999999</v>
      </c>
      <c r="H20" s="10">
        <v>-120.1173</v>
      </c>
      <c r="I20" s="10">
        <v>48.216200000000001</v>
      </c>
      <c r="J20" s="10">
        <v>-120.12520000000001</v>
      </c>
    </row>
    <row r="21" spans="1:10" x14ac:dyDescent="0.2">
      <c r="A21" s="10" t="s">
        <v>73</v>
      </c>
      <c r="B21" s="10" t="s">
        <v>78</v>
      </c>
      <c r="G21" s="10">
        <v>48.309399999999997</v>
      </c>
      <c r="H21" s="10">
        <v>-120.0664</v>
      </c>
      <c r="I21" s="10">
        <v>48.245699999999999</v>
      </c>
      <c r="J21" s="10">
        <v>-120.1173</v>
      </c>
    </row>
    <row r="22" spans="1:10" x14ac:dyDescent="0.2">
      <c r="A22" s="10" t="s">
        <v>73</v>
      </c>
      <c r="B22" s="10" t="s">
        <v>79</v>
      </c>
      <c r="G22" s="10">
        <v>48.348300000000002</v>
      </c>
      <c r="H22" s="10">
        <v>-120.1066</v>
      </c>
      <c r="I22" s="10">
        <v>48.309399999999997</v>
      </c>
      <c r="J22" s="10">
        <v>-120.0664</v>
      </c>
    </row>
    <row r="23" spans="1:10" x14ac:dyDescent="0.2">
      <c r="A23" s="10" t="s">
        <v>73</v>
      </c>
      <c r="B23" s="10" t="s">
        <v>80</v>
      </c>
      <c r="G23" s="10">
        <v>48.475900000000003</v>
      </c>
      <c r="H23" s="10">
        <v>-120.18810000000001</v>
      </c>
      <c r="I23" s="10">
        <v>48.348300000000002</v>
      </c>
      <c r="J23" s="10">
        <v>-120.1066</v>
      </c>
    </row>
    <row r="24" spans="1:10" x14ac:dyDescent="0.2">
      <c r="A24" s="10" t="s">
        <v>73</v>
      </c>
      <c r="B24" s="10" t="s">
        <v>81</v>
      </c>
      <c r="G24" s="10">
        <v>48.487900000000003</v>
      </c>
      <c r="H24" s="10">
        <v>-120.2286</v>
      </c>
      <c r="I24" s="10">
        <v>48.475900000000003</v>
      </c>
      <c r="J24" s="10">
        <v>-120.18810000000001</v>
      </c>
    </row>
    <row r="25" spans="1:10" x14ac:dyDescent="0.2">
      <c r="A25" s="10" t="s">
        <v>82</v>
      </c>
      <c r="B25" s="10" t="s">
        <v>83</v>
      </c>
      <c r="G25" s="10">
        <v>48.367100000000001</v>
      </c>
      <c r="H25" s="10">
        <v>-120.13849999999999</v>
      </c>
      <c r="I25" s="10">
        <v>48.368600000000001</v>
      </c>
      <c r="J25" s="10">
        <v>-120.1191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Data-Working</vt:lpstr>
      <vt:lpstr>Redd Life</vt:lpstr>
      <vt:lpstr>Experience</vt:lpstr>
      <vt:lpstr>Reach Area</vt:lpstr>
    </vt:vector>
  </TitlesOfParts>
  <Company>WDFW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Deason, Clint L (DFW)</dc:creator>
  <cp:lastModifiedBy>Kevin See</cp:lastModifiedBy>
  <dcterms:created xsi:type="dcterms:W3CDTF">2014-06-17T16:56:14Z</dcterms:created>
  <dcterms:modified xsi:type="dcterms:W3CDTF">2017-06-08T23:51:56Z</dcterms:modified>
</cp:coreProperties>
</file>