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範例檔案\Example10\"/>
    </mc:Choice>
  </mc:AlternateContent>
  <bookViews>
    <workbookView xWindow="367" yWindow="92" windowWidth="13641" windowHeight="4137" tabRatio="800" activeTab="6"/>
  </bookViews>
  <sheets>
    <sheet name="零存整付定存試算" sheetId="4" r:id="rId1"/>
    <sheet name="分析藍本摘要" sheetId="9" r:id="rId2"/>
    <sheet name="貸款償還試算" sheetId="1" r:id="rId3"/>
    <sheet name="利息與本金" sheetId="5" r:id="rId4"/>
    <sheet name="保險比較" sheetId="6" r:id="rId5"/>
    <sheet name="保險現值試算" sheetId="7" r:id="rId6"/>
    <sheet name="投資現值" sheetId="10" r:id="rId7"/>
  </sheets>
  <calcPr calcId="162913"/>
</workbook>
</file>

<file path=xl/calcChain.xml><?xml version="1.0" encoding="utf-8"?>
<calcChain xmlns="http://schemas.openxmlformats.org/spreadsheetml/2006/main">
  <c r="D2" i="10" l="1"/>
  <c r="L6" i="7" l="1"/>
  <c r="K6" i="7"/>
  <c r="C5" i="6" l="1"/>
  <c r="D5" i="6"/>
  <c r="B5" i="6"/>
  <c r="C6" i="5" l="1"/>
  <c r="E6" i="5" s="1"/>
  <c r="D6" i="5"/>
  <c r="C7" i="5"/>
  <c r="D7" i="5"/>
  <c r="E7" i="5"/>
  <c r="C8" i="5"/>
  <c r="E8" i="5" s="1"/>
  <c r="D8" i="5"/>
  <c r="C9" i="5"/>
  <c r="E9" i="5" s="1"/>
  <c r="D9" i="5"/>
  <c r="C10" i="5"/>
  <c r="E10" i="5" s="1"/>
  <c r="D10" i="5"/>
  <c r="C11" i="5"/>
  <c r="D11" i="5"/>
  <c r="E11" i="5" s="1"/>
  <c r="C12" i="5"/>
  <c r="E12" i="5" s="1"/>
  <c r="D12" i="5"/>
  <c r="C13" i="5"/>
  <c r="E13" i="5" s="1"/>
  <c r="D13" i="5"/>
  <c r="C14" i="5"/>
  <c r="E14" i="5" s="1"/>
  <c r="D14" i="5"/>
  <c r="C15" i="5"/>
  <c r="D15" i="5"/>
  <c r="E15" i="5"/>
  <c r="C16" i="5"/>
  <c r="D16" i="5"/>
  <c r="E16" i="5"/>
  <c r="C17" i="5"/>
  <c r="E17" i="5" s="1"/>
  <c r="D17" i="5"/>
  <c r="C18" i="5"/>
  <c r="D18" i="5"/>
  <c r="E18" i="5" s="1"/>
  <c r="C19" i="5"/>
  <c r="E19" i="5" s="1"/>
  <c r="D19" i="5"/>
  <c r="C20" i="5"/>
  <c r="E20" i="5" s="1"/>
  <c r="D20" i="5"/>
  <c r="C21" i="5"/>
  <c r="E21" i="5" s="1"/>
  <c r="D21" i="5"/>
  <c r="C22" i="5"/>
  <c r="E22" i="5" s="1"/>
  <c r="D22" i="5"/>
  <c r="C23" i="5"/>
  <c r="D23" i="5"/>
  <c r="E23" i="5"/>
  <c r="C24" i="5"/>
  <c r="D24" i="5"/>
  <c r="E24" i="5"/>
  <c r="C25" i="5"/>
  <c r="E25" i="5" s="1"/>
  <c r="D25" i="5"/>
  <c r="C26" i="5"/>
  <c r="D26" i="5"/>
  <c r="E26" i="5" s="1"/>
  <c r="C27" i="5"/>
  <c r="E27" i="5" s="1"/>
  <c r="D27" i="5"/>
  <c r="C28" i="5"/>
  <c r="E28" i="5" s="1"/>
  <c r="D28" i="5"/>
  <c r="C29" i="5"/>
  <c r="E29" i="5" s="1"/>
  <c r="D29" i="5"/>
  <c r="C30" i="5"/>
  <c r="E30" i="5" s="1"/>
  <c r="D30" i="5"/>
  <c r="C31" i="5"/>
  <c r="D31" i="5"/>
  <c r="E31" i="5"/>
  <c r="C32" i="5"/>
  <c r="D32" i="5"/>
  <c r="E32" i="5"/>
  <c r="C33" i="5"/>
  <c r="E33" i="5" s="1"/>
  <c r="D33" i="5"/>
  <c r="C34" i="5"/>
  <c r="D34" i="5"/>
  <c r="E34" i="5" s="1"/>
  <c r="C35" i="5"/>
  <c r="E35" i="5" s="1"/>
  <c r="D35" i="5"/>
  <c r="C36" i="5"/>
  <c r="E36" i="5" s="1"/>
  <c r="D36" i="5"/>
  <c r="C37" i="5"/>
  <c r="E37" i="5" s="1"/>
  <c r="D37" i="5"/>
  <c r="C38" i="5"/>
  <c r="E38" i="5" s="1"/>
  <c r="D38" i="5"/>
  <c r="C39" i="5"/>
  <c r="D39" i="5"/>
  <c r="E39" i="5"/>
  <c r="C40" i="5"/>
  <c r="D40" i="5"/>
  <c r="E40" i="5"/>
  <c r="C41" i="5"/>
  <c r="E41" i="5" s="1"/>
  <c r="D41" i="5"/>
  <c r="C42" i="5"/>
  <c r="D42" i="5"/>
  <c r="E42" i="5" s="1"/>
  <c r="C43" i="5"/>
  <c r="E43" i="5" s="1"/>
  <c r="D43" i="5"/>
  <c r="C44" i="5"/>
  <c r="E44" i="5" s="1"/>
  <c r="D44" i="5"/>
  <c r="C45" i="5"/>
  <c r="E45" i="5" s="1"/>
  <c r="D45" i="5"/>
  <c r="C46" i="5"/>
  <c r="E46" i="5" s="1"/>
  <c r="D46" i="5"/>
  <c r="C47" i="5"/>
  <c r="D47" i="5"/>
  <c r="E47" i="5"/>
  <c r="C48" i="5"/>
  <c r="D48" i="5"/>
  <c r="E48" i="5"/>
  <c r="C49" i="5"/>
  <c r="E49" i="5" s="1"/>
  <c r="D49" i="5"/>
  <c r="C50" i="5"/>
  <c r="D50" i="5"/>
  <c r="E50" i="5" s="1"/>
  <c r="C51" i="5"/>
  <c r="E51" i="5" s="1"/>
  <c r="D51" i="5"/>
  <c r="C52" i="5"/>
  <c r="E52" i="5" s="1"/>
  <c r="D52" i="5"/>
  <c r="C53" i="5"/>
  <c r="E53" i="5" s="1"/>
  <c r="D53" i="5"/>
  <c r="C54" i="5"/>
  <c r="E54" i="5" s="1"/>
  <c r="D54" i="5"/>
  <c r="C55" i="5"/>
  <c r="D55" i="5"/>
  <c r="E55" i="5"/>
  <c r="C56" i="5"/>
  <c r="D56" i="5"/>
  <c r="E56" i="5"/>
  <c r="C57" i="5"/>
  <c r="E57" i="5" s="1"/>
  <c r="D57" i="5"/>
  <c r="C58" i="5"/>
  <c r="D58" i="5"/>
  <c r="E58" i="5" s="1"/>
  <c r="C59" i="5"/>
  <c r="E59" i="5" s="1"/>
  <c r="D59" i="5"/>
  <c r="C60" i="5"/>
  <c r="E60" i="5" s="1"/>
  <c r="D60" i="5"/>
  <c r="C61" i="5"/>
  <c r="E61" i="5" s="1"/>
  <c r="D61" i="5"/>
  <c r="C62" i="5"/>
  <c r="E62" i="5" s="1"/>
  <c r="D62" i="5"/>
  <c r="C63" i="5"/>
  <c r="D63" i="5"/>
  <c r="E63" i="5"/>
  <c r="C64" i="5"/>
  <c r="D64" i="5"/>
  <c r="E64" i="5"/>
  <c r="C65" i="5"/>
  <c r="E65" i="5" s="1"/>
  <c r="D65" i="5"/>
  <c r="C66" i="5"/>
  <c r="D66" i="5"/>
  <c r="E66" i="5" s="1"/>
  <c r="C67" i="5"/>
  <c r="E67" i="5" s="1"/>
  <c r="D67" i="5"/>
  <c r="C68" i="5"/>
  <c r="E68" i="5" s="1"/>
  <c r="D68" i="5"/>
  <c r="C69" i="5"/>
  <c r="E69" i="5" s="1"/>
  <c r="D69" i="5"/>
  <c r="C70" i="5"/>
  <c r="E70" i="5" s="1"/>
  <c r="D70" i="5"/>
  <c r="C71" i="5"/>
  <c r="D71" i="5"/>
  <c r="E71" i="5"/>
  <c r="C72" i="5"/>
  <c r="D72" i="5"/>
  <c r="E72" i="5"/>
  <c r="C73" i="5"/>
  <c r="E73" i="5" s="1"/>
  <c r="D73" i="5"/>
  <c r="C74" i="5"/>
  <c r="D74" i="5"/>
  <c r="E74" i="5" s="1"/>
  <c r="C75" i="5"/>
  <c r="E75" i="5" s="1"/>
  <c r="D75" i="5"/>
  <c r="C76" i="5"/>
  <c r="E76" i="5" s="1"/>
  <c r="D76" i="5"/>
  <c r="C77" i="5"/>
  <c r="E77" i="5" s="1"/>
  <c r="D77" i="5"/>
  <c r="C78" i="5"/>
  <c r="E78" i="5" s="1"/>
  <c r="D78" i="5"/>
  <c r="C79" i="5"/>
  <c r="D79" i="5"/>
  <c r="E79" i="5"/>
  <c r="C80" i="5"/>
  <c r="D80" i="5"/>
  <c r="E80" i="5"/>
  <c r="C81" i="5"/>
  <c r="E81" i="5" s="1"/>
  <c r="D81" i="5"/>
  <c r="C82" i="5"/>
  <c r="D82" i="5"/>
  <c r="E82" i="5" s="1"/>
  <c r="C83" i="5"/>
  <c r="E83" i="5" s="1"/>
  <c r="D83" i="5"/>
  <c r="C84" i="5"/>
  <c r="E84" i="5" s="1"/>
  <c r="D84" i="5"/>
  <c r="C85" i="5"/>
  <c r="E85" i="5" s="1"/>
  <c r="D85" i="5"/>
  <c r="C86" i="5"/>
  <c r="E86" i="5" s="1"/>
  <c r="D86" i="5"/>
  <c r="C87" i="5"/>
  <c r="D87" i="5"/>
  <c r="E87" i="5"/>
  <c r="C88" i="5"/>
  <c r="D88" i="5"/>
  <c r="E88" i="5"/>
  <c r="C89" i="5"/>
  <c r="E89" i="5" s="1"/>
  <c r="D89" i="5"/>
  <c r="C90" i="5"/>
  <c r="D90" i="5"/>
  <c r="E90" i="5" s="1"/>
  <c r="C91" i="5"/>
  <c r="E91" i="5" s="1"/>
  <c r="D91" i="5"/>
  <c r="C92" i="5"/>
  <c r="E92" i="5" s="1"/>
  <c r="D92" i="5"/>
  <c r="C93" i="5"/>
  <c r="E93" i="5" s="1"/>
  <c r="D93" i="5"/>
  <c r="C94" i="5"/>
  <c r="E94" i="5" s="1"/>
  <c r="D94" i="5"/>
  <c r="C95" i="5"/>
  <c r="D95" i="5"/>
  <c r="E95" i="5"/>
  <c r="C96" i="5"/>
  <c r="D96" i="5"/>
  <c r="E96" i="5"/>
  <c r="C97" i="5"/>
  <c r="E97" i="5" s="1"/>
  <c r="D97" i="5"/>
  <c r="C98" i="5"/>
  <c r="D98" i="5"/>
  <c r="E98" i="5" s="1"/>
  <c r="C99" i="5"/>
  <c r="E99" i="5" s="1"/>
  <c r="D99" i="5"/>
  <c r="C100" i="5"/>
  <c r="E100" i="5" s="1"/>
  <c r="D100" i="5"/>
  <c r="C101" i="5"/>
  <c r="E101" i="5" s="1"/>
  <c r="D101" i="5"/>
  <c r="C102" i="5"/>
  <c r="E102" i="5" s="1"/>
  <c r="D102" i="5"/>
  <c r="C103" i="5"/>
  <c r="D103" i="5"/>
  <c r="E103" i="5"/>
  <c r="C104" i="5"/>
  <c r="D104" i="5"/>
  <c r="E104" i="5"/>
  <c r="C105" i="5"/>
  <c r="E105" i="5" s="1"/>
  <c r="D105" i="5"/>
  <c r="C106" i="5"/>
  <c r="D106" i="5"/>
  <c r="E106" i="5" s="1"/>
  <c r="C107" i="5"/>
  <c r="E107" i="5" s="1"/>
  <c r="D107" i="5"/>
  <c r="C108" i="5"/>
  <c r="E108" i="5" s="1"/>
  <c r="D108" i="5"/>
  <c r="C109" i="5"/>
  <c r="E109" i="5" s="1"/>
  <c r="D109" i="5"/>
  <c r="C110" i="5"/>
  <c r="E110" i="5" s="1"/>
  <c r="D110" i="5"/>
  <c r="C111" i="5"/>
  <c r="D111" i="5"/>
  <c r="E111" i="5"/>
  <c r="C112" i="5"/>
  <c r="D112" i="5"/>
  <c r="E112" i="5"/>
  <c r="C113" i="5"/>
  <c r="E113" i="5" s="1"/>
  <c r="D113" i="5"/>
  <c r="C114" i="5"/>
  <c r="D114" i="5"/>
  <c r="E114" i="5" s="1"/>
  <c r="C115" i="5"/>
  <c r="E115" i="5" s="1"/>
  <c r="D115" i="5"/>
  <c r="C116" i="5"/>
  <c r="E116" i="5" s="1"/>
  <c r="D116" i="5"/>
  <c r="C117" i="5"/>
  <c r="E117" i="5" s="1"/>
  <c r="D117" i="5"/>
  <c r="C118" i="5"/>
  <c r="E118" i="5" s="1"/>
  <c r="D118" i="5"/>
  <c r="C119" i="5"/>
  <c r="D119" i="5"/>
  <c r="E119" i="5"/>
  <c r="C120" i="5"/>
  <c r="D120" i="5"/>
  <c r="E120" i="5"/>
  <c r="C121" i="5"/>
  <c r="E121" i="5" s="1"/>
  <c r="D121" i="5"/>
  <c r="C122" i="5"/>
  <c r="D122" i="5"/>
  <c r="E122" i="5" s="1"/>
  <c r="C123" i="5"/>
  <c r="E123" i="5" s="1"/>
  <c r="D123" i="5"/>
  <c r="C124" i="5"/>
  <c r="E124" i="5" s="1"/>
  <c r="D124" i="5"/>
  <c r="C125" i="5"/>
  <c r="E125" i="5" s="1"/>
  <c r="D125" i="5"/>
  <c r="C126" i="5"/>
  <c r="E126" i="5" s="1"/>
  <c r="D126" i="5"/>
  <c r="C127" i="5"/>
  <c r="D127" i="5"/>
  <c r="E127" i="5"/>
  <c r="C128" i="5"/>
  <c r="D128" i="5"/>
  <c r="E128" i="5"/>
  <c r="C129" i="5"/>
  <c r="E129" i="5" s="1"/>
  <c r="D129" i="5"/>
  <c r="C130" i="5"/>
  <c r="D130" i="5"/>
  <c r="E130" i="5" s="1"/>
  <c r="C131" i="5"/>
  <c r="E131" i="5" s="1"/>
  <c r="D131" i="5"/>
  <c r="C132" i="5"/>
  <c r="E132" i="5" s="1"/>
  <c r="D132" i="5"/>
  <c r="C133" i="5"/>
  <c r="E133" i="5" s="1"/>
  <c r="D133" i="5"/>
  <c r="C134" i="5"/>
  <c r="E134" i="5" s="1"/>
  <c r="D134" i="5"/>
  <c r="C135" i="5"/>
  <c r="D135" i="5"/>
  <c r="E135" i="5"/>
  <c r="C136" i="5"/>
  <c r="D136" i="5"/>
  <c r="E136" i="5"/>
  <c r="C137" i="5"/>
  <c r="E137" i="5" s="1"/>
  <c r="D137" i="5"/>
  <c r="C138" i="5"/>
  <c r="D138" i="5"/>
  <c r="E138" i="5" s="1"/>
  <c r="C139" i="5"/>
  <c r="E139" i="5" s="1"/>
  <c r="D139" i="5"/>
  <c r="C140" i="5"/>
  <c r="E140" i="5" s="1"/>
  <c r="D140" i="5"/>
  <c r="C141" i="5"/>
  <c r="E141" i="5" s="1"/>
  <c r="D141" i="5"/>
  <c r="C142" i="5"/>
  <c r="E142" i="5" s="1"/>
  <c r="D142" i="5"/>
  <c r="C143" i="5"/>
  <c r="D143" i="5"/>
  <c r="E143" i="5"/>
  <c r="C144" i="5"/>
  <c r="D144" i="5"/>
  <c r="E144" i="5"/>
  <c r="C145" i="5"/>
  <c r="E145" i="5" s="1"/>
  <c r="D145" i="5"/>
  <c r="C146" i="5"/>
  <c r="D146" i="5"/>
  <c r="E146" i="5" s="1"/>
  <c r="C147" i="5"/>
  <c r="E147" i="5" s="1"/>
  <c r="D147" i="5"/>
  <c r="C148" i="5"/>
  <c r="E148" i="5" s="1"/>
  <c r="D148" i="5"/>
  <c r="C149" i="5"/>
  <c r="E149" i="5" s="1"/>
  <c r="D149" i="5"/>
  <c r="C150" i="5"/>
  <c r="E150" i="5" s="1"/>
  <c r="D150" i="5"/>
  <c r="C151" i="5"/>
  <c r="D151" i="5"/>
  <c r="E151" i="5"/>
  <c r="C152" i="5"/>
  <c r="D152" i="5"/>
  <c r="E152" i="5"/>
  <c r="C153" i="5"/>
  <c r="E153" i="5" s="1"/>
  <c r="D153" i="5"/>
  <c r="C154" i="5"/>
  <c r="D154" i="5"/>
  <c r="E154" i="5" s="1"/>
  <c r="C155" i="5"/>
  <c r="E155" i="5" s="1"/>
  <c r="D155" i="5"/>
  <c r="C156" i="5"/>
  <c r="E156" i="5" s="1"/>
  <c r="D156" i="5"/>
  <c r="C157" i="5"/>
  <c r="E157" i="5" s="1"/>
  <c r="D157" i="5"/>
  <c r="C158" i="5"/>
  <c r="E158" i="5" s="1"/>
  <c r="D158" i="5"/>
  <c r="C159" i="5"/>
  <c r="D159" i="5"/>
  <c r="E159" i="5"/>
  <c r="C160" i="5"/>
  <c r="D160" i="5"/>
  <c r="E160" i="5"/>
  <c r="C161" i="5"/>
  <c r="E161" i="5" s="1"/>
  <c r="D161" i="5"/>
  <c r="C162" i="5"/>
  <c r="D162" i="5"/>
  <c r="E162" i="5" s="1"/>
  <c r="C163" i="5"/>
  <c r="E163" i="5" s="1"/>
  <c r="D163" i="5"/>
  <c r="C164" i="5"/>
  <c r="E164" i="5" s="1"/>
  <c r="D164" i="5"/>
  <c r="E5" i="5"/>
  <c r="D5" i="5"/>
  <c r="C5" i="5"/>
  <c r="B7" i="1" l="1"/>
  <c r="E3" i="1"/>
  <c r="E4" i="1" s="1"/>
  <c r="E2" i="1"/>
  <c r="B5" i="4"/>
  <c r="E2" i="5" l="1"/>
  <c r="B152" i="5" l="1"/>
  <c r="B12" i="5" l="1"/>
  <c r="B28" i="5"/>
  <c r="B52" i="5"/>
  <c r="B64" i="5"/>
  <c r="B76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63" i="5"/>
  <c r="B161" i="5"/>
  <c r="B159" i="5"/>
  <c r="B157" i="5"/>
  <c r="B155" i="5"/>
  <c r="B153" i="5"/>
  <c r="B151" i="5"/>
  <c r="B149" i="5"/>
  <c r="B147" i="5"/>
  <c r="B145" i="5"/>
  <c r="B143" i="5"/>
  <c r="B141" i="5"/>
  <c r="B139" i="5"/>
  <c r="B137" i="5"/>
  <c r="B135" i="5"/>
  <c r="B133" i="5"/>
  <c r="B131" i="5"/>
  <c r="B129" i="5"/>
  <c r="B127" i="5"/>
  <c r="B125" i="5"/>
  <c r="B123" i="5"/>
  <c r="B121" i="5"/>
  <c r="B119" i="5"/>
  <c r="B117" i="5"/>
  <c r="B115" i="5"/>
  <c r="B113" i="5"/>
  <c r="B111" i="5"/>
  <c r="B109" i="5"/>
  <c r="B107" i="5"/>
  <c r="B105" i="5"/>
  <c r="B103" i="5"/>
  <c r="B101" i="5"/>
  <c r="B99" i="5"/>
  <c r="B97" i="5"/>
  <c r="B95" i="5"/>
  <c r="B93" i="5"/>
  <c r="B91" i="5"/>
  <c r="B89" i="5"/>
  <c r="B87" i="5"/>
  <c r="B85" i="5"/>
  <c r="B83" i="5"/>
  <c r="B81" i="5"/>
  <c r="B79" i="5"/>
  <c r="B77" i="5"/>
  <c r="B75" i="5"/>
  <c r="B73" i="5"/>
  <c r="B71" i="5"/>
  <c r="B69" i="5"/>
  <c r="B67" i="5"/>
  <c r="B65" i="5"/>
  <c r="B63" i="5"/>
  <c r="B61" i="5"/>
  <c r="B59" i="5"/>
  <c r="B57" i="5"/>
  <c r="B55" i="5"/>
  <c r="B53" i="5"/>
  <c r="B51" i="5"/>
  <c r="B49" i="5"/>
  <c r="B47" i="5"/>
  <c r="B45" i="5"/>
  <c r="B43" i="5"/>
  <c r="B41" i="5"/>
  <c r="B39" i="5"/>
  <c r="B37" i="5"/>
  <c r="B35" i="5"/>
  <c r="B33" i="5"/>
  <c r="B31" i="5"/>
  <c r="B29" i="5"/>
  <c r="B27" i="5"/>
  <c r="B25" i="5"/>
  <c r="B23" i="5"/>
  <c r="B21" i="5"/>
  <c r="B19" i="5"/>
  <c r="B17" i="5"/>
  <c r="B15" i="5"/>
  <c r="B13" i="5"/>
  <c r="B11" i="5"/>
  <c r="B9" i="5"/>
  <c r="B7" i="5"/>
  <c r="B5" i="5"/>
  <c r="B164" i="5"/>
  <c r="B162" i="5"/>
  <c r="B160" i="5"/>
  <c r="B158" i="5"/>
  <c r="B156" i="5"/>
  <c r="B8" i="5"/>
  <c r="B16" i="5"/>
  <c r="B20" i="5"/>
  <c r="B24" i="5"/>
  <c r="B32" i="5"/>
  <c r="B36" i="5"/>
  <c r="B40" i="5"/>
  <c r="B44" i="5"/>
  <c r="B48" i="5"/>
  <c r="B56" i="5"/>
  <c r="B60" i="5"/>
  <c r="B68" i="5"/>
  <c r="B72" i="5"/>
  <c r="B80" i="5"/>
  <c r="B6" i="5"/>
  <c r="B10" i="5"/>
  <c r="B14" i="5"/>
  <c r="B18" i="5"/>
  <c r="B22" i="5"/>
  <c r="B26" i="5"/>
  <c r="B30" i="5"/>
  <c r="B34" i="5"/>
  <c r="B38" i="5"/>
  <c r="B42" i="5"/>
  <c r="B46" i="5"/>
  <c r="B50" i="5"/>
  <c r="B54" i="5"/>
  <c r="B58" i="5"/>
  <c r="B62" i="5"/>
  <c r="B66" i="5"/>
  <c r="B70" i="5"/>
  <c r="B74" i="5"/>
  <c r="B78" i="5"/>
  <c r="B82" i="5"/>
  <c r="B86" i="5"/>
  <c r="B90" i="5"/>
  <c r="B94" i="5"/>
  <c r="B98" i="5"/>
  <c r="B102" i="5"/>
  <c r="B106" i="5"/>
  <c r="B110" i="5"/>
  <c r="B114" i="5"/>
  <c r="B118" i="5"/>
  <c r="B122" i="5"/>
  <c r="B126" i="5"/>
  <c r="B130" i="5"/>
  <c r="B134" i="5"/>
  <c r="B138" i="5"/>
  <c r="B142" i="5"/>
  <c r="B146" i="5"/>
  <c r="B150" i="5"/>
  <c r="B154" i="5"/>
</calcChain>
</file>

<file path=xl/sharedStrings.xml><?xml version="1.0" encoding="utf-8"?>
<sst xmlns="http://schemas.openxmlformats.org/spreadsheetml/2006/main" count="75" uniqueCount="66">
  <si>
    <t>購屋貸款</t>
    <phoneticPr fontId="2" type="noConversion"/>
  </si>
  <si>
    <t>貸款金額</t>
    <phoneticPr fontId="2" type="noConversion"/>
  </si>
  <si>
    <t>利率</t>
    <phoneticPr fontId="2" type="noConversion"/>
  </si>
  <si>
    <t>償還年限</t>
    <phoneticPr fontId="2" type="noConversion"/>
  </si>
  <si>
    <t>每月償還</t>
    <phoneticPr fontId="2" type="noConversion"/>
  </si>
  <si>
    <t>政府首購貸款</t>
    <phoneticPr fontId="2" type="noConversion"/>
  </si>
  <si>
    <t>總計</t>
    <phoneticPr fontId="2" type="noConversion"/>
  </si>
  <si>
    <t xml:space="preserve"> －</t>
    <phoneticPr fontId="2" type="noConversion"/>
  </si>
  <si>
    <t>希望銀行房貸</t>
    <phoneticPr fontId="2" type="noConversion"/>
  </si>
  <si>
    <t>希望銀行 零存整付定存</t>
    <phoneticPr fontId="1" type="noConversion"/>
  </si>
  <si>
    <t>每月存入</t>
  </si>
  <si>
    <t>期數</t>
  </si>
  <si>
    <t>利率</t>
  </si>
  <si>
    <t>到期本利和</t>
  </si>
  <si>
    <t>購屋貸款</t>
    <phoneticPr fontId="2" type="noConversion"/>
  </si>
  <si>
    <t>貸款金額</t>
    <phoneticPr fontId="2" type="noConversion"/>
  </si>
  <si>
    <t>利率</t>
    <phoneticPr fontId="2" type="noConversion"/>
  </si>
  <si>
    <t>償還年限</t>
    <phoneticPr fontId="2" type="noConversion"/>
  </si>
  <si>
    <t>每月償還金額</t>
    <phoneticPr fontId="2" type="noConversion"/>
  </si>
  <si>
    <t>希望銀行房貸</t>
    <phoneticPr fontId="2" type="noConversion"/>
  </si>
  <si>
    <t>期數</t>
    <phoneticPr fontId="1" type="noConversion"/>
  </si>
  <si>
    <t>每期應繳金額</t>
    <phoneticPr fontId="1" type="noConversion"/>
  </si>
  <si>
    <t>利息</t>
    <phoneticPr fontId="1" type="noConversion"/>
  </si>
  <si>
    <t>本金</t>
    <phoneticPr fontId="1" type="noConversion"/>
  </si>
  <si>
    <t>合計</t>
    <phoneticPr fontId="1" type="noConversion"/>
  </si>
  <si>
    <t>儲蓄險</t>
    <phoneticPr fontId="2" type="noConversion"/>
  </si>
  <si>
    <t>康康人壽</t>
    <phoneticPr fontId="2" type="noConversion"/>
  </si>
  <si>
    <t>健健人壽</t>
    <phoneticPr fontId="2" type="noConversion"/>
  </si>
  <si>
    <t>長久人壽</t>
    <phoneticPr fontId="2" type="noConversion"/>
  </si>
  <si>
    <t>每年應繳金額</t>
    <phoneticPr fontId="2" type="noConversion"/>
  </si>
  <si>
    <t>期間</t>
    <phoneticPr fontId="2" type="noConversion"/>
  </si>
  <si>
    <t>到期領回</t>
    <phoneticPr fontId="2" type="noConversion"/>
  </si>
  <si>
    <t>每年可回收金額</t>
  </si>
  <si>
    <t>第2年</t>
  </si>
  <si>
    <t>第3年</t>
  </si>
  <si>
    <t>第4年</t>
  </si>
  <si>
    <t>第5年</t>
  </si>
  <si>
    <t>第6年</t>
  </si>
  <si>
    <t>第7年</t>
  </si>
  <si>
    <t>第8年</t>
  </si>
  <si>
    <t>第9年</t>
  </si>
  <si>
    <t>第10年</t>
  </si>
  <si>
    <t>年度折扣率</t>
    <phoneticPr fontId="2" type="noConversion"/>
  </si>
  <si>
    <t>保單金額</t>
    <phoneticPr fontId="2" type="noConversion"/>
  </si>
  <si>
    <t>保單現值</t>
    <phoneticPr fontId="2" type="noConversion"/>
  </si>
  <si>
    <t>保單淨現值</t>
    <phoneticPr fontId="2" type="noConversion"/>
  </si>
  <si>
    <t>第1年</t>
    <phoneticPr fontId="2" type="noConversion"/>
  </si>
  <si>
    <t>$B$3</t>
  </si>
  <si>
    <t>$D$3</t>
  </si>
  <si>
    <t>$E$4</t>
  </si>
  <si>
    <t>200萬貸款20年</t>
  </si>
  <si>
    <t>建立者 王小桃 於 2018/8/2</t>
  </si>
  <si>
    <t>200萬貸款25年</t>
  </si>
  <si>
    <t>250萬貸款25年</t>
  </si>
  <si>
    <t>250萬貸款30年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</si>
  <si>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</si>
  <si>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</si>
  <si>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</si>
  <si>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</si>
  <si>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</si>
  <si>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</si>
  <si>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</si>
  <si>
    <t>每月存款</t>
    <phoneticPr fontId="1" type="noConversion"/>
  </si>
  <si>
    <t>固定利率</t>
    <phoneticPr fontId="1" type="noConversion"/>
  </si>
  <si>
    <t>期數(年)</t>
    <phoneticPr fontId="1" type="noConversion"/>
  </si>
  <si>
    <t>到期本利和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</si>
</sst>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;[Red]\-&quot;$&quot;#,##0"/>
    <numFmt numFmtId="8" formatCode="&quot;$&quot;#,##0.00;[Red]\-&quot;$&quot;#,##0.00"/>
    <numFmt numFmtId="176" formatCode="&quot;$&quot;#,##0"/>
    <numFmt numFmtId="177" formatCode="&quot;$&quot;#,##0.00_);[Red]\(&quot;$&quot;#,##0.00\)"/>
    <numFmt numFmtId="178" formatCode="&quot;$&quot;#,##0_);[Red]\(&quot;$&quot;#,##0\)"/>
  </numFmts>
  <fonts count="2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4"/>
      <color theme="2" tint="-0.499984740745262"/>
      <name val="微軟正黑體"/>
      <family val="2"/>
      <charset val="136"/>
    </font>
    <font>
      <b/>
      <sz val="18"/>
      <color theme="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theme="4" tint="-0.249977111117893"/>
      <name val="微軟正黑體"/>
      <family val="2"/>
      <charset val="136"/>
    </font>
    <font>
      <b/>
      <sz val="14"/>
      <color indexed="9"/>
      <name val="微軟正黑體"/>
      <family val="2"/>
      <charset val="136"/>
    </font>
    <font>
      <sz val="14"/>
      <color indexed="8"/>
      <name val="微軟正黑體"/>
      <family val="2"/>
      <charset val="136"/>
    </font>
    <font>
      <b/>
      <sz val="14"/>
      <color theme="9" tint="-0.249977111117893"/>
      <name val="微軟正黑體"/>
      <family val="2"/>
      <charset val="136"/>
    </font>
    <font>
      <b/>
      <sz val="12"/>
      <color theme="5" tint="-0.249977111117893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12"/>
      <color indexed="9"/>
      <name val="微軟正黑體"/>
      <family val="2"/>
      <charset val="136"/>
      <scheme val="minor"/>
    </font>
    <font>
      <b/>
      <sz val="12"/>
      <color indexed="8"/>
      <name val="微軟正黑體"/>
      <family val="2"/>
      <charset val="136"/>
      <scheme val="minor"/>
    </font>
    <font>
      <b/>
      <sz val="12"/>
      <color indexed="18"/>
      <name val="微軟正黑體"/>
      <family val="2"/>
      <charset val="136"/>
      <scheme val="minor"/>
    </font>
    <font>
      <sz val="12"/>
      <color indexed="9"/>
      <name val="微軟正黑體"/>
      <family val="2"/>
      <charset val="136"/>
      <scheme val="minor"/>
    </font>
    <font>
      <sz val="10"/>
      <color theme="1"/>
      <name val="微軟正黑體"/>
      <family val="2"/>
      <charset val="136"/>
      <scheme val="minor"/>
    </font>
    <font>
      <b/>
      <sz val="12"/>
      <color theme="0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48"/>
      </patternFill>
    </fill>
    <fill>
      <patternFill patternType="solid">
        <fgColor theme="8" tint="-0.249977111117893"/>
        <bgColor indexed="24"/>
      </patternFill>
    </fill>
    <fill>
      <gradientFill degree="270">
        <stop position="0">
          <color theme="0"/>
        </stop>
        <stop position="1">
          <color theme="9" tint="0.80001220740379042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6" fontId="3" fillId="0" borderId="6" xfId="0" applyNumberFormat="1" applyFont="1" applyBorder="1" applyAlignment="1">
      <alignment horizontal="center" vertical="center"/>
    </xf>
    <xf numFmtId="176" fontId="3" fillId="5" borderId="8" xfId="0" applyNumberFormat="1" applyFont="1" applyFill="1" applyBorder="1" applyAlignment="1">
      <alignment horizontal="center" vertical="center"/>
    </xf>
    <xf numFmtId="6" fontId="3" fillId="5" borderId="9" xfId="0" applyNumberFormat="1" applyFont="1" applyFill="1" applyBorder="1" applyAlignment="1">
      <alignment horizontal="center" vertical="center"/>
    </xf>
    <xf numFmtId="176" fontId="4" fillId="6" borderId="5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6" borderId="8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177" fontId="10" fillId="2" borderId="5" xfId="0" applyNumberFormat="1" applyFont="1" applyFill="1" applyBorder="1" applyAlignment="1">
      <alignment horizontal="left" vertical="center" indent="1"/>
    </xf>
    <xf numFmtId="0" fontId="4" fillId="7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176" fontId="4" fillId="4" borderId="5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11" fillId="9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176" fontId="12" fillId="10" borderId="5" xfId="0" applyNumberFormat="1" applyFont="1" applyFill="1" applyBorder="1" applyAlignment="1">
      <alignment horizontal="center" vertical="center"/>
    </xf>
    <xf numFmtId="0" fontId="12" fillId="10" borderId="5" xfId="0" applyNumberFormat="1" applyFont="1" applyFill="1" applyBorder="1" applyAlignment="1">
      <alignment horizontal="center" vertical="center"/>
    </xf>
    <xf numFmtId="178" fontId="12" fillId="10" borderId="5" xfId="0" applyNumberFormat="1" applyFont="1" applyFill="1" applyBorder="1" applyAlignment="1">
      <alignment horizontal="center" vertical="center"/>
    </xf>
    <xf numFmtId="10" fontId="12" fillId="10" borderId="5" xfId="0" applyNumberFormat="1" applyFont="1" applyFill="1" applyBorder="1" applyAlignment="1">
      <alignment horizontal="center" vertical="center"/>
    </xf>
    <xf numFmtId="10" fontId="13" fillId="10" borderId="5" xfId="0" applyNumberFormat="1" applyFont="1" applyFill="1" applyBorder="1" applyAlignment="1">
      <alignment horizontal="center" vertical="center"/>
    </xf>
    <xf numFmtId="178" fontId="4" fillId="6" borderId="5" xfId="0" applyNumberFormat="1" applyFont="1" applyFill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9" fillId="12" borderId="5" xfId="0" applyNumberFormat="1" applyFont="1" applyFill="1" applyBorder="1" applyAlignment="1">
      <alignment horizontal="left" vertical="center" indent="1"/>
    </xf>
    <xf numFmtId="10" fontId="9" fillId="12" borderId="5" xfId="0" applyNumberFormat="1" applyFont="1" applyFill="1" applyBorder="1" applyAlignment="1">
      <alignment horizontal="left" vertical="center" indent="1"/>
    </xf>
    <xf numFmtId="6" fontId="6" fillId="0" borderId="14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6" fontId="3" fillId="0" borderId="5" xfId="0" applyNumberFormat="1" applyFont="1" applyBorder="1" applyAlignment="1">
      <alignment horizontal="center" vertical="center"/>
    </xf>
    <xf numFmtId="178" fontId="14" fillId="11" borderId="5" xfId="0" applyNumberFormat="1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6" fontId="0" fillId="0" borderId="16" xfId="0" applyNumberFormat="1" applyFill="1" applyBorder="1" applyAlignment="1">
      <alignment vertical="center"/>
    </xf>
    <xf numFmtId="0" fontId="16" fillId="14" borderId="17" xfId="0" applyFont="1" applyFill="1" applyBorder="1" applyAlignment="1">
      <alignment horizontal="left" vertical="center"/>
    </xf>
    <xf numFmtId="0" fontId="16" fillId="14" borderId="15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17" fillId="15" borderId="0" xfId="0" applyFont="1" applyFill="1" applyBorder="1" applyAlignment="1">
      <alignment horizontal="left" vertical="center"/>
    </xf>
    <xf numFmtId="0" fontId="18" fillId="15" borderId="18" xfId="0" applyFont="1" applyFill="1" applyBorder="1" applyAlignment="1">
      <alignment horizontal="left" vertical="center"/>
    </xf>
    <xf numFmtId="0" fontId="17" fillId="15" borderId="16" xfId="0" applyFont="1" applyFill="1" applyBorder="1" applyAlignment="1">
      <alignment horizontal="left" vertical="center"/>
    </xf>
    <xf numFmtId="0" fontId="19" fillId="14" borderId="15" xfId="0" applyFont="1" applyFill="1" applyBorder="1" applyAlignment="1">
      <alignment horizontal="right" vertical="center"/>
    </xf>
    <xf numFmtId="0" fontId="19" fillId="14" borderId="17" xfId="0" applyFont="1" applyFill="1" applyBorder="1" applyAlignment="1">
      <alignment horizontal="right" vertical="center"/>
    </xf>
    <xf numFmtId="176" fontId="0" fillId="16" borderId="0" xfId="0" applyNumberFormat="1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20" fillId="0" borderId="0" xfId="0" applyFont="1" applyFill="1" applyBorder="1" applyAlignment="1">
      <alignment vertical="top" wrapText="1"/>
    </xf>
    <xf numFmtId="0" fontId="21" fillId="17" borderId="5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178" fontId="22" fillId="0" borderId="5" xfId="0" applyNumberFormat="1" applyFont="1" applyBorder="1">
      <alignment vertical="center"/>
    </xf>
    <xf numFmtId="10" fontId="22" fillId="0" borderId="5" xfId="0" applyNumberFormat="1" applyFont="1" applyBorder="1" applyAlignment="1">
      <alignment horizontal="center" vertical="center"/>
    </xf>
    <xf numFmtId="8" fontId="22" fillId="0" borderId="5" xfId="0" applyNumberFormat="1" applyFont="1" applyBorder="1">
      <alignment vertical="center"/>
    </xf>
    <xf numFmtId="0" fontId="7" fillId="13" borderId="5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78" fontId="14" fillId="11" borderId="12" xfId="0" applyNumberFormat="1" applyFont="1" applyFill="1" applyBorder="1" applyAlignment="1">
      <alignment horizontal="center" vertical="center"/>
    </xf>
    <xf numFmtId="178" fontId="14" fillId="11" borderId="13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178" fontId="4" fillId="11" borderId="5" xfId="0" applyNumberFormat="1" applyFont="1" applyFill="1" applyBorder="1" applyAlignment="1">
      <alignment horizontal="center" vertical="center"/>
    </xf>
    <xf numFmtId="10" fontId="4" fillId="12" borderId="5" xfId="0" applyNumberFormat="1" applyFont="1" applyFill="1" applyBorder="1" applyAlignment="1">
      <alignment horizontal="center" vertical="center"/>
    </xf>
    <xf numFmtId="178" fontId="4" fillId="12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華麗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華麗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華麗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80000"/>
              </a:schemeClr>
              <a:schemeClr val="phClr">
                <a:tint val="500"/>
                <a:satMod val="150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29.95" customHeight="1" x14ac:dyDescent="0.3"/>
  <cols>
    <col min="1" max="1" width="11.59765625" customWidth="1"/>
    <col min="2" max="2" width="28.69921875" customWidth="1"/>
  </cols>
  <sheetData>
    <row r="1" spans="1:2" ht="34.549999999999997" customHeight="1" x14ac:dyDescent="0.3">
      <c r="A1" s="71" t="s">
        <v>9</v>
      </c>
      <c r="B1" s="71"/>
    </row>
    <row r="2" spans="1:2" ht="29.95" customHeight="1" x14ac:dyDescent="0.3">
      <c r="A2" s="43" t="s">
        <v>10</v>
      </c>
      <c r="B2" s="44">
        <v>10000</v>
      </c>
    </row>
    <row r="3" spans="1:2" ht="29.95" customHeight="1" x14ac:dyDescent="0.3">
      <c r="A3" s="26" t="s">
        <v>11</v>
      </c>
      <c r="B3" s="27">
        <v>36</v>
      </c>
    </row>
    <row r="4" spans="1:2" ht="29.95" customHeight="1" x14ac:dyDescent="0.3">
      <c r="A4" s="43" t="s">
        <v>12</v>
      </c>
      <c r="B4" s="45">
        <v>1.95E-2</v>
      </c>
    </row>
    <row r="5" spans="1:2" ht="29.95" customHeight="1" x14ac:dyDescent="0.3">
      <c r="A5" s="26" t="s">
        <v>13</v>
      </c>
      <c r="B5" s="28">
        <f>FV(B4/12,B3,-B2,,1)</f>
        <v>371030.54122375691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2"/>
  <sheetViews>
    <sheetView showGridLines="0" workbookViewId="0"/>
  </sheetViews>
  <sheetFormatPr defaultRowHeight="15.75" outlineLevelRow="1" outlineLevelCol="1" x14ac:dyDescent="0.3"/>
  <cols>
    <col min="3" max="3" width="6.09765625" customWidth="1"/>
    <col min="4" max="8" width="13.8984375" bestFit="1" customWidth="1" outlineLevel="1"/>
  </cols>
  <sheetData>
    <row r="1" spans="2:8" ht="16.399999999999999" thickBot="1" x14ac:dyDescent="0.35"/>
    <row r="2" spans="2:8" x14ac:dyDescent="0.3">
      <c r="B2" s="56" t="s">
        <v>55</v>
      </c>
      <c r="C2" s="56"/>
      <c r="D2" s="61"/>
      <c r="E2" s="61"/>
      <c r="F2" s="61"/>
      <c r="G2" s="61"/>
      <c r="H2" s="61"/>
    </row>
    <row r="3" spans="2:8" collapsed="1" x14ac:dyDescent="0.3">
      <c r="B3" s="55"/>
      <c r="C3" s="55"/>
      <c r="D3" s="62" t="s">
        <v>57</v>
      </c>
      <c r="E3" s="62" t="s">
        <v>50</v>
      </c>
      <c r="F3" s="62" t="s">
        <v>52</v>
      </c>
      <c r="G3" s="62" t="s">
        <v>53</v>
      </c>
      <c r="H3" s="62" t="s">
        <v>54</v>
      </c>
    </row>
    <row r="4" spans="2:8" ht="26.2" hidden="1" outlineLevel="1" x14ac:dyDescent="0.3">
      <c r="B4" s="58"/>
      <c r="C4" s="58"/>
      <c r="D4" s="52"/>
      <c r="E4" s="65" t="s">
        <v>51</v>
      </c>
      <c r="F4" s="65" t="s">
        <v>51</v>
      </c>
      <c r="G4" s="65" t="s">
        <v>51</v>
      </c>
      <c r="H4" s="65" t="s">
        <v>51</v>
      </c>
    </row>
    <row r="5" spans="2:8" x14ac:dyDescent="0.3">
      <c r="B5" s="59" t="s">
        <v>56</v>
      </c>
      <c r="C5" s="59"/>
      <c r="D5" s="57"/>
      <c r="E5" s="57"/>
      <c r="F5" s="57"/>
      <c r="G5" s="57"/>
      <c r="H5" s="57"/>
    </row>
    <row r="6" spans="2:8" outlineLevel="1" x14ac:dyDescent="0.3">
      <c r="B6" s="58"/>
      <c r="C6" s="58" t="s">
        <v>47</v>
      </c>
      <c r="D6" s="53">
        <v>2500000</v>
      </c>
      <c r="E6" s="63">
        <v>2000000</v>
      </c>
      <c r="F6" s="63">
        <v>2000000</v>
      </c>
      <c r="G6" s="63">
        <v>2500000</v>
      </c>
      <c r="H6" s="63">
        <v>2500000</v>
      </c>
    </row>
    <row r="7" spans="2:8" outlineLevel="1" x14ac:dyDescent="0.3">
      <c r="B7" s="58"/>
      <c r="C7" s="58" t="s">
        <v>48</v>
      </c>
      <c r="D7" s="52">
        <v>30</v>
      </c>
      <c r="E7" s="64">
        <v>20</v>
      </c>
      <c r="F7" s="64">
        <v>25</v>
      </c>
      <c r="G7" s="64">
        <v>25</v>
      </c>
      <c r="H7" s="64">
        <v>30</v>
      </c>
    </row>
    <row r="8" spans="2:8" x14ac:dyDescent="0.3">
      <c r="B8" s="59" t="s">
        <v>58</v>
      </c>
      <c r="C8" s="59"/>
      <c r="D8" s="57"/>
      <c r="E8" s="57"/>
      <c r="F8" s="57"/>
      <c r="G8" s="57"/>
      <c r="H8" s="57"/>
    </row>
    <row r="9" spans="2:8" ht="16.399999999999999" outlineLevel="1" thickBot="1" x14ac:dyDescent="0.35">
      <c r="B9" s="60"/>
      <c r="C9" s="60" t="s">
        <v>49</v>
      </c>
      <c r="D9" s="54">
        <v>20528.115407875699</v>
      </c>
      <c r="E9" s="54">
        <v>21130.1256703947</v>
      </c>
      <c r="F9" s="54">
        <v>19520.5014919684</v>
      </c>
      <c r="G9" s="54">
        <v>21847.2074685306</v>
      </c>
      <c r="H9" s="54">
        <v>20528.115407875699</v>
      </c>
    </row>
    <row r="10" spans="2:8" x14ac:dyDescent="0.3">
      <c r="B10" t="s">
        <v>59</v>
      </c>
    </row>
    <row r="11" spans="2:8" x14ac:dyDescent="0.3">
      <c r="B11" t="s">
        <v>60</v>
      </c>
    </row>
    <row r="12" spans="2:8" x14ac:dyDescent="0.3">
      <c r="B1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zoomScale="95" zoomScaleNormal="95" workbookViewId="0">
      <selection activeCell="F9" sqref="F9"/>
    </sheetView>
  </sheetViews>
  <sheetFormatPr defaultColWidth="8.8984375" defaultRowHeight="20.95" customHeight="1" x14ac:dyDescent="0.3"/>
  <cols>
    <col min="1" max="1" width="13.296875" style="2" customWidth="1"/>
    <col min="2" max="7" width="14" style="2" customWidth="1"/>
    <col min="8" max="16384" width="8.8984375" style="2"/>
  </cols>
  <sheetData>
    <row r="1" spans="1:7" ht="20.95" customHeight="1" thickTop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/>
      <c r="G1" s="1"/>
    </row>
    <row r="2" spans="1:7" ht="20.95" customHeight="1" x14ac:dyDescent="0.3">
      <c r="A2" s="9" t="s">
        <v>5</v>
      </c>
      <c r="B2" s="12">
        <v>2000000</v>
      </c>
      <c r="C2" s="13">
        <v>2.12E-2</v>
      </c>
      <c r="D2" s="14">
        <v>20</v>
      </c>
      <c r="E2" s="15">
        <f>PMT(C2/12,D2*12,-B2,,1)</f>
        <v>10213.677585719541</v>
      </c>
      <c r="F2" s="3"/>
      <c r="G2" s="3"/>
    </row>
    <row r="3" spans="1:7" ht="20.95" customHeight="1" x14ac:dyDescent="0.3">
      <c r="A3" s="9" t="s">
        <v>8</v>
      </c>
      <c r="B3" s="12">
        <v>2500000</v>
      </c>
      <c r="C3" s="13">
        <v>2.8500000000000001E-2</v>
      </c>
      <c r="D3" s="14">
        <v>30</v>
      </c>
      <c r="E3" s="15">
        <f>PMT(C3/12,D3*12,-B3,,1)</f>
        <v>10314.437822156109</v>
      </c>
      <c r="F3" s="3"/>
      <c r="G3" s="3"/>
    </row>
    <row r="4" spans="1:7" ht="20.95" customHeight="1" thickBot="1" x14ac:dyDescent="0.35">
      <c r="A4" s="10" t="s">
        <v>6</v>
      </c>
      <c r="B4" s="16"/>
      <c r="C4" s="11" t="s">
        <v>7</v>
      </c>
      <c r="D4" s="11" t="s">
        <v>7</v>
      </c>
      <c r="E4" s="17">
        <f>SUM(E2:E3)</f>
        <v>20528.115407875652</v>
      </c>
      <c r="F4" s="3"/>
      <c r="G4" s="3"/>
    </row>
    <row r="5" spans="1:7" ht="11.3" customHeight="1" thickTop="1" thickBot="1" x14ac:dyDescent="0.35">
      <c r="A5" s="4"/>
    </row>
    <row r="6" spans="1:7" ht="20.95" customHeight="1" thickTop="1" x14ac:dyDescent="0.3">
      <c r="A6" s="72" t="s">
        <v>8</v>
      </c>
      <c r="B6" s="5" t="s">
        <v>4</v>
      </c>
      <c r="C6" s="74" t="s">
        <v>3</v>
      </c>
      <c r="D6" s="74"/>
      <c r="E6" s="74"/>
      <c r="F6" s="74"/>
      <c r="G6" s="75"/>
    </row>
    <row r="7" spans="1:7" ht="20.95" customHeight="1" x14ac:dyDescent="0.3">
      <c r="A7" s="73"/>
      <c r="B7" s="46">
        <f>PMT(C3/12,D3*12,-B3,,1)</f>
        <v>10314.437822156109</v>
      </c>
      <c r="C7" s="24">
        <v>10</v>
      </c>
      <c r="D7" s="24">
        <v>15</v>
      </c>
      <c r="E7" s="24">
        <v>20</v>
      </c>
      <c r="F7" s="24">
        <v>25</v>
      </c>
      <c r="G7" s="25">
        <v>30</v>
      </c>
    </row>
    <row r="8" spans="1:7" ht="20.95" customHeight="1" x14ac:dyDescent="0.3">
      <c r="A8" s="76" t="s">
        <v>1</v>
      </c>
      <c r="B8" s="18">
        <v>1500000</v>
      </c>
      <c r="C8" s="19">
        <f t="dataTable" ref="C8:G12" dt2D="1" dtr="1" r1="D3" r2="B3"/>
        <v>14346.410303748242</v>
      </c>
      <c r="D8" s="19">
        <v>10226.567212958789</v>
      </c>
      <c r="E8" s="19">
        <v>8187.3360635063882</v>
      </c>
      <c r="F8" s="19">
        <v>6980.1179296866376</v>
      </c>
      <c r="G8" s="20">
        <v>6188.6626932936661</v>
      </c>
    </row>
    <row r="9" spans="1:7" ht="20.95" customHeight="1" x14ac:dyDescent="0.3">
      <c r="A9" s="76"/>
      <c r="B9" s="18">
        <v>2000000</v>
      </c>
      <c r="C9" s="19">
        <v>19128.547071664321</v>
      </c>
      <c r="D9" s="19">
        <v>13635.422950611719</v>
      </c>
      <c r="E9" s="19">
        <v>10916.448084675185</v>
      </c>
      <c r="F9" s="19">
        <v>9306.8239062488501</v>
      </c>
      <c r="G9" s="20">
        <v>8251.5502577248863</v>
      </c>
    </row>
    <row r="10" spans="1:7" ht="20.95" customHeight="1" x14ac:dyDescent="0.3">
      <c r="A10" s="76"/>
      <c r="B10" s="18">
        <v>2500000</v>
      </c>
      <c r="C10" s="19">
        <v>23910.683839580404</v>
      </c>
      <c r="D10" s="19">
        <v>17044.278688264647</v>
      </c>
      <c r="E10" s="19">
        <v>13645.560105843981</v>
      </c>
      <c r="F10" s="19">
        <v>11633.529882811063</v>
      </c>
      <c r="G10" s="20">
        <v>10314.437822156109</v>
      </c>
    </row>
    <row r="11" spans="1:7" ht="20.95" customHeight="1" x14ac:dyDescent="0.3">
      <c r="A11" s="76"/>
      <c r="B11" s="18">
        <v>3000000</v>
      </c>
      <c r="C11" s="19">
        <v>28692.820607496484</v>
      </c>
      <c r="D11" s="19">
        <v>20453.134425917578</v>
      </c>
      <c r="E11" s="19">
        <v>16374.672127012776</v>
      </c>
      <c r="F11" s="19">
        <v>13960.235859373275</v>
      </c>
      <c r="G11" s="20">
        <v>12377.325386587332</v>
      </c>
    </row>
    <row r="12" spans="1:7" ht="20.95" customHeight="1" thickBot="1" x14ac:dyDescent="0.35">
      <c r="A12" s="77"/>
      <c r="B12" s="21">
        <v>3500000</v>
      </c>
      <c r="C12" s="22">
        <v>33474.957375412559</v>
      </c>
      <c r="D12" s="22">
        <v>23861.990163570506</v>
      </c>
      <c r="E12" s="22">
        <v>19103.784148181574</v>
      </c>
      <c r="F12" s="22">
        <v>16286.941835935488</v>
      </c>
      <c r="G12" s="23">
        <v>14440.212951018553</v>
      </c>
    </row>
    <row r="13" spans="1:7" ht="20.95" customHeight="1" thickTop="1" x14ac:dyDescent="0.3"/>
  </sheetData>
  <scenarios current="3" show="3" sqref="E4">
    <scenario name="200萬貸款20年" locked="1" count="2" user="王小桃" comment="建立者 王小桃 於 2018/8/2">
      <inputCells r="B3" val="2000000" numFmtId="176"/>
      <inputCells r="D3" val="20"/>
    </scenario>
    <scenario name="200萬貸款25年" locked="1" count="2" user="王小桃" comment="建立者 王小桃 於 2018/8/2">
      <inputCells r="B3" val="2000000" numFmtId="176"/>
      <inputCells r="D3" val="25"/>
    </scenario>
    <scenario name="250萬貸款25年" locked="1" count="2" user="王小桃" comment="建立者 王小桃 於 2018/8/2">
      <inputCells r="B3" val="2500000" numFmtId="176"/>
      <inputCells r="D3" val="25"/>
    </scenario>
    <scenario name="250萬貸款30年" locked="1" count="2" user="王小桃" comment="建立者 王小桃 於 2018/8/2">
      <inputCells r="B3" val="2500000" numFmtId="176"/>
      <inputCells r="D3" val="30"/>
    </scenario>
  </scenarios>
  <mergeCells count="3">
    <mergeCell ref="A6:A7"/>
    <mergeCell ref="C6:G6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activeCell="E15" sqref="E15"/>
    </sheetView>
  </sheetViews>
  <sheetFormatPr defaultColWidth="8.8984375" defaultRowHeight="22.45" customHeight="1" x14ac:dyDescent="0.3"/>
  <cols>
    <col min="1" max="1" width="13.796875" style="2" customWidth="1"/>
    <col min="2" max="7" width="14" style="2" customWidth="1"/>
    <col min="8" max="16384" width="8.8984375" style="2"/>
  </cols>
  <sheetData>
    <row r="1" spans="1:6" ht="22.45" customHeight="1" x14ac:dyDescent="0.3">
      <c r="A1" s="47" t="s">
        <v>14</v>
      </c>
      <c r="B1" s="48" t="s">
        <v>15</v>
      </c>
      <c r="C1" s="48" t="s">
        <v>16</v>
      </c>
      <c r="D1" s="48" t="s">
        <v>17</v>
      </c>
      <c r="E1" s="48" t="s">
        <v>18</v>
      </c>
      <c r="F1" s="1"/>
    </row>
    <row r="2" spans="1:6" ht="22.45" customHeight="1" x14ac:dyDescent="0.3">
      <c r="A2" s="48" t="s">
        <v>19</v>
      </c>
      <c r="B2" s="12">
        <v>2500000</v>
      </c>
      <c r="C2" s="13">
        <v>2.8500000000000001E-2</v>
      </c>
      <c r="D2" s="14">
        <v>25</v>
      </c>
      <c r="E2" s="49">
        <f>PMT(C2/12,D2*12,-B2)</f>
        <v>11661.15951628274</v>
      </c>
      <c r="F2" s="3"/>
    </row>
    <row r="3" spans="1:6" ht="9.1999999999999993" customHeight="1" x14ac:dyDescent="0.3">
      <c r="A3" s="4"/>
    </row>
    <row r="4" spans="1:6" ht="22.45" customHeight="1" x14ac:dyDescent="0.3">
      <c r="A4" s="29" t="s">
        <v>20</v>
      </c>
      <c r="B4" s="24" t="s">
        <v>21</v>
      </c>
      <c r="C4" s="24" t="s">
        <v>22</v>
      </c>
      <c r="D4" s="24" t="s">
        <v>23</v>
      </c>
      <c r="E4" s="24" t="s">
        <v>24</v>
      </c>
    </row>
    <row r="5" spans="1:6" ht="22.45" customHeight="1" x14ac:dyDescent="0.3">
      <c r="A5" s="30">
        <v>1</v>
      </c>
      <c r="B5" s="31">
        <f>$E$2</f>
        <v>11661.15951628274</v>
      </c>
      <c r="C5" s="19">
        <f>IPMT($C$2/12,$A5,$D$2*12,-$B$2,0)</f>
        <v>5937.5</v>
      </c>
      <c r="D5" s="19">
        <f>PPMT($C$2/12,$A5,$D$2*12,-$B$2,0)</f>
        <v>5723.6595162827389</v>
      </c>
      <c r="E5" s="31">
        <f>SUM(C5:D5)</f>
        <v>11661.15951628274</v>
      </c>
    </row>
    <row r="6" spans="1:6" ht="22.45" customHeight="1" x14ac:dyDescent="0.3">
      <c r="A6" s="30">
        <v>2</v>
      </c>
      <c r="B6" s="31">
        <f t="shared" ref="B6:B69" si="0">$E$2</f>
        <v>11661.15951628274</v>
      </c>
      <c r="C6" s="19">
        <f t="shared" ref="C6:C69" si="1">IPMT($C$2/12,$A6,$D$2*12,-$B$2,0)</f>
        <v>5923.9063086488295</v>
      </c>
      <c r="D6" s="19">
        <f t="shared" ref="D6:D69" si="2">PPMT($C$2/12,$A6,$D$2*12,-$B$2,0)</f>
        <v>5737.2532076339103</v>
      </c>
      <c r="E6" s="31">
        <f t="shared" ref="E6:E69" si="3">SUM(C6:D6)</f>
        <v>11661.15951628274</v>
      </c>
    </row>
    <row r="7" spans="1:6" ht="22.45" customHeight="1" x14ac:dyDescent="0.3">
      <c r="A7" s="30">
        <v>3</v>
      </c>
      <c r="B7" s="31">
        <f t="shared" si="0"/>
        <v>11661.15951628274</v>
      </c>
      <c r="C7" s="19">
        <f t="shared" si="1"/>
        <v>5910.2803322806994</v>
      </c>
      <c r="D7" s="19">
        <f t="shared" si="2"/>
        <v>5750.8791840020413</v>
      </c>
      <c r="E7" s="31">
        <f t="shared" si="3"/>
        <v>11661.15951628274</v>
      </c>
    </row>
    <row r="8" spans="1:6" ht="22.45" customHeight="1" x14ac:dyDescent="0.3">
      <c r="A8" s="30">
        <v>4</v>
      </c>
      <c r="B8" s="31">
        <f t="shared" si="0"/>
        <v>11661.15951628274</v>
      </c>
      <c r="C8" s="19">
        <f t="shared" si="1"/>
        <v>5896.6219942186926</v>
      </c>
      <c r="D8" s="19">
        <f t="shared" si="2"/>
        <v>5764.5375220640462</v>
      </c>
      <c r="E8" s="31">
        <f t="shared" si="3"/>
        <v>11661.15951628274</v>
      </c>
    </row>
    <row r="9" spans="1:6" ht="22.45" customHeight="1" x14ac:dyDescent="0.3">
      <c r="A9" s="30">
        <v>5</v>
      </c>
      <c r="B9" s="31">
        <f t="shared" si="0"/>
        <v>11661.15951628274</v>
      </c>
      <c r="C9" s="19">
        <f t="shared" si="1"/>
        <v>5882.9312176037911</v>
      </c>
      <c r="D9" s="19">
        <f t="shared" si="2"/>
        <v>5778.2282986789478</v>
      </c>
      <c r="E9" s="31">
        <f t="shared" si="3"/>
        <v>11661.15951628274</v>
      </c>
    </row>
    <row r="10" spans="1:6" ht="22.45" customHeight="1" x14ac:dyDescent="0.3">
      <c r="A10" s="30">
        <v>6</v>
      </c>
      <c r="B10" s="31">
        <f t="shared" si="0"/>
        <v>11661.15951628274</v>
      </c>
      <c r="C10" s="19">
        <f t="shared" si="1"/>
        <v>5869.2079253944275</v>
      </c>
      <c r="D10" s="19">
        <f t="shared" si="2"/>
        <v>5791.9515908883104</v>
      </c>
      <c r="E10" s="31">
        <f t="shared" si="3"/>
        <v>11661.159516282738</v>
      </c>
    </row>
    <row r="11" spans="1:6" ht="22.45" customHeight="1" x14ac:dyDescent="0.3">
      <c r="A11" s="30">
        <v>7</v>
      </c>
      <c r="B11" s="31">
        <f t="shared" si="0"/>
        <v>11661.15951628274</v>
      </c>
      <c r="C11" s="19">
        <f t="shared" si="1"/>
        <v>5855.452040366069</v>
      </c>
      <c r="D11" s="19">
        <f t="shared" si="2"/>
        <v>5805.7074759166699</v>
      </c>
      <c r="E11" s="31">
        <f t="shared" si="3"/>
        <v>11661.15951628274</v>
      </c>
    </row>
    <row r="12" spans="1:6" ht="22.45" customHeight="1" x14ac:dyDescent="0.3">
      <c r="A12" s="30">
        <v>8</v>
      </c>
      <c r="B12" s="31">
        <f t="shared" si="0"/>
        <v>11661.15951628274</v>
      </c>
      <c r="C12" s="19">
        <f t="shared" si="1"/>
        <v>5841.6634851107674</v>
      </c>
      <c r="D12" s="19">
        <f t="shared" si="2"/>
        <v>5819.4960311719724</v>
      </c>
      <c r="E12" s="31">
        <f t="shared" si="3"/>
        <v>11661.15951628274</v>
      </c>
    </row>
    <row r="13" spans="1:6" ht="22.45" customHeight="1" x14ac:dyDescent="0.3">
      <c r="A13" s="30">
        <v>9</v>
      </c>
      <c r="B13" s="31">
        <f t="shared" si="0"/>
        <v>11661.15951628274</v>
      </c>
      <c r="C13" s="19">
        <f t="shared" si="1"/>
        <v>5827.8421820367321</v>
      </c>
      <c r="D13" s="19">
        <f t="shared" si="2"/>
        <v>5833.317334246005</v>
      </c>
      <c r="E13" s="31">
        <f t="shared" si="3"/>
        <v>11661.159516282736</v>
      </c>
    </row>
    <row r="14" spans="1:6" ht="22.45" customHeight="1" x14ac:dyDescent="0.3">
      <c r="A14" s="30">
        <v>10</v>
      </c>
      <c r="B14" s="31">
        <f t="shared" si="0"/>
        <v>11661.15951628274</v>
      </c>
      <c r="C14" s="19">
        <f t="shared" si="1"/>
        <v>5813.9880533678997</v>
      </c>
      <c r="D14" s="19">
        <f t="shared" si="2"/>
        <v>5847.17146291484</v>
      </c>
      <c r="E14" s="31">
        <f t="shared" si="3"/>
        <v>11661.15951628274</v>
      </c>
    </row>
    <row r="15" spans="1:6" ht="22.45" customHeight="1" x14ac:dyDescent="0.3">
      <c r="A15" s="30">
        <v>11</v>
      </c>
      <c r="B15" s="31">
        <f t="shared" si="0"/>
        <v>11661.15951628274</v>
      </c>
      <c r="C15" s="19">
        <f t="shared" si="1"/>
        <v>5800.1010211434768</v>
      </c>
      <c r="D15" s="19">
        <f t="shared" si="2"/>
        <v>5861.058495139263</v>
      </c>
      <c r="E15" s="31">
        <f t="shared" si="3"/>
        <v>11661.15951628274</v>
      </c>
    </row>
    <row r="16" spans="1:6" ht="22.45" customHeight="1" x14ac:dyDescent="0.3">
      <c r="A16" s="30">
        <v>12</v>
      </c>
      <c r="B16" s="31">
        <f t="shared" si="0"/>
        <v>11661.15951628274</v>
      </c>
      <c r="C16" s="19">
        <f t="shared" si="1"/>
        <v>5786.1810072175213</v>
      </c>
      <c r="D16" s="19">
        <f t="shared" si="2"/>
        <v>5874.9785090652194</v>
      </c>
      <c r="E16" s="31">
        <f t="shared" si="3"/>
        <v>11661.15951628274</v>
      </c>
    </row>
    <row r="17" spans="1:5" ht="22.45" customHeight="1" x14ac:dyDescent="0.3">
      <c r="A17" s="30">
        <v>13</v>
      </c>
      <c r="B17" s="31">
        <f t="shared" si="0"/>
        <v>11661.15951628274</v>
      </c>
      <c r="C17" s="19">
        <f t="shared" si="1"/>
        <v>5772.2279332584912</v>
      </c>
      <c r="D17" s="19">
        <f t="shared" si="2"/>
        <v>5888.9315830242485</v>
      </c>
      <c r="E17" s="31">
        <f t="shared" si="3"/>
        <v>11661.15951628274</v>
      </c>
    </row>
    <row r="18" spans="1:5" ht="22.45" customHeight="1" x14ac:dyDescent="0.3">
      <c r="A18" s="30">
        <v>14</v>
      </c>
      <c r="B18" s="31">
        <f t="shared" si="0"/>
        <v>11661.15951628274</v>
      </c>
      <c r="C18" s="19">
        <f t="shared" si="1"/>
        <v>5758.2417207488088</v>
      </c>
      <c r="D18" s="19">
        <f t="shared" si="2"/>
        <v>5902.9177955339319</v>
      </c>
      <c r="E18" s="31">
        <f t="shared" si="3"/>
        <v>11661.15951628274</v>
      </c>
    </row>
    <row r="19" spans="1:5" ht="22.45" customHeight="1" x14ac:dyDescent="0.3">
      <c r="A19" s="30">
        <v>15</v>
      </c>
      <c r="B19" s="31">
        <f t="shared" si="0"/>
        <v>11661.15951628274</v>
      </c>
      <c r="C19" s="19">
        <f t="shared" si="1"/>
        <v>5744.2222909844149</v>
      </c>
      <c r="D19" s="19">
        <f t="shared" si="2"/>
        <v>5916.9372252983239</v>
      </c>
      <c r="E19" s="31">
        <f t="shared" si="3"/>
        <v>11661.15951628274</v>
      </c>
    </row>
    <row r="20" spans="1:5" ht="22.45" customHeight="1" x14ac:dyDescent="0.3">
      <c r="A20" s="30">
        <v>16</v>
      </c>
      <c r="B20" s="31">
        <f t="shared" si="0"/>
        <v>11661.15951628274</v>
      </c>
      <c r="C20" s="19">
        <f t="shared" si="1"/>
        <v>5730.1695650743313</v>
      </c>
      <c r="D20" s="19">
        <f t="shared" si="2"/>
        <v>5930.9899512084066</v>
      </c>
      <c r="E20" s="31">
        <f t="shared" si="3"/>
        <v>11661.159516282738</v>
      </c>
    </row>
    <row r="21" spans="1:5" ht="22.45" customHeight="1" x14ac:dyDescent="0.3">
      <c r="A21" s="30">
        <v>17</v>
      </c>
      <c r="B21" s="31">
        <f t="shared" si="0"/>
        <v>11661.15951628274</v>
      </c>
      <c r="C21" s="19">
        <f t="shared" si="1"/>
        <v>5716.083463940211</v>
      </c>
      <c r="D21" s="19">
        <f t="shared" si="2"/>
        <v>5945.0760523425279</v>
      </c>
      <c r="E21" s="31">
        <f t="shared" si="3"/>
        <v>11661.15951628274</v>
      </c>
    </row>
    <row r="22" spans="1:5" ht="22.45" customHeight="1" x14ac:dyDescent="0.3">
      <c r="A22" s="30">
        <v>18</v>
      </c>
      <c r="B22" s="31">
        <f t="shared" si="0"/>
        <v>11661.15951628274</v>
      </c>
      <c r="C22" s="19">
        <f t="shared" si="1"/>
        <v>5701.9639083158982</v>
      </c>
      <c r="D22" s="19">
        <f t="shared" si="2"/>
        <v>5959.1956079668416</v>
      </c>
      <c r="E22" s="31">
        <f t="shared" si="3"/>
        <v>11661.15951628274</v>
      </c>
    </row>
    <row r="23" spans="1:5" ht="22.45" customHeight="1" x14ac:dyDescent="0.3">
      <c r="A23" s="30">
        <v>19</v>
      </c>
      <c r="B23" s="31">
        <f t="shared" si="0"/>
        <v>11661.15951628274</v>
      </c>
      <c r="C23" s="19">
        <f t="shared" si="1"/>
        <v>5687.810818746977</v>
      </c>
      <c r="D23" s="19">
        <f t="shared" si="2"/>
        <v>5973.3486975357619</v>
      </c>
      <c r="E23" s="31">
        <f t="shared" si="3"/>
        <v>11661.15951628274</v>
      </c>
    </row>
    <row r="24" spans="1:5" ht="22.45" customHeight="1" x14ac:dyDescent="0.3">
      <c r="A24" s="30">
        <v>20</v>
      </c>
      <c r="B24" s="31">
        <f t="shared" si="0"/>
        <v>11661.15951628274</v>
      </c>
      <c r="C24" s="19">
        <f t="shared" si="1"/>
        <v>5673.6241155903281</v>
      </c>
      <c r="D24" s="19">
        <f t="shared" si="2"/>
        <v>5987.5354006924099</v>
      </c>
      <c r="E24" s="31">
        <f t="shared" si="3"/>
        <v>11661.159516282738</v>
      </c>
    </row>
    <row r="25" spans="1:5" ht="22.45" customHeight="1" x14ac:dyDescent="0.3">
      <c r="A25" s="30">
        <v>21</v>
      </c>
      <c r="B25" s="31">
        <f t="shared" si="0"/>
        <v>11661.15951628274</v>
      </c>
      <c r="C25" s="19">
        <f t="shared" si="1"/>
        <v>5659.4037190136842</v>
      </c>
      <c r="D25" s="19">
        <f t="shared" si="2"/>
        <v>6001.7557972690538</v>
      </c>
      <c r="E25" s="31">
        <f t="shared" si="3"/>
        <v>11661.159516282738</v>
      </c>
    </row>
    <row r="26" spans="1:5" ht="22.45" customHeight="1" x14ac:dyDescent="0.3">
      <c r="A26" s="30">
        <v>22</v>
      </c>
      <c r="B26" s="31">
        <f t="shared" si="0"/>
        <v>11661.15951628274</v>
      </c>
      <c r="C26" s="19">
        <f t="shared" si="1"/>
        <v>5645.1495489951703</v>
      </c>
      <c r="D26" s="19">
        <f t="shared" si="2"/>
        <v>6016.0099672875676</v>
      </c>
      <c r="E26" s="31">
        <f t="shared" si="3"/>
        <v>11661.159516282738</v>
      </c>
    </row>
    <row r="27" spans="1:5" ht="22.45" customHeight="1" x14ac:dyDescent="0.3">
      <c r="A27" s="30">
        <v>23</v>
      </c>
      <c r="B27" s="31">
        <f t="shared" si="0"/>
        <v>11661.15951628274</v>
      </c>
      <c r="C27" s="19">
        <f t="shared" si="1"/>
        <v>5630.8615253228627</v>
      </c>
      <c r="D27" s="19">
        <f t="shared" si="2"/>
        <v>6030.2979909598762</v>
      </c>
      <c r="E27" s="31">
        <f t="shared" si="3"/>
        <v>11661.15951628274</v>
      </c>
    </row>
    <row r="28" spans="1:5" ht="22.45" customHeight="1" x14ac:dyDescent="0.3">
      <c r="A28" s="30">
        <v>24</v>
      </c>
      <c r="B28" s="31">
        <f t="shared" si="0"/>
        <v>11661.15951628274</v>
      </c>
      <c r="C28" s="19">
        <f t="shared" si="1"/>
        <v>5616.5395675943328</v>
      </c>
      <c r="D28" s="19">
        <f t="shared" si="2"/>
        <v>6044.6199486884052</v>
      </c>
      <c r="E28" s="31">
        <f t="shared" si="3"/>
        <v>11661.159516282738</v>
      </c>
    </row>
    <row r="29" spans="1:5" ht="22.45" customHeight="1" x14ac:dyDescent="0.3">
      <c r="A29" s="30">
        <v>25</v>
      </c>
      <c r="B29" s="31">
        <f t="shared" si="0"/>
        <v>11661.15951628274</v>
      </c>
      <c r="C29" s="19">
        <f t="shared" si="1"/>
        <v>5602.1835952161973</v>
      </c>
      <c r="D29" s="19">
        <f t="shared" si="2"/>
        <v>6058.9759210665406</v>
      </c>
      <c r="E29" s="31">
        <f t="shared" si="3"/>
        <v>11661.159516282738</v>
      </c>
    </row>
    <row r="30" spans="1:5" ht="22.45" customHeight="1" x14ac:dyDescent="0.3">
      <c r="A30" s="30">
        <v>26</v>
      </c>
      <c r="B30" s="31">
        <f t="shared" si="0"/>
        <v>11661.15951628274</v>
      </c>
      <c r="C30" s="19">
        <f t="shared" si="1"/>
        <v>5587.7935274036654</v>
      </c>
      <c r="D30" s="19">
        <f t="shared" si="2"/>
        <v>6073.3659888790735</v>
      </c>
      <c r="E30" s="31">
        <f t="shared" si="3"/>
        <v>11661.15951628274</v>
      </c>
    </row>
    <row r="31" spans="1:5" ht="22.45" customHeight="1" x14ac:dyDescent="0.3">
      <c r="A31" s="30">
        <v>27</v>
      </c>
      <c r="B31" s="31">
        <f t="shared" si="0"/>
        <v>11661.15951628274</v>
      </c>
      <c r="C31" s="19">
        <f t="shared" si="1"/>
        <v>5573.3692831800772</v>
      </c>
      <c r="D31" s="19">
        <f t="shared" si="2"/>
        <v>6087.7902331026617</v>
      </c>
      <c r="E31" s="31">
        <f t="shared" si="3"/>
        <v>11661.15951628274</v>
      </c>
    </row>
    <row r="32" spans="1:5" ht="22.45" customHeight="1" x14ac:dyDescent="0.3">
      <c r="A32" s="30">
        <v>28</v>
      </c>
      <c r="B32" s="31">
        <f t="shared" si="0"/>
        <v>11661.15951628274</v>
      </c>
      <c r="C32" s="19">
        <f t="shared" si="1"/>
        <v>5558.9107813764585</v>
      </c>
      <c r="D32" s="19">
        <f t="shared" si="2"/>
        <v>6102.2487349062794</v>
      </c>
      <c r="E32" s="31">
        <f t="shared" si="3"/>
        <v>11661.159516282738</v>
      </c>
    </row>
    <row r="33" spans="1:5" ht="22.45" customHeight="1" x14ac:dyDescent="0.3">
      <c r="A33" s="30">
        <v>29</v>
      </c>
      <c r="B33" s="31">
        <f t="shared" si="0"/>
        <v>11661.15951628274</v>
      </c>
      <c r="C33" s="19">
        <f t="shared" si="1"/>
        <v>5544.417940631055</v>
      </c>
      <c r="D33" s="19">
        <f t="shared" si="2"/>
        <v>6116.741575651683</v>
      </c>
      <c r="E33" s="31">
        <f t="shared" si="3"/>
        <v>11661.159516282738</v>
      </c>
    </row>
    <row r="34" spans="1:5" ht="22.45" customHeight="1" x14ac:dyDescent="0.3">
      <c r="A34" s="30">
        <v>30</v>
      </c>
      <c r="B34" s="31">
        <f t="shared" si="0"/>
        <v>11661.15951628274</v>
      </c>
      <c r="C34" s="19">
        <f t="shared" si="1"/>
        <v>5529.8906793888827</v>
      </c>
      <c r="D34" s="19">
        <f t="shared" si="2"/>
        <v>6131.2688368938552</v>
      </c>
      <c r="E34" s="31">
        <f t="shared" si="3"/>
        <v>11661.159516282738</v>
      </c>
    </row>
    <row r="35" spans="1:5" ht="22.45" customHeight="1" x14ac:dyDescent="0.3">
      <c r="A35" s="30">
        <v>31</v>
      </c>
      <c r="B35" s="31">
        <f t="shared" si="0"/>
        <v>11661.15951628274</v>
      </c>
      <c r="C35" s="19">
        <f t="shared" si="1"/>
        <v>5515.328915901262</v>
      </c>
      <c r="D35" s="19">
        <f t="shared" si="2"/>
        <v>6145.8306003814787</v>
      </c>
      <c r="E35" s="31">
        <f t="shared" si="3"/>
        <v>11661.15951628274</v>
      </c>
    </row>
    <row r="36" spans="1:5" ht="22.45" customHeight="1" x14ac:dyDescent="0.3">
      <c r="A36" s="30">
        <v>32</v>
      </c>
      <c r="B36" s="31">
        <f t="shared" si="0"/>
        <v>11661.15951628274</v>
      </c>
      <c r="C36" s="19">
        <f t="shared" si="1"/>
        <v>5500.732568225355</v>
      </c>
      <c r="D36" s="19">
        <f t="shared" si="2"/>
        <v>6160.4269480573848</v>
      </c>
      <c r="E36" s="31">
        <f t="shared" si="3"/>
        <v>11661.15951628274</v>
      </c>
    </row>
    <row r="37" spans="1:5" ht="22.45" customHeight="1" x14ac:dyDescent="0.3">
      <c r="A37" s="30">
        <v>33</v>
      </c>
      <c r="B37" s="31">
        <f t="shared" si="0"/>
        <v>11661.15951628274</v>
      </c>
      <c r="C37" s="19">
        <f t="shared" si="1"/>
        <v>5486.1015542237183</v>
      </c>
      <c r="D37" s="19">
        <f t="shared" si="2"/>
        <v>6175.0579620590197</v>
      </c>
      <c r="E37" s="31">
        <f t="shared" si="3"/>
        <v>11661.159516282738</v>
      </c>
    </row>
    <row r="38" spans="1:5" ht="22.45" customHeight="1" x14ac:dyDescent="0.3">
      <c r="A38" s="30">
        <v>34</v>
      </c>
      <c r="B38" s="31">
        <f t="shared" si="0"/>
        <v>11661.15951628274</v>
      </c>
      <c r="C38" s="19">
        <f t="shared" si="1"/>
        <v>5471.4357915638284</v>
      </c>
      <c r="D38" s="19">
        <f t="shared" si="2"/>
        <v>6189.7237247189114</v>
      </c>
      <c r="E38" s="31">
        <f t="shared" si="3"/>
        <v>11661.15951628274</v>
      </c>
    </row>
    <row r="39" spans="1:5" ht="22.45" customHeight="1" x14ac:dyDescent="0.3">
      <c r="A39" s="30">
        <v>35</v>
      </c>
      <c r="B39" s="31">
        <f t="shared" si="0"/>
        <v>11661.15951628274</v>
      </c>
      <c r="C39" s="19">
        <f t="shared" si="1"/>
        <v>5456.7351977176204</v>
      </c>
      <c r="D39" s="19">
        <f t="shared" si="2"/>
        <v>6204.4243185651194</v>
      </c>
      <c r="E39" s="31">
        <f t="shared" si="3"/>
        <v>11661.15951628274</v>
      </c>
    </row>
    <row r="40" spans="1:5" ht="22.45" customHeight="1" x14ac:dyDescent="0.3">
      <c r="A40" s="30">
        <v>36</v>
      </c>
      <c r="B40" s="31">
        <f t="shared" si="0"/>
        <v>11661.15951628274</v>
      </c>
      <c r="C40" s="19">
        <f t="shared" si="1"/>
        <v>5441.9996899610287</v>
      </c>
      <c r="D40" s="19">
        <f t="shared" si="2"/>
        <v>6219.1598263217111</v>
      </c>
      <c r="E40" s="31">
        <f t="shared" si="3"/>
        <v>11661.15951628274</v>
      </c>
    </row>
    <row r="41" spans="1:5" ht="22.45" customHeight="1" x14ac:dyDescent="0.3">
      <c r="A41" s="30">
        <v>37</v>
      </c>
      <c r="B41" s="31">
        <f t="shared" si="0"/>
        <v>11661.15951628274</v>
      </c>
      <c r="C41" s="19">
        <f t="shared" si="1"/>
        <v>5427.2291853735132</v>
      </c>
      <c r="D41" s="19">
        <f t="shared" si="2"/>
        <v>6233.9303309092247</v>
      </c>
      <c r="E41" s="31">
        <f t="shared" si="3"/>
        <v>11661.159516282738</v>
      </c>
    </row>
    <row r="42" spans="1:5" ht="22.45" customHeight="1" x14ac:dyDescent="0.3">
      <c r="A42" s="30">
        <v>38</v>
      </c>
      <c r="B42" s="31">
        <f t="shared" si="0"/>
        <v>11661.15951628274</v>
      </c>
      <c r="C42" s="19">
        <f t="shared" si="1"/>
        <v>5412.4236008376047</v>
      </c>
      <c r="D42" s="19">
        <f t="shared" si="2"/>
        <v>6248.7359154451342</v>
      </c>
      <c r="E42" s="31">
        <f t="shared" si="3"/>
        <v>11661.15951628274</v>
      </c>
    </row>
    <row r="43" spans="1:5" ht="22.45" customHeight="1" x14ac:dyDescent="0.3">
      <c r="A43" s="30">
        <v>39</v>
      </c>
      <c r="B43" s="31">
        <f t="shared" si="0"/>
        <v>11661.15951628274</v>
      </c>
      <c r="C43" s="19">
        <f t="shared" si="1"/>
        <v>5397.5828530384224</v>
      </c>
      <c r="D43" s="19">
        <f t="shared" si="2"/>
        <v>6263.5766632443165</v>
      </c>
      <c r="E43" s="31">
        <f t="shared" si="3"/>
        <v>11661.15951628274</v>
      </c>
    </row>
    <row r="44" spans="1:5" ht="22.45" customHeight="1" x14ac:dyDescent="0.3">
      <c r="A44" s="30">
        <v>40</v>
      </c>
      <c r="B44" s="31">
        <f t="shared" si="0"/>
        <v>11661.15951628274</v>
      </c>
      <c r="C44" s="19">
        <f t="shared" si="1"/>
        <v>5382.7068584632161</v>
      </c>
      <c r="D44" s="19">
        <f t="shared" si="2"/>
        <v>6278.4526578195218</v>
      </c>
      <c r="E44" s="31">
        <f t="shared" si="3"/>
        <v>11661.159516282738</v>
      </c>
    </row>
    <row r="45" spans="1:5" ht="22.45" customHeight="1" x14ac:dyDescent="0.3">
      <c r="A45" s="30">
        <v>41</v>
      </c>
      <c r="B45" s="31">
        <f t="shared" si="0"/>
        <v>11661.15951628274</v>
      </c>
      <c r="C45" s="19">
        <f t="shared" si="1"/>
        <v>5367.7955334008966</v>
      </c>
      <c r="D45" s="19">
        <f t="shared" si="2"/>
        <v>6293.3639828818432</v>
      </c>
      <c r="E45" s="31">
        <f t="shared" si="3"/>
        <v>11661.15951628274</v>
      </c>
    </row>
    <row r="46" spans="1:5" ht="22.45" customHeight="1" x14ac:dyDescent="0.3">
      <c r="A46" s="30">
        <v>42</v>
      </c>
      <c r="B46" s="31">
        <f t="shared" si="0"/>
        <v>11661.15951628274</v>
      </c>
      <c r="C46" s="19">
        <f t="shared" si="1"/>
        <v>5352.8487939415518</v>
      </c>
      <c r="D46" s="19">
        <f t="shared" si="2"/>
        <v>6308.3107223411871</v>
      </c>
      <c r="E46" s="31">
        <f t="shared" si="3"/>
        <v>11661.15951628274</v>
      </c>
    </row>
    <row r="47" spans="1:5" ht="22.45" customHeight="1" x14ac:dyDescent="0.3">
      <c r="A47" s="30">
        <v>43</v>
      </c>
      <c r="B47" s="31">
        <f t="shared" si="0"/>
        <v>11661.15951628274</v>
      </c>
      <c r="C47" s="19">
        <f t="shared" si="1"/>
        <v>5337.8665559759911</v>
      </c>
      <c r="D47" s="19">
        <f t="shared" si="2"/>
        <v>6323.2929603067469</v>
      </c>
      <c r="E47" s="31">
        <f t="shared" si="3"/>
        <v>11661.159516282738</v>
      </c>
    </row>
    <row r="48" spans="1:5" ht="22.45" customHeight="1" x14ac:dyDescent="0.3">
      <c r="A48" s="30">
        <v>44</v>
      </c>
      <c r="B48" s="31">
        <f t="shared" si="0"/>
        <v>11661.15951628274</v>
      </c>
      <c r="C48" s="19">
        <f t="shared" si="1"/>
        <v>5322.8487351952626</v>
      </c>
      <c r="D48" s="19">
        <f t="shared" si="2"/>
        <v>6338.3107810874762</v>
      </c>
      <c r="E48" s="31">
        <f t="shared" si="3"/>
        <v>11661.15951628274</v>
      </c>
    </row>
    <row r="49" spans="1:5" ht="22.45" customHeight="1" x14ac:dyDescent="0.3">
      <c r="A49" s="30">
        <v>45</v>
      </c>
      <c r="B49" s="31">
        <f t="shared" si="0"/>
        <v>11661.15951628274</v>
      </c>
      <c r="C49" s="19">
        <f t="shared" si="1"/>
        <v>5307.7952470901791</v>
      </c>
      <c r="D49" s="19">
        <f t="shared" si="2"/>
        <v>6353.3642691925588</v>
      </c>
      <c r="E49" s="31">
        <f t="shared" si="3"/>
        <v>11661.159516282738</v>
      </c>
    </row>
    <row r="50" spans="1:5" ht="22.45" customHeight="1" x14ac:dyDescent="0.3">
      <c r="A50" s="30">
        <v>46</v>
      </c>
      <c r="B50" s="31">
        <f t="shared" si="0"/>
        <v>11661.15951628274</v>
      </c>
      <c r="C50" s="19">
        <f t="shared" si="1"/>
        <v>5292.706006950847</v>
      </c>
      <c r="D50" s="19">
        <f t="shared" si="2"/>
        <v>6368.4535093318918</v>
      </c>
      <c r="E50" s="31">
        <f t="shared" si="3"/>
        <v>11661.15951628274</v>
      </c>
    </row>
    <row r="51" spans="1:5" ht="22.45" customHeight="1" x14ac:dyDescent="0.3">
      <c r="A51" s="30">
        <v>47</v>
      </c>
      <c r="B51" s="31">
        <f t="shared" si="0"/>
        <v>11661.15951628274</v>
      </c>
      <c r="C51" s="19">
        <f t="shared" si="1"/>
        <v>5277.5809298661834</v>
      </c>
      <c r="D51" s="19">
        <f t="shared" si="2"/>
        <v>6383.5785864165546</v>
      </c>
      <c r="E51" s="31">
        <f t="shared" si="3"/>
        <v>11661.159516282738</v>
      </c>
    </row>
    <row r="52" spans="1:5" ht="22.45" customHeight="1" x14ac:dyDescent="0.3">
      <c r="A52" s="30">
        <v>48</v>
      </c>
      <c r="B52" s="31">
        <f t="shared" si="0"/>
        <v>11661.15951628274</v>
      </c>
      <c r="C52" s="19">
        <f t="shared" si="1"/>
        <v>5262.4199307234448</v>
      </c>
      <c r="D52" s="19">
        <f t="shared" si="2"/>
        <v>6398.739585559294</v>
      </c>
      <c r="E52" s="31">
        <f t="shared" si="3"/>
        <v>11661.15951628274</v>
      </c>
    </row>
    <row r="53" spans="1:5" ht="22.45" customHeight="1" x14ac:dyDescent="0.3">
      <c r="A53" s="30">
        <v>49</v>
      </c>
      <c r="B53" s="31">
        <f t="shared" si="0"/>
        <v>11661.15951628274</v>
      </c>
      <c r="C53" s="19">
        <f t="shared" si="1"/>
        <v>5247.222924207741</v>
      </c>
      <c r="D53" s="19">
        <f t="shared" si="2"/>
        <v>6413.9365920749979</v>
      </c>
      <c r="E53" s="31">
        <f t="shared" si="3"/>
        <v>11661.15951628274</v>
      </c>
    </row>
    <row r="54" spans="1:5" ht="22.45" customHeight="1" x14ac:dyDescent="0.3">
      <c r="A54" s="30">
        <v>50</v>
      </c>
      <c r="B54" s="31">
        <f t="shared" si="0"/>
        <v>11661.15951628274</v>
      </c>
      <c r="C54" s="19">
        <f t="shared" si="1"/>
        <v>5231.9898248015643</v>
      </c>
      <c r="D54" s="19">
        <f t="shared" si="2"/>
        <v>6429.1696914811746</v>
      </c>
      <c r="E54" s="31">
        <f t="shared" si="3"/>
        <v>11661.15951628274</v>
      </c>
    </row>
    <row r="55" spans="1:5" ht="22.45" customHeight="1" x14ac:dyDescent="0.3">
      <c r="A55" s="30">
        <v>51</v>
      </c>
      <c r="B55" s="31">
        <f t="shared" si="0"/>
        <v>11661.15951628274</v>
      </c>
      <c r="C55" s="19">
        <f t="shared" si="1"/>
        <v>5216.7205467842969</v>
      </c>
      <c r="D55" s="19">
        <f t="shared" si="2"/>
        <v>6444.4389694984429</v>
      </c>
      <c r="E55" s="31">
        <f t="shared" si="3"/>
        <v>11661.15951628274</v>
      </c>
    </row>
    <row r="56" spans="1:5" ht="22.45" customHeight="1" x14ac:dyDescent="0.3">
      <c r="A56" s="30">
        <v>52</v>
      </c>
      <c r="B56" s="31">
        <f t="shared" si="0"/>
        <v>11661.15951628274</v>
      </c>
      <c r="C56" s="19">
        <f t="shared" si="1"/>
        <v>5201.4150042317387</v>
      </c>
      <c r="D56" s="19">
        <f t="shared" si="2"/>
        <v>6459.7445120510029</v>
      </c>
      <c r="E56" s="31">
        <f t="shared" si="3"/>
        <v>11661.159516282742</v>
      </c>
    </row>
    <row r="57" spans="1:5" ht="22.45" customHeight="1" x14ac:dyDescent="0.3">
      <c r="A57" s="30">
        <v>53</v>
      </c>
      <c r="B57" s="31">
        <f t="shared" si="0"/>
        <v>11661.15951628274</v>
      </c>
      <c r="C57" s="19">
        <f t="shared" si="1"/>
        <v>5186.0731110156157</v>
      </c>
      <c r="D57" s="19">
        <f t="shared" si="2"/>
        <v>6475.0864052671241</v>
      </c>
      <c r="E57" s="31">
        <f t="shared" si="3"/>
        <v>11661.15951628274</v>
      </c>
    </row>
    <row r="58" spans="1:5" ht="22.45" customHeight="1" x14ac:dyDescent="0.3">
      <c r="A58" s="30">
        <v>54</v>
      </c>
      <c r="B58" s="31">
        <f t="shared" si="0"/>
        <v>11661.15951628274</v>
      </c>
      <c r="C58" s="19">
        <f t="shared" si="1"/>
        <v>5170.6947808031064</v>
      </c>
      <c r="D58" s="19">
        <f t="shared" si="2"/>
        <v>6490.4647354796325</v>
      </c>
      <c r="E58" s="31">
        <f t="shared" si="3"/>
        <v>11661.15951628274</v>
      </c>
    </row>
    <row r="59" spans="1:5" ht="22.45" customHeight="1" x14ac:dyDescent="0.3">
      <c r="A59" s="30">
        <v>55</v>
      </c>
      <c r="B59" s="31">
        <f t="shared" si="0"/>
        <v>11661.15951628274</v>
      </c>
      <c r="C59" s="19">
        <f t="shared" si="1"/>
        <v>5155.2799270563428</v>
      </c>
      <c r="D59" s="19">
        <f t="shared" si="2"/>
        <v>6505.879589226397</v>
      </c>
      <c r="E59" s="31">
        <f t="shared" si="3"/>
        <v>11661.15951628274</v>
      </c>
    </row>
    <row r="60" spans="1:5" ht="22.45" customHeight="1" x14ac:dyDescent="0.3">
      <c r="A60" s="30">
        <v>56</v>
      </c>
      <c r="B60" s="31">
        <f t="shared" si="0"/>
        <v>11661.15951628274</v>
      </c>
      <c r="C60" s="19">
        <f t="shared" si="1"/>
        <v>5139.8284630319295</v>
      </c>
      <c r="D60" s="19">
        <f t="shared" si="2"/>
        <v>6521.3310532508085</v>
      </c>
      <c r="E60" s="31">
        <f t="shared" si="3"/>
        <v>11661.159516282738</v>
      </c>
    </row>
    <row r="61" spans="1:5" ht="22.45" customHeight="1" x14ac:dyDescent="0.3">
      <c r="A61" s="30">
        <v>57</v>
      </c>
      <c r="B61" s="31">
        <f t="shared" si="0"/>
        <v>11661.15951628274</v>
      </c>
      <c r="C61" s="19">
        <f t="shared" si="1"/>
        <v>5124.3403017804594</v>
      </c>
      <c r="D61" s="19">
        <f t="shared" si="2"/>
        <v>6536.8192145022804</v>
      </c>
      <c r="E61" s="31">
        <f t="shared" si="3"/>
        <v>11661.15951628274</v>
      </c>
    </row>
    <row r="62" spans="1:5" ht="22.45" customHeight="1" x14ac:dyDescent="0.3">
      <c r="A62" s="30">
        <v>58</v>
      </c>
      <c r="B62" s="31">
        <f t="shared" si="0"/>
        <v>11661.15951628274</v>
      </c>
      <c r="C62" s="19">
        <f t="shared" si="1"/>
        <v>5108.8153561460149</v>
      </c>
      <c r="D62" s="19">
        <f t="shared" si="2"/>
        <v>6552.3441601367231</v>
      </c>
      <c r="E62" s="31">
        <f t="shared" si="3"/>
        <v>11661.159516282738</v>
      </c>
    </row>
    <row r="63" spans="1:5" ht="22.45" customHeight="1" x14ac:dyDescent="0.3">
      <c r="A63" s="30">
        <v>59</v>
      </c>
      <c r="B63" s="31">
        <f t="shared" si="0"/>
        <v>11661.15951628274</v>
      </c>
      <c r="C63" s="19">
        <f t="shared" si="1"/>
        <v>5093.2535387656926</v>
      </c>
      <c r="D63" s="19">
        <f t="shared" si="2"/>
        <v>6567.9059775170472</v>
      </c>
      <c r="E63" s="31">
        <f t="shared" si="3"/>
        <v>11661.15951628274</v>
      </c>
    </row>
    <row r="64" spans="1:5" ht="22.45" customHeight="1" x14ac:dyDescent="0.3">
      <c r="A64" s="30">
        <v>60</v>
      </c>
      <c r="B64" s="31">
        <f t="shared" si="0"/>
        <v>11661.15951628274</v>
      </c>
      <c r="C64" s="19">
        <f t="shared" si="1"/>
        <v>5077.654762069089</v>
      </c>
      <c r="D64" s="19">
        <f t="shared" si="2"/>
        <v>6583.5047542136517</v>
      </c>
      <c r="E64" s="31">
        <f t="shared" si="3"/>
        <v>11661.15951628274</v>
      </c>
    </row>
    <row r="65" spans="1:5" ht="22.45" customHeight="1" x14ac:dyDescent="0.3">
      <c r="A65" s="30">
        <v>61</v>
      </c>
      <c r="B65" s="31">
        <f t="shared" si="0"/>
        <v>11661.15951628274</v>
      </c>
      <c r="C65" s="19">
        <f t="shared" si="1"/>
        <v>5062.0189382778317</v>
      </c>
      <c r="D65" s="19">
        <f t="shared" si="2"/>
        <v>6599.1405780049072</v>
      </c>
      <c r="E65" s="31">
        <f t="shared" si="3"/>
        <v>11661.15951628274</v>
      </c>
    </row>
    <row r="66" spans="1:5" ht="22.45" customHeight="1" x14ac:dyDescent="0.3">
      <c r="A66" s="30">
        <v>62</v>
      </c>
      <c r="B66" s="31">
        <f t="shared" si="0"/>
        <v>11661.15951628274</v>
      </c>
      <c r="C66" s="19">
        <f t="shared" si="1"/>
        <v>5046.3459794050686</v>
      </c>
      <c r="D66" s="19">
        <f t="shared" si="2"/>
        <v>6614.8135368776702</v>
      </c>
      <c r="E66" s="31">
        <f t="shared" si="3"/>
        <v>11661.15951628274</v>
      </c>
    </row>
    <row r="67" spans="1:5" ht="22.45" customHeight="1" x14ac:dyDescent="0.3">
      <c r="A67" s="30">
        <v>63</v>
      </c>
      <c r="B67" s="31">
        <f t="shared" si="0"/>
        <v>11661.15951628274</v>
      </c>
      <c r="C67" s="19">
        <f t="shared" si="1"/>
        <v>5030.6357972549849</v>
      </c>
      <c r="D67" s="19">
        <f t="shared" si="2"/>
        <v>6630.5237190277549</v>
      </c>
      <c r="E67" s="31">
        <f t="shared" si="3"/>
        <v>11661.15951628274</v>
      </c>
    </row>
    <row r="68" spans="1:5" ht="22.45" customHeight="1" x14ac:dyDescent="0.3">
      <c r="A68" s="30">
        <v>64</v>
      </c>
      <c r="B68" s="31">
        <f t="shared" si="0"/>
        <v>11661.15951628274</v>
      </c>
      <c r="C68" s="19">
        <f t="shared" si="1"/>
        <v>5014.8883034222945</v>
      </c>
      <c r="D68" s="19">
        <f t="shared" si="2"/>
        <v>6646.2712128604444</v>
      </c>
      <c r="E68" s="31">
        <f t="shared" si="3"/>
        <v>11661.15951628274</v>
      </c>
    </row>
    <row r="69" spans="1:5" ht="22.45" customHeight="1" x14ac:dyDescent="0.3">
      <c r="A69" s="30">
        <v>65</v>
      </c>
      <c r="B69" s="31">
        <f t="shared" si="0"/>
        <v>11661.15951628274</v>
      </c>
      <c r="C69" s="19">
        <f t="shared" si="1"/>
        <v>4999.1034092917507</v>
      </c>
      <c r="D69" s="19">
        <f t="shared" si="2"/>
        <v>6662.0561069909882</v>
      </c>
      <c r="E69" s="31">
        <f t="shared" si="3"/>
        <v>11661.15951628274</v>
      </c>
    </row>
    <row r="70" spans="1:5" ht="22.45" customHeight="1" x14ac:dyDescent="0.3">
      <c r="A70" s="30">
        <v>66</v>
      </c>
      <c r="B70" s="31">
        <f t="shared" ref="B70:B133" si="4">$E$2</f>
        <v>11661.15951628274</v>
      </c>
      <c r="C70" s="19">
        <f t="shared" ref="C70:C133" si="5">IPMT($C$2/12,$A70,$D$2*12,-$B$2,0)</f>
        <v>4983.2810260376473</v>
      </c>
      <c r="D70" s="19">
        <f t="shared" ref="D70:D133" si="6">PPMT($C$2/12,$A70,$D$2*12,-$B$2,0)</f>
        <v>6677.8784902450925</v>
      </c>
      <c r="E70" s="31">
        <f t="shared" ref="E70:E133" si="7">SUM(C70:D70)</f>
        <v>11661.15951628274</v>
      </c>
    </row>
    <row r="71" spans="1:5" ht="22.45" customHeight="1" x14ac:dyDescent="0.3">
      <c r="A71" s="30">
        <v>67</v>
      </c>
      <c r="B71" s="31">
        <f t="shared" si="4"/>
        <v>11661.15951628274</v>
      </c>
      <c r="C71" s="19">
        <f t="shared" si="5"/>
        <v>4967.4210646233141</v>
      </c>
      <c r="D71" s="19">
        <f t="shared" si="6"/>
        <v>6693.7384516594248</v>
      </c>
      <c r="E71" s="31">
        <f t="shared" si="7"/>
        <v>11661.15951628274</v>
      </c>
    </row>
    <row r="72" spans="1:5" ht="22.45" customHeight="1" x14ac:dyDescent="0.3">
      <c r="A72" s="30">
        <v>68</v>
      </c>
      <c r="B72" s="31">
        <f t="shared" si="4"/>
        <v>11661.15951628274</v>
      </c>
      <c r="C72" s="19">
        <f t="shared" si="5"/>
        <v>4951.5234358006246</v>
      </c>
      <c r="D72" s="19">
        <f t="shared" si="6"/>
        <v>6709.6360804821161</v>
      </c>
      <c r="E72" s="31">
        <f t="shared" si="7"/>
        <v>11661.15951628274</v>
      </c>
    </row>
    <row r="73" spans="1:5" ht="22.45" customHeight="1" x14ac:dyDescent="0.3">
      <c r="A73" s="30">
        <v>69</v>
      </c>
      <c r="B73" s="31">
        <f t="shared" si="4"/>
        <v>11661.15951628274</v>
      </c>
      <c r="C73" s="19">
        <f t="shared" si="5"/>
        <v>4935.5880501094798</v>
      </c>
      <c r="D73" s="19">
        <f t="shared" si="6"/>
        <v>6725.5714661732609</v>
      </c>
      <c r="E73" s="31">
        <f t="shared" si="7"/>
        <v>11661.15951628274</v>
      </c>
    </row>
    <row r="74" spans="1:5" ht="22.45" customHeight="1" x14ac:dyDescent="0.3">
      <c r="A74" s="30">
        <v>70</v>
      </c>
      <c r="B74" s="31">
        <f t="shared" si="4"/>
        <v>11661.15951628274</v>
      </c>
      <c r="C74" s="19">
        <f t="shared" si="5"/>
        <v>4919.6148178773174</v>
      </c>
      <c r="D74" s="19">
        <f t="shared" si="6"/>
        <v>6741.5446984054215</v>
      </c>
      <c r="E74" s="31">
        <f t="shared" si="7"/>
        <v>11661.15951628274</v>
      </c>
    </row>
    <row r="75" spans="1:5" ht="22.45" customHeight="1" x14ac:dyDescent="0.3">
      <c r="A75" s="30">
        <v>71</v>
      </c>
      <c r="B75" s="31">
        <f t="shared" si="4"/>
        <v>11661.15951628274</v>
      </c>
      <c r="C75" s="19">
        <f t="shared" si="5"/>
        <v>4903.603649218604</v>
      </c>
      <c r="D75" s="19">
        <f t="shared" si="6"/>
        <v>6757.555867064134</v>
      </c>
      <c r="E75" s="31">
        <f t="shared" si="7"/>
        <v>11661.159516282738</v>
      </c>
    </row>
    <row r="76" spans="1:5" ht="22.45" customHeight="1" x14ac:dyDescent="0.3">
      <c r="A76" s="30">
        <v>72</v>
      </c>
      <c r="B76" s="31">
        <f t="shared" si="4"/>
        <v>11661.15951628274</v>
      </c>
      <c r="C76" s="19">
        <f t="shared" si="5"/>
        <v>4887.5544540343262</v>
      </c>
      <c r="D76" s="19">
        <f t="shared" si="6"/>
        <v>6773.6050622484127</v>
      </c>
      <c r="E76" s="31">
        <f t="shared" si="7"/>
        <v>11661.15951628274</v>
      </c>
    </row>
    <row r="77" spans="1:5" ht="22.45" customHeight="1" x14ac:dyDescent="0.3">
      <c r="A77" s="30">
        <v>73</v>
      </c>
      <c r="B77" s="31">
        <f t="shared" si="4"/>
        <v>11661.15951628274</v>
      </c>
      <c r="C77" s="19">
        <f t="shared" si="5"/>
        <v>4871.4671420114864</v>
      </c>
      <c r="D77" s="19">
        <f t="shared" si="6"/>
        <v>6789.6923742712515</v>
      </c>
      <c r="E77" s="31">
        <f t="shared" si="7"/>
        <v>11661.159516282738</v>
      </c>
    </row>
    <row r="78" spans="1:5" ht="22.45" customHeight="1" x14ac:dyDescent="0.3">
      <c r="A78" s="30">
        <v>74</v>
      </c>
      <c r="B78" s="31">
        <f t="shared" si="4"/>
        <v>11661.15951628274</v>
      </c>
      <c r="C78" s="19">
        <f t="shared" si="5"/>
        <v>4855.3416226225927</v>
      </c>
      <c r="D78" s="19">
        <f t="shared" si="6"/>
        <v>6805.8178936601462</v>
      </c>
      <c r="E78" s="31">
        <f t="shared" si="7"/>
        <v>11661.15951628274</v>
      </c>
    </row>
    <row r="79" spans="1:5" ht="22.45" customHeight="1" x14ac:dyDescent="0.3">
      <c r="A79" s="30">
        <v>75</v>
      </c>
      <c r="B79" s="31">
        <f t="shared" si="4"/>
        <v>11661.15951628274</v>
      </c>
      <c r="C79" s="19">
        <f t="shared" si="5"/>
        <v>4839.1778051251504</v>
      </c>
      <c r="D79" s="19">
        <f t="shared" si="6"/>
        <v>6821.9817111575894</v>
      </c>
      <c r="E79" s="31">
        <f t="shared" si="7"/>
        <v>11661.15951628274</v>
      </c>
    </row>
    <row r="80" spans="1:5" ht="22.45" customHeight="1" x14ac:dyDescent="0.3">
      <c r="A80" s="30">
        <v>76</v>
      </c>
      <c r="B80" s="31">
        <f t="shared" si="4"/>
        <v>11661.15951628274</v>
      </c>
      <c r="C80" s="19">
        <f t="shared" si="5"/>
        <v>4822.9755985611509</v>
      </c>
      <c r="D80" s="19">
        <f t="shared" si="6"/>
        <v>6838.1839177215898</v>
      </c>
      <c r="E80" s="31">
        <f t="shared" si="7"/>
        <v>11661.15951628274</v>
      </c>
    </row>
    <row r="81" spans="1:5" ht="22.45" customHeight="1" x14ac:dyDescent="0.3">
      <c r="A81" s="30">
        <v>77</v>
      </c>
      <c r="B81" s="31">
        <f t="shared" si="4"/>
        <v>11661.15951628274</v>
      </c>
      <c r="C81" s="19">
        <f t="shared" si="5"/>
        <v>4806.7349117565618</v>
      </c>
      <c r="D81" s="19">
        <f t="shared" si="6"/>
        <v>6854.424604526178</v>
      </c>
      <c r="E81" s="31">
        <f t="shared" si="7"/>
        <v>11661.15951628274</v>
      </c>
    </row>
    <row r="82" spans="1:5" ht="22.45" customHeight="1" x14ac:dyDescent="0.3">
      <c r="A82" s="30">
        <v>78</v>
      </c>
      <c r="B82" s="31">
        <f t="shared" si="4"/>
        <v>11661.15951628274</v>
      </c>
      <c r="C82" s="19">
        <f t="shared" si="5"/>
        <v>4790.4556533208124</v>
      </c>
      <c r="D82" s="19">
        <f t="shared" si="6"/>
        <v>6870.7038629619265</v>
      </c>
      <c r="E82" s="31">
        <f t="shared" si="7"/>
        <v>11661.15951628274</v>
      </c>
    </row>
    <row r="83" spans="1:5" ht="22.45" customHeight="1" x14ac:dyDescent="0.3">
      <c r="A83" s="30">
        <v>79</v>
      </c>
      <c r="B83" s="31">
        <f t="shared" si="4"/>
        <v>11661.15951628274</v>
      </c>
      <c r="C83" s="19">
        <f t="shared" si="5"/>
        <v>4774.1377316462776</v>
      </c>
      <c r="D83" s="19">
        <f t="shared" si="6"/>
        <v>6887.0217846364621</v>
      </c>
      <c r="E83" s="31">
        <f t="shared" si="7"/>
        <v>11661.15951628274</v>
      </c>
    </row>
    <row r="84" spans="1:5" ht="22.45" customHeight="1" x14ac:dyDescent="0.3">
      <c r="A84" s="30">
        <v>80</v>
      </c>
      <c r="B84" s="31">
        <f t="shared" si="4"/>
        <v>11661.15951628274</v>
      </c>
      <c r="C84" s="19">
        <f t="shared" si="5"/>
        <v>4757.7810549077667</v>
      </c>
      <c r="D84" s="19">
        <f t="shared" si="6"/>
        <v>6903.378461374974</v>
      </c>
      <c r="E84" s="31">
        <f t="shared" si="7"/>
        <v>11661.15951628274</v>
      </c>
    </row>
    <row r="85" spans="1:5" ht="22.45" customHeight="1" x14ac:dyDescent="0.3">
      <c r="A85" s="30">
        <v>81</v>
      </c>
      <c r="B85" s="31">
        <f t="shared" si="4"/>
        <v>11661.15951628274</v>
      </c>
      <c r="C85" s="19">
        <f t="shared" si="5"/>
        <v>4741.3855310620002</v>
      </c>
      <c r="D85" s="19">
        <f t="shared" si="6"/>
        <v>6919.7739852207396</v>
      </c>
      <c r="E85" s="31">
        <f t="shared" si="7"/>
        <v>11661.15951628274</v>
      </c>
    </row>
    <row r="86" spans="1:5" ht="22.45" customHeight="1" x14ac:dyDescent="0.3">
      <c r="A86" s="30">
        <v>82</v>
      </c>
      <c r="B86" s="31">
        <f t="shared" si="4"/>
        <v>11661.15951628274</v>
      </c>
      <c r="C86" s="19">
        <f t="shared" si="5"/>
        <v>4724.9510678471006</v>
      </c>
      <c r="D86" s="19">
        <f t="shared" si="6"/>
        <v>6936.2084484356383</v>
      </c>
      <c r="E86" s="31">
        <f t="shared" si="7"/>
        <v>11661.15951628274</v>
      </c>
    </row>
    <row r="87" spans="1:5" ht="22.45" customHeight="1" x14ac:dyDescent="0.3">
      <c r="A87" s="30">
        <v>83</v>
      </c>
      <c r="B87" s="31">
        <f t="shared" si="4"/>
        <v>11661.15951628274</v>
      </c>
      <c r="C87" s="19">
        <f t="shared" si="5"/>
        <v>4708.4775727820661</v>
      </c>
      <c r="D87" s="19">
        <f t="shared" si="6"/>
        <v>6952.6819435006728</v>
      </c>
      <c r="E87" s="31">
        <f t="shared" si="7"/>
        <v>11661.15951628274</v>
      </c>
    </row>
    <row r="88" spans="1:5" ht="22.45" customHeight="1" x14ac:dyDescent="0.3">
      <c r="A88" s="30">
        <v>84</v>
      </c>
      <c r="B88" s="31">
        <f t="shared" si="4"/>
        <v>11661.15951628274</v>
      </c>
      <c r="C88" s="19">
        <f t="shared" si="5"/>
        <v>4691.9649531662526</v>
      </c>
      <c r="D88" s="19">
        <f t="shared" si="6"/>
        <v>6969.1945631164863</v>
      </c>
      <c r="E88" s="31">
        <f t="shared" si="7"/>
        <v>11661.15951628274</v>
      </c>
    </row>
    <row r="89" spans="1:5" ht="22.45" customHeight="1" x14ac:dyDescent="0.3">
      <c r="A89" s="30">
        <v>85</v>
      </c>
      <c r="B89" s="31">
        <f t="shared" si="4"/>
        <v>11661.15951628274</v>
      </c>
      <c r="C89" s="19">
        <f t="shared" si="5"/>
        <v>4675.4131160788511</v>
      </c>
      <c r="D89" s="19">
        <f t="shared" si="6"/>
        <v>6985.7464002038878</v>
      </c>
      <c r="E89" s="31">
        <f t="shared" si="7"/>
        <v>11661.15951628274</v>
      </c>
    </row>
    <row r="90" spans="1:5" ht="22.45" customHeight="1" x14ac:dyDescent="0.3">
      <c r="A90" s="30">
        <v>86</v>
      </c>
      <c r="B90" s="31">
        <f t="shared" si="4"/>
        <v>11661.15951628274</v>
      </c>
      <c r="C90" s="19">
        <f t="shared" si="5"/>
        <v>4658.8219683783664</v>
      </c>
      <c r="D90" s="19">
        <f t="shared" si="6"/>
        <v>7002.3375479043725</v>
      </c>
      <c r="E90" s="31">
        <f t="shared" si="7"/>
        <v>11661.15951628274</v>
      </c>
    </row>
    <row r="91" spans="1:5" ht="22.45" customHeight="1" x14ac:dyDescent="0.3">
      <c r="A91" s="30">
        <v>87</v>
      </c>
      <c r="B91" s="31">
        <f t="shared" si="4"/>
        <v>11661.15951628274</v>
      </c>
      <c r="C91" s="19">
        <f t="shared" si="5"/>
        <v>4642.1914167020932</v>
      </c>
      <c r="D91" s="19">
        <f t="shared" si="6"/>
        <v>7018.9680995806466</v>
      </c>
      <c r="E91" s="31">
        <f t="shared" si="7"/>
        <v>11661.15951628274</v>
      </c>
    </row>
    <row r="92" spans="1:5" ht="22.45" customHeight="1" x14ac:dyDescent="0.3">
      <c r="A92" s="30">
        <v>88</v>
      </c>
      <c r="B92" s="31">
        <f t="shared" si="4"/>
        <v>11661.15951628274</v>
      </c>
      <c r="C92" s="19">
        <f t="shared" si="5"/>
        <v>4625.5213674655897</v>
      </c>
      <c r="D92" s="19">
        <f t="shared" si="6"/>
        <v>7035.6381488171501</v>
      </c>
      <c r="E92" s="31">
        <f t="shared" si="7"/>
        <v>11661.15951628274</v>
      </c>
    </row>
    <row r="93" spans="1:5" ht="22.45" customHeight="1" x14ac:dyDescent="0.3">
      <c r="A93" s="30">
        <v>89</v>
      </c>
      <c r="B93" s="31">
        <f t="shared" si="4"/>
        <v>11661.15951628274</v>
      </c>
      <c r="C93" s="19">
        <f t="shared" si="5"/>
        <v>4608.811726862149</v>
      </c>
      <c r="D93" s="19">
        <f t="shared" si="6"/>
        <v>7052.3477894205898</v>
      </c>
      <c r="E93" s="31">
        <f t="shared" si="7"/>
        <v>11661.15951628274</v>
      </c>
    </row>
    <row r="94" spans="1:5" ht="22.45" customHeight="1" x14ac:dyDescent="0.3">
      <c r="A94" s="30">
        <v>90</v>
      </c>
      <c r="B94" s="31">
        <f t="shared" si="4"/>
        <v>11661.15951628274</v>
      </c>
      <c r="C94" s="19">
        <f t="shared" si="5"/>
        <v>4592.0624008622744</v>
      </c>
      <c r="D94" s="19">
        <f t="shared" si="6"/>
        <v>7069.0971154204635</v>
      </c>
      <c r="E94" s="31">
        <f t="shared" si="7"/>
        <v>11661.159516282738</v>
      </c>
    </row>
    <row r="95" spans="1:5" ht="22.45" customHeight="1" x14ac:dyDescent="0.3">
      <c r="A95" s="30">
        <v>91</v>
      </c>
      <c r="B95" s="31">
        <f t="shared" si="4"/>
        <v>11661.15951628274</v>
      </c>
      <c r="C95" s="19">
        <f t="shared" si="5"/>
        <v>4575.2732952131519</v>
      </c>
      <c r="D95" s="19">
        <f t="shared" si="6"/>
        <v>7085.8862210695888</v>
      </c>
      <c r="E95" s="31">
        <f t="shared" si="7"/>
        <v>11661.15951628274</v>
      </c>
    </row>
    <row r="96" spans="1:5" ht="22.45" customHeight="1" x14ac:dyDescent="0.3">
      <c r="A96" s="30">
        <v>92</v>
      </c>
      <c r="B96" s="31">
        <f t="shared" si="4"/>
        <v>11661.15951628274</v>
      </c>
      <c r="C96" s="19">
        <f t="shared" si="5"/>
        <v>4558.4443154381106</v>
      </c>
      <c r="D96" s="19">
        <f t="shared" si="6"/>
        <v>7102.7152008446274</v>
      </c>
      <c r="E96" s="31">
        <f t="shared" si="7"/>
        <v>11661.159516282738</v>
      </c>
    </row>
    <row r="97" spans="1:5" ht="22.45" customHeight="1" x14ac:dyDescent="0.3">
      <c r="A97" s="30">
        <v>93</v>
      </c>
      <c r="B97" s="31">
        <f t="shared" si="4"/>
        <v>11661.15951628274</v>
      </c>
      <c r="C97" s="19">
        <f t="shared" si="5"/>
        <v>4541.5753668361049</v>
      </c>
      <c r="D97" s="19">
        <f t="shared" si="6"/>
        <v>7119.5841494466331</v>
      </c>
      <c r="E97" s="31">
        <f t="shared" si="7"/>
        <v>11661.159516282738</v>
      </c>
    </row>
    <row r="98" spans="1:5" ht="22.45" customHeight="1" x14ac:dyDescent="0.3">
      <c r="A98" s="30">
        <v>94</v>
      </c>
      <c r="B98" s="31">
        <f t="shared" si="4"/>
        <v>11661.15951628274</v>
      </c>
      <c r="C98" s="19">
        <f t="shared" si="5"/>
        <v>4524.6663544811699</v>
      </c>
      <c r="D98" s="19">
        <f t="shared" si="6"/>
        <v>7136.4931618015707</v>
      </c>
      <c r="E98" s="31">
        <f t="shared" si="7"/>
        <v>11661.15951628274</v>
      </c>
    </row>
    <row r="99" spans="1:5" ht="22.45" customHeight="1" x14ac:dyDescent="0.3">
      <c r="A99" s="30">
        <v>95</v>
      </c>
      <c r="B99" s="31">
        <f t="shared" si="4"/>
        <v>11661.15951628274</v>
      </c>
      <c r="C99" s="19">
        <f t="shared" si="5"/>
        <v>4507.717183221891</v>
      </c>
      <c r="D99" s="19">
        <f t="shared" si="6"/>
        <v>7153.4423330608488</v>
      </c>
      <c r="E99" s="31">
        <f t="shared" si="7"/>
        <v>11661.15951628274</v>
      </c>
    </row>
    <row r="100" spans="1:5" ht="22.45" customHeight="1" x14ac:dyDescent="0.3">
      <c r="A100" s="30">
        <v>96</v>
      </c>
      <c r="B100" s="31">
        <f t="shared" si="4"/>
        <v>11661.15951628274</v>
      </c>
      <c r="C100" s="19">
        <f t="shared" si="5"/>
        <v>4490.727757680871</v>
      </c>
      <c r="D100" s="19">
        <f t="shared" si="6"/>
        <v>7170.4317586018678</v>
      </c>
      <c r="E100" s="31">
        <f t="shared" si="7"/>
        <v>11661.15951628274</v>
      </c>
    </row>
    <row r="101" spans="1:5" ht="22.45" customHeight="1" x14ac:dyDescent="0.3">
      <c r="A101" s="30">
        <v>97</v>
      </c>
      <c r="B101" s="31">
        <f t="shared" si="4"/>
        <v>11661.15951628274</v>
      </c>
      <c r="C101" s="19">
        <f t="shared" si="5"/>
        <v>4473.6979822541916</v>
      </c>
      <c r="D101" s="19">
        <f t="shared" si="6"/>
        <v>7187.4615340285472</v>
      </c>
      <c r="E101" s="31">
        <f t="shared" si="7"/>
        <v>11661.15951628274</v>
      </c>
    </row>
    <row r="102" spans="1:5" ht="22.45" customHeight="1" x14ac:dyDescent="0.3">
      <c r="A102" s="30">
        <v>98</v>
      </c>
      <c r="B102" s="31">
        <f t="shared" si="4"/>
        <v>11661.15951628274</v>
      </c>
      <c r="C102" s="19">
        <f t="shared" si="5"/>
        <v>4456.6277611108744</v>
      </c>
      <c r="D102" s="19">
        <f t="shared" si="6"/>
        <v>7204.5317551718654</v>
      </c>
      <c r="E102" s="31">
        <f t="shared" si="7"/>
        <v>11661.15951628274</v>
      </c>
    </row>
    <row r="103" spans="1:5" ht="22.45" customHeight="1" x14ac:dyDescent="0.3">
      <c r="A103" s="30">
        <v>99</v>
      </c>
      <c r="B103" s="31">
        <f t="shared" si="4"/>
        <v>11661.15951628274</v>
      </c>
      <c r="C103" s="19">
        <f t="shared" si="5"/>
        <v>4439.51699819234</v>
      </c>
      <c r="D103" s="19">
        <f t="shared" si="6"/>
        <v>7221.642518090398</v>
      </c>
      <c r="E103" s="31">
        <f t="shared" si="7"/>
        <v>11661.159516282738</v>
      </c>
    </row>
    <row r="104" spans="1:5" ht="22.45" customHeight="1" x14ac:dyDescent="0.3">
      <c r="A104" s="30">
        <v>100</v>
      </c>
      <c r="B104" s="31">
        <f t="shared" si="4"/>
        <v>11661.15951628274</v>
      </c>
      <c r="C104" s="19">
        <f t="shared" si="5"/>
        <v>4422.3655972118759</v>
      </c>
      <c r="D104" s="19">
        <f t="shared" si="6"/>
        <v>7238.7939190708621</v>
      </c>
      <c r="E104" s="31">
        <f t="shared" si="7"/>
        <v>11661.159516282738</v>
      </c>
    </row>
    <row r="105" spans="1:5" ht="22.45" customHeight="1" x14ac:dyDescent="0.3">
      <c r="A105" s="30">
        <v>101</v>
      </c>
      <c r="B105" s="31">
        <f t="shared" si="4"/>
        <v>11661.15951628274</v>
      </c>
      <c r="C105" s="19">
        <f t="shared" si="5"/>
        <v>4405.1734616540825</v>
      </c>
      <c r="D105" s="19">
        <f t="shared" si="6"/>
        <v>7255.9860546286573</v>
      </c>
      <c r="E105" s="31">
        <f t="shared" si="7"/>
        <v>11661.15951628274</v>
      </c>
    </row>
    <row r="106" spans="1:5" ht="22.45" customHeight="1" x14ac:dyDescent="0.3">
      <c r="A106" s="30">
        <v>102</v>
      </c>
      <c r="B106" s="31">
        <f t="shared" si="4"/>
        <v>11661.15951628274</v>
      </c>
      <c r="C106" s="19">
        <f t="shared" si="5"/>
        <v>4387.9404947743396</v>
      </c>
      <c r="D106" s="19">
        <f t="shared" si="6"/>
        <v>7273.2190215084001</v>
      </c>
      <c r="E106" s="31">
        <f t="shared" si="7"/>
        <v>11661.15951628274</v>
      </c>
    </row>
    <row r="107" spans="1:5" ht="22.45" customHeight="1" x14ac:dyDescent="0.3">
      <c r="A107" s="30">
        <v>103</v>
      </c>
      <c r="B107" s="31">
        <f t="shared" si="4"/>
        <v>11661.15951628274</v>
      </c>
      <c r="C107" s="19">
        <f t="shared" si="5"/>
        <v>4370.6665995982567</v>
      </c>
      <c r="D107" s="19">
        <f t="shared" si="6"/>
        <v>7290.4929166844822</v>
      </c>
      <c r="E107" s="31">
        <f t="shared" si="7"/>
        <v>11661.15951628274</v>
      </c>
    </row>
    <row r="108" spans="1:5" ht="22.45" customHeight="1" x14ac:dyDescent="0.3">
      <c r="A108" s="30">
        <v>104</v>
      </c>
      <c r="B108" s="31">
        <f t="shared" si="4"/>
        <v>11661.15951628274</v>
      </c>
      <c r="C108" s="19">
        <f t="shared" si="5"/>
        <v>4353.3516789211308</v>
      </c>
      <c r="D108" s="19">
        <f t="shared" si="6"/>
        <v>7307.807837361609</v>
      </c>
      <c r="E108" s="31">
        <f t="shared" si="7"/>
        <v>11661.15951628274</v>
      </c>
    </row>
    <row r="109" spans="1:5" ht="22.45" customHeight="1" x14ac:dyDescent="0.3">
      <c r="A109" s="30">
        <v>105</v>
      </c>
      <c r="B109" s="31">
        <f t="shared" si="4"/>
        <v>11661.15951628274</v>
      </c>
      <c r="C109" s="19">
        <f t="shared" si="5"/>
        <v>4335.9956353073976</v>
      </c>
      <c r="D109" s="19">
        <f t="shared" si="6"/>
        <v>7325.1638809753413</v>
      </c>
      <c r="E109" s="31">
        <f t="shared" si="7"/>
        <v>11661.15951628274</v>
      </c>
    </row>
    <row r="110" spans="1:5" ht="22.45" customHeight="1" x14ac:dyDescent="0.3">
      <c r="A110" s="30">
        <v>106</v>
      </c>
      <c r="B110" s="31">
        <f t="shared" si="4"/>
        <v>11661.15951628274</v>
      </c>
      <c r="C110" s="19">
        <f t="shared" si="5"/>
        <v>4318.5983710900809</v>
      </c>
      <c r="D110" s="19">
        <f t="shared" si="6"/>
        <v>7342.5611451926579</v>
      </c>
      <c r="E110" s="31">
        <f t="shared" si="7"/>
        <v>11661.15951628274</v>
      </c>
    </row>
    <row r="111" spans="1:5" ht="22.45" customHeight="1" x14ac:dyDescent="0.3">
      <c r="A111" s="30">
        <v>107</v>
      </c>
      <c r="B111" s="31">
        <f t="shared" si="4"/>
        <v>11661.15951628274</v>
      </c>
      <c r="C111" s="19">
        <f t="shared" si="5"/>
        <v>4301.1597883702489</v>
      </c>
      <c r="D111" s="19">
        <f t="shared" si="6"/>
        <v>7359.99972791249</v>
      </c>
      <c r="E111" s="31">
        <f t="shared" si="7"/>
        <v>11661.15951628274</v>
      </c>
    </row>
    <row r="112" spans="1:5" ht="22.45" customHeight="1" x14ac:dyDescent="0.3">
      <c r="A112" s="30">
        <v>108</v>
      </c>
      <c r="B112" s="31">
        <f t="shared" si="4"/>
        <v>11661.15951628274</v>
      </c>
      <c r="C112" s="19">
        <f t="shared" si="5"/>
        <v>4283.6797890164562</v>
      </c>
      <c r="D112" s="19">
        <f t="shared" si="6"/>
        <v>7377.4797272662836</v>
      </c>
      <c r="E112" s="31">
        <f t="shared" si="7"/>
        <v>11661.15951628274</v>
      </c>
    </row>
    <row r="113" spans="1:5" ht="22.45" customHeight="1" x14ac:dyDescent="0.3">
      <c r="A113" s="30">
        <v>109</v>
      </c>
      <c r="B113" s="31">
        <f t="shared" si="4"/>
        <v>11661.15951628274</v>
      </c>
      <c r="C113" s="19">
        <f t="shared" si="5"/>
        <v>4266.1582746641989</v>
      </c>
      <c r="D113" s="19">
        <f t="shared" si="6"/>
        <v>7395.00124161854</v>
      </c>
      <c r="E113" s="31">
        <f t="shared" si="7"/>
        <v>11661.15951628274</v>
      </c>
    </row>
    <row r="114" spans="1:5" ht="22.45" customHeight="1" x14ac:dyDescent="0.3">
      <c r="A114" s="30">
        <v>110</v>
      </c>
      <c r="B114" s="31">
        <f t="shared" si="4"/>
        <v>11661.15951628274</v>
      </c>
      <c r="C114" s="19">
        <f t="shared" si="5"/>
        <v>4248.5951467153545</v>
      </c>
      <c r="D114" s="19">
        <f t="shared" si="6"/>
        <v>7412.5643695673834</v>
      </c>
      <c r="E114" s="31">
        <f t="shared" si="7"/>
        <v>11661.159516282738</v>
      </c>
    </row>
    <row r="115" spans="1:5" ht="22.45" customHeight="1" x14ac:dyDescent="0.3">
      <c r="A115" s="30">
        <v>111</v>
      </c>
      <c r="B115" s="31">
        <f t="shared" si="4"/>
        <v>11661.15951628274</v>
      </c>
      <c r="C115" s="19">
        <f t="shared" si="5"/>
        <v>4230.9903063376323</v>
      </c>
      <c r="D115" s="19">
        <f t="shared" si="6"/>
        <v>7430.1692099451056</v>
      </c>
      <c r="E115" s="31">
        <f t="shared" si="7"/>
        <v>11661.159516282738</v>
      </c>
    </row>
    <row r="116" spans="1:5" ht="22.45" customHeight="1" x14ac:dyDescent="0.3">
      <c r="A116" s="30">
        <v>112</v>
      </c>
      <c r="B116" s="31">
        <f t="shared" si="4"/>
        <v>11661.15951628274</v>
      </c>
      <c r="C116" s="19">
        <f t="shared" si="5"/>
        <v>4213.3436544640135</v>
      </c>
      <c r="D116" s="19">
        <f t="shared" si="6"/>
        <v>7447.8158618187263</v>
      </c>
      <c r="E116" s="31">
        <f t="shared" si="7"/>
        <v>11661.15951628274</v>
      </c>
    </row>
    <row r="117" spans="1:5" ht="22.45" customHeight="1" x14ac:dyDescent="0.3">
      <c r="A117" s="30">
        <v>113</v>
      </c>
      <c r="B117" s="31">
        <f t="shared" si="4"/>
        <v>11661.15951628274</v>
      </c>
      <c r="C117" s="19">
        <f t="shared" si="5"/>
        <v>4195.6550917921932</v>
      </c>
      <c r="D117" s="19">
        <f t="shared" si="6"/>
        <v>7465.5044244905457</v>
      </c>
      <c r="E117" s="31">
        <f t="shared" si="7"/>
        <v>11661.15951628274</v>
      </c>
    </row>
    <row r="118" spans="1:5" ht="22.45" customHeight="1" x14ac:dyDescent="0.3">
      <c r="A118" s="30">
        <v>114</v>
      </c>
      <c r="B118" s="31">
        <f t="shared" si="4"/>
        <v>11661.15951628274</v>
      </c>
      <c r="C118" s="19">
        <f t="shared" si="5"/>
        <v>4177.9245187840279</v>
      </c>
      <c r="D118" s="19">
        <f t="shared" si="6"/>
        <v>7483.2349974987101</v>
      </c>
      <c r="E118" s="31">
        <f t="shared" si="7"/>
        <v>11661.159516282738</v>
      </c>
    </row>
    <row r="119" spans="1:5" ht="22.45" customHeight="1" x14ac:dyDescent="0.3">
      <c r="A119" s="30">
        <v>115</v>
      </c>
      <c r="B119" s="31">
        <f t="shared" si="4"/>
        <v>11661.15951628274</v>
      </c>
      <c r="C119" s="19">
        <f t="shared" si="5"/>
        <v>4160.1518356649685</v>
      </c>
      <c r="D119" s="19">
        <f t="shared" si="6"/>
        <v>7501.0076806177703</v>
      </c>
      <c r="E119" s="31">
        <f t="shared" si="7"/>
        <v>11661.15951628274</v>
      </c>
    </row>
    <row r="120" spans="1:5" ht="22.45" customHeight="1" x14ac:dyDescent="0.3">
      <c r="A120" s="30">
        <v>116</v>
      </c>
      <c r="B120" s="31">
        <f t="shared" si="4"/>
        <v>11661.15951628274</v>
      </c>
      <c r="C120" s="19">
        <f t="shared" si="5"/>
        <v>4142.3369424235016</v>
      </c>
      <c r="D120" s="19">
        <f t="shared" si="6"/>
        <v>7518.8225738592364</v>
      </c>
      <c r="E120" s="31">
        <f t="shared" si="7"/>
        <v>11661.159516282738</v>
      </c>
    </row>
    <row r="121" spans="1:5" ht="22.45" customHeight="1" x14ac:dyDescent="0.3">
      <c r="A121" s="30">
        <v>117</v>
      </c>
      <c r="B121" s="31">
        <f t="shared" si="4"/>
        <v>11661.15951628274</v>
      </c>
      <c r="C121" s="19">
        <f t="shared" si="5"/>
        <v>4124.4797388105862</v>
      </c>
      <c r="D121" s="19">
        <f t="shared" si="6"/>
        <v>7536.6797774721535</v>
      </c>
      <c r="E121" s="31">
        <f t="shared" si="7"/>
        <v>11661.15951628274</v>
      </c>
    </row>
    <row r="122" spans="1:5" ht="22.45" customHeight="1" x14ac:dyDescent="0.3">
      <c r="A122" s="30">
        <v>118</v>
      </c>
      <c r="B122" s="31">
        <f t="shared" si="4"/>
        <v>11661.15951628274</v>
      </c>
      <c r="C122" s="19">
        <f t="shared" si="5"/>
        <v>4106.5801243390897</v>
      </c>
      <c r="D122" s="19">
        <f t="shared" si="6"/>
        <v>7554.5793919436492</v>
      </c>
      <c r="E122" s="31">
        <f t="shared" si="7"/>
        <v>11661.15951628274</v>
      </c>
    </row>
    <row r="123" spans="1:5" ht="22.45" customHeight="1" x14ac:dyDescent="0.3">
      <c r="A123" s="30">
        <v>119</v>
      </c>
      <c r="B123" s="31">
        <f t="shared" si="4"/>
        <v>11661.15951628274</v>
      </c>
      <c r="C123" s="19">
        <f t="shared" si="5"/>
        <v>4088.6379982832236</v>
      </c>
      <c r="D123" s="19">
        <f t="shared" si="6"/>
        <v>7572.5215179995157</v>
      </c>
      <c r="E123" s="31">
        <f t="shared" si="7"/>
        <v>11661.15951628274</v>
      </c>
    </row>
    <row r="124" spans="1:5" ht="22.45" customHeight="1" x14ac:dyDescent="0.3">
      <c r="A124" s="30">
        <v>120</v>
      </c>
      <c r="B124" s="31">
        <f t="shared" si="4"/>
        <v>11661.15951628274</v>
      </c>
      <c r="C124" s="19">
        <f t="shared" si="5"/>
        <v>4070.6532596779748</v>
      </c>
      <c r="D124" s="19">
        <f t="shared" si="6"/>
        <v>7590.5062566047654</v>
      </c>
      <c r="E124" s="31">
        <f t="shared" si="7"/>
        <v>11661.15951628274</v>
      </c>
    </row>
    <row r="125" spans="1:5" ht="22.45" customHeight="1" x14ac:dyDescent="0.3">
      <c r="A125" s="30">
        <v>121</v>
      </c>
      <c r="B125" s="31">
        <f t="shared" si="4"/>
        <v>11661.15951628274</v>
      </c>
      <c r="C125" s="19">
        <f t="shared" si="5"/>
        <v>4052.6258073185386</v>
      </c>
      <c r="D125" s="19">
        <f t="shared" si="6"/>
        <v>7608.5337089642017</v>
      </c>
      <c r="E125" s="31">
        <f t="shared" si="7"/>
        <v>11661.15951628274</v>
      </c>
    </row>
    <row r="126" spans="1:5" ht="22.45" customHeight="1" x14ac:dyDescent="0.3">
      <c r="A126" s="30">
        <v>122</v>
      </c>
      <c r="B126" s="31">
        <f t="shared" si="4"/>
        <v>11661.15951628274</v>
      </c>
      <c r="C126" s="19">
        <f t="shared" si="5"/>
        <v>4034.5555397597482</v>
      </c>
      <c r="D126" s="19">
        <f t="shared" si="6"/>
        <v>7626.6039765229898</v>
      </c>
      <c r="E126" s="31">
        <f t="shared" si="7"/>
        <v>11661.159516282738</v>
      </c>
    </row>
    <row r="127" spans="1:5" ht="22.45" customHeight="1" x14ac:dyDescent="0.3">
      <c r="A127" s="30">
        <v>123</v>
      </c>
      <c r="B127" s="31">
        <f t="shared" si="4"/>
        <v>11661.15951628274</v>
      </c>
      <c r="C127" s="19">
        <f t="shared" si="5"/>
        <v>4016.4423553155057</v>
      </c>
      <c r="D127" s="19">
        <f t="shared" si="6"/>
        <v>7644.7171609672332</v>
      </c>
      <c r="E127" s="31">
        <f t="shared" si="7"/>
        <v>11661.15951628274</v>
      </c>
    </row>
    <row r="128" spans="1:5" ht="22.45" customHeight="1" x14ac:dyDescent="0.3">
      <c r="A128" s="30">
        <v>124</v>
      </c>
      <c r="B128" s="31">
        <f t="shared" si="4"/>
        <v>11661.15951628274</v>
      </c>
      <c r="C128" s="19">
        <f t="shared" si="5"/>
        <v>3998.2861520582092</v>
      </c>
      <c r="D128" s="19">
        <f t="shared" si="6"/>
        <v>7662.8733642245315</v>
      </c>
      <c r="E128" s="31">
        <f t="shared" si="7"/>
        <v>11661.15951628274</v>
      </c>
    </row>
    <row r="129" spans="1:5" ht="22.45" customHeight="1" x14ac:dyDescent="0.3">
      <c r="A129" s="30">
        <v>125</v>
      </c>
      <c r="B129" s="31">
        <f t="shared" si="4"/>
        <v>11661.15951628274</v>
      </c>
      <c r="C129" s="19">
        <f t="shared" si="5"/>
        <v>3980.0868278181752</v>
      </c>
      <c r="D129" s="19">
        <f t="shared" si="6"/>
        <v>7681.0726884645637</v>
      </c>
      <c r="E129" s="31">
        <f t="shared" si="7"/>
        <v>11661.15951628274</v>
      </c>
    </row>
    <row r="130" spans="1:5" ht="22.45" customHeight="1" x14ac:dyDescent="0.3">
      <c r="A130" s="30">
        <v>126</v>
      </c>
      <c r="B130" s="31">
        <f t="shared" si="4"/>
        <v>11661.15951628274</v>
      </c>
      <c r="C130" s="19">
        <f t="shared" si="5"/>
        <v>3961.8442801830729</v>
      </c>
      <c r="D130" s="19">
        <f t="shared" si="6"/>
        <v>7699.3152360996664</v>
      </c>
      <c r="E130" s="31">
        <f t="shared" si="7"/>
        <v>11661.15951628274</v>
      </c>
    </row>
    <row r="131" spans="1:5" ht="22.45" customHeight="1" x14ac:dyDescent="0.3">
      <c r="A131" s="30">
        <v>127</v>
      </c>
      <c r="B131" s="31">
        <f t="shared" si="4"/>
        <v>11661.15951628274</v>
      </c>
      <c r="C131" s="19">
        <f t="shared" si="5"/>
        <v>3943.5584064973355</v>
      </c>
      <c r="D131" s="19">
        <f t="shared" si="6"/>
        <v>7717.6011097854034</v>
      </c>
      <c r="E131" s="31">
        <f t="shared" si="7"/>
        <v>11661.15951628274</v>
      </c>
    </row>
    <row r="132" spans="1:5" ht="22.45" customHeight="1" x14ac:dyDescent="0.3">
      <c r="A132" s="30">
        <v>128</v>
      </c>
      <c r="B132" s="31">
        <f t="shared" si="4"/>
        <v>11661.15951628274</v>
      </c>
      <c r="C132" s="19">
        <f t="shared" si="5"/>
        <v>3925.2291038615949</v>
      </c>
      <c r="D132" s="19">
        <f t="shared" si="6"/>
        <v>7735.930412421144</v>
      </c>
      <c r="E132" s="31">
        <f t="shared" si="7"/>
        <v>11661.15951628274</v>
      </c>
    </row>
    <row r="133" spans="1:5" ht="22.45" customHeight="1" x14ac:dyDescent="0.3">
      <c r="A133" s="30">
        <v>129</v>
      </c>
      <c r="B133" s="31">
        <f t="shared" si="4"/>
        <v>11661.15951628274</v>
      </c>
      <c r="C133" s="19">
        <f t="shared" si="5"/>
        <v>3906.8562691320953</v>
      </c>
      <c r="D133" s="19">
        <f t="shared" si="6"/>
        <v>7754.3032471506431</v>
      </c>
      <c r="E133" s="31">
        <f t="shared" si="7"/>
        <v>11661.159516282738</v>
      </c>
    </row>
    <row r="134" spans="1:5" ht="22.45" customHeight="1" x14ac:dyDescent="0.3">
      <c r="A134" s="30">
        <v>130</v>
      </c>
      <c r="B134" s="31">
        <f t="shared" ref="B134:B164" si="8">$E$2</f>
        <v>11661.15951628274</v>
      </c>
      <c r="C134" s="19">
        <f t="shared" ref="C134:C164" si="9">IPMT($C$2/12,$A134,$D$2*12,-$B$2,0)</f>
        <v>3888.4397989201129</v>
      </c>
      <c r="D134" s="19">
        <f t="shared" ref="D134:D164" si="10">PPMT($C$2/12,$A134,$D$2*12,-$B$2,0)</f>
        <v>7772.7197173626273</v>
      </c>
      <c r="E134" s="31">
        <f t="shared" ref="E134:E164" si="11">SUM(C134:D134)</f>
        <v>11661.15951628274</v>
      </c>
    </row>
    <row r="135" spans="1:5" ht="22.45" customHeight="1" x14ac:dyDescent="0.3">
      <c r="A135" s="30">
        <v>131</v>
      </c>
      <c r="B135" s="31">
        <f t="shared" si="8"/>
        <v>11661.15951628274</v>
      </c>
      <c r="C135" s="19">
        <f t="shared" si="9"/>
        <v>3869.9795895913762</v>
      </c>
      <c r="D135" s="19">
        <f t="shared" si="10"/>
        <v>7791.1799266913631</v>
      </c>
      <c r="E135" s="31">
        <f t="shared" si="11"/>
        <v>11661.15951628274</v>
      </c>
    </row>
    <row r="136" spans="1:5" ht="22.45" customHeight="1" x14ac:dyDescent="0.3">
      <c r="A136" s="30">
        <v>132</v>
      </c>
      <c r="B136" s="31">
        <f t="shared" si="8"/>
        <v>11661.15951628274</v>
      </c>
      <c r="C136" s="19">
        <f t="shared" si="9"/>
        <v>3851.4755372654845</v>
      </c>
      <c r="D136" s="19">
        <f t="shared" si="10"/>
        <v>7809.6839790172553</v>
      </c>
      <c r="E136" s="31">
        <f t="shared" si="11"/>
        <v>11661.15951628274</v>
      </c>
    </row>
    <row r="137" spans="1:5" ht="22.45" customHeight="1" x14ac:dyDescent="0.3">
      <c r="A137" s="30">
        <v>133</v>
      </c>
      <c r="B137" s="31">
        <f t="shared" si="8"/>
        <v>11661.15951628274</v>
      </c>
      <c r="C137" s="19">
        <f t="shared" si="9"/>
        <v>3832.9275378153179</v>
      </c>
      <c r="D137" s="19">
        <f t="shared" si="10"/>
        <v>7828.231978467421</v>
      </c>
      <c r="E137" s="31">
        <f t="shared" si="11"/>
        <v>11661.15951628274</v>
      </c>
    </row>
    <row r="138" spans="1:5" ht="22.45" customHeight="1" x14ac:dyDescent="0.3">
      <c r="A138" s="30">
        <v>134</v>
      </c>
      <c r="B138" s="31">
        <f t="shared" si="8"/>
        <v>11661.15951628274</v>
      </c>
      <c r="C138" s="19">
        <f t="shared" si="9"/>
        <v>3814.3354868664578</v>
      </c>
      <c r="D138" s="19">
        <f t="shared" si="10"/>
        <v>7846.8240294162815</v>
      </c>
      <c r="E138" s="31">
        <f t="shared" si="11"/>
        <v>11661.15951628274</v>
      </c>
    </row>
    <row r="139" spans="1:5" ht="22.45" customHeight="1" x14ac:dyDescent="0.3">
      <c r="A139" s="30">
        <v>135</v>
      </c>
      <c r="B139" s="31">
        <f t="shared" si="8"/>
        <v>11661.15951628274</v>
      </c>
      <c r="C139" s="19">
        <f t="shared" si="9"/>
        <v>3795.6992797965941</v>
      </c>
      <c r="D139" s="19">
        <f t="shared" si="10"/>
        <v>7865.4602364861448</v>
      </c>
      <c r="E139" s="31">
        <f t="shared" si="11"/>
        <v>11661.15951628274</v>
      </c>
    </row>
    <row r="140" spans="1:5" ht="22.45" customHeight="1" x14ac:dyDescent="0.3">
      <c r="A140" s="30">
        <v>136</v>
      </c>
      <c r="B140" s="31">
        <f t="shared" si="8"/>
        <v>11661.15951628274</v>
      </c>
      <c r="C140" s="19">
        <f t="shared" si="9"/>
        <v>3777.0188117349398</v>
      </c>
      <c r="D140" s="19">
        <f t="shared" si="10"/>
        <v>7884.140704547799</v>
      </c>
      <c r="E140" s="31">
        <f t="shared" si="11"/>
        <v>11661.15951628274</v>
      </c>
    </row>
    <row r="141" spans="1:5" ht="22.45" customHeight="1" x14ac:dyDescent="0.3">
      <c r="A141" s="30">
        <v>137</v>
      </c>
      <c r="B141" s="31">
        <f t="shared" si="8"/>
        <v>11661.15951628274</v>
      </c>
      <c r="C141" s="19">
        <f t="shared" si="9"/>
        <v>3758.2939775616383</v>
      </c>
      <c r="D141" s="19">
        <f t="shared" si="10"/>
        <v>7902.8655387211002</v>
      </c>
      <c r="E141" s="31">
        <f t="shared" si="11"/>
        <v>11661.159516282738</v>
      </c>
    </row>
    <row r="142" spans="1:5" ht="22.45" customHeight="1" x14ac:dyDescent="0.3">
      <c r="A142" s="30">
        <v>138</v>
      </c>
      <c r="B142" s="31">
        <f t="shared" si="8"/>
        <v>11661.15951628274</v>
      </c>
      <c r="C142" s="19">
        <f t="shared" si="9"/>
        <v>3739.5246719071765</v>
      </c>
      <c r="D142" s="19">
        <f t="shared" si="10"/>
        <v>7921.6348443755624</v>
      </c>
      <c r="E142" s="31">
        <f t="shared" si="11"/>
        <v>11661.15951628274</v>
      </c>
    </row>
    <row r="143" spans="1:5" ht="22.45" customHeight="1" x14ac:dyDescent="0.3">
      <c r="A143" s="30">
        <v>139</v>
      </c>
      <c r="B143" s="31">
        <f t="shared" si="8"/>
        <v>11661.15951628274</v>
      </c>
      <c r="C143" s="19">
        <f t="shared" si="9"/>
        <v>3720.7107891517835</v>
      </c>
      <c r="D143" s="19">
        <f t="shared" si="10"/>
        <v>7940.4487271309554</v>
      </c>
      <c r="E143" s="31">
        <f t="shared" si="11"/>
        <v>11661.15951628274</v>
      </c>
    </row>
    <row r="144" spans="1:5" ht="22.45" customHeight="1" x14ac:dyDescent="0.3">
      <c r="A144" s="30">
        <v>140</v>
      </c>
      <c r="B144" s="31">
        <f t="shared" si="8"/>
        <v>11661.15951628274</v>
      </c>
      <c r="C144" s="19">
        <f t="shared" si="9"/>
        <v>3701.852223424848</v>
      </c>
      <c r="D144" s="19">
        <f t="shared" si="10"/>
        <v>7959.3072928578922</v>
      </c>
      <c r="E144" s="31">
        <f t="shared" si="11"/>
        <v>11661.15951628274</v>
      </c>
    </row>
    <row r="145" spans="1:5" ht="22.45" customHeight="1" x14ac:dyDescent="0.3">
      <c r="A145" s="30">
        <v>141</v>
      </c>
      <c r="B145" s="31">
        <f t="shared" si="8"/>
        <v>11661.15951628274</v>
      </c>
      <c r="C145" s="19">
        <f t="shared" si="9"/>
        <v>3682.9488686043105</v>
      </c>
      <c r="D145" s="19">
        <f t="shared" si="10"/>
        <v>7978.2106476784274</v>
      </c>
      <c r="E145" s="31">
        <f t="shared" si="11"/>
        <v>11661.159516282738</v>
      </c>
    </row>
    <row r="146" spans="1:5" ht="22.45" customHeight="1" x14ac:dyDescent="0.3">
      <c r="A146" s="30">
        <v>142</v>
      </c>
      <c r="B146" s="31">
        <f t="shared" si="8"/>
        <v>11661.15951628274</v>
      </c>
      <c r="C146" s="19">
        <f t="shared" si="9"/>
        <v>3664.0006183160745</v>
      </c>
      <c r="D146" s="19">
        <f t="shared" si="10"/>
        <v>7997.1588979666658</v>
      </c>
      <c r="E146" s="31">
        <f t="shared" si="11"/>
        <v>11661.15951628274</v>
      </c>
    </row>
    <row r="147" spans="1:5" ht="22.45" customHeight="1" x14ac:dyDescent="0.3">
      <c r="A147" s="30">
        <v>143</v>
      </c>
      <c r="B147" s="31">
        <f t="shared" si="8"/>
        <v>11661.15951628274</v>
      </c>
      <c r="C147" s="19">
        <f t="shared" si="9"/>
        <v>3645.007365933403</v>
      </c>
      <c r="D147" s="19">
        <f t="shared" si="10"/>
        <v>8016.152150349335</v>
      </c>
      <c r="E147" s="31">
        <f t="shared" si="11"/>
        <v>11661.159516282738</v>
      </c>
    </row>
    <row r="148" spans="1:5" ht="22.45" customHeight="1" x14ac:dyDescent="0.3">
      <c r="A148" s="30">
        <v>144</v>
      </c>
      <c r="B148" s="31">
        <f t="shared" si="8"/>
        <v>11661.15951628274</v>
      </c>
      <c r="C148" s="19">
        <f t="shared" si="9"/>
        <v>3625.9690045763236</v>
      </c>
      <c r="D148" s="19">
        <f t="shared" si="10"/>
        <v>8035.1905117064152</v>
      </c>
      <c r="E148" s="31">
        <f t="shared" si="11"/>
        <v>11661.15951628274</v>
      </c>
    </row>
    <row r="149" spans="1:5" ht="22.45" customHeight="1" x14ac:dyDescent="0.3">
      <c r="A149" s="30">
        <v>145</v>
      </c>
      <c r="B149" s="31">
        <f t="shared" si="8"/>
        <v>11661.15951628274</v>
      </c>
      <c r="C149" s="19">
        <f t="shared" si="9"/>
        <v>3606.8854271110213</v>
      </c>
      <c r="D149" s="19">
        <f t="shared" si="10"/>
        <v>8054.2740891717176</v>
      </c>
      <c r="E149" s="31">
        <f t="shared" si="11"/>
        <v>11661.15951628274</v>
      </c>
    </row>
    <row r="150" spans="1:5" ht="22.45" customHeight="1" x14ac:dyDescent="0.3">
      <c r="A150" s="30">
        <v>146</v>
      </c>
      <c r="B150" s="31">
        <f t="shared" si="8"/>
        <v>11661.15951628274</v>
      </c>
      <c r="C150" s="19">
        <f t="shared" si="9"/>
        <v>3587.7565261492377</v>
      </c>
      <c r="D150" s="19">
        <f t="shared" si="10"/>
        <v>8073.4029901335007</v>
      </c>
      <c r="E150" s="31">
        <f t="shared" si="11"/>
        <v>11661.159516282738</v>
      </c>
    </row>
    <row r="151" spans="1:5" ht="22.45" customHeight="1" x14ac:dyDescent="0.3">
      <c r="A151" s="30">
        <v>147</v>
      </c>
      <c r="B151" s="31">
        <f t="shared" si="8"/>
        <v>11661.15951628274</v>
      </c>
      <c r="C151" s="19">
        <f t="shared" si="9"/>
        <v>3568.5821940476712</v>
      </c>
      <c r="D151" s="19">
        <f t="shared" si="10"/>
        <v>8092.5773222350672</v>
      </c>
      <c r="E151" s="31">
        <f t="shared" si="11"/>
        <v>11661.159516282738</v>
      </c>
    </row>
    <row r="152" spans="1:5" ht="22.45" customHeight="1" x14ac:dyDescent="0.3">
      <c r="A152" s="30">
        <v>148</v>
      </c>
      <c r="B152" s="31">
        <f t="shared" si="8"/>
        <v>11661.15951628274</v>
      </c>
      <c r="C152" s="19">
        <f t="shared" si="9"/>
        <v>3549.3623229073628</v>
      </c>
      <c r="D152" s="19">
        <f t="shared" si="10"/>
        <v>8111.7971933753761</v>
      </c>
      <c r="E152" s="31">
        <f t="shared" si="11"/>
        <v>11661.15951628274</v>
      </c>
    </row>
    <row r="153" spans="1:5" ht="22.45" customHeight="1" x14ac:dyDescent="0.3">
      <c r="A153" s="30">
        <v>149</v>
      </c>
      <c r="B153" s="31">
        <f t="shared" si="8"/>
        <v>11661.15951628274</v>
      </c>
      <c r="C153" s="19">
        <f t="shared" si="9"/>
        <v>3530.0968045730961</v>
      </c>
      <c r="D153" s="19">
        <f t="shared" si="10"/>
        <v>8131.0627117096428</v>
      </c>
      <c r="E153" s="31">
        <f t="shared" si="11"/>
        <v>11661.15951628274</v>
      </c>
    </row>
    <row r="154" spans="1:5" ht="22.45" customHeight="1" x14ac:dyDescent="0.3">
      <c r="A154" s="30">
        <v>150</v>
      </c>
      <c r="B154" s="31">
        <f t="shared" si="8"/>
        <v>11661.15951628274</v>
      </c>
      <c r="C154" s="19">
        <f t="shared" si="9"/>
        <v>3510.785530632786</v>
      </c>
      <c r="D154" s="19">
        <f t="shared" si="10"/>
        <v>8150.3739856499533</v>
      </c>
      <c r="E154" s="31">
        <f t="shared" si="11"/>
        <v>11661.15951628274</v>
      </c>
    </row>
    <row r="155" spans="1:5" ht="22.45" customHeight="1" x14ac:dyDescent="0.3">
      <c r="A155" s="30">
        <v>151</v>
      </c>
      <c r="B155" s="31">
        <f t="shared" si="8"/>
        <v>11661.15951628274</v>
      </c>
      <c r="C155" s="19">
        <f t="shared" si="9"/>
        <v>3491.4283924168672</v>
      </c>
      <c r="D155" s="19">
        <f t="shared" si="10"/>
        <v>8169.7311238658722</v>
      </c>
      <c r="E155" s="31">
        <f t="shared" si="11"/>
        <v>11661.15951628274</v>
      </c>
    </row>
    <row r="156" spans="1:5" ht="22.45" customHeight="1" x14ac:dyDescent="0.3">
      <c r="A156" s="30">
        <v>152</v>
      </c>
      <c r="B156" s="31">
        <f t="shared" si="8"/>
        <v>11661.15951628274</v>
      </c>
      <c r="C156" s="19">
        <f t="shared" si="9"/>
        <v>3472.0252809976855</v>
      </c>
      <c r="D156" s="19">
        <f t="shared" si="10"/>
        <v>8189.1342352850543</v>
      </c>
      <c r="E156" s="31">
        <f t="shared" si="11"/>
        <v>11661.15951628274</v>
      </c>
    </row>
    <row r="157" spans="1:5" ht="22.45" customHeight="1" x14ac:dyDescent="0.3">
      <c r="A157" s="30">
        <v>153</v>
      </c>
      <c r="B157" s="31">
        <f t="shared" si="8"/>
        <v>11661.15951628274</v>
      </c>
      <c r="C157" s="19">
        <f t="shared" si="9"/>
        <v>3452.5760871888833</v>
      </c>
      <c r="D157" s="19">
        <f t="shared" si="10"/>
        <v>8208.5834290938546</v>
      </c>
      <c r="E157" s="31">
        <f t="shared" si="11"/>
        <v>11661.159516282738</v>
      </c>
    </row>
    <row r="158" spans="1:5" ht="22.45" customHeight="1" x14ac:dyDescent="0.3">
      <c r="A158" s="30">
        <v>154</v>
      </c>
      <c r="B158" s="31">
        <f t="shared" si="8"/>
        <v>11661.15951628274</v>
      </c>
      <c r="C158" s="19">
        <f t="shared" si="9"/>
        <v>3433.0807015447858</v>
      </c>
      <c r="D158" s="19">
        <f t="shared" si="10"/>
        <v>8228.0788147379535</v>
      </c>
      <c r="E158" s="31">
        <f t="shared" si="11"/>
        <v>11661.15951628274</v>
      </c>
    </row>
    <row r="159" spans="1:5" ht="22.45" customHeight="1" x14ac:dyDescent="0.3">
      <c r="A159" s="30">
        <v>155</v>
      </c>
      <c r="B159" s="31">
        <f t="shared" si="8"/>
        <v>11661.15951628274</v>
      </c>
      <c r="C159" s="19">
        <f t="shared" si="9"/>
        <v>3413.5390143597833</v>
      </c>
      <c r="D159" s="19">
        <f t="shared" si="10"/>
        <v>8247.6205019229546</v>
      </c>
      <c r="E159" s="31">
        <f t="shared" si="11"/>
        <v>11661.159516282738</v>
      </c>
    </row>
    <row r="160" spans="1:5" ht="22.45" customHeight="1" x14ac:dyDescent="0.3">
      <c r="A160" s="30">
        <v>156</v>
      </c>
      <c r="B160" s="31">
        <f t="shared" si="8"/>
        <v>11661.15951628274</v>
      </c>
      <c r="C160" s="19">
        <f t="shared" si="9"/>
        <v>3393.9509156677163</v>
      </c>
      <c r="D160" s="19">
        <f t="shared" si="10"/>
        <v>8267.2086006150221</v>
      </c>
      <c r="E160" s="31">
        <f t="shared" si="11"/>
        <v>11661.159516282738</v>
      </c>
    </row>
    <row r="161" spans="1:5" ht="22.45" customHeight="1" x14ac:dyDescent="0.3">
      <c r="A161" s="30">
        <v>157</v>
      </c>
      <c r="B161" s="31">
        <f t="shared" si="8"/>
        <v>11661.15951628274</v>
      </c>
      <c r="C161" s="19">
        <f t="shared" si="9"/>
        <v>3374.3162952412558</v>
      </c>
      <c r="D161" s="19">
        <f t="shared" si="10"/>
        <v>8286.843221041483</v>
      </c>
      <c r="E161" s="31">
        <f t="shared" si="11"/>
        <v>11661.15951628274</v>
      </c>
    </row>
    <row r="162" spans="1:5" ht="22.45" customHeight="1" x14ac:dyDescent="0.3">
      <c r="A162" s="30">
        <v>158</v>
      </c>
      <c r="B162" s="31">
        <f t="shared" si="8"/>
        <v>11661.15951628274</v>
      </c>
      <c r="C162" s="19">
        <f t="shared" si="9"/>
        <v>3354.6350425912819</v>
      </c>
      <c r="D162" s="19">
        <f t="shared" si="10"/>
        <v>8306.5244736914574</v>
      </c>
      <c r="E162" s="31">
        <f t="shared" si="11"/>
        <v>11661.15951628274</v>
      </c>
    </row>
    <row r="163" spans="1:5" ht="22.45" customHeight="1" x14ac:dyDescent="0.3">
      <c r="A163" s="30">
        <v>159</v>
      </c>
      <c r="B163" s="31">
        <f t="shared" si="8"/>
        <v>11661.15951628274</v>
      </c>
      <c r="C163" s="19">
        <f t="shared" si="9"/>
        <v>3334.9070469662652</v>
      </c>
      <c r="D163" s="19">
        <f t="shared" si="10"/>
        <v>8326.252469316476</v>
      </c>
      <c r="E163" s="31">
        <f t="shared" si="11"/>
        <v>11661.159516282742</v>
      </c>
    </row>
    <row r="164" spans="1:5" ht="22.45" customHeight="1" x14ac:dyDescent="0.3">
      <c r="A164" s="30">
        <v>160</v>
      </c>
      <c r="B164" s="31">
        <f t="shared" si="8"/>
        <v>11661.15951628274</v>
      </c>
      <c r="C164" s="19">
        <f t="shared" si="9"/>
        <v>3315.1321973516374</v>
      </c>
      <c r="D164" s="19">
        <f t="shared" si="10"/>
        <v>8346.027318931101</v>
      </c>
      <c r="E164" s="31">
        <f t="shared" si="11"/>
        <v>11661.159516282738</v>
      </c>
    </row>
    <row r="165" spans="1:5" ht="22.45" customHeight="1" x14ac:dyDescent="0.3">
      <c r="E165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ColWidth="15" defaultRowHeight="31.75" customHeight="1" x14ac:dyDescent="0.3"/>
  <sheetData>
    <row r="1" spans="1:4" ht="31.75" customHeight="1" x14ac:dyDescent="0.3">
      <c r="A1" s="51" t="s">
        <v>25</v>
      </c>
      <c r="B1" s="33" t="s">
        <v>26</v>
      </c>
      <c r="C1" s="33" t="s">
        <v>27</v>
      </c>
      <c r="D1" s="33" t="s">
        <v>28</v>
      </c>
    </row>
    <row r="2" spans="1:4" ht="31.75" customHeight="1" x14ac:dyDescent="0.3">
      <c r="A2" s="34" t="s">
        <v>29</v>
      </c>
      <c r="B2" s="35">
        <v>36173</v>
      </c>
      <c r="C2" s="35">
        <v>64324</v>
      </c>
      <c r="D2" s="35">
        <v>30769</v>
      </c>
    </row>
    <row r="3" spans="1:4" ht="31.75" customHeight="1" x14ac:dyDescent="0.3">
      <c r="A3" s="36" t="s">
        <v>30</v>
      </c>
      <c r="B3" s="36">
        <v>10</v>
      </c>
      <c r="C3" s="36">
        <v>20</v>
      </c>
      <c r="D3" s="36">
        <v>12</v>
      </c>
    </row>
    <row r="4" spans="1:4" ht="31.75" customHeight="1" x14ac:dyDescent="0.3">
      <c r="A4" s="37" t="s">
        <v>31</v>
      </c>
      <c r="B4" s="37">
        <v>400000</v>
      </c>
      <c r="C4" s="37">
        <v>1500000</v>
      </c>
      <c r="D4" s="37">
        <v>403988</v>
      </c>
    </row>
    <row r="5" spans="1:4" ht="31.75" customHeight="1" x14ac:dyDescent="0.3">
      <c r="A5" s="38" t="s">
        <v>16</v>
      </c>
      <c r="B5" s="39">
        <f>RATE(B3,B2,,-B4,1)</f>
        <v>1.8204495186872574E-2</v>
      </c>
      <c r="C5" s="39">
        <f t="shared" ref="C5:D5" si="0">RATE(C3,C2,,-C4,1)</f>
        <v>1.4403471279434782E-2</v>
      </c>
      <c r="D5" s="39">
        <f t="shared" si="0"/>
        <v>1.37642662696187E-2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zoomScale="95" zoomScaleNormal="95" workbookViewId="0">
      <selection activeCell="L6" sqref="L6"/>
    </sheetView>
  </sheetViews>
  <sheetFormatPr defaultRowHeight="25.2" customHeight="1" x14ac:dyDescent="0.3"/>
  <cols>
    <col min="1" max="1" width="7.19921875" customWidth="1"/>
    <col min="2" max="10" width="8.09765625" customWidth="1"/>
    <col min="11" max="11" width="9.69921875" customWidth="1"/>
    <col min="12" max="12" width="10.09765625" customWidth="1"/>
  </cols>
  <sheetData>
    <row r="1" spans="1:12" ht="25.2" customHeight="1" x14ac:dyDescent="0.3">
      <c r="A1" s="80" t="s">
        <v>42</v>
      </c>
      <c r="B1" s="80"/>
      <c r="C1" s="81" t="s">
        <v>43</v>
      </c>
      <c r="D1" s="81"/>
      <c r="E1" s="2"/>
      <c r="F1" s="2"/>
      <c r="G1" s="2"/>
      <c r="H1" s="2"/>
      <c r="I1" s="2"/>
      <c r="J1" s="2"/>
      <c r="K1" s="2"/>
      <c r="L1" s="2"/>
    </row>
    <row r="2" spans="1:12" ht="25.2" customHeight="1" x14ac:dyDescent="0.3">
      <c r="A2" s="82">
        <v>1.8800000000000001E-2</v>
      </c>
      <c r="B2" s="82"/>
      <c r="C2" s="83">
        <v>168880</v>
      </c>
      <c r="D2" s="83"/>
      <c r="E2" s="2"/>
      <c r="F2" s="2"/>
      <c r="G2" s="2"/>
      <c r="H2" s="2"/>
      <c r="I2" s="2"/>
      <c r="J2" s="2"/>
      <c r="K2" s="2"/>
      <c r="L2" s="2"/>
    </row>
    <row r="3" spans="1:12" ht="8.6999999999999993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5.2" customHeight="1" x14ac:dyDescent="0.3">
      <c r="A4" s="84" t="s">
        <v>32</v>
      </c>
      <c r="B4" s="84"/>
      <c r="C4" s="84"/>
      <c r="D4" s="84"/>
      <c r="E4" s="84"/>
      <c r="F4" s="84"/>
      <c r="G4" s="84"/>
      <c r="H4" s="84"/>
      <c r="I4" s="84"/>
      <c r="J4" s="84"/>
      <c r="K4" s="78" t="s">
        <v>44</v>
      </c>
      <c r="L4" s="78" t="s">
        <v>45</v>
      </c>
    </row>
    <row r="5" spans="1:12" ht="25.2" customHeight="1" x14ac:dyDescent="0.3">
      <c r="A5" s="40" t="s">
        <v>46</v>
      </c>
      <c r="B5" s="40" t="s">
        <v>33</v>
      </c>
      <c r="C5" s="40" t="s">
        <v>34</v>
      </c>
      <c r="D5" s="40" t="s">
        <v>35</v>
      </c>
      <c r="E5" s="40" t="s">
        <v>36</v>
      </c>
      <c r="F5" s="40" t="s">
        <v>37</v>
      </c>
      <c r="G5" s="40" t="s">
        <v>38</v>
      </c>
      <c r="H5" s="40" t="s">
        <v>39</v>
      </c>
      <c r="I5" s="40" t="s">
        <v>40</v>
      </c>
      <c r="J5" s="40" t="s">
        <v>41</v>
      </c>
      <c r="K5" s="79"/>
      <c r="L5" s="79"/>
    </row>
    <row r="6" spans="1:12" ht="25.2" customHeight="1" x14ac:dyDescent="0.3">
      <c r="A6" s="41">
        <v>0</v>
      </c>
      <c r="B6" s="42">
        <v>20000</v>
      </c>
      <c r="C6" s="42">
        <v>20000</v>
      </c>
      <c r="D6" s="42">
        <v>20000</v>
      </c>
      <c r="E6" s="42">
        <v>20000</v>
      </c>
      <c r="F6" s="42">
        <v>20000</v>
      </c>
      <c r="G6" s="42">
        <v>20000</v>
      </c>
      <c r="H6" s="42">
        <v>20000</v>
      </c>
      <c r="I6" s="42">
        <v>20000</v>
      </c>
      <c r="J6" s="42">
        <v>20000</v>
      </c>
      <c r="K6" s="50">
        <f>NPV(A2,A6:J6)</f>
        <v>161153.9552505278</v>
      </c>
      <c r="L6" s="50">
        <f>K6-C2</f>
        <v>-7726.044749472203</v>
      </c>
    </row>
  </sheetData>
  <mergeCells count="7">
    <mergeCell ref="L4:L5"/>
    <mergeCell ref="A1:B1"/>
    <mergeCell ref="C1:D1"/>
    <mergeCell ref="A2:B2"/>
    <mergeCell ref="C2:D2"/>
    <mergeCell ref="A4:J4"/>
    <mergeCell ref="K4:K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23.6" customHeight="1" x14ac:dyDescent="0.3"/>
  <cols>
    <col min="1" max="1" width="11.69921875" customWidth="1"/>
    <col min="2" max="2" width="11.19921875" customWidth="1"/>
    <col min="3" max="3" width="10.09765625" customWidth="1"/>
    <col min="4" max="4" width="14.09765625" customWidth="1"/>
  </cols>
  <sheetData>
    <row r="1" spans="1:4" ht="23.6" customHeight="1" x14ac:dyDescent="0.3">
      <c r="A1" s="66" t="s">
        <v>62</v>
      </c>
      <c r="B1" s="66" t="s">
        <v>63</v>
      </c>
      <c r="C1" s="66" t="s">
        <v>64</v>
      </c>
      <c r="D1" s="66" t="s">
        <v>65</v>
      </c>
    </row>
    <row r="2" spans="1:4" ht="23.6" customHeight="1" x14ac:dyDescent="0.3">
      <c r="A2" s="68">
        <v>14000</v>
      </c>
      <c r="B2" s="69">
        <v>0.02</v>
      </c>
      <c r="C2" s="67">
        <v>10</v>
      </c>
      <c r="D2" s="70">
        <f>PV(B2,C2,A2)</f>
        <v>-125756.19008739128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零存整付定存試算</vt:lpstr>
      <vt:lpstr>分析藍本摘要</vt:lpstr>
      <vt:lpstr>貸款償還試算</vt:lpstr>
      <vt:lpstr>利息與本金</vt:lpstr>
      <vt:lpstr>保險比較</vt:lpstr>
      <vt:lpstr>保險現值試算</vt:lpstr>
      <vt:lpstr>投資現值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2008-12-16T06:27:38Z</dcterms:created>
  <dcterms:modified xsi:type="dcterms:W3CDTF">2018-08-20T11:36:23Z</dcterms:modified>
</cp:coreProperties>
</file>