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yhz.sharepoint.com/teams/Docenten/Shared Documents/Tweedejaars/2023-2024/semester_3/semester_metrics/"/>
    </mc:Choice>
  </mc:AlternateContent>
  <xr:revisionPtr revIDLastSave="0" documentId="8_{012A5BA8-26CD-4D17-B3CB-1890F7C50527}" xr6:coauthVersionLast="47" xr6:coauthVersionMax="47" xr10:uidLastSave="{00000000-0000-0000-0000-000000000000}"/>
  <bookViews>
    <workbookView xWindow="-4920" yWindow="-21100" windowWidth="38400" windowHeight="21100" firstSheet="1" activeTab="1" xr2:uid="{10361F00-3EA6-4368-84A5-5D72C2C97714}"/>
  </bookViews>
  <sheets>
    <sheet name="teachers-hours" sheetId="4" r:id="rId1"/>
    <sheet name="sem3" sheetId="5" r:id="rId2"/>
  </sheets>
  <definedNames>
    <definedName name="_xlnm._FilterDatabase" localSheetId="1" hidden="1">'sem3'!$A$1:$R$257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8" i="5" l="1"/>
  <c r="H79" i="5"/>
  <c r="H114" i="5"/>
  <c r="H113" i="5"/>
  <c r="H85" i="5"/>
  <c r="H84" i="5"/>
  <c r="H58" i="5"/>
  <c r="H57" i="5"/>
  <c r="H52" i="5"/>
  <c r="H28" i="5"/>
  <c r="H29" i="5"/>
  <c r="H23" i="5"/>
  <c r="H49" i="5"/>
  <c r="H50" i="5"/>
  <c r="H51" i="5"/>
  <c r="H53" i="5"/>
  <c r="H54" i="5"/>
  <c r="H55" i="5"/>
  <c r="H56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80" i="5"/>
  <c r="H81" i="5"/>
  <c r="H82" i="5"/>
  <c r="H83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9" i="5"/>
  <c r="H110" i="5"/>
  <c r="H111" i="5"/>
  <c r="H112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46" i="5"/>
  <c r="H147" i="5"/>
  <c r="H139" i="5"/>
  <c r="H140" i="5"/>
  <c r="H141" i="5"/>
  <c r="H142" i="5"/>
  <c r="H143" i="5"/>
  <c r="H144" i="5"/>
  <c r="H145" i="5"/>
  <c r="H176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15" i="5"/>
  <c r="H16" i="5"/>
  <c r="H17" i="5"/>
  <c r="H18" i="5"/>
  <c r="H19" i="5"/>
  <c r="H20" i="5"/>
  <c r="H21" i="5"/>
  <c r="H22" i="5"/>
  <c r="H24" i="5"/>
  <c r="H25" i="5"/>
  <c r="H26" i="5"/>
  <c r="H27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T6" i="5"/>
  <c r="E25" i="4"/>
  <c r="E13" i="4"/>
  <c r="N12" i="4"/>
  <c r="N11" i="4"/>
  <c r="N10" i="4"/>
  <c r="N8" i="4"/>
  <c r="N9" i="4"/>
  <c r="N6" i="4"/>
  <c r="N7" i="4"/>
  <c r="L12" i="4"/>
  <c r="L11" i="4"/>
  <c r="L10" i="4"/>
  <c r="L9" i="4"/>
  <c r="L6" i="4"/>
  <c r="O24" i="4"/>
  <c r="N24" i="4"/>
  <c r="M24" i="4"/>
  <c r="L24" i="4"/>
  <c r="K24" i="4"/>
  <c r="J24" i="4"/>
  <c r="I24" i="4"/>
  <c r="H24" i="4"/>
  <c r="G24" i="4"/>
  <c r="F24" i="4"/>
  <c r="B24" i="4" s="1"/>
  <c r="O23" i="4"/>
  <c r="O22" i="4"/>
  <c r="M22" i="4"/>
  <c r="L22" i="4"/>
  <c r="F22" i="4"/>
  <c r="N19" i="4"/>
  <c r="N22" i="4"/>
  <c r="N23" i="4"/>
  <c r="O18" i="4"/>
  <c r="I12" i="4"/>
  <c r="H12" i="4"/>
  <c r="G12" i="4"/>
  <c r="J10" i="4"/>
  <c r="I10" i="4"/>
  <c r="H10" i="4"/>
  <c r="F10" i="4"/>
  <c r="J9" i="4"/>
  <c r="G10" i="4"/>
  <c r="I7" i="4"/>
  <c r="J7" i="4"/>
  <c r="O12" i="4"/>
  <c r="O10" i="4"/>
  <c r="O9" i="4"/>
  <c r="O7" i="4"/>
  <c r="M12" i="4"/>
  <c r="F12" i="4"/>
  <c r="L7" i="4"/>
  <c r="L8" i="4"/>
  <c r="F11" i="4"/>
  <c r="B31" i="4"/>
  <c r="K12" i="4" l="1"/>
  <c r="H7" i="4"/>
  <c r="O21" i="4"/>
  <c r="M6" i="4"/>
  <c r="O19" i="4"/>
  <c r="H11" i="4"/>
  <c r="J8" i="4"/>
  <c r="O6" i="4"/>
  <c r="H6" i="4"/>
  <c r="G9" i="4"/>
  <c r="J12" i="4"/>
  <c r="N18" i="4"/>
  <c r="J19" i="4"/>
  <c r="H20" i="4"/>
  <c r="J21" i="4"/>
  <c r="K22" i="4"/>
  <c r="H22" i="4"/>
  <c r="H19" i="4"/>
  <c r="F18" i="4"/>
  <c r="I19" i="4"/>
  <c r="F9" i="4"/>
  <c r="G11" i="4"/>
  <c r="J11" i="4"/>
  <c r="F6" i="4"/>
  <c r="I22" i="4"/>
  <c r="F7" i="4"/>
  <c r="I6" i="4"/>
  <c r="K9" i="4"/>
  <c r="F8" i="4"/>
  <c r="G22" i="4"/>
  <c r="N21" i="4"/>
  <c r="L21" i="4"/>
  <c r="M9" i="4"/>
  <c r="G6" i="4"/>
  <c r="J6" i="4"/>
  <c r="G23" i="4"/>
  <c r="J22" i="4"/>
  <c r="G21" i="4"/>
  <c r="K20" i="4"/>
  <c r="M19" i="4"/>
  <c r="H21" i="4"/>
  <c r="I11" i="4"/>
  <c r="H8" i="4"/>
  <c r="G7" i="4"/>
  <c r="O8" i="4"/>
  <c r="G20" i="4"/>
  <c r="I8" i="4"/>
  <c r="I9" i="4"/>
  <c r="O11" i="4"/>
  <c r="M18" i="4"/>
  <c r="J20" i="4"/>
  <c r="G19" i="4"/>
  <c r="L20" i="4"/>
  <c r="G8" i="4"/>
  <c r="M10" i="4"/>
  <c r="M11" i="4"/>
  <c r="H9" i="4"/>
  <c r="K8" i="4"/>
  <c r="K6" i="4"/>
  <c r="G18" i="4"/>
  <c r="M21" i="4"/>
  <c r="I18" i="4"/>
  <c r="F23" i="4"/>
  <c r="H18" i="4"/>
  <c r="K10" i="4"/>
  <c r="B10" i="4" s="1"/>
  <c r="M20" i="4"/>
  <c r="J18" i="4"/>
  <c r="L19" i="4"/>
  <c r="N20" i="4"/>
  <c r="H23" i="4"/>
  <c r="K18" i="4"/>
  <c r="O20" i="4"/>
  <c r="I23" i="4"/>
  <c r="K19" i="4"/>
  <c r="M7" i="4"/>
  <c r="M8" i="4"/>
  <c r="K7" i="4"/>
  <c r="L18" i="4"/>
  <c r="F21" i="4"/>
  <c r="J23" i="4"/>
  <c r="K23" i="4"/>
  <c r="F20" i="4"/>
  <c r="L23" i="4"/>
  <c r="K11" i="4"/>
  <c r="I21" i="4"/>
  <c r="M23" i="4"/>
  <c r="F19" i="4"/>
  <c r="I20" i="4"/>
  <c r="K21" i="4"/>
  <c r="C24" i="4"/>
  <c r="D24" i="4" s="1"/>
  <c r="B19" i="4" l="1"/>
  <c r="B12" i="4"/>
  <c r="B20" i="4"/>
  <c r="B21" i="4"/>
  <c r="B23" i="4"/>
  <c r="B22" i="4"/>
  <c r="B8" i="4"/>
  <c r="B7" i="4"/>
  <c r="C7" i="4" s="1"/>
  <c r="D7" i="4" s="1"/>
  <c r="B6" i="4"/>
  <c r="C6" i="4" s="1"/>
  <c r="D6" i="4" s="1"/>
  <c r="B11" i="4"/>
  <c r="B9" i="4"/>
  <c r="B18" i="4"/>
  <c r="C18" i="4" s="1"/>
  <c r="D18" i="4" s="1"/>
  <c r="C11" i="4"/>
  <c r="D11" i="4" s="1"/>
  <c r="C20" i="4"/>
  <c r="D20" i="4" s="1"/>
  <c r="C22" i="4"/>
  <c r="D22" i="4" s="1"/>
  <c r="C23" i="4"/>
  <c r="D23" i="4" s="1"/>
  <c r="C10" i="4"/>
  <c r="D10" i="4" s="1"/>
  <c r="C19" i="4"/>
  <c r="D19" i="4" s="1"/>
  <c r="C21" i="4"/>
  <c r="D21" i="4" s="1"/>
  <c r="C12" i="4"/>
  <c r="D12" i="4" s="1"/>
  <c r="C9" i="4"/>
  <c r="D9" i="4" s="1"/>
  <c r="C8" i="4"/>
  <c r="D8" i="4" s="1"/>
  <c r="B13" i="4" l="1"/>
  <c r="B25" i="4"/>
  <c r="C25" i="4" s="1"/>
  <c r="D25" i="4" s="1"/>
  <c r="C13" i="4"/>
  <c r="D13" i="4" s="1"/>
  <c r="B32" i="4" l="1"/>
</calcChain>
</file>

<file path=xl/sharedStrings.xml><?xml version="1.0" encoding="utf-8"?>
<sst xmlns="http://schemas.openxmlformats.org/spreadsheetml/2006/main" count="3125" uniqueCount="190">
  <si>
    <t>Semester 3</t>
  </si>
  <si>
    <t>Urenbesteding docenten</t>
  </si>
  <si>
    <t>Sem 3 - blok 1</t>
  </si>
  <si>
    <t>Docenten</t>
  </si>
  <si>
    <t>Ingepland</t>
  </si>
  <si>
    <t>Upw</t>
  </si>
  <si>
    <t>Dpw</t>
  </si>
  <si>
    <t>Beschikbaar</t>
  </si>
  <si>
    <t>Zelle</t>
  </si>
  <si>
    <t>Cijsouw</t>
  </si>
  <si>
    <t>Nieuwenhuize</t>
  </si>
  <si>
    <t>de Nijs</t>
  </si>
  <si>
    <t>Schippers-Vastrick</t>
  </si>
  <si>
    <t>Veen</t>
  </si>
  <si>
    <t>Vacature</t>
  </si>
  <si>
    <t>Totalen</t>
  </si>
  <si>
    <t>Rijen</t>
  </si>
  <si>
    <t>2-20</t>
  </si>
  <si>
    <t>20-46</t>
  </si>
  <si>
    <t>47-70</t>
  </si>
  <si>
    <t>71-96</t>
  </si>
  <si>
    <t>97-11</t>
  </si>
  <si>
    <t>112-126</t>
  </si>
  <si>
    <t>127-128</t>
  </si>
  <si>
    <t>129-135</t>
  </si>
  <si>
    <t>137-164</t>
  </si>
  <si>
    <t>Sem 3 - blok 2</t>
  </si>
  <si>
    <t>165-175</t>
  </si>
  <si>
    <t>176-183</t>
  </si>
  <si>
    <t>184-192</t>
  </si>
  <si>
    <t>193-200</t>
  </si>
  <si>
    <t>201-209</t>
  </si>
  <si>
    <t>210-217</t>
  </si>
  <si>
    <t>218-223</t>
  </si>
  <si>
    <t>224-230</t>
  </si>
  <si>
    <t>231-233</t>
  </si>
  <si>
    <t>*Disclaimer: dit zijn de tijden die men is ingepland. Als je voorbereidingen meeneemt dan moet tijdsinvestering maal twee voor een goede werkbelasting</t>
  </si>
  <si>
    <t>Studenten</t>
  </si>
  <si>
    <t>personen</t>
  </si>
  <si>
    <t>FTE</t>
  </si>
  <si>
    <t>per week</t>
  </si>
  <si>
    <t>week</t>
  </si>
  <si>
    <t>term_week</t>
  </si>
  <si>
    <t>month</t>
  </si>
  <si>
    <t>day</t>
  </si>
  <si>
    <t>dow</t>
  </si>
  <si>
    <t>start</t>
  </si>
  <si>
    <t>end</t>
  </si>
  <si>
    <t>time</t>
  </si>
  <si>
    <t>course_code</t>
  </si>
  <si>
    <t>course_name</t>
  </si>
  <si>
    <t>module</t>
  </si>
  <si>
    <t>subject</t>
  </si>
  <si>
    <t>type</t>
  </si>
  <si>
    <t>rooster_text</t>
  </si>
  <si>
    <t>groups</t>
  </si>
  <si>
    <t>students</t>
  </si>
  <si>
    <t>rooms</t>
  </si>
  <si>
    <t>teachers</t>
  </si>
  <si>
    <t>Mo</t>
  </si>
  <si>
    <t>0900</t>
  </si>
  <si>
    <t>CU75016V1</t>
  </si>
  <si>
    <t>UVE</t>
  </si>
  <si>
    <t>Theory</t>
  </si>
  <si>
    <t>Introduction</t>
  </si>
  <si>
    <t>Lesson</t>
  </si>
  <si>
    <t>ICT2-NL</t>
  </si>
  <si>
    <t>GW319</t>
  </si>
  <si>
    <t>Cijsouw;Nieuwenhuize;de Nijs;Zelle;Schippers-Vastrick;Veen</t>
  </si>
  <si>
    <t>1300</t>
  </si>
  <si>
    <t>1500</t>
  </si>
  <si>
    <t>ICT2-INT</t>
  </si>
  <si>
    <t>GW027</t>
  </si>
  <si>
    <t>1530</t>
  </si>
  <si>
    <t>GEEN</t>
  </si>
  <si>
    <t>Teachers' meeting</t>
  </si>
  <si>
    <t>Meeting</t>
  </si>
  <si>
    <t>GW315</t>
  </si>
  <si>
    <t>Tu</t>
  </si>
  <si>
    <t>1030</t>
  </si>
  <si>
    <t>Functional specs</t>
  </si>
  <si>
    <t>1200</t>
  </si>
  <si>
    <t>1400</t>
  </si>
  <si>
    <t>We</t>
  </si>
  <si>
    <t>UXD</t>
  </si>
  <si>
    <t>Who is the user</t>
  </si>
  <si>
    <t>Th</t>
  </si>
  <si>
    <t>Fr</t>
  </si>
  <si>
    <t>Flow and frames</t>
  </si>
  <si>
    <t>Frontend dev</t>
  </si>
  <si>
    <t>Frontend framework 1</t>
  </si>
  <si>
    <t>CU75076V1</t>
  </si>
  <si>
    <t>ICT2-INT-A</t>
  </si>
  <si>
    <t>GW316</t>
  </si>
  <si>
    <t>CU75069V2</t>
  </si>
  <si>
    <t>PPD-A</t>
  </si>
  <si>
    <t>ICT2-INT-B</t>
  </si>
  <si>
    <t>GW402</t>
  </si>
  <si>
    <t>1600</t>
  </si>
  <si>
    <t>Frontend framework 2</t>
  </si>
  <si>
    <t>Designing the experience</t>
  </si>
  <si>
    <t>CIN</t>
  </si>
  <si>
    <t>General</t>
  </si>
  <si>
    <t>Git the workplace</t>
  </si>
  <si>
    <t>AJAX</t>
  </si>
  <si>
    <t>Testing</t>
  </si>
  <si>
    <t>Microservices</t>
  </si>
  <si>
    <t>Branching</t>
  </si>
  <si>
    <t>Frontend and one MS</t>
  </si>
  <si>
    <t>Restful MS</t>
  </si>
  <si>
    <t>Docker</t>
  </si>
  <si>
    <t>API Gateway</t>
  </si>
  <si>
    <t xml:space="preserve">CU75076V1 </t>
  </si>
  <si>
    <t>Persistence</t>
  </si>
  <si>
    <t>Authentication</t>
  </si>
  <si>
    <t>Exam</t>
  </si>
  <si>
    <t>Theory exam</t>
  </si>
  <si>
    <t>VACATURE</t>
  </si>
  <si>
    <t>GW317</t>
  </si>
  <si>
    <t>DTH</t>
  </si>
  <si>
    <t>Design Sprint- day 1</t>
  </si>
  <si>
    <t>Zelle;de Nijs;Cijsouw;Nieuwenhuize</t>
  </si>
  <si>
    <t>Cijsouw;Nieuwenhuize</t>
  </si>
  <si>
    <t>1700</t>
  </si>
  <si>
    <t>Guest speakers</t>
  </si>
  <si>
    <t>ICT2</t>
  </si>
  <si>
    <t>Research</t>
  </si>
  <si>
    <t>Inspection</t>
  </si>
  <si>
    <t>Inspection moment</t>
  </si>
  <si>
    <t>1000</t>
  </si>
  <si>
    <t>Book test</t>
  </si>
  <si>
    <t>Design Sprint - day 2</t>
  </si>
  <si>
    <t>EXTERN</t>
  </si>
  <si>
    <t>Design Sprint - day 3</t>
  </si>
  <si>
    <t>Cijsouw;de Nijs;Schippers-Vastrick</t>
  </si>
  <si>
    <t>Design Sprint - day 4</t>
  </si>
  <si>
    <t>Zelle;Nieuwenhuize;Cijsouw</t>
  </si>
  <si>
    <t>Design Sprint - day 5</t>
  </si>
  <si>
    <t>Zelle;Cijsouw;de Nijs;Schippers-Vastrick</t>
  </si>
  <si>
    <t>Assessment</t>
  </si>
  <si>
    <t>Zelle;Nieuwenhuize</t>
  </si>
  <si>
    <t>Cijsouw;Schippers-Vastrick</t>
  </si>
  <si>
    <t>de Nijs;Veen</t>
  </si>
  <si>
    <t>Resit</t>
  </si>
  <si>
    <t>Theory exam - resit</t>
  </si>
  <si>
    <t>Branching model</t>
  </si>
  <si>
    <t>Git remotes</t>
  </si>
  <si>
    <t>Set up CI/CD pipeline</t>
  </si>
  <si>
    <t>Deployment</t>
  </si>
  <si>
    <t>0</t>
  </si>
  <si>
    <t>NONE</t>
  </si>
  <si>
    <t>Project week</t>
  </si>
  <si>
    <t>CU75078V1</t>
  </si>
  <si>
    <t>UVC</t>
  </si>
  <si>
    <t>Project</t>
  </si>
  <si>
    <t>Project start</t>
  </si>
  <si>
    <t>Cijsouw;de Nijs;Zelle;Veen</t>
  </si>
  <si>
    <t>1100</t>
  </si>
  <si>
    <t>Coaching</t>
  </si>
  <si>
    <t>Team set up</t>
  </si>
  <si>
    <t>GW315, GW316, GW317</t>
  </si>
  <si>
    <t>Resit Inspection moment</t>
  </si>
  <si>
    <t>Week 1 - deliverables</t>
  </si>
  <si>
    <t>CU75072V1</t>
  </si>
  <si>
    <t>DDB</t>
  </si>
  <si>
    <t>Data driven business</t>
  </si>
  <si>
    <t>de Nijs;Elliot</t>
  </si>
  <si>
    <t>CU75020V2</t>
  </si>
  <si>
    <t>SDE</t>
  </si>
  <si>
    <t>Software design</t>
  </si>
  <si>
    <t>Consultancy</t>
  </si>
  <si>
    <t>SDE - Consultancy</t>
  </si>
  <si>
    <t>Sprintplan</t>
  </si>
  <si>
    <t>Book your own projectroom</t>
  </si>
  <si>
    <t>Technical support</t>
  </si>
  <si>
    <t>1430</t>
  </si>
  <si>
    <t>Elective course</t>
  </si>
  <si>
    <t>Nedbase support</t>
  </si>
  <si>
    <t>NEDBASE (EXTERN);Cijsouw</t>
  </si>
  <si>
    <t>Profesional development</t>
  </si>
  <si>
    <t>Delivery</t>
  </si>
  <si>
    <t>Demo</t>
  </si>
  <si>
    <t>Cijsouw;Nieuwenhuize;de Nijs;Zelle;Veen</t>
  </si>
  <si>
    <t>Pitch perfect</t>
  </si>
  <si>
    <t>Dragons' den</t>
  </si>
  <si>
    <t>de Nijs;Schippers-Vastrick</t>
  </si>
  <si>
    <t>Zelle;Veen</t>
  </si>
  <si>
    <t>Nieuwenhuize;Veen</t>
  </si>
  <si>
    <t>Assessment Resit</t>
  </si>
  <si>
    <t>Cijsouw;de Nijs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</si>
</sst>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0"/>
      <color theme="1"/>
      <name val="Calibri"/>
      <family val="2"/>
    </font>
    <font>
      <sz val="10"/>
      <color rgb="FF000000"/>
      <name val="Calibri"/>
      <family val="2"/>
    </font>
    <font>
      <b/>
      <sz val="12"/>
      <color theme="1"/>
      <name val="Calibri"/>
      <family val="2"/>
    </font>
    <font>
      <sz val="24"/>
      <color theme="1"/>
      <name val="Calibri"/>
      <family val="2"/>
    </font>
    <font>
      <sz val="16"/>
      <color theme="1"/>
      <name val="Calibri"/>
      <family val="2"/>
    </font>
    <font>
      <sz val="20"/>
      <color theme="1"/>
      <name val="Calibri"/>
      <family val="2"/>
    </font>
    <font>
      <sz val="12"/>
      <color theme="1"/>
      <name val="Calibri"/>
      <family val="2"/>
    </font>
    <font>
      <sz val="1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EFE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FE3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9" xfId="0" applyFill="1" applyBorder="1" applyAlignment="1">
      <alignment horizontal="left" vertical="center"/>
    </xf>
    <xf numFmtId="0" fontId="1" fillId="3" borderId="9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1" fillId="3" borderId="0" xfId="0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0" fillId="3" borderId="19" xfId="0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4" xfId="0" applyFill="1" applyBorder="1" applyAlignment="1">
      <alignment horizontal="left" vertical="center"/>
    </xf>
    <xf numFmtId="0" fontId="0" fillId="3" borderId="24" xfId="0" applyFill="1" applyBorder="1" applyAlignment="1">
      <alignment vertical="center"/>
    </xf>
    <xf numFmtId="0" fontId="1" fillId="3" borderId="24" xfId="0" applyFont="1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0" fontId="0" fillId="3" borderId="26" xfId="0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19" xfId="0" applyFill="1" applyBorder="1" applyAlignment="1">
      <alignment vertical="center"/>
    </xf>
    <xf numFmtId="0" fontId="1" fillId="3" borderId="19" xfId="0" applyFont="1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6" fillId="4" borderId="19" xfId="0" applyFont="1" applyFill="1" applyBorder="1" applyAlignment="1">
      <alignment horizontal="center" vertical="center"/>
    </xf>
    <xf numFmtId="0" fontId="1" fillId="5" borderId="0" xfId="0" applyFont="1" applyFill="1" applyAlignment="1">
      <alignment vertical="center"/>
    </xf>
    <xf numFmtId="2" fontId="0" fillId="3" borderId="0" xfId="0" applyNumberFormat="1" applyFill="1" applyAlignment="1">
      <alignment horizontal="left" vertical="center"/>
    </xf>
    <xf numFmtId="2" fontId="0" fillId="3" borderId="19" xfId="0" applyNumberFormat="1" applyFill="1" applyBorder="1" applyAlignment="1">
      <alignment horizontal="left" vertical="center"/>
    </xf>
    <xf numFmtId="2" fontId="1" fillId="3" borderId="0" xfId="0" applyNumberFormat="1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6" fillId="0" borderId="0" xfId="0" applyFont="1"/>
    <xf numFmtId="0" fontId="6" fillId="2" borderId="5" xfId="0" applyFont="1" applyFill="1" applyBorder="1" applyAlignment="1">
      <alignment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0" borderId="8" xfId="0" applyFont="1" applyBorder="1" applyAlignment="1">
      <alignment vertical="center"/>
    </xf>
    <xf numFmtId="2" fontId="6" fillId="6" borderId="8" xfId="0" applyNumberFormat="1" applyFont="1" applyFill="1" applyBorder="1" applyAlignment="1">
      <alignment horizontal="center" vertical="center"/>
    </xf>
    <xf numFmtId="2" fontId="6" fillId="7" borderId="0" xfId="0" applyNumberFormat="1" applyFont="1" applyFill="1" applyAlignment="1">
      <alignment horizontal="center" vertical="center"/>
    </xf>
    <xf numFmtId="2" fontId="6" fillId="8" borderId="0" xfId="0" applyNumberFormat="1" applyFont="1" applyFill="1" applyAlignment="1">
      <alignment horizontal="center" vertical="center"/>
    </xf>
    <xf numFmtId="2" fontId="6" fillId="9" borderId="9" xfId="0" applyNumberFormat="1" applyFont="1" applyFill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2" fontId="6" fillId="0" borderId="9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vertical="center"/>
    </xf>
    <xf numFmtId="2" fontId="6" fillId="6" borderId="10" xfId="0" applyNumberFormat="1" applyFont="1" applyFill="1" applyBorder="1" applyAlignment="1">
      <alignment horizontal="center" vertical="center"/>
    </xf>
    <xf numFmtId="2" fontId="6" fillId="7" borderId="11" xfId="0" applyNumberFormat="1" applyFont="1" applyFill="1" applyBorder="1" applyAlignment="1">
      <alignment horizontal="center" vertical="center"/>
    </xf>
    <xf numFmtId="2" fontId="6" fillId="8" borderId="11" xfId="0" applyNumberFormat="1" applyFont="1" applyFill="1" applyBorder="1" applyAlignment="1">
      <alignment horizontal="center" vertical="center"/>
    </xf>
    <xf numFmtId="2" fontId="6" fillId="9" borderId="12" xfId="0" applyNumberFormat="1" applyFont="1" applyFill="1" applyBorder="1" applyAlignment="1">
      <alignment horizontal="center" vertical="center"/>
    </xf>
    <xf numFmtId="2" fontId="6" fillId="0" borderId="10" xfId="0" applyNumberFormat="1" applyFont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 vertical="center"/>
    </xf>
    <xf numFmtId="2" fontId="6" fillId="0" borderId="1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49" fontId="6" fillId="0" borderId="0" xfId="0" applyNumberFormat="1" applyFont="1" applyAlignment="1">
      <alignment horizontal="center" vertical="center"/>
    </xf>
    <xf numFmtId="164" fontId="6" fillId="0" borderId="0" xfId="0" applyNumberFormat="1" applyFont="1"/>
    <xf numFmtId="1" fontId="0" fillId="0" borderId="0" xfId="0" applyNumberFormat="1" applyAlignment="1">
      <alignment horizontal="right" vertical="center"/>
    </xf>
    <xf numFmtId="0" fontId="6" fillId="4" borderId="24" xfId="0" applyFont="1" applyFill="1" applyBorder="1" applyAlignment="1">
      <alignment horizontal="center" vertical="center"/>
    </xf>
    <xf numFmtId="2" fontId="0" fillId="3" borderId="24" xfId="0" applyNumberFormat="1" applyFill="1" applyBorder="1" applyAlignment="1">
      <alignment horizontal="left" vertical="center"/>
    </xf>
    <xf numFmtId="0" fontId="6" fillId="4" borderId="25" xfId="0" applyFont="1" applyFill="1" applyBorder="1" applyAlignment="1">
      <alignment horizontal="center" vertical="center"/>
    </xf>
    <xf numFmtId="0" fontId="0" fillId="3" borderId="27" xfId="0" applyFill="1" applyBorder="1" applyAlignment="1">
      <alignment horizontal="left" vertical="center"/>
    </xf>
    <xf numFmtId="0" fontId="1" fillId="3" borderId="26" xfId="0" applyFont="1" applyFill="1" applyBorder="1" applyAlignment="1">
      <alignment vertical="center"/>
    </xf>
    <xf numFmtId="2" fontId="1" fillId="3" borderId="19" xfId="0" applyNumberFormat="1" applyFont="1" applyFill="1" applyBorder="1" applyAlignment="1">
      <alignment horizontal="left" vertical="center"/>
    </xf>
    <xf numFmtId="0" fontId="7" fillId="5" borderId="9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2" fontId="1" fillId="3" borderId="24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2" fontId="0" fillId="3" borderId="0" xfId="0" applyNumberFormat="1" applyFill="1" applyAlignment="1">
      <alignment vertical="center"/>
    </xf>
    <xf numFmtId="0" fontId="0" fillId="3" borderId="26" xfId="0" applyFill="1" applyBorder="1" applyAlignment="1">
      <alignment horizontal="left" vertical="center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vertical="center"/>
    </xf>
    <xf numFmtId="0" fontId="0" fillId="3" borderId="21" xfId="0" applyFill="1" applyBorder="1" applyAlignment="1">
      <alignment horizontal="left" vertical="center"/>
    </xf>
    <xf numFmtId="0" fontId="6" fillId="4" borderId="28" xfId="0" applyFont="1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8" xfId="0" applyFill="1" applyBorder="1" applyAlignment="1">
      <alignment vertical="center"/>
    </xf>
    <xf numFmtId="2" fontId="0" fillId="3" borderId="28" xfId="0" applyNumberFormat="1" applyFill="1" applyBorder="1" applyAlignment="1">
      <alignment horizontal="left" vertical="center"/>
    </xf>
    <xf numFmtId="0" fontId="0" fillId="3" borderId="28" xfId="0" applyFill="1" applyBorder="1" applyAlignment="1">
      <alignment horizontal="left" vertical="center"/>
    </xf>
    <xf numFmtId="0" fontId="0" fillId="3" borderId="18" xfId="0" applyFill="1" applyBorder="1" applyAlignment="1">
      <alignment vertical="center"/>
    </xf>
    <xf numFmtId="1" fontId="2" fillId="2" borderId="24" xfId="0" applyNumberFormat="1" applyFont="1" applyFill="1" applyBorder="1" applyAlignment="1">
      <alignment horizontal="right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6" fillId="10" borderId="25" xfId="0" applyFont="1" applyFill="1" applyBorder="1" applyAlignment="1">
      <alignment horizontal="center" vertical="center"/>
    </xf>
    <xf numFmtId="1" fontId="1" fillId="10" borderId="24" xfId="0" applyNumberFormat="1" applyFont="1" applyFill="1" applyBorder="1" applyAlignment="1">
      <alignment horizontal="right"/>
    </xf>
    <xf numFmtId="0" fontId="0" fillId="10" borderId="24" xfId="0" applyFill="1" applyBorder="1" applyAlignment="1">
      <alignment horizontal="center" vertical="center"/>
    </xf>
    <xf numFmtId="1" fontId="1" fillId="10" borderId="0" xfId="0" applyNumberFormat="1" applyFont="1" applyFill="1" applyAlignment="1">
      <alignment horizontal="right"/>
    </xf>
    <xf numFmtId="0" fontId="0" fillId="10" borderId="0" xfId="0" applyFill="1" applyAlignment="1">
      <alignment horizontal="center" vertical="center"/>
    </xf>
    <xf numFmtId="0" fontId="6" fillId="10" borderId="22" xfId="0" applyFont="1" applyFill="1" applyBorder="1" applyAlignment="1">
      <alignment horizontal="center" vertical="center"/>
    </xf>
    <xf numFmtId="1" fontId="0" fillId="10" borderId="0" xfId="0" applyNumberFormat="1" applyFill="1" applyAlignment="1">
      <alignment horizontal="right" vertical="center"/>
    </xf>
    <xf numFmtId="1" fontId="0" fillId="10" borderId="19" xfId="0" applyNumberFormat="1" applyFill="1" applyBorder="1" applyAlignment="1">
      <alignment horizontal="right" vertical="center"/>
    </xf>
    <xf numFmtId="0" fontId="0" fillId="10" borderId="19" xfId="0" applyFill="1" applyBorder="1" applyAlignment="1">
      <alignment horizontal="center" vertical="center"/>
    </xf>
    <xf numFmtId="1" fontId="0" fillId="10" borderId="24" xfId="0" applyNumberFormat="1" applyFill="1" applyBorder="1" applyAlignment="1">
      <alignment horizontal="right" vertical="center"/>
    </xf>
    <xf numFmtId="1" fontId="0" fillId="10" borderId="28" xfId="0" applyNumberFormat="1" applyFill="1" applyBorder="1" applyAlignment="1">
      <alignment horizontal="right" vertical="center"/>
    </xf>
    <xf numFmtId="0" fontId="0" fillId="10" borderId="28" xfId="0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1" fontId="1" fillId="10" borderId="0" xfId="0" applyNumberFormat="1" applyFont="1" applyFill="1" applyAlignment="1">
      <alignment horizontal="right" vertical="center"/>
    </xf>
    <xf numFmtId="49" fontId="0" fillId="11" borderId="20" xfId="0" applyNumberFormat="1" applyFill="1" applyBorder="1" applyAlignment="1">
      <alignment horizontal="center" vertical="center"/>
    </xf>
    <xf numFmtId="49" fontId="0" fillId="11" borderId="24" xfId="0" applyNumberFormat="1" applyFill="1" applyBorder="1" applyAlignment="1">
      <alignment horizontal="center" vertical="center"/>
    </xf>
    <xf numFmtId="1" fontId="0" fillId="11" borderId="21" xfId="0" applyNumberFormat="1" applyFill="1" applyBorder="1" applyAlignment="1">
      <alignment horizontal="center" vertical="center"/>
    </xf>
    <xf numFmtId="49" fontId="0" fillId="11" borderId="25" xfId="0" applyNumberFormat="1" applyFill="1" applyBorder="1" applyAlignment="1">
      <alignment horizontal="center" vertical="center"/>
    </xf>
    <xf numFmtId="49" fontId="0" fillId="11" borderId="0" xfId="0" applyNumberFormat="1" applyFill="1" applyAlignment="1">
      <alignment horizontal="center" vertical="center"/>
    </xf>
    <xf numFmtId="1" fontId="0" fillId="11" borderId="26" xfId="0" applyNumberFormat="1" applyFill="1" applyBorder="1" applyAlignment="1">
      <alignment horizontal="center" vertical="center"/>
    </xf>
    <xf numFmtId="49" fontId="0" fillId="11" borderId="22" xfId="0" applyNumberFormat="1" applyFill="1" applyBorder="1" applyAlignment="1">
      <alignment horizontal="center" vertical="center"/>
    </xf>
    <xf numFmtId="49" fontId="0" fillId="11" borderId="19" xfId="0" applyNumberFormat="1" applyFill="1" applyBorder="1" applyAlignment="1">
      <alignment horizontal="center" vertical="center"/>
    </xf>
    <xf numFmtId="1" fontId="0" fillId="11" borderId="23" xfId="0" applyNumberFormat="1" applyFill="1" applyBorder="1" applyAlignment="1">
      <alignment horizontal="center" vertical="center"/>
    </xf>
    <xf numFmtId="49" fontId="0" fillId="11" borderId="17" xfId="0" applyNumberFormat="1" applyFill="1" applyBorder="1" applyAlignment="1">
      <alignment horizontal="center" vertical="center"/>
    </xf>
    <xf numFmtId="49" fontId="0" fillId="11" borderId="28" xfId="0" applyNumberFormat="1" applyFill="1" applyBorder="1" applyAlignment="1">
      <alignment horizontal="center" vertical="center"/>
    </xf>
    <xf numFmtId="1" fontId="0" fillId="11" borderId="18" xfId="0" applyNumberFormat="1" applyFill="1" applyBorder="1" applyAlignment="1">
      <alignment horizontal="center" vertical="center"/>
    </xf>
    <xf numFmtId="49" fontId="1" fillId="11" borderId="25" xfId="0" applyNumberFormat="1" applyFont="1" applyFill="1" applyBorder="1" applyAlignment="1">
      <alignment horizontal="center" vertical="center"/>
    </xf>
    <xf numFmtId="49" fontId="1" fillId="11" borderId="0" xfId="0" applyNumberFormat="1" applyFont="1" applyFill="1" applyAlignment="1">
      <alignment horizontal="center" vertical="center"/>
    </xf>
    <xf numFmtId="49" fontId="1" fillId="11" borderId="20" xfId="0" applyNumberFormat="1" applyFont="1" applyFill="1" applyBorder="1" applyAlignment="1">
      <alignment horizontal="center" vertical="center"/>
    </xf>
    <xf numFmtId="49" fontId="1" fillId="11" borderId="24" xfId="0" applyNumberFormat="1" applyFont="1" applyFill="1" applyBorder="1" applyAlignment="1">
      <alignment horizontal="center" vertical="center"/>
    </xf>
    <xf numFmtId="49" fontId="1" fillId="11" borderId="22" xfId="0" applyNumberFormat="1" applyFont="1" applyFill="1" applyBorder="1" applyAlignment="1">
      <alignment horizontal="center" vertical="center"/>
    </xf>
    <xf numFmtId="49" fontId="1" fillId="11" borderId="19" xfId="0" applyNumberFormat="1" applyFont="1" applyFill="1" applyBorder="1" applyAlignment="1">
      <alignment horizontal="center" vertical="center"/>
    </xf>
    <xf numFmtId="0" fontId="0" fillId="3" borderId="29" xfId="0" applyFill="1" applyBorder="1" applyAlignment="1">
      <alignment horizontal="left" vertical="center"/>
    </xf>
  </cellXfs>
  <cellStyles count="1">
    <cellStyle name="Normal" xfId="0" builtinId="0"/>
  </cellStyles>
  <dxfs count="5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EFE3"/>
      <color rgb="FFFFC7CE"/>
      <color rgb="FF7DF8FF"/>
      <color rgb="FFC6EFCE"/>
      <color rgb="FFFFFD00"/>
      <color rgb="FFFF83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D8EB7-2594-8047-A152-ED0C8DDC51EE}">
  <dimension ref="A1:Y33"/>
  <sheetViews>
    <sheetView workbookViewId="0">
      <selection activeCell="B30" sqref="B30"/>
    </sheetView>
  </sheetViews>
  <sheetFormatPr defaultColWidth="11.42578125" defaultRowHeight="12.75" customHeight="1"/>
  <cols>
    <col min="1" max="1" width="33" customWidth="1"/>
    <col min="2" max="2" width="10.140625" bestFit="1" customWidth="1"/>
    <col min="3" max="3" width="9.85546875" bestFit="1" customWidth="1"/>
    <col min="4" max="4" width="8.42578125" customWidth="1"/>
    <col min="5" max="5" width="12.140625" bestFit="1" customWidth="1"/>
    <col min="6" max="15" width="8.85546875" bestFit="1" customWidth="1"/>
  </cols>
  <sheetData>
    <row r="1" spans="1:25" ht="30.95">
      <c r="A1" s="24" t="s">
        <v>0</v>
      </c>
    </row>
    <row r="2" spans="1:25" ht="26.1">
      <c r="A2" s="23" t="s">
        <v>1</v>
      </c>
    </row>
    <row r="3" spans="1:25" ht="26.1">
      <c r="A3" s="23"/>
    </row>
    <row r="4" spans="1:25" s="55" customFormat="1" ht="15.95">
      <c r="A4" s="55" t="s">
        <v>2</v>
      </c>
    </row>
    <row r="5" spans="1:25" s="55" customFormat="1" ht="15.95">
      <c r="A5" s="56" t="s">
        <v>3</v>
      </c>
      <c r="B5" s="57" t="s">
        <v>4</v>
      </c>
      <c r="C5" s="58" t="s">
        <v>5</v>
      </c>
      <c r="D5" s="58" t="s">
        <v>6</v>
      </c>
      <c r="E5" s="59" t="s">
        <v>7</v>
      </c>
      <c r="F5" s="58">
        <v>1</v>
      </c>
      <c r="G5" s="58">
        <v>2</v>
      </c>
      <c r="H5" s="58">
        <v>3</v>
      </c>
      <c r="I5" s="58">
        <v>4</v>
      </c>
      <c r="J5" s="58">
        <v>5</v>
      </c>
      <c r="K5" s="58">
        <v>6</v>
      </c>
      <c r="L5" s="58">
        <v>7</v>
      </c>
      <c r="M5" s="58">
        <v>8</v>
      </c>
      <c r="N5" s="58">
        <v>9</v>
      </c>
      <c r="O5" s="59">
        <v>10</v>
      </c>
      <c r="P5" s="35"/>
      <c r="Q5" s="35"/>
      <c r="R5" s="35"/>
      <c r="S5" s="35"/>
      <c r="T5" s="35"/>
      <c r="U5" s="35"/>
      <c r="V5" s="35"/>
      <c r="W5" s="35"/>
      <c r="X5" s="35"/>
      <c r="Y5" s="35"/>
    </row>
    <row r="6" spans="1:25" s="55" customFormat="1" ht="15.95">
      <c r="A6" s="60" t="s">
        <v>8</v>
      </c>
      <c r="B6" s="61">
        <f t="shared" ref="B6:B12" si="0">SUM(F6:O6)/60</f>
        <v>86</v>
      </c>
      <c r="C6" s="62">
        <f t="shared" ref="C6:C13" si="1">B6/6</f>
        <v>14.333333333333334</v>
      </c>
      <c r="D6" s="63">
        <f>C6/8</f>
        <v>1.7916666666666667</v>
      </c>
      <c r="E6" s="64">
        <v>16</v>
      </c>
      <c r="F6" s="65">
        <f>SUMIF('sem3'!R2:R20,"*Zelle*",'sem3'!H2:H20)</f>
        <v>270</v>
      </c>
      <c r="G6" s="66">
        <f>SUMIF('sem3'!R21:R49,"*Zelle*",'sem3'!H21:H49)</f>
        <v>600</v>
      </c>
      <c r="H6" s="66">
        <f>SUMIF('sem3'!R50:R76,"*Zelle*",'sem3'!H50:H76)</f>
        <v>600</v>
      </c>
      <c r="I6" s="66">
        <f>SUMIF('sem3'!R77:R105,"*Zelle*",'sem3'!H77:H105)</f>
        <v>600</v>
      </c>
      <c r="J6" s="66">
        <f>SUMIF('sem3'!R106:R123,"*Zelle*",'sem3'!H106:H123)</f>
        <v>600</v>
      </c>
      <c r="K6" s="66">
        <f>SUMIF('sem3'!R124:R138,"*Zelle*",'sem3'!H124:H138)</f>
        <v>750</v>
      </c>
      <c r="L6" s="66">
        <f>SUMIF('sem3'!$R$146:$R$147,"*Zelle*",'sem3'!$H$146:$H$147)</f>
        <v>0</v>
      </c>
      <c r="M6" s="66">
        <f>SUMIF('sem3'!R139:R145,"*Zelle*",'sem3'!H139:H145)</f>
        <v>1440</v>
      </c>
      <c r="N6" s="67">
        <f>SUMIF('sem3'!$R$176:$R$176,"*Zelle*",'sem3'!$H$176:$H$176)</f>
        <v>0</v>
      </c>
      <c r="O6" s="68">
        <f>SUMIF('sem3'!$R$148:$R$175,"*Zelle*",'sem3'!$H$148:$H$175)</f>
        <v>300</v>
      </c>
      <c r="P6" s="67"/>
      <c r="Q6" s="67"/>
      <c r="R6" s="67"/>
      <c r="S6" s="67"/>
      <c r="T6" s="67"/>
      <c r="U6" s="67"/>
      <c r="V6" s="67"/>
      <c r="W6" s="67"/>
      <c r="X6" s="67"/>
      <c r="Y6" s="67"/>
    </row>
    <row r="7" spans="1:25" s="55" customFormat="1" ht="15.95">
      <c r="A7" s="60" t="s">
        <v>9</v>
      </c>
      <c r="B7" s="61">
        <f t="shared" si="0"/>
        <v>76.5</v>
      </c>
      <c r="C7" s="62">
        <f t="shared" si="1"/>
        <v>12.75</v>
      </c>
      <c r="D7" s="63">
        <f t="shared" ref="D7:D13" si="2">C7/8</f>
        <v>1.59375</v>
      </c>
      <c r="E7" s="64">
        <v>24</v>
      </c>
      <c r="F7" s="69">
        <f>SUMIF('sem3'!R2:R20,"*Cijsouw*",'sem3'!H2:H20)</f>
        <v>870</v>
      </c>
      <c r="G7" s="67">
        <f>SUMIF('sem3'!$R$20:$R$49,"*Cijsouw*",'sem3'!$H$20:$H$49)</f>
        <v>360</v>
      </c>
      <c r="H7" s="67">
        <f>SUMIF('sem3'!$R$50:$R$76,"*Cijsouw*",'sem3'!$H$50:$H$76)</f>
        <v>300</v>
      </c>
      <c r="I7" s="67">
        <f>SUMIF('sem3'!$R$77:$R$105,"*Cijsouw*",'sem3'!$H$77:$H$105)</f>
        <v>0</v>
      </c>
      <c r="J7" s="67">
        <f>SUMIF('sem3'!$R$106:$R$123,"*Cijsouw*",'sem3'!$H$106:$H$123)</f>
        <v>0</v>
      </c>
      <c r="K7" s="67">
        <f>SUMIF('sem3'!$R$124:$R$138,"*Cijsouw*",'sem3'!$H$124:$H$138)</f>
        <v>1020</v>
      </c>
      <c r="L7" s="67">
        <f>SUMIF('sem3'!$R$146:$R$147,"*Cijsouw*",'sem3'!$H$146:$H$147)</f>
        <v>180</v>
      </c>
      <c r="M7" s="67">
        <f>SUMIF('sem3'!$R$139:$R$145,"*Cijsouw*",'sem3'!$H$139:$H$145)</f>
        <v>1860</v>
      </c>
      <c r="N7" s="67">
        <f>SUMIF('sem3'!$R$176:$R$176,"*Cijsouw*",'sem3'!$H$176:$H$176)</f>
        <v>0</v>
      </c>
      <c r="O7" s="70">
        <f>SUMIF('sem3'!$R$148:$R$175,"*Cijsouw*",'sem3'!$H$148:$H$175)</f>
        <v>0</v>
      </c>
    </row>
    <row r="8" spans="1:25" s="55" customFormat="1" ht="15.95">
      <c r="A8" s="60" t="s">
        <v>10</v>
      </c>
      <c r="B8" s="61">
        <f t="shared" si="0"/>
        <v>81</v>
      </c>
      <c r="C8" s="62">
        <f t="shared" si="1"/>
        <v>13.5</v>
      </c>
      <c r="D8" s="63">
        <f t="shared" si="2"/>
        <v>1.6875</v>
      </c>
      <c r="E8" s="64">
        <v>24</v>
      </c>
      <c r="F8" s="69">
        <f>SUMIF('sem3'!R2:R20,"*Nieuwenhuize*",'sem3'!H2:H20)</f>
        <v>270</v>
      </c>
      <c r="G8" s="67">
        <f>SUMIF('sem3'!$R$20:$R$49,"*Nieuwenhuize*",'sem3'!$H$20:$H$49)</f>
        <v>450</v>
      </c>
      <c r="H8" s="67">
        <f>SUMIF('sem3'!$R$50:$R$76,"*Nieuwenhuize*",'sem3'!$H$50:$H$76)</f>
        <v>450</v>
      </c>
      <c r="I8" s="67">
        <f>SUMIF('sem3'!$R$77:$R$105,"*Nieuwenhuize*",'sem3'!$H$77:$H$105)</f>
        <v>600</v>
      </c>
      <c r="J8" s="67">
        <f>SUMIF('sem3'!$R$106:$R$123,"*Nieuwenhuize*",'sem3'!$H$106:$H$123)</f>
        <v>150</v>
      </c>
      <c r="K8" s="67">
        <f>SUMIF('sem3'!$R$124:$R$138,"*Nieuwenhuize*",'sem3'!$H$124:$H$138)</f>
        <v>840</v>
      </c>
      <c r="L8" s="67">
        <f>SUMIF('sem3'!$R$146:$R$147,"*Nieuwenhuize*",'sem3'!$H$146:$H$147)</f>
        <v>180</v>
      </c>
      <c r="M8" s="67">
        <f>SUMIF('sem3'!$R$139:$R$145,"*Nieuwenhuize*",'sem3'!$H$139:$H$145)</f>
        <v>1020</v>
      </c>
      <c r="N8" s="67">
        <f>SUMIF('sem3'!$R$176:$R$176,"*Nieuwenhuize*",'sem3'!$H$176:$H$176)</f>
        <v>0</v>
      </c>
      <c r="O8" s="70">
        <f>SUMIF('sem3'!$R$148:$R$175,"*Nieuwenhuize*",'sem3'!$H$148:$H$175)</f>
        <v>900</v>
      </c>
    </row>
    <row r="9" spans="1:25" s="55" customFormat="1" ht="15.95">
      <c r="A9" s="60" t="s">
        <v>11</v>
      </c>
      <c r="B9" s="61">
        <f t="shared" si="0"/>
        <v>65</v>
      </c>
      <c r="C9" s="62">
        <f t="shared" si="1"/>
        <v>10.833333333333334</v>
      </c>
      <c r="D9" s="63">
        <f t="shared" si="2"/>
        <v>1.3541666666666667</v>
      </c>
      <c r="E9" s="64">
        <v>24</v>
      </c>
      <c r="F9" s="69">
        <f>SUMIF('sem3'!R2:R20,"*de Nijs*",'sem3'!H2:H20)</f>
        <v>870</v>
      </c>
      <c r="G9" s="67">
        <f>SUMIF('sem3'!$R$20:$R$49,"*de Nijs*",'sem3'!$H$20:$H$49)</f>
        <v>300</v>
      </c>
      <c r="H9" s="67">
        <f>SUMIF('sem3'!$R$50:$R$76,"*de Nijs*",'sem3'!$H$50:$H$76)</f>
        <v>240</v>
      </c>
      <c r="I9" s="67">
        <f>SUMIF('sem3'!$R$77:$R$105,"*de Nijs*",'sem3'!$H$77:$H$105)</f>
        <v>300</v>
      </c>
      <c r="J9" s="67">
        <f>SUMIF('sem3'!$R$106:$R$123,"*de Nijs*",'sem3'!$H$106:$H$123)</f>
        <v>0</v>
      </c>
      <c r="K9" s="67">
        <f>SUMIF('sem3'!$R$124:$R$138,"*de Nijs*",'sem3'!$H$124:$H$138)</f>
        <v>750</v>
      </c>
      <c r="L9" s="67">
        <f>SUMIF('sem3'!$R$146:$R$147,"*de Nijs*",'sem3'!$H$146:$H$147)</f>
        <v>0</v>
      </c>
      <c r="M9" s="67">
        <f>SUMIF('sem3'!$R$139:$R$145,"*de Nijs*",'sem3'!$H$139:$H$145)</f>
        <v>1440</v>
      </c>
      <c r="N9" s="67">
        <f>SUMIF('sem3'!$R$176:$R$176,"*de Nijs*",'sem3'!$H$176:$H$176)</f>
        <v>0</v>
      </c>
      <c r="O9" s="70">
        <f>SUMIF('sem3'!$R$148:$R$175,"*de Nijs*",'sem3'!$H$148:$H$175)</f>
        <v>0</v>
      </c>
    </row>
    <row r="10" spans="1:25" s="55" customFormat="1" ht="15.95">
      <c r="A10" s="60" t="s">
        <v>12</v>
      </c>
      <c r="B10" s="61">
        <f t="shared" si="0"/>
        <v>45</v>
      </c>
      <c r="C10" s="62">
        <f t="shared" si="1"/>
        <v>7.5</v>
      </c>
      <c r="D10" s="63">
        <f t="shared" si="2"/>
        <v>0.9375</v>
      </c>
      <c r="E10" s="64">
        <v>8</v>
      </c>
      <c r="F10" s="69">
        <f>SUMIF('sem3'!R2:R20,"*§*",'sem3'!H2:H20)</f>
        <v>0</v>
      </c>
      <c r="G10" s="67">
        <f>SUMIF('sem3'!$R$20:$R$49,"*Schippers-Vastrick*",'sem3'!$H$20:$H$49)</f>
        <v>210</v>
      </c>
      <c r="H10" s="67">
        <f>SUMIF('sem3'!$R$50:$R$76,"*Schippers-Vastrick*",'sem3'!$H$50:$H$76)</f>
        <v>210</v>
      </c>
      <c r="I10" s="67">
        <f>SUMIF('sem3'!$R$77:$R$105,"*Schippers-Vastrick*",'sem3'!$H$77:$H$105)</f>
        <v>210</v>
      </c>
      <c r="J10" s="67">
        <f>SUMIF('sem3'!$R$106:$R$123,"*Schippers-Vastrick*",'sem3'!$H$106:$H$123)</f>
        <v>210</v>
      </c>
      <c r="K10" s="67">
        <f>SUMIF('sem3'!$R$124:$R$138,"*Schippers-Vastrick*",'sem3'!$H$124:$H$138)</f>
        <v>420</v>
      </c>
      <c r="L10" s="67">
        <f>SUMIF('sem3'!$R$146:$R$147,"*Schippers-Vastrick*",'sem3'!$H$146:$H$147)</f>
        <v>0</v>
      </c>
      <c r="M10" s="67">
        <f>SUMIF('sem3'!$R$139:$R$145,"*Schippers-Vastrick*",'sem3'!$H$139:$H$145)</f>
        <v>1440</v>
      </c>
      <c r="N10" s="67">
        <f>SUMIF('sem3'!$R$176:$R$176,"*Schippers-Vastrick*",'sem3'!$H$176:$H$176)</f>
        <v>0</v>
      </c>
      <c r="O10" s="70">
        <f>SUMIF('sem3'!$R$148:$R$175,"*Schippers-Vastrick*",'sem3'!$H$148:$H$175)</f>
        <v>0</v>
      </c>
    </row>
    <row r="11" spans="1:25" s="55" customFormat="1" ht="15.95">
      <c r="A11" s="60" t="s">
        <v>13</v>
      </c>
      <c r="B11" s="61">
        <f t="shared" si="0"/>
        <v>51</v>
      </c>
      <c r="C11" s="62">
        <f t="shared" si="1"/>
        <v>8.5</v>
      </c>
      <c r="D11" s="63">
        <f t="shared" ref="D11" si="3">C11/8</f>
        <v>1.0625</v>
      </c>
      <c r="E11" s="64">
        <v>24</v>
      </c>
      <c r="F11" s="69">
        <f>SUMIF('sem3'!R2:R20,"*Veen*",'sem3'!H2:H20)</f>
        <v>270</v>
      </c>
      <c r="G11" s="67">
        <f>SUMIF('sem3'!$R$20:$R$49,"*Veen*",'sem3'!$H$20:$H$49)</f>
        <v>300</v>
      </c>
      <c r="H11" s="67">
        <f>SUMIF('sem3'!$R$50:$R$76,"*Veen*",'sem3'!$H$50:$H$76)</f>
        <v>150</v>
      </c>
      <c r="I11" s="67">
        <f>SUMIF('sem3'!$R$77:$R$105,"*Veen*",'sem3'!$H$77:$H$105)</f>
        <v>450</v>
      </c>
      <c r="J11" s="67">
        <f>SUMIF('sem3'!$R$106:$R$123,"*Veen*",'sem3'!$H$106:$H$123)</f>
        <v>150</v>
      </c>
      <c r="K11" s="67">
        <f>SUMIF('sem3'!$R$124:$R$138,"*Veen*",'sem3'!$H$124:$H$138)</f>
        <v>240</v>
      </c>
      <c r="L11" s="67">
        <f>SUMIF('sem3'!$R$146:$R$147,"*Veen*",'sem3'!$H$146:$H$147)</f>
        <v>0</v>
      </c>
      <c r="M11" s="67">
        <f>SUMIF('sem3'!$R$139:$R$145,"*Veen*",'sem3'!$H$139:$H$145)</f>
        <v>600</v>
      </c>
      <c r="N11" s="67">
        <f>SUMIF('sem3'!$R$176:$R$176,"*Veen*",'sem3'!$H$176:$H$176)</f>
        <v>0</v>
      </c>
      <c r="O11" s="70">
        <f>SUMIF('sem3'!$R$148:$R$175,"*Veen*",'sem3'!$H$148:$H$175)</f>
        <v>900</v>
      </c>
    </row>
    <row r="12" spans="1:25" s="55" customFormat="1" ht="15.95">
      <c r="A12" s="71" t="s">
        <v>14</v>
      </c>
      <c r="B12" s="72">
        <f t="shared" si="0"/>
        <v>12</v>
      </c>
      <c r="C12" s="73">
        <f t="shared" si="1"/>
        <v>2</v>
      </c>
      <c r="D12" s="74">
        <f t="shared" si="2"/>
        <v>0.25</v>
      </c>
      <c r="E12" s="75"/>
      <c r="F12" s="76">
        <f>SUMIF('sem3'!R2:R20,"*Vacature*",'sem3'!H2:H20)</f>
        <v>0</v>
      </c>
      <c r="G12" s="77">
        <f>SUMIF('sem3'!$R$20:$R$49,"*Vacature*",'sem3'!$H$20:$H$49)</f>
        <v>0</v>
      </c>
      <c r="H12" s="77">
        <f>SUMIF('sem3'!$R$50:$R$76,"*Vacature*",'sem3'!$H$50:$H$76)</f>
        <v>0</v>
      </c>
      <c r="I12" s="77">
        <f>SUMIF('sem3'!$R$77:$R$105,"*Vacature*",'sem3'!$H$77:$H$105)</f>
        <v>0</v>
      </c>
      <c r="J12" s="77">
        <f>SUMIF('sem3'!$R$106:$R$123,"*Vacature*",'sem3'!$H$106:$H$123)</f>
        <v>540</v>
      </c>
      <c r="K12" s="77">
        <f>SUMIF('sem3'!$R$124:$R$138,"*Vacature*",'sem3'!$H$124:$H$138)</f>
        <v>180</v>
      </c>
      <c r="L12" s="77">
        <f>SUMIF('sem3'!$R$146:$R$147,"*Vacature*",'sem3'!$H$146:$H$147)</f>
        <v>0</v>
      </c>
      <c r="M12" s="77">
        <f>SUMIF('sem3'!$R$139:$R$145,"*Vacature*",'sem3'!$H$139:$H$145)</f>
        <v>0</v>
      </c>
      <c r="N12" s="77">
        <f>SUMIF('sem3'!$R$176:$R$176,"*Vacature*",'sem3'!$H$176:$H$176)</f>
        <v>0</v>
      </c>
      <c r="O12" s="78">
        <f>SUMIF('sem3'!$R$148:$R$175,"*Vacature*",'sem3'!$H$148:$H$175)</f>
        <v>0</v>
      </c>
    </row>
    <row r="13" spans="1:25" s="55" customFormat="1" ht="15.95">
      <c r="A13" s="60" t="s">
        <v>15</v>
      </c>
      <c r="B13" s="67">
        <f>SUM(B6:B12)</f>
        <v>416.5</v>
      </c>
      <c r="C13" s="62">
        <f t="shared" si="1"/>
        <v>69.416666666666671</v>
      </c>
      <c r="D13" s="63">
        <f t="shared" si="2"/>
        <v>8.6770833333333339</v>
      </c>
      <c r="E13" s="67">
        <f>SUM(E6:E12)</f>
        <v>120</v>
      </c>
    </row>
    <row r="14" spans="1:25" s="55" customFormat="1" ht="15.95">
      <c r="A14" s="79" t="s">
        <v>16</v>
      </c>
      <c r="B14" s="35"/>
      <c r="C14" s="35"/>
      <c r="D14" s="35"/>
      <c r="E14" s="35"/>
      <c r="F14" s="80" t="s">
        <v>17</v>
      </c>
      <c r="G14" s="35" t="s">
        <v>18</v>
      </c>
      <c r="H14" s="35" t="s">
        <v>19</v>
      </c>
      <c r="I14" s="35" t="s">
        <v>20</v>
      </c>
      <c r="J14" s="35" t="s">
        <v>21</v>
      </c>
      <c r="K14" s="35" t="s">
        <v>22</v>
      </c>
      <c r="L14" s="35" t="s">
        <v>23</v>
      </c>
      <c r="M14" s="35" t="s">
        <v>24</v>
      </c>
      <c r="N14" s="35">
        <v>136</v>
      </c>
      <c r="O14" s="35" t="s">
        <v>25</v>
      </c>
    </row>
    <row r="15" spans="1:25" s="55" customFormat="1" ht="15.95">
      <c r="A15" s="79"/>
      <c r="B15" s="35"/>
      <c r="C15" s="35"/>
      <c r="D15" s="35"/>
      <c r="E15" s="35"/>
      <c r="F15" s="80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</row>
    <row r="16" spans="1:25" s="55" customFormat="1" ht="15.95">
      <c r="A16" s="79" t="s">
        <v>26</v>
      </c>
      <c r="B16" s="35"/>
      <c r="C16" s="35"/>
      <c r="D16" s="35"/>
      <c r="E16" s="35"/>
      <c r="F16" s="80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</row>
    <row r="17" spans="1:24" s="55" customFormat="1" ht="15.95">
      <c r="A17" s="56" t="s">
        <v>3</v>
      </c>
      <c r="B17" s="57" t="s">
        <v>4</v>
      </c>
      <c r="C17" s="58" t="s">
        <v>5</v>
      </c>
      <c r="D17" s="58" t="s">
        <v>6</v>
      </c>
      <c r="E17" s="59" t="s">
        <v>7</v>
      </c>
      <c r="F17" s="58">
        <v>1</v>
      </c>
      <c r="G17" s="58">
        <v>2</v>
      </c>
      <c r="H17" s="58">
        <v>3</v>
      </c>
      <c r="I17" s="58">
        <v>4</v>
      </c>
      <c r="J17" s="58">
        <v>5</v>
      </c>
      <c r="K17" s="58">
        <v>6</v>
      </c>
      <c r="L17" s="58">
        <v>7</v>
      </c>
      <c r="M17" s="58">
        <v>8</v>
      </c>
      <c r="N17" s="58">
        <v>9</v>
      </c>
      <c r="O17" s="59">
        <v>10</v>
      </c>
      <c r="P17" s="35"/>
      <c r="Q17" s="35"/>
      <c r="R17" s="35"/>
      <c r="S17" s="35"/>
      <c r="T17" s="35"/>
      <c r="U17" s="35"/>
      <c r="V17" s="35"/>
      <c r="W17" s="35"/>
      <c r="X17" s="35"/>
    </row>
    <row r="18" spans="1:24" s="55" customFormat="1" ht="15.95">
      <c r="A18" s="60" t="s">
        <v>8</v>
      </c>
      <c r="B18" s="61">
        <f t="shared" ref="B18:B24" si="4">SUM(F18:O18)/60</f>
        <v>79.666666666666671</v>
      </c>
      <c r="C18" s="62">
        <f t="shared" ref="C18:C25" si="5">B18/6</f>
        <v>13.277777777777779</v>
      </c>
      <c r="D18" s="63">
        <f>C18/8</f>
        <v>1.6597222222222223</v>
      </c>
      <c r="E18" s="64">
        <v>16</v>
      </c>
      <c r="F18" s="65">
        <f>SUMIF('sem3'!$R$177:$R$188,"*Zelle*",'sem3'!$H$177:$H$188)</f>
        <v>700</v>
      </c>
      <c r="G18" s="66">
        <f>SUMIF('sem3'!$R$189:$R$196,"*Zelle*",'sem3'!$H189:$H196)</f>
        <v>540</v>
      </c>
      <c r="H18" s="66">
        <f>SUMIF('sem3'!$R$198:$R$207,"*Zelle*",'sem3'!$H$198:$H$207)</f>
        <v>540</v>
      </c>
      <c r="I18" s="66">
        <f>SUMIF('sem3'!$R$208:$R$216,"*Zelle*",'sem3'!$H$208:$H$216)</f>
        <v>540</v>
      </c>
      <c r="J18" s="66">
        <f>SUMIF('sem3'!$R$217:$R$226,"*Zelle*",'sem3'!$H$217:$H$226)</f>
        <v>540</v>
      </c>
      <c r="K18" s="66">
        <f>SUMIF('sem3'!$R$227:$R$235,"*Zelle*",'sem3'!$H$227:$H$235)</f>
        <v>540</v>
      </c>
      <c r="L18" s="66">
        <f>SUMIF('sem3'!$R$236:$R$242,"*Zelle*",'sem3'!$H$236:$H$242)</f>
        <v>420</v>
      </c>
      <c r="M18" s="66">
        <f>SUMIF('sem3'!$R$243:$R$250,"*Zelle*",'sem3'!$H$243:$H$250)</f>
        <v>780</v>
      </c>
      <c r="N18" s="66">
        <f>SUMIF('sem3'!$R$251:$R$253,"*Zelle*",'sem3'!$H$251:$H$253)</f>
        <v>180</v>
      </c>
      <c r="O18" s="68">
        <f>SUMIF('sem3'!$R$257:$R$257,"*Zelle*",'sem3'!$H$257:$H$257)</f>
        <v>0</v>
      </c>
      <c r="P18" s="35"/>
      <c r="Q18" s="35"/>
      <c r="R18" s="35"/>
      <c r="S18" s="35"/>
      <c r="T18" s="35"/>
      <c r="U18" s="35"/>
      <c r="V18" s="35"/>
      <c r="W18" s="35"/>
      <c r="X18" s="35"/>
    </row>
    <row r="19" spans="1:24" s="55" customFormat="1" ht="15.95">
      <c r="A19" s="60" t="s">
        <v>9</v>
      </c>
      <c r="B19" s="61">
        <f t="shared" si="4"/>
        <v>65.666666666666671</v>
      </c>
      <c r="C19" s="62">
        <f t="shared" si="5"/>
        <v>10.944444444444445</v>
      </c>
      <c r="D19" s="63">
        <f t="shared" ref="D19:D25" si="6">C19/8</f>
        <v>1.3680555555555556</v>
      </c>
      <c r="E19" s="64">
        <v>24</v>
      </c>
      <c r="F19" s="69">
        <f>SUMIF('sem3'!$R$177:$R$188,"*Cijsouw*",'sem3'!$H$177:$H$188)</f>
        <v>580</v>
      </c>
      <c r="G19" s="67">
        <f>SUMIF('sem3'!$R$189:$R$196,"*Cijsouw*",'sem3'!$H190:$H198)</f>
        <v>420</v>
      </c>
      <c r="H19" s="67">
        <f>SUMIF('sem3'!$R$198:$R$207,"*Cijsouw*",'sem3'!$H$198:$H$207)</f>
        <v>480</v>
      </c>
      <c r="I19" s="67">
        <f>SUMIF('sem3'!$R$208:$R$216,"*Cijsouw*",'sem3'!$H$208:$H$216)</f>
        <v>360</v>
      </c>
      <c r="J19" s="67">
        <f>SUMIF('sem3'!$R$217:$R$226,"*Cijsouw*",'sem3'!$H$217:$H$226)</f>
        <v>480</v>
      </c>
      <c r="K19" s="67">
        <f>SUMIF('sem3'!$R$227:$R$235,"*Cijsouw*",'sem3'!$H$227:$H$235)</f>
        <v>360</v>
      </c>
      <c r="L19" s="67">
        <f>SUMIF('sem3'!$R$236:$R$242,"*Cijsouw*",'sem3'!$H$236:$H$242)</f>
        <v>360</v>
      </c>
      <c r="M19" s="67">
        <f>SUMIF('sem3'!$R$243:$R$250,"*Cijsouw*",'sem3'!$H$243:$H$250)</f>
        <v>600</v>
      </c>
      <c r="N19" s="67">
        <f>SUMIF('sem3'!$R$251:$R$253,"*Cijsouw*",'sem3'!$H$251:$H$253)</f>
        <v>180</v>
      </c>
      <c r="O19" s="70">
        <f>SUMIF('sem3'!$R$257:$R$257,"*Cijsouw*",'sem3'!$H$257:$H$257)</f>
        <v>120</v>
      </c>
      <c r="P19" s="35"/>
      <c r="Q19" s="35"/>
      <c r="R19" s="35"/>
      <c r="S19" s="35"/>
      <c r="T19" s="35"/>
      <c r="U19" s="35"/>
      <c r="V19" s="35"/>
      <c r="W19" s="35"/>
      <c r="X19" s="35"/>
    </row>
    <row r="20" spans="1:24" s="55" customFormat="1" ht="15.95">
      <c r="A20" s="60" t="s">
        <v>10</v>
      </c>
      <c r="B20" s="61">
        <f t="shared" si="4"/>
        <v>68</v>
      </c>
      <c r="C20" s="62">
        <f t="shared" si="5"/>
        <v>11.333333333333334</v>
      </c>
      <c r="D20" s="63">
        <f t="shared" si="6"/>
        <v>1.4166666666666667</v>
      </c>
      <c r="E20" s="64">
        <v>24</v>
      </c>
      <c r="F20" s="69">
        <f>SUMIF('sem3'!$R$177:$R$188,"*Nieuwenhuize*",'sem3'!$H$177:$H$188)</f>
        <v>420</v>
      </c>
      <c r="G20" s="67">
        <f>SUMIF('sem3'!$R$189:$R$196,"*Nieuwenhuize*",'sem3'!$H191:$H199)</f>
        <v>240</v>
      </c>
      <c r="H20" s="67">
        <f>SUMIF('sem3'!$R$198:$R$207,"*Nieuwenhuize*",'sem3'!$H$198:$H$207)</f>
        <v>540</v>
      </c>
      <c r="I20" s="67">
        <f>SUMIF('sem3'!$R$208:$R$216,"*Nieuwenhuize*",'sem3'!$H$208:$H$216)</f>
        <v>420</v>
      </c>
      <c r="J20" s="67">
        <f>SUMIF('sem3'!$R$217:$R$226,"*Nieuwenhuize*",'sem3'!$H$217:$H$226)</f>
        <v>420</v>
      </c>
      <c r="K20" s="67">
        <f>SUMIF('sem3'!$R$227:$R$235,"*Nieuwenhuize*",'sem3'!$H$227:$H$235)</f>
        <v>420</v>
      </c>
      <c r="L20" s="67">
        <f>SUMIF('sem3'!$R$236:$R$242,"*Nieuwenhuize*",'sem3'!$H$236:$H$242)</f>
        <v>420</v>
      </c>
      <c r="M20" s="67">
        <f>SUMIF('sem3'!$R$243:$R$250,"*Nieuwenhuize*",'sem3'!$H$243:$H$250)</f>
        <v>1020</v>
      </c>
      <c r="N20" s="67">
        <f>SUMIF('sem3'!$R$251:$R$253,"*Nieuwenhuize*",'sem3'!$H$251:$H$253)</f>
        <v>180</v>
      </c>
      <c r="O20" s="70">
        <f>SUMIF('sem3'!$R$257:$R$257,"*Nieuwenhuize*",'sem3'!$H$257:$H$257)</f>
        <v>0</v>
      </c>
      <c r="P20" s="35"/>
      <c r="Q20" s="35"/>
      <c r="R20" s="35"/>
      <c r="S20" s="35"/>
      <c r="T20" s="35"/>
      <c r="U20" s="35"/>
      <c r="V20" s="35"/>
      <c r="W20" s="35"/>
      <c r="X20" s="35"/>
    </row>
    <row r="21" spans="1:24" s="55" customFormat="1" ht="15.95">
      <c r="A21" s="60" t="s">
        <v>11</v>
      </c>
      <c r="B21" s="61">
        <f t="shared" si="4"/>
        <v>73.166666666666671</v>
      </c>
      <c r="C21" s="62">
        <f t="shared" si="5"/>
        <v>12.194444444444445</v>
      </c>
      <c r="D21" s="63">
        <f t="shared" si="6"/>
        <v>1.5243055555555556</v>
      </c>
      <c r="E21" s="64">
        <v>24</v>
      </c>
      <c r="F21" s="69">
        <f>SUMIF('sem3'!$R$177:$R$188,"*de Nijs*",'sem3'!$H$177:$H$188)</f>
        <v>700</v>
      </c>
      <c r="G21" s="67">
        <f>SUMIF('sem3'!$R$189:$R$196,"*de Nijs*",'sem3'!$H192:$H200)</f>
        <v>390</v>
      </c>
      <c r="H21" s="67">
        <f>SUMIF('sem3'!$R$198:$R$207,"*de Nijs*",'sem3'!$H$198:$H$207)</f>
        <v>480</v>
      </c>
      <c r="I21" s="67">
        <f>SUMIF('sem3'!$R$208:$R$216,"*de Nijs*",'sem3'!$H$208:$H$216)</f>
        <v>480</v>
      </c>
      <c r="J21" s="67">
        <f>SUMIF('sem3'!$R$217:$R$226,"*de Nijs*",'sem3'!$H$217:$H$226)</f>
        <v>480</v>
      </c>
      <c r="K21" s="67">
        <f>SUMIF('sem3'!$R$227:$R$235,"*de Nijs*",'sem3'!$H$227:$H$235)</f>
        <v>480</v>
      </c>
      <c r="L21" s="67">
        <f>SUMIF('sem3'!$R$236:$R$242,"*de Nijs*",'sem3'!$H$236:$H$242)</f>
        <v>360</v>
      </c>
      <c r="M21" s="67">
        <f>SUMIF('sem3'!$R$243:$R$250,"*de Nijs*",'sem3'!$H$243:$H$250)</f>
        <v>720</v>
      </c>
      <c r="N21" s="67">
        <f>SUMIF('sem3'!$R$251:$R$253,"*de Nijs*",'sem3'!$H$251:$H$253)</f>
        <v>180</v>
      </c>
      <c r="O21" s="70">
        <f>SUMIF('sem3'!$R$257:$R$257,"*de Nijs*",'sem3'!$H$257:$H$257)</f>
        <v>120</v>
      </c>
      <c r="P21" s="35"/>
      <c r="Q21" s="35"/>
      <c r="R21" s="35"/>
      <c r="S21" s="35"/>
      <c r="T21" s="35"/>
      <c r="U21" s="35"/>
      <c r="V21" s="35"/>
      <c r="W21" s="35"/>
      <c r="X21" s="35"/>
    </row>
    <row r="22" spans="1:24" s="55" customFormat="1" ht="15.95">
      <c r="A22" s="60" t="s">
        <v>12</v>
      </c>
      <c r="B22" s="61">
        <f t="shared" si="4"/>
        <v>19</v>
      </c>
      <c r="C22" s="62">
        <f t="shared" si="5"/>
        <v>3.1666666666666665</v>
      </c>
      <c r="D22" s="63">
        <f t="shared" si="6"/>
        <v>0.39583333333333331</v>
      </c>
      <c r="E22" s="64">
        <v>8</v>
      </c>
      <c r="F22" s="69">
        <f>SUMIF('sem3'!$R$177:$R$188,"*Schippers-Vastrick*",'sem3'!$H$177:$H$188)</f>
        <v>0</v>
      </c>
      <c r="G22" s="67">
        <f>SUMIF('sem3'!$R$189:$R$196,"*Schippers-Vastric*",'sem3'!$H193:$H201)</f>
        <v>240</v>
      </c>
      <c r="H22" s="67">
        <f>SUMIF('sem3'!$R$198:$R$207,"*Schippers-Vastric*",'sem3'!$H$198:$H$207)</f>
        <v>180</v>
      </c>
      <c r="I22" s="67">
        <f>SUMIF('sem3'!$R$208:$R$216,"*Schippers-Vastric*",'sem3'!$H$208:$H$216)</f>
        <v>180</v>
      </c>
      <c r="J22" s="67">
        <f>SUMIF('sem3'!$R$217:$R$226,"*Schippers-Vastric*",'sem3'!$H$217:$H$226)</f>
        <v>180</v>
      </c>
      <c r="K22" s="67">
        <f>SUMIF('sem3'!$R$227:$R$235,"*Schippers-Vastric*",'sem3'!$H$227:$H$235)</f>
        <v>180</v>
      </c>
      <c r="L22" s="67">
        <f>SUMIF('sem3'!$R$236:$R$242,"*Schippers-Vastric*",'sem3'!$H$236:$H$242)</f>
        <v>0</v>
      </c>
      <c r="M22" s="67">
        <f>SUMIF('sem3'!$R$243:$R$250,"*Schippers-Vastric*",'sem3'!$H$243:$H$250)</f>
        <v>0</v>
      </c>
      <c r="N22" s="67">
        <f>SUMIF('sem3'!$R$251:$R$253,"*Schippers-Vastric*",'sem3'!$H$251:$H$253)</f>
        <v>180</v>
      </c>
      <c r="O22" s="70">
        <f>SUMIF('sem3'!$R$257:$R$257,"*Schippers-Vastric*",'sem3'!$H$257:$H$257)</f>
        <v>0</v>
      </c>
      <c r="P22" s="35"/>
      <c r="Q22" s="35"/>
      <c r="R22" s="35"/>
      <c r="S22" s="35"/>
      <c r="T22" s="35"/>
      <c r="U22" s="35"/>
      <c r="V22" s="35"/>
      <c r="W22" s="35"/>
      <c r="X22" s="35"/>
    </row>
    <row r="23" spans="1:24" s="55" customFormat="1" ht="15.95">
      <c r="A23" s="60" t="s">
        <v>13</v>
      </c>
      <c r="B23" s="61">
        <f t="shared" si="4"/>
        <v>56.666666666666664</v>
      </c>
      <c r="C23" s="62">
        <f t="shared" si="5"/>
        <v>9.4444444444444446</v>
      </c>
      <c r="D23" s="63">
        <f t="shared" si="6"/>
        <v>1.1805555555555556</v>
      </c>
      <c r="E23" s="64">
        <v>24</v>
      </c>
      <c r="F23" s="69">
        <f>SUMIF('sem3'!$R$177:$R$188,"*Veen*",'sem3'!$H$177:$H$188)</f>
        <v>580</v>
      </c>
      <c r="G23" s="67">
        <f>SUMIF('sem3'!$R$189:$R$196,"*Veen*",'sem3'!$H194:$H202)</f>
        <v>360</v>
      </c>
      <c r="H23" s="67">
        <f>SUMIF('sem3'!$R$198:$R$207,"*Veen*",'sem3'!$H$198:$H$207)</f>
        <v>360</v>
      </c>
      <c r="I23" s="67">
        <f>SUMIF('sem3'!$R$208:$R$216,"*Veen*",'sem3'!$H$208:$H$216)</f>
        <v>360</v>
      </c>
      <c r="J23" s="67">
        <f>SUMIF('sem3'!$R$217:$R$226,"*Veen*",'sem3'!$H$217:$H$226)</f>
        <v>360</v>
      </c>
      <c r="K23" s="67">
        <f>SUMIF('sem3'!$R$227:$R$235,"*Veen*",'sem3'!$H$227:$H$235)</f>
        <v>360</v>
      </c>
      <c r="L23" s="67">
        <f>SUMIF('sem3'!$R$236:$R$242,"*Veen*",'sem3'!$H$236:$H$242)</f>
        <v>240</v>
      </c>
      <c r="M23" s="67">
        <f>SUMIF('sem3'!$R$243:$R$250,"*Veen*",'sem3'!$H$243:$H$250)</f>
        <v>600</v>
      </c>
      <c r="N23" s="67">
        <f>SUMIF('sem3'!$R$251:$R$253,"*Veen*",'sem3'!$H$251:$H$253)</f>
        <v>180</v>
      </c>
      <c r="O23" s="70">
        <f>SUMIF('sem3'!$R$257:$R$257,"*Veen*",'sem3'!$H$257:$H$257)</f>
        <v>0</v>
      </c>
      <c r="P23" s="35"/>
      <c r="Q23" s="35"/>
      <c r="R23" s="35"/>
      <c r="S23" s="35"/>
      <c r="T23" s="35"/>
      <c r="U23" s="35"/>
      <c r="V23" s="35"/>
      <c r="W23" s="35"/>
      <c r="X23" s="35"/>
    </row>
    <row r="24" spans="1:24" s="55" customFormat="1" ht="15.95">
      <c r="A24" s="71" t="s">
        <v>14</v>
      </c>
      <c r="B24" s="72">
        <f t="shared" si="4"/>
        <v>0</v>
      </c>
      <c r="C24" s="73">
        <f t="shared" si="5"/>
        <v>0</v>
      </c>
      <c r="D24" s="74">
        <f t="shared" si="6"/>
        <v>0</v>
      </c>
      <c r="E24" s="75"/>
      <c r="F24" s="76">
        <f>SUMIF('sem3'!$R$177:$R$188,"*Vacature*",'sem3'!$H$177:$H$188)</f>
        <v>0</v>
      </c>
      <c r="G24" s="77">
        <f>SUMIF('sem3'!$R$189:$R$196,"*Vacature*",'sem3'!$H195:$H203)</f>
        <v>0</v>
      </c>
      <c r="H24" s="77">
        <f>SUMIF('sem3'!$R$198:$R$207,"*Vacature*",'sem3'!$H$198:$H$207)</f>
        <v>0</v>
      </c>
      <c r="I24" s="77">
        <f>SUMIF('sem3'!$R$208:$R$216,"*Vacature*",'sem3'!$H$208:$H$216)</f>
        <v>0</v>
      </c>
      <c r="J24" s="77">
        <f>SUMIF('sem3'!$R$217:$R$226,"*Vacature*",'sem3'!$H$217:$H$226)</f>
        <v>0</v>
      </c>
      <c r="K24" s="77">
        <f>SUMIF('sem3'!$R$227:$R$235,"*Vacature*",'sem3'!$H$227:$H$235)</f>
        <v>0</v>
      </c>
      <c r="L24" s="77">
        <f>SUMIF('sem3'!$R$236:$R$242,"*Vacature*",'sem3'!$H$236:$H$242)</f>
        <v>0</v>
      </c>
      <c r="M24" s="77">
        <f>SUMIF('sem3'!$R$243:$R$250,"*Vacature*",'sem3'!$H$243:$H$250)</f>
        <v>0</v>
      </c>
      <c r="N24" s="77">
        <f>SUMIF('sem3'!$R$251:$R$253,"*Vacature*",'sem3'!$H$251:$H$253)</f>
        <v>0</v>
      </c>
      <c r="O24" s="78">
        <f>SUMIF('sem3'!$R$257:$R$257,"*Vacature*",'sem3'!$H$257:$H$257)</f>
        <v>0</v>
      </c>
      <c r="P24" s="35"/>
      <c r="Q24" s="35"/>
      <c r="R24" s="35"/>
      <c r="S24" s="35"/>
      <c r="T24" s="35"/>
      <c r="U24" s="35"/>
      <c r="V24" s="35"/>
      <c r="W24" s="35"/>
      <c r="X24" s="35"/>
    </row>
    <row r="25" spans="1:24" s="55" customFormat="1" ht="15.95">
      <c r="A25" s="60" t="s">
        <v>15</v>
      </c>
      <c r="B25" s="67">
        <f>SUM(B18:B24)</f>
        <v>362.16666666666669</v>
      </c>
      <c r="C25" s="62">
        <f t="shared" si="5"/>
        <v>60.361111111111114</v>
      </c>
      <c r="D25" s="63">
        <f t="shared" si="6"/>
        <v>7.5451388888888893</v>
      </c>
      <c r="E25" s="67">
        <f>SUM(E18:E24)</f>
        <v>120</v>
      </c>
      <c r="P25" s="35"/>
      <c r="Q25" s="35"/>
      <c r="R25" s="35"/>
      <c r="S25" s="35"/>
      <c r="T25" s="35"/>
      <c r="U25" s="35"/>
      <c r="V25" s="35"/>
      <c r="W25" s="35"/>
      <c r="X25" s="35"/>
    </row>
    <row r="26" spans="1:24" s="55" customFormat="1" ht="15.95">
      <c r="A26" s="79" t="s">
        <v>16</v>
      </c>
      <c r="B26" s="35"/>
      <c r="C26" s="35"/>
      <c r="D26" s="35"/>
      <c r="E26" s="35"/>
      <c r="F26" s="35" t="s">
        <v>27</v>
      </c>
      <c r="G26" s="35" t="s">
        <v>28</v>
      </c>
      <c r="H26" s="35" t="s">
        <v>29</v>
      </c>
      <c r="I26" s="35" t="s">
        <v>30</v>
      </c>
      <c r="J26" s="35" t="s">
        <v>31</v>
      </c>
      <c r="K26" s="35" t="s">
        <v>32</v>
      </c>
      <c r="L26" s="35" t="s">
        <v>33</v>
      </c>
      <c r="M26" s="35" t="s">
        <v>34</v>
      </c>
      <c r="N26" s="35" t="s">
        <v>35</v>
      </c>
      <c r="O26" s="35">
        <v>234</v>
      </c>
    </row>
    <row r="27" spans="1:24" s="55" customFormat="1" ht="15.95">
      <c r="A27" s="79"/>
      <c r="B27" s="35"/>
      <c r="C27" s="35"/>
      <c r="D27" s="35"/>
      <c r="E27" s="35"/>
      <c r="F27" s="80"/>
      <c r="G27" s="35"/>
      <c r="H27" s="35"/>
      <c r="I27" s="35"/>
      <c r="J27" s="35"/>
      <c r="K27" s="35"/>
      <c r="L27" s="35"/>
      <c r="M27" s="35"/>
      <c r="N27" s="35"/>
      <c r="O27" s="35"/>
    </row>
    <row r="28" spans="1:24" s="55" customFormat="1" ht="15.95">
      <c r="A28" s="79" t="s">
        <v>36</v>
      </c>
    </row>
    <row r="29" spans="1:24" s="55" customFormat="1" ht="12.75" customHeight="1"/>
    <row r="30" spans="1:24" s="55" customFormat="1" ht="15.95">
      <c r="A30" s="79" t="s">
        <v>37</v>
      </c>
      <c r="B30" s="55">
        <v>75</v>
      </c>
      <c r="C30" s="55" t="s">
        <v>38</v>
      </c>
    </row>
    <row r="31" spans="1:24" s="55" customFormat="1" ht="15.95">
      <c r="A31" s="55" t="s">
        <v>39</v>
      </c>
      <c r="B31" s="81">
        <f>B30/23</f>
        <v>3.2608695652173911</v>
      </c>
      <c r="C31" s="55" t="s">
        <v>40</v>
      </c>
    </row>
    <row r="32" spans="1:24" s="55" customFormat="1" ht="15.95">
      <c r="A32" s="55" t="s">
        <v>4</v>
      </c>
      <c r="B32" s="81">
        <f>C13/42</f>
        <v>1.6527777777777779</v>
      </c>
      <c r="C32" s="55" t="s">
        <v>39</v>
      </c>
    </row>
    <row r="33" spans="1:4" ht="21">
      <c r="A33" s="25"/>
      <c r="B33" s="26"/>
      <c r="C33" s="25"/>
      <c r="D33" s="25"/>
    </row>
  </sheetData>
  <conditionalFormatting sqref="A26">
    <cfRule type="expression" dxfId="56" priority="128">
      <formula>#REF!="Test"</formula>
    </cfRule>
  </conditionalFormatting>
  <conditionalFormatting sqref="F26:N26">
    <cfRule type="expression" dxfId="55" priority="126">
      <formula>$K14="Test"</formula>
    </cfRule>
  </conditionalFormatting>
  <conditionalFormatting sqref="P5:Y6 F5:O12 A5:A25 F14:O14 F15:X16 F17:O24 P17:X25 F27:O27 A27:A28 A30">
    <cfRule type="expression" dxfId="54" priority="1">
      <formula>$K5="Test"</formula>
    </cfRule>
  </conditionalFormatting>
  <conditionalFormatting sqref="P5:Y6 F5:O12 A5:A28 F14:O14 F15:X16 F17:O24 P17:X25 F27:O27 A30 F26:N26">
    <cfRule type="containsText" dxfId="53" priority="2" operator="containsText" text="VACATURE">
      <formula>NOT(ISERROR(SEARCH("VACATURE",A5)))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99CE6-D554-4143-85A7-257DF5DA683E}">
  <dimension ref="A1:AC260"/>
  <sheetViews>
    <sheetView tabSelected="1" zoomScale="110" zoomScaleNormal="110" workbookViewId="0">
      <pane ySplit="1" topLeftCell="J156" activePane="bottomLeft" state="frozen"/>
      <selection pane="bottomLeft" activeCell="R177" sqref="R177"/>
    </sheetView>
  </sheetViews>
  <sheetFormatPr defaultColWidth="11" defaultRowHeight="15.75" customHeight="1"/>
  <cols>
    <col min="1" max="1" width="10" style="35" bestFit="1" customWidth="1"/>
    <col min="2" max="2" width="8.85546875" style="35" bestFit="1" customWidth="1"/>
    <col min="3" max="3" width="8.85546875" style="35" customWidth="1"/>
    <col min="4" max="4" width="6.5703125" style="82" bestFit="1" customWidth="1"/>
    <col min="5" max="5" width="8.140625" style="1" bestFit="1" customWidth="1"/>
    <col min="6" max="7" width="11.42578125" style="22" customWidth="1"/>
    <col min="8" max="8" width="8.42578125" style="1" customWidth="1"/>
    <col min="9" max="9" width="15.85546875" style="10" bestFit="1" customWidth="1"/>
    <col min="10" max="10" width="16.140625" style="2" customWidth="1"/>
    <col min="11" max="11" width="16.85546875" style="2" customWidth="1"/>
    <col min="12" max="12" width="18.42578125" style="2" bestFit="1" customWidth="1"/>
    <col min="13" max="13" width="16.5703125" style="10" customWidth="1"/>
    <col min="14" max="14" width="21.5703125" style="2" bestFit="1" customWidth="1"/>
    <col min="15" max="15" width="12.85546875" style="10" bestFit="1" customWidth="1"/>
    <col min="16" max="16" width="18.42578125" style="1" bestFit="1" customWidth="1"/>
    <col min="17" max="17" width="24.5703125" style="10" bestFit="1" customWidth="1"/>
    <col min="18" max="18" width="49.5703125" style="10" customWidth="1"/>
    <col min="19" max="19" width="9.140625" style="10"/>
    <col min="20" max="20" width="12.5703125" style="10" customWidth="1"/>
    <col min="21" max="29" width="8.42578125" style="1" customWidth="1"/>
    <col min="30" max="16384" width="11" style="10"/>
  </cols>
  <sheetData>
    <row r="1" spans="1:20" ht="27.95" customHeight="1">
      <c r="A1" s="6" t="s">
        <v>41</v>
      </c>
      <c r="B1" s="5" t="s">
        <v>42</v>
      </c>
      <c r="C1" s="110" t="s">
        <v>43</v>
      </c>
      <c r="D1" s="105" t="s">
        <v>44</v>
      </c>
      <c r="E1" s="106" t="s">
        <v>45</v>
      </c>
      <c r="F1" s="108" t="s">
        <v>46</v>
      </c>
      <c r="G1" s="109" t="s">
        <v>47</v>
      </c>
      <c r="H1" s="107" t="s">
        <v>48</v>
      </c>
      <c r="I1" s="95" t="s">
        <v>49</v>
      </c>
      <c r="J1" s="96" t="s">
        <v>50</v>
      </c>
      <c r="K1" s="96" t="s">
        <v>51</v>
      </c>
      <c r="L1" s="96" t="s">
        <v>52</v>
      </c>
      <c r="M1" s="95" t="s">
        <v>53</v>
      </c>
      <c r="N1" s="96" t="s">
        <v>54</v>
      </c>
      <c r="O1" s="95" t="s">
        <v>55</v>
      </c>
      <c r="P1" s="92" t="s">
        <v>56</v>
      </c>
      <c r="Q1" s="95" t="s">
        <v>57</v>
      </c>
      <c r="R1" s="7" t="s">
        <v>58</v>
      </c>
    </row>
    <row r="2" spans="1:20" ht="14.1" customHeight="1">
      <c r="A2" s="28">
        <v>36</v>
      </c>
      <c r="B2" s="36">
        <v>1</v>
      </c>
      <c r="C2" s="111">
        <v>9</v>
      </c>
      <c r="D2" s="112">
        <v>4</v>
      </c>
      <c r="E2" s="113" t="s">
        <v>59</v>
      </c>
      <c r="F2" s="125" t="s">
        <v>60</v>
      </c>
      <c r="G2" s="126">
        <v>1100</v>
      </c>
      <c r="H2" s="127">
        <f t="shared" ref="H2:H13" si="0">IF((VALUE(G2)-VALUE(F2))&gt;=100,IF(MOD((VALUE(G2)-VALUE(F2)),100)=0,(VALUE(G2)-VALUE(F2))*0.6,IF((MOD(F2,100)&gt;0),(MOD((VALUE(G2)-VALUE(F2)),100)+(((VALUE(G2)-VALUE(F2))-MOD((VALUE(G2)-VALUE(F2)),100))*0.6))-40,MOD((VALUE(G2)-VALUE(F2)),100)+(((VALUE(G2)-VALUE(F2))-MOD((VALUE(G2)-VALUE(F2)),100))*0.6))),(VALUE(G2)-VALUE(F2)))</f>
        <v>120</v>
      </c>
      <c r="I2" s="41" t="s">
        <v>61</v>
      </c>
      <c r="J2" s="84" t="s">
        <v>62</v>
      </c>
      <c r="K2" s="84" t="s">
        <v>63</v>
      </c>
      <c r="L2" s="40" t="s">
        <v>64</v>
      </c>
      <c r="M2" s="41" t="s">
        <v>65</v>
      </c>
      <c r="N2" s="40" t="s">
        <v>64</v>
      </c>
      <c r="O2" s="41" t="s">
        <v>66</v>
      </c>
      <c r="P2" s="39">
        <v>25</v>
      </c>
      <c r="Q2" s="43" t="s">
        <v>67</v>
      </c>
      <c r="R2" s="15" t="s">
        <v>68</v>
      </c>
    </row>
    <row r="3" spans="1:20" ht="14.1" customHeight="1">
      <c r="A3" s="29">
        <v>36</v>
      </c>
      <c r="B3" s="37">
        <v>1</v>
      </c>
      <c r="C3" s="111">
        <v>9</v>
      </c>
      <c r="D3" s="114">
        <v>4</v>
      </c>
      <c r="E3" s="115" t="s">
        <v>59</v>
      </c>
      <c r="F3" s="128" t="s">
        <v>69</v>
      </c>
      <c r="G3" s="129" t="s">
        <v>70</v>
      </c>
      <c r="H3" s="130">
        <f t="shared" si="0"/>
        <v>120</v>
      </c>
      <c r="I3" s="13" t="s">
        <v>61</v>
      </c>
      <c r="J3" s="51" t="s">
        <v>62</v>
      </c>
      <c r="K3" s="51" t="s">
        <v>63</v>
      </c>
      <c r="L3" s="3" t="s">
        <v>64</v>
      </c>
      <c r="M3" s="13" t="s">
        <v>65</v>
      </c>
      <c r="N3" s="3" t="s">
        <v>64</v>
      </c>
      <c r="O3" s="13" t="s">
        <v>71</v>
      </c>
      <c r="P3" s="4">
        <v>50</v>
      </c>
      <c r="Q3" s="44" t="s">
        <v>72</v>
      </c>
      <c r="R3" s="15" t="s">
        <v>68</v>
      </c>
    </row>
    <row r="4" spans="1:20" ht="14.1" customHeight="1">
      <c r="A4" s="29">
        <v>36</v>
      </c>
      <c r="B4" s="37">
        <v>1</v>
      </c>
      <c r="C4" s="111">
        <v>9</v>
      </c>
      <c r="D4" s="114">
        <v>4</v>
      </c>
      <c r="E4" s="115" t="s">
        <v>59</v>
      </c>
      <c r="F4" s="128" t="s">
        <v>70</v>
      </c>
      <c r="G4" s="129" t="s">
        <v>73</v>
      </c>
      <c r="H4" s="130">
        <f t="shared" si="0"/>
        <v>30</v>
      </c>
      <c r="I4" s="3" t="s">
        <v>74</v>
      </c>
      <c r="J4" s="51" t="s">
        <v>62</v>
      </c>
      <c r="K4" s="51" t="s">
        <v>75</v>
      </c>
      <c r="L4" s="3" t="s">
        <v>76</v>
      </c>
      <c r="M4" s="93" t="s">
        <v>75</v>
      </c>
      <c r="N4" s="3" t="s">
        <v>76</v>
      </c>
      <c r="O4" s="3" t="s">
        <v>74</v>
      </c>
      <c r="P4" s="4">
        <v>4</v>
      </c>
      <c r="Q4" s="94" t="s">
        <v>77</v>
      </c>
      <c r="R4" s="15" t="s">
        <v>68</v>
      </c>
    </row>
    <row r="5" spans="1:20" ht="14.1" customHeight="1">
      <c r="A5" s="29">
        <v>36</v>
      </c>
      <c r="B5" s="37">
        <v>1</v>
      </c>
      <c r="C5" s="111">
        <v>9</v>
      </c>
      <c r="D5" s="114">
        <v>5</v>
      </c>
      <c r="E5" s="115" t="s">
        <v>78</v>
      </c>
      <c r="F5" s="128" t="s">
        <v>60</v>
      </c>
      <c r="G5" s="129" t="s">
        <v>79</v>
      </c>
      <c r="H5" s="130">
        <f t="shared" si="0"/>
        <v>90</v>
      </c>
      <c r="I5" s="13" t="s">
        <v>61</v>
      </c>
      <c r="J5" s="51" t="s">
        <v>62</v>
      </c>
      <c r="K5" s="51" t="s">
        <v>63</v>
      </c>
      <c r="L5" s="3" t="s">
        <v>80</v>
      </c>
      <c r="M5" s="13" t="s">
        <v>65</v>
      </c>
      <c r="N5" s="3"/>
      <c r="O5" s="13" t="s">
        <v>66</v>
      </c>
      <c r="P5" s="4">
        <v>25</v>
      </c>
      <c r="Q5" s="44" t="s">
        <v>77</v>
      </c>
      <c r="R5" s="14" t="s">
        <v>11</v>
      </c>
    </row>
    <row r="6" spans="1:20" ht="14.1" customHeight="1">
      <c r="A6" s="29">
        <v>36</v>
      </c>
      <c r="B6" s="37">
        <v>1</v>
      </c>
      <c r="C6" s="111">
        <v>9</v>
      </c>
      <c r="D6" s="114">
        <v>5</v>
      </c>
      <c r="E6" s="115" t="s">
        <v>78</v>
      </c>
      <c r="F6" s="128" t="s">
        <v>79</v>
      </c>
      <c r="G6" s="129" t="s">
        <v>81</v>
      </c>
      <c r="H6" s="130">
        <f t="shared" si="0"/>
        <v>90</v>
      </c>
      <c r="I6" s="13" t="s">
        <v>61</v>
      </c>
      <c r="J6" s="51" t="s">
        <v>62</v>
      </c>
      <c r="K6" s="51" t="s">
        <v>63</v>
      </c>
      <c r="L6" s="3" t="s">
        <v>80</v>
      </c>
      <c r="M6" s="13" t="s">
        <v>65</v>
      </c>
      <c r="N6" s="3"/>
      <c r="O6" s="13" t="s">
        <v>71</v>
      </c>
      <c r="P6" s="4">
        <v>50</v>
      </c>
      <c r="Q6" s="87" t="s">
        <v>67</v>
      </c>
      <c r="R6" s="16" t="s">
        <v>11</v>
      </c>
      <c r="T6" s="10">
        <f>MOD(130,100)+((130-MOD(130,100))*0.6)</f>
        <v>90</v>
      </c>
    </row>
    <row r="7" spans="1:20" ht="14.1" customHeight="1">
      <c r="A7" s="29">
        <v>36</v>
      </c>
      <c r="B7" s="37">
        <v>1</v>
      </c>
      <c r="C7" s="111">
        <v>9</v>
      </c>
      <c r="D7" s="114">
        <v>5</v>
      </c>
      <c r="E7" s="115" t="s">
        <v>78</v>
      </c>
      <c r="F7" s="128" t="s">
        <v>69</v>
      </c>
      <c r="G7" s="129" t="s">
        <v>82</v>
      </c>
      <c r="H7" s="130">
        <f t="shared" si="0"/>
        <v>60</v>
      </c>
      <c r="I7" s="13" t="s">
        <v>61</v>
      </c>
      <c r="J7" s="51" t="s">
        <v>62</v>
      </c>
      <c r="K7" s="51" t="s">
        <v>63</v>
      </c>
      <c r="L7" s="3" t="s">
        <v>80</v>
      </c>
      <c r="M7" s="13" t="s">
        <v>65</v>
      </c>
      <c r="N7" s="3"/>
      <c r="O7" s="13" t="s">
        <v>66</v>
      </c>
      <c r="P7" s="4">
        <v>25</v>
      </c>
      <c r="Q7" s="87" t="s">
        <v>77</v>
      </c>
      <c r="R7" s="16" t="s">
        <v>11</v>
      </c>
    </row>
    <row r="8" spans="1:20" ht="14.1" customHeight="1">
      <c r="A8" s="29">
        <v>36</v>
      </c>
      <c r="B8" s="37">
        <v>1</v>
      </c>
      <c r="C8" s="111">
        <v>9</v>
      </c>
      <c r="D8" s="114">
        <v>5</v>
      </c>
      <c r="E8" s="115" t="s">
        <v>78</v>
      </c>
      <c r="F8" s="128" t="s">
        <v>82</v>
      </c>
      <c r="G8" s="129" t="s">
        <v>70</v>
      </c>
      <c r="H8" s="130">
        <f t="shared" si="0"/>
        <v>60</v>
      </c>
      <c r="I8" s="13" t="s">
        <v>61</v>
      </c>
      <c r="J8" s="51" t="s">
        <v>62</v>
      </c>
      <c r="K8" s="51" t="s">
        <v>63</v>
      </c>
      <c r="L8" s="3" t="s">
        <v>80</v>
      </c>
      <c r="M8" s="13" t="s">
        <v>65</v>
      </c>
      <c r="N8" s="3"/>
      <c r="O8" s="13" t="s">
        <v>71</v>
      </c>
      <c r="P8" s="4">
        <v>50</v>
      </c>
      <c r="Q8" s="87" t="s">
        <v>67</v>
      </c>
      <c r="R8" s="16" t="s">
        <v>11</v>
      </c>
    </row>
    <row r="9" spans="1:20" ht="14.1" customHeight="1">
      <c r="A9" s="29">
        <v>36</v>
      </c>
      <c r="B9" s="37">
        <v>1</v>
      </c>
      <c r="C9" s="111">
        <v>9</v>
      </c>
      <c r="D9" s="114">
        <v>6</v>
      </c>
      <c r="E9" s="115" t="s">
        <v>83</v>
      </c>
      <c r="F9" s="128" t="s">
        <v>60</v>
      </c>
      <c r="G9" s="129" t="s">
        <v>79</v>
      </c>
      <c r="H9" s="130">
        <f t="shared" si="0"/>
        <v>90</v>
      </c>
      <c r="I9" s="13" t="s">
        <v>61</v>
      </c>
      <c r="J9" s="51" t="s">
        <v>62</v>
      </c>
      <c r="K9" s="51" t="s">
        <v>63</v>
      </c>
      <c r="L9" s="3" t="s">
        <v>84</v>
      </c>
      <c r="M9" s="13" t="s">
        <v>65</v>
      </c>
      <c r="N9" s="3" t="s">
        <v>85</v>
      </c>
      <c r="O9" s="13" t="s">
        <v>66</v>
      </c>
      <c r="P9" s="4">
        <v>25</v>
      </c>
      <c r="Q9" s="44" t="s">
        <v>77</v>
      </c>
      <c r="R9" s="14" t="s">
        <v>9</v>
      </c>
    </row>
    <row r="10" spans="1:20" ht="14.1" customHeight="1">
      <c r="A10" s="29">
        <v>36</v>
      </c>
      <c r="B10" s="37">
        <v>1</v>
      </c>
      <c r="C10" s="111">
        <v>9</v>
      </c>
      <c r="D10" s="114">
        <v>6</v>
      </c>
      <c r="E10" s="115" t="s">
        <v>83</v>
      </c>
      <c r="F10" s="128" t="s">
        <v>79</v>
      </c>
      <c r="G10" s="129" t="s">
        <v>81</v>
      </c>
      <c r="H10" s="130">
        <f t="shared" si="0"/>
        <v>90</v>
      </c>
      <c r="I10" s="13" t="s">
        <v>61</v>
      </c>
      <c r="J10" s="51" t="s">
        <v>62</v>
      </c>
      <c r="K10" s="51" t="s">
        <v>63</v>
      </c>
      <c r="L10" s="3" t="s">
        <v>84</v>
      </c>
      <c r="M10" s="13" t="s">
        <v>65</v>
      </c>
      <c r="N10" s="3" t="s">
        <v>85</v>
      </c>
      <c r="O10" s="13" t="s">
        <v>71</v>
      </c>
      <c r="P10" s="4">
        <v>50</v>
      </c>
      <c r="Q10" s="87" t="s">
        <v>67</v>
      </c>
      <c r="R10" s="14" t="s">
        <v>9</v>
      </c>
    </row>
    <row r="11" spans="1:20" ht="14.1" customHeight="1">
      <c r="A11" s="29">
        <v>36</v>
      </c>
      <c r="B11" s="37">
        <v>1</v>
      </c>
      <c r="C11" s="111">
        <v>9</v>
      </c>
      <c r="D11" s="114">
        <v>6</v>
      </c>
      <c r="E11" s="115" t="s">
        <v>83</v>
      </c>
      <c r="F11" s="128" t="s">
        <v>69</v>
      </c>
      <c r="G11" s="129" t="s">
        <v>82</v>
      </c>
      <c r="H11" s="130">
        <f t="shared" si="0"/>
        <v>60</v>
      </c>
      <c r="I11" s="13" t="s">
        <v>61</v>
      </c>
      <c r="J11" s="51" t="s">
        <v>62</v>
      </c>
      <c r="K11" s="51" t="s">
        <v>63</v>
      </c>
      <c r="L11" s="3" t="s">
        <v>84</v>
      </c>
      <c r="M11" s="13" t="s">
        <v>65</v>
      </c>
      <c r="N11" s="3" t="s">
        <v>85</v>
      </c>
      <c r="O11" s="13" t="s">
        <v>66</v>
      </c>
      <c r="P11" s="4">
        <v>25</v>
      </c>
      <c r="Q11" s="87" t="s">
        <v>77</v>
      </c>
      <c r="R11" s="14" t="s">
        <v>9</v>
      </c>
    </row>
    <row r="12" spans="1:20" ht="14.1" customHeight="1">
      <c r="A12" s="29">
        <v>36</v>
      </c>
      <c r="B12" s="37">
        <v>1</v>
      </c>
      <c r="C12" s="111">
        <v>9</v>
      </c>
      <c r="D12" s="114">
        <v>6</v>
      </c>
      <c r="E12" s="115" t="s">
        <v>83</v>
      </c>
      <c r="F12" s="128" t="s">
        <v>82</v>
      </c>
      <c r="G12" s="129" t="s">
        <v>70</v>
      </c>
      <c r="H12" s="130">
        <f t="shared" si="0"/>
        <v>60</v>
      </c>
      <c r="I12" s="13" t="s">
        <v>61</v>
      </c>
      <c r="J12" s="51" t="s">
        <v>62</v>
      </c>
      <c r="K12" s="51" t="s">
        <v>63</v>
      </c>
      <c r="L12" s="3" t="s">
        <v>84</v>
      </c>
      <c r="M12" s="13" t="s">
        <v>65</v>
      </c>
      <c r="N12" s="3" t="s">
        <v>85</v>
      </c>
      <c r="O12" s="13" t="s">
        <v>71</v>
      </c>
      <c r="P12" s="4">
        <v>50</v>
      </c>
      <c r="Q12" s="87" t="s">
        <v>67</v>
      </c>
      <c r="R12" s="14" t="s">
        <v>9</v>
      </c>
    </row>
    <row r="13" spans="1:20" ht="14.1" customHeight="1">
      <c r="A13" s="29">
        <v>36</v>
      </c>
      <c r="B13" s="37">
        <v>1</v>
      </c>
      <c r="C13" s="111">
        <v>9</v>
      </c>
      <c r="D13" s="114">
        <v>7</v>
      </c>
      <c r="E13" s="115" t="s">
        <v>86</v>
      </c>
      <c r="F13" s="128" t="s">
        <v>60</v>
      </c>
      <c r="G13" s="129" t="s">
        <v>79</v>
      </c>
      <c r="H13" s="130">
        <f t="shared" si="0"/>
        <v>90</v>
      </c>
      <c r="I13" s="13" t="s">
        <v>61</v>
      </c>
      <c r="J13" s="51" t="s">
        <v>62</v>
      </c>
      <c r="K13" s="51" t="s">
        <v>63</v>
      </c>
      <c r="L13" s="3" t="s">
        <v>80</v>
      </c>
      <c r="M13" s="13" t="s">
        <v>65</v>
      </c>
      <c r="N13" s="3"/>
      <c r="O13" s="13" t="s">
        <v>66</v>
      </c>
      <c r="P13" s="4">
        <v>25</v>
      </c>
      <c r="Q13" s="44" t="s">
        <v>77</v>
      </c>
      <c r="R13" s="14" t="s">
        <v>11</v>
      </c>
    </row>
    <row r="14" spans="1:20" ht="14.1" customHeight="1">
      <c r="A14" s="29">
        <v>36</v>
      </c>
      <c r="B14" s="37">
        <v>1</v>
      </c>
      <c r="C14" s="111">
        <v>9</v>
      </c>
      <c r="D14" s="114">
        <v>7</v>
      </c>
      <c r="E14" s="115" t="s">
        <v>86</v>
      </c>
      <c r="F14" s="128" t="s">
        <v>79</v>
      </c>
      <c r="G14" s="129" t="s">
        <v>81</v>
      </c>
      <c r="H14" s="130">
        <f>IF((VALUE(G14)-VALUE(F14))&gt;=100,IF(MOD((VALUE(G14)-VALUE(F14)),100)=0,(VALUE(G14)-VALUE(F14))*0.6,IF((MOD(F14,100)&gt;0),(MOD((VALUE(G14)-VALUE(F14)),100)+(((VALUE(G14)-VALUE(F14))-MOD((VALUE(G14)-VALUE(F14)),100))*0.6))-40,MOD((VALUE(G14)-VALUE(F14)),100)+(((VALUE(G14)-VALUE(F14))-MOD((VALUE(G14)-VALUE(F14)),100))*0.6))),(VALUE(G14)-VALUE(F14)))</f>
        <v>90</v>
      </c>
      <c r="I14" s="13" t="s">
        <v>61</v>
      </c>
      <c r="J14" s="51" t="s">
        <v>62</v>
      </c>
      <c r="K14" s="51" t="s">
        <v>63</v>
      </c>
      <c r="L14" s="3" t="s">
        <v>80</v>
      </c>
      <c r="M14" s="13" t="s">
        <v>65</v>
      </c>
      <c r="N14" s="3"/>
      <c r="O14" s="13" t="s">
        <v>71</v>
      </c>
      <c r="P14" s="4">
        <v>50</v>
      </c>
      <c r="Q14" s="87" t="s">
        <v>67</v>
      </c>
      <c r="R14" s="16" t="s">
        <v>11</v>
      </c>
    </row>
    <row r="15" spans="1:20" ht="14.1" customHeight="1">
      <c r="A15" s="29">
        <v>36</v>
      </c>
      <c r="B15" s="37">
        <v>1</v>
      </c>
      <c r="C15" s="111">
        <v>9</v>
      </c>
      <c r="D15" s="114">
        <v>7</v>
      </c>
      <c r="E15" s="115" t="s">
        <v>86</v>
      </c>
      <c r="F15" s="128" t="s">
        <v>69</v>
      </c>
      <c r="G15" s="129" t="s">
        <v>82</v>
      </c>
      <c r="H15" s="130">
        <f t="shared" ref="H15:H87" si="1">IF((VALUE(G15)-VALUE(F15))&gt;=100,IF(MOD((VALUE(G15)-VALUE(F15)),100)=0,(VALUE(G15)-VALUE(F15))*0.6,IF((MOD(F15,100)&gt;0),(MOD((VALUE(G15)-VALUE(F15)),100)+(((VALUE(G15)-VALUE(F15))-MOD((VALUE(G15)-VALUE(F15)),100))*0.6))-40,MOD((VALUE(G15)-VALUE(F15)),100)+(((VALUE(G15)-VALUE(F15))-MOD((VALUE(G15)-VALUE(F15)),100))*0.6))),(VALUE(G15)-VALUE(F15)))</f>
        <v>60</v>
      </c>
      <c r="I15" s="13" t="s">
        <v>61</v>
      </c>
      <c r="J15" s="51" t="s">
        <v>62</v>
      </c>
      <c r="K15" s="51" t="s">
        <v>63</v>
      </c>
      <c r="L15" s="3" t="s">
        <v>80</v>
      </c>
      <c r="M15" s="13" t="s">
        <v>65</v>
      </c>
      <c r="N15" s="3"/>
      <c r="O15" s="13" t="s">
        <v>66</v>
      </c>
      <c r="P15" s="4">
        <v>25</v>
      </c>
      <c r="Q15" s="87" t="s">
        <v>77</v>
      </c>
      <c r="R15" s="16" t="s">
        <v>11</v>
      </c>
    </row>
    <row r="16" spans="1:20" ht="14.1" customHeight="1">
      <c r="A16" s="29">
        <v>36</v>
      </c>
      <c r="B16" s="37">
        <v>1</v>
      </c>
      <c r="C16" s="111">
        <v>9</v>
      </c>
      <c r="D16" s="114">
        <v>7</v>
      </c>
      <c r="E16" s="115" t="s">
        <v>86</v>
      </c>
      <c r="F16" s="128" t="s">
        <v>82</v>
      </c>
      <c r="G16" s="129" t="s">
        <v>70</v>
      </c>
      <c r="H16" s="130">
        <f t="shared" si="1"/>
        <v>60</v>
      </c>
      <c r="I16" s="13" t="s">
        <v>61</v>
      </c>
      <c r="J16" s="51" t="s">
        <v>62</v>
      </c>
      <c r="K16" s="51" t="s">
        <v>63</v>
      </c>
      <c r="L16" s="3" t="s">
        <v>80</v>
      </c>
      <c r="M16" s="13" t="s">
        <v>65</v>
      </c>
      <c r="N16" s="3"/>
      <c r="O16" s="13" t="s">
        <v>71</v>
      </c>
      <c r="P16" s="4">
        <v>50</v>
      </c>
      <c r="Q16" s="87" t="s">
        <v>67</v>
      </c>
      <c r="R16" s="16" t="s">
        <v>11</v>
      </c>
    </row>
    <row r="17" spans="1:18" ht="14.1" customHeight="1">
      <c r="A17" s="29">
        <v>36</v>
      </c>
      <c r="B17" s="37">
        <v>1</v>
      </c>
      <c r="C17" s="111">
        <v>9</v>
      </c>
      <c r="D17" s="114">
        <v>8</v>
      </c>
      <c r="E17" s="115" t="s">
        <v>87</v>
      </c>
      <c r="F17" s="128" t="s">
        <v>60</v>
      </c>
      <c r="G17" s="129" t="s">
        <v>79</v>
      </c>
      <c r="H17" s="130">
        <f t="shared" si="1"/>
        <v>90</v>
      </c>
      <c r="I17" s="13" t="s">
        <v>61</v>
      </c>
      <c r="J17" s="51" t="s">
        <v>62</v>
      </c>
      <c r="K17" s="51" t="s">
        <v>63</v>
      </c>
      <c r="L17" s="3" t="s">
        <v>84</v>
      </c>
      <c r="M17" s="13" t="s">
        <v>65</v>
      </c>
      <c r="N17" s="3" t="s">
        <v>88</v>
      </c>
      <c r="O17" s="13" t="s">
        <v>66</v>
      </c>
      <c r="P17" s="4">
        <v>25</v>
      </c>
      <c r="Q17" s="44" t="s">
        <v>77</v>
      </c>
      <c r="R17" s="14" t="s">
        <v>9</v>
      </c>
    </row>
    <row r="18" spans="1:18" ht="14.1" customHeight="1">
      <c r="A18" s="29">
        <v>36</v>
      </c>
      <c r="B18" s="37">
        <v>1</v>
      </c>
      <c r="C18" s="111">
        <v>9</v>
      </c>
      <c r="D18" s="114">
        <v>8</v>
      </c>
      <c r="E18" s="115" t="s">
        <v>87</v>
      </c>
      <c r="F18" s="128" t="s">
        <v>79</v>
      </c>
      <c r="G18" s="129" t="s">
        <v>81</v>
      </c>
      <c r="H18" s="130">
        <f t="shared" si="1"/>
        <v>90</v>
      </c>
      <c r="I18" s="13" t="s">
        <v>61</v>
      </c>
      <c r="J18" s="51" t="s">
        <v>62</v>
      </c>
      <c r="K18" s="51" t="s">
        <v>63</v>
      </c>
      <c r="L18" s="3" t="s">
        <v>84</v>
      </c>
      <c r="M18" s="13" t="s">
        <v>65</v>
      </c>
      <c r="N18" s="3" t="s">
        <v>88</v>
      </c>
      <c r="O18" s="13" t="s">
        <v>71</v>
      </c>
      <c r="P18" s="4">
        <v>50</v>
      </c>
      <c r="Q18" s="87" t="s">
        <v>67</v>
      </c>
      <c r="R18" s="14" t="s">
        <v>9</v>
      </c>
    </row>
    <row r="19" spans="1:18" ht="14.1" customHeight="1">
      <c r="A19" s="29">
        <v>36</v>
      </c>
      <c r="B19" s="37">
        <v>1</v>
      </c>
      <c r="C19" s="111">
        <v>9</v>
      </c>
      <c r="D19" s="114">
        <v>8</v>
      </c>
      <c r="E19" s="115" t="s">
        <v>87</v>
      </c>
      <c r="F19" s="128" t="s">
        <v>69</v>
      </c>
      <c r="G19" s="129" t="s">
        <v>82</v>
      </c>
      <c r="H19" s="130">
        <f t="shared" si="1"/>
        <v>60</v>
      </c>
      <c r="I19" s="13" t="s">
        <v>61</v>
      </c>
      <c r="J19" s="51" t="s">
        <v>62</v>
      </c>
      <c r="K19" s="51" t="s">
        <v>63</v>
      </c>
      <c r="L19" s="3" t="s">
        <v>84</v>
      </c>
      <c r="M19" s="13" t="s">
        <v>65</v>
      </c>
      <c r="N19" s="3" t="s">
        <v>88</v>
      </c>
      <c r="O19" s="13" t="s">
        <v>66</v>
      </c>
      <c r="P19" s="4">
        <v>25</v>
      </c>
      <c r="Q19" s="87" t="s">
        <v>77</v>
      </c>
      <c r="R19" s="14" t="s">
        <v>9</v>
      </c>
    </row>
    <row r="20" spans="1:18" ht="14.1" customHeight="1">
      <c r="A20" s="29">
        <v>36</v>
      </c>
      <c r="B20" s="37">
        <v>1</v>
      </c>
      <c r="C20" s="116">
        <v>9</v>
      </c>
      <c r="D20" s="114">
        <v>8</v>
      </c>
      <c r="E20" s="115" t="s">
        <v>87</v>
      </c>
      <c r="F20" s="128" t="s">
        <v>69</v>
      </c>
      <c r="G20" s="129" t="s">
        <v>82</v>
      </c>
      <c r="H20" s="130">
        <f t="shared" si="1"/>
        <v>60</v>
      </c>
      <c r="I20" s="13" t="s">
        <v>61</v>
      </c>
      <c r="J20" s="51" t="s">
        <v>62</v>
      </c>
      <c r="K20" s="51" t="s">
        <v>63</v>
      </c>
      <c r="L20" s="3" t="s">
        <v>84</v>
      </c>
      <c r="M20" s="13" t="s">
        <v>65</v>
      </c>
      <c r="N20" s="3" t="s">
        <v>88</v>
      </c>
      <c r="O20" s="13" t="s">
        <v>71</v>
      </c>
      <c r="P20" s="4">
        <v>50</v>
      </c>
      <c r="Q20" s="44" t="s">
        <v>67</v>
      </c>
      <c r="R20" s="14" t="s">
        <v>9</v>
      </c>
    </row>
    <row r="21" spans="1:18" ht="14.1" customHeight="1">
      <c r="A21" s="28">
        <v>37</v>
      </c>
      <c r="B21" s="36">
        <v>2</v>
      </c>
      <c r="C21" s="111">
        <v>9</v>
      </c>
      <c r="D21" s="112">
        <v>11</v>
      </c>
      <c r="E21" s="113" t="s">
        <v>59</v>
      </c>
      <c r="F21" s="125" t="s">
        <v>60</v>
      </c>
      <c r="G21" s="126" t="s">
        <v>79</v>
      </c>
      <c r="H21" s="127">
        <f t="shared" si="1"/>
        <v>90</v>
      </c>
      <c r="I21" s="41" t="s">
        <v>61</v>
      </c>
      <c r="J21" s="84" t="s">
        <v>62</v>
      </c>
      <c r="K21" s="84" t="s">
        <v>63</v>
      </c>
      <c r="L21" s="40" t="s">
        <v>89</v>
      </c>
      <c r="M21" s="41" t="s">
        <v>65</v>
      </c>
      <c r="N21" s="40" t="s">
        <v>90</v>
      </c>
      <c r="O21" s="41" t="s">
        <v>66</v>
      </c>
      <c r="P21" s="39">
        <v>25</v>
      </c>
      <c r="Q21" s="43" t="s">
        <v>77</v>
      </c>
      <c r="R21" s="11" t="s">
        <v>8</v>
      </c>
    </row>
    <row r="22" spans="1:18" ht="14.1" customHeight="1">
      <c r="A22" s="29">
        <v>37</v>
      </c>
      <c r="B22" s="37">
        <v>2</v>
      </c>
      <c r="C22" s="111">
        <v>9</v>
      </c>
      <c r="D22" s="114">
        <v>11</v>
      </c>
      <c r="E22" s="115" t="s">
        <v>59</v>
      </c>
      <c r="F22" s="128" t="s">
        <v>60</v>
      </c>
      <c r="G22" s="129" t="s">
        <v>79</v>
      </c>
      <c r="H22" s="130">
        <f t="shared" si="1"/>
        <v>90</v>
      </c>
      <c r="I22" s="13" t="s">
        <v>91</v>
      </c>
      <c r="J22" s="51" t="s">
        <v>62</v>
      </c>
      <c r="K22" s="51" t="s">
        <v>63</v>
      </c>
      <c r="L22" s="3" t="s">
        <v>89</v>
      </c>
      <c r="M22" s="13" t="s">
        <v>65</v>
      </c>
      <c r="N22" s="8" t="s">
        <v>90</v>
      </c>
      <c r="O22" s="13" t="s">
        <v>92</v>
      </c>
      <c r="P22" s="4">
        <v>25</v>
      </c>
      <c r="Q22" s="44" t="s">
        <v>93</v>
      </c>
      <c r="R22" s="14" t="s">
        <v>10</v>
      </c>
    </row>
    <row r="23" spans="1:18" ht="14.1" customHeight="1">
      <c r="A23" s="29">
        <v>37</v>
      </c>
      <c r="B23" s="37">
        <v>2</v>
      </c>
      <c r="C23" s="111">
        <v>9</v>
      </c>
      <c r="D23" s="114">
        <v>11</v>
      </c>
      <c r="E23" s="115" t="s">
        <v>59</v>
      </c>
      <c r="F23" s="128" t="s">
        <v>60</v>
      </c>
      <c r="G23" s="129" t="s">
        <v>79</v>
      </c>
      <c r="H23" s="130">
        <f t="shared" si="1"/>
        <v>90</v>
      </c>
      <c r="I23" s="13" t="s">
        <v>94</v>
      </c>
      <c r="J23" s="51" t="s">
        <v>95</v>
      </c>
      <c r="K23" s="51" t="s">
        <v>63</v>
      </c>
      <c r="L23" s="3" t="s">
        <v>95</v>
      </c>
      <c r="M23" s="13" t="s">
        <v>65</v>
      </c>
      <c r="N23" s="8" t="s">
        <v>95</v>
      </c>
      <c r="O23" s="13" t="s">
        <v>96</v>
      </c>
      <c r="P23" s="4">
        <v>25</v>
      </c>
      <c r="Q23" s="44" t="s">
        <v>97</v>
      </c>
      <c r="R23" s="14" t="s">
        <v>12</v>
      </c>
    </row>
    <row r="24" spans="1:18" ht="14.1" customHeight="1">
      <c r="A24" s="29">
        <v>37</v>
      </c>
      <c r="B24" s="37">
        <v>2</v>
      </c>
      <c r="C24" s="111">
        <v>9</v>
      </c>
      <c r="D24" s="114">
        <v>11</v>
      </c>
      <c r="E24" s="115" t="s">
        <v>59</v>
      </c>
      <c r="F24" s="128" t="s">
        <v>79</v>
      </c>
      <c r="G24" s="129" t="s">
        <v>81</v>
      </c>
      <c r="H24" s="130">
        <f t="shared" si="1"/>
        <v>90</v>
      </c>
      <c r="I24" s="13" t="s">
        <v>91</v>
      </c>
      <c r="J24" s="51" t="s">
        <v>62</v>
      </c>
      <c r="K24" s="51" t="s">
        <v>63</v>
      </c>
      <c r="L24" s="3" t="s">
        <v>89</v>
      </c>
      <c r="M24" s="13" t="s">
        <v>65</v>
      </c>
      <c r="N24" s="8" t="s">
        <v>90</v>
      </c>
      <c r="O24" s="13" t="s">
        <v>96</v>
      </c>
      <c r="P24" s="4">
        <v>25</v>
      </c>
      <c r="Q24" s="87" t="s">
        <v>77</v>
      </c>
      <c r="R24" s="14" t="s">
        <v>8</v>
      </c>
    </row>
    <row r="25" spans="1:18" ht="14.1" customHeight="1">
      <c r="A25" s="29">
        <v>37</v>
      </c>
      <c r="B25" s="37">
        <v>2</v>
      </c>
      <c r="C25" s="111">
        <v>9</v>
      </c>
      <c r="D25" s="114">
        <v>11</v>
      </c>
      <c r="E25" s="115" t="s">
        <v>59</v>
      </c>
      <c r="F25" s="128" t="s">
        <v>69</v>
      </c>
      <c r="G25" s="129" t="s">
        <v>82</v>
      </c>
      <c r="H25" s="130">
        <f t="shared" si="1"/>
        <v>60</v>
      </c>
      <c r="I25" s="13" t="s">
        <v>91</v>
      </c>
      <c r="J25" s="51" t="s">
        <v>62</v>
      </c>
      <c r="K25" s="51" t="s">
        <v>63</v>
      </c>
      <c r="L25" s="3" t="s">
        <v>89</v>
      </c>
      <c r="M25" s="13" t="s">
        <v>65</v>
      </c>
      <c r="N25" s="8" t="s">
        <v>90</v>
      </c>
      <c r="O25" s="13" t="s">
        <v>66</v>
      </c>
      <c r="P25" s="4">
        <v>25</v>
      </c>
      <c r="Q25" s="87" t="s">
        <v>77</v>
      </c>
      <c r="R25" s="14" t="s">
        <v>8</v>
      </c>
    </row>
    <row r="26" spans="1:18" ht="14.1" customHeight="1">
      <c r="A26" s="29">
        <v>37</v>
      </c>
      <c r="B26" s="37">
        <v>2</v>
      </c>
      <c r="C26" s="111">
        <v>9</v>
      </c>
      <c r="D26" s="114">
        <v>11</v>
      </c>
      <c r="E26" s="115" t="s">
        <v>59</v>
      </c>
      <c r="F26" s="128" t="s">
        <v>69</v>
      </c>
      <c r="G26" s="129" t="s">
        <v>82</v>
      </c>
      <c r="H26" s="130">
        <f t="shared" si="1"/>
        <v>60</v>
      </c>
      <c r="I26" s="13" t="s">
        <v>91</v>
      </c>
      <c r="J26" s="51" t="s">
        <v>62</v>
      </c>
      <c r="K26" s="51" t="s">
        <v>63</v>
      </c>
      <c r="L26" s="3" t="s">
        <v>89</v>
      </c>
      <c r="M26" s="13" t="s">
        <v>65</v>
      </c>
      <c r="N26" s="8" t="s">
        <v>90</v>
      </c>
      <c r="O26" s="13" t="s">
        <v>92</v>
      </c>
      <c r="P26" s="4">
        <v>25</v>
      </c>
      <c r="Q26" s="44" t="s">
        <v>93</v>
      </c>
      <c r="R26" s="14" t="s">
        <v>10</v>
      </c>
    </row>
    <row r="27" spans="1:18" ht="14.1" customHeight="1">
      <c r="A27" s="29">
        <v>37</v>
      </c>
      <c r="B27" s="37">
        <v>2</v>
      </c>
      <c r="C27" s="111">
        <v>9</v>
      </c>
      <c r="D27" s="114">
        <v>11</v>
      </c>
      <c r="E27" s="115" t="s">
        <v>59</v>
      </c>
      <c r="F27" s="128" t="s">
        <v>82</v>
      </c>
      <c r="G27" s="129" t="s">
        <v>70</v>
      </c>
      <c r="H27" s="130">
        <f t="shared" si="1"/>
        <v>60</v>
      </c>
      <c r="I27" s="13" t="s">
        <v>91</v>
      </c>
      <c r="J27" s="51" t="s">
        <v>62</v>
      </c>
      <c r="K27" s="51" t="s">
        <v>63</v>
      </c>
      <c r="L27" s="3" t="s">
        <v>89</v>
      </c>
      <c r="M27" s="13" t="s">
        <v>65</v>
      </c>
      <c r="N27" s="8" t="s">
        <v>90</v>
      </c>
      <c r="O27" s="13" t="s">
        <v>96</v>
      </c>
      <c r="P27" s="4">
        <v>25</v>
      </c>
      <c r="Q27" s="44" t="s">
        <v>93</v>
      </c>
      <c r="R27" s="14" t="s">
        <v>8</v>
      </c>
    </row>
    <row r="28" spans="1:18" ht="14.1" customHeight="1">
      <c r="A28" s="29">
        <v>37</v>
      </c>
      <c r="B28" s="37">
        <v>2</v>
      </c>
      <c r="C28" s="111">
        <v>9</v>
      </c>
      <c r="D28" s="114">
        <v>11</v>
      </c>
      <c r="E28" s="115" t="s">
        <v>59</v>
      </c>
      <c r="F28" s="128" t="s">
        <v>82</v>
      </c>
      <c r="G28" s="129" t="s">
        <v>70</v>
      </c>
      <c r="H28" s="130">
        <f t="shared" si="1"/>
        <v>60</v>
      </c>
      <c r="I28" s="13" t="s">
        <v>94</v>
      </c>
      <c r="J28" s="51" t="s">
        <v>95</v>
      </c>
      <c r="K28" s="51" t="s">
        <v>63</v>
      </c>
      <c r="L28" s="3" t="s">
        <v>95</v>
      </c>
      <c r="M28" s="13" t="s">
        <v>65</v>
      </c>
      <c r="N28" s="8" t="s">
        <v>95</v>
      </c>
      <c r="O28" s="13" t="s">
        <v>66</v>
      </c>
      <c r="P28" s="4">
        <v>25</v>
      </c>
      <c r="Q28" s="44" t="s">
        <v>77</v>
      </c>
      <c r="R28" s="14" t="s">
        <v>12</v>
      </c>
    </row>
    <row r="29" spans="1:18" ht="14.1" customHeight="1">
      <c r="A29" s="29">
        <v>37</v>
      </c>
      <c r="B29" s="37">
        <v>2</v>
      </c>
      <c r="C29" s="111">
        <v>9</v>
      </c>
      <c r="D29" s="114">
        <v>11</v>
      </c>
      <c r="E29" s="115" t="s">
        <v>59</v>
      </c>
      <c r="F29" s="128" t="s">
        <v>70</v>
      </c>
      <c r="G29" s="129" t="s">
        <v>98</v>
      </c>
      <c r="H29" s="130">
        <f t="shared" si="1"/>
        <v>60</v>
      </c>
      <c r="I29" s="13" t="s">
        <v>94</v>
      </c>
      <c r="J29" s="51" t="s">
        <v>95</v>
      </c>
      <c r="K29" s="51" t="s">
        <v>63</v>
      </c>
      <c r="L29" s="3" t="s">
        <v>95</v>
      </c>
      <c r="M29" s="13" t="s">
        <v>65</v>
      </c>
      <c r="N29" s="8" t="s">
        <v>95</v>
      </c>
      <c r="O29" s="13" t="s">
        <v>92</v>
      </c>
      <c r="P29" s="4">
        <v>25</v>
      </c>
      <c r="Q29" s="44" t="s">
        <v>97</v>
      </c>
      <c r="R29" s="14" t="s">
        <v>12</v>
      </c>
    </row>
    <row r="30" spans="1:18" ht="14.1" customHeight="1">
      <c r="A30" s="29">
        <v>37</v>
      </c>
      <c r="B30" s="37">
        <v>2</v>
      </c>
      <c r="C30" s="111">
        <v>9</v>
      </c>
      <c r="D30" s="114">
        <v>12</v>
      </c>
      <c r="E30" s="115" t="s">
        <v>78</v>
      </c>
      <c r="F30" s="128" t="s">
        <v>60</v>
      </c>
      <c r="G30" s="129" t="s">
        <v>79</v>
      </c>
      <c r="H30" s="130">
        <f t="shared" si="1"/>
        <v>90</v>
      </c>
      <c r="I30" s="13" t="s">
        <v>91</v>
      </c>
      <c r="J30" s="51" t="s">
        <v>62</v>
      </c>
      <c r="K30" s="51" t="s">
        <v>63</v>
      </c>
      <c r="L30" s="3" t="s">
        <v>89</v>
      </c>
      <c r="M30" s="13" t="s">
        <v>65</v>
      </c>
      <c r="N30" s="3" t="s">
        <v>99</v>
      </c>
      <c r="O30" s="13" t="s">
        <v>66</v>
      </c>
      <c r="P30" s="4">
        <v>25</v>
      </c>
      <c r="Q30" s="44" t="s">
        <v>77</v>
      </c>
      <c r="R30" s="14" t="s">
        <v>8</v>
      </c>
    </row>
    <row r="31" spans="1:18" ht="14.1" customHeight="1">
      <c r="A31" s="29">
        <v>37</v>
      </c>
      <c r="B31" s="37">
        <v>2</v>
      </c>
      <c r="C31" s="111">
        <v>9</v>
      </c>
      <c r="D31" s="114">
        <v>12</v>
      </c>
      <c r="E31" s="115" t="s">
        <v>78</v>
      </c>
      <c r="F31" s="128" t="s">
        <v>60</v>
      </c>
      <c r="G31" s="129" t="s">
        <v>79</v>
      </c>
      <c r="H31" s="130">
        <f t="shared" si="1"/>
        <v>90</v>
      </c>
      <c r="I31" s="13" t="s">
        <v>91</v>
      </c>
      <c r="J31" s="51" t="s">
        <v>62</v>
      </c>
      <c r="K31" s="51" t="s">
        <v>63</v>
      </c>
      <c r="L31" s="3" t="s">
        <v>89</v>
      </c>
      <c r="M31" s="13" t="s">
        <v>65</v>
      </c>
      <c r="N31" s="3" t="s">
        <v>99</v>
      </c>
      <c r="O31" s="13" t="s">
        <v>92</v>
      </c>
      <c r="P31" s="4">
        <v>25</v>
      </c>
      <c r="Q31" s="44" t="s">
        <v>93</v>
      </c>
      <c r="R31" s="14" t="s">
        <v>13</v>
      </c>
    </row>
    <row r="32" spans="1:18" ht="14.1" customHeight="1">
      <c r="A32" s="29">
        <v>37</v>
      </c>
      <c r="B32" s="37">
        <v>2</v>
      </c>
      <c r="C32" s="111">
        <v>9</v>
      </c>
      <c r="D32" s="114">
        <v>12</v>
      </c>
      <c r="E32" s="115" t="s">
        <v>78</v>
      </c>
      <c r="F32" s="128" t="s">
        <v>79</v>
      </c>
      <c r="G32" s="129" t="s">
        <v>81</v>
      </c>
      <c r="H32" s="130">
        <f t="shared" si="1"/>
        <v>90</v>
      </c>
      <c r="I32" s="13" t="s">
        <v>91</v>
      </c>
      <c r="J32" s="51" t="s">
        <v>62</v>
      </c>
      <c r="K32" s="51" t="s">
        <v>63</v>
      </c>
      <c r="L32" s="3" t="s">
        <v>89</v>
      </c>
      <c r="M32" s="13" t="s">
        <v>65</v>
      </c>
      <c r="N32" s="3" t="s">
        <v>99</v>
      </c>
      <c r="O32" s="13" t="s">
        <v>96</v>
      </c>
      <c r="P32" s="4">
        <v>25</v>
      </c>
      <c r="Q32" s="87" t="s">
        <v>77</v>
      </c>
      <c r="R32" s="14" t="s">
        <v>8</v>
      </c>
    </row>
    <row r="33" spans="1:18" ht="14.1" customHeight="1">
      <c r="A33" s="29">
        <v>37</v>
      </c>
      <c r="B33" s="37">
        <v>2</v>
      </c>
      <c r="C33" s="111">
        <v>9</v>
      </c>
      <c r="D33" s="114">
        <v>12</v>
      </c>
      <c r="E33" s="115" t="s">
        <v>78</v>
      </c>
      <c r="F33" s="128" t="s">
        <v>69</v>
      </c>
      <c r="G33" s="129" t="s">
        <v>82</v>
      </c>
      <c r="H33" s="130">
        <f t="shared" si="1"/>
        <v>60</v>
      </c>
      <c r="I33" s="13" t="s">
        <v>91</v>
      </c>
      <c r="J33" s="51" t="s">
        <v>62</v>
      </c>
      <c r="K33" s="51" t="s">
        <v>63</v>
      </c>
      <c r="L33" s="3" t="s">
        <v>89</v>
      </c>
      <c r="M33" s="13" t="s">
        <v>65</v>
      </c>
      <c r="N33" s="3" t="s">
        <v>99</v>
      </c>
      <c r="O33" s="13" t="s">
        <v>66</v>
      </c>
      <c r="P33" s="4">
        <v>25</v>
      </c>
      <c r="Q33" s="87" t="s">
        <v>77</v>
      </c>
      <c r="R33" s="14" t="s">
        <v>8</v>
      </c>
    </row>
    <row r="34" spans="1:18" ht="14.1" customHeight="1">
      <c r="A34" s="29">
        <v>37</v>
      </c>
      <c r="B34" s="37">
        <v>2</v>
      </c>
      <c r="C34" s="111">
        <v>9</v>
      </c>
      <c r="D34" s="114">
        <v>12</v>
      </c>
      <c r="E34" s="115" t="s">
        <v>78</v>
      </c>
      <c r="F34" s="128" t="s">
        <v>69</v>
      </c>
      <c r="G34" s="129" t="s">
        <v>82</v>
      </c>
      <c r="H34" s="130">
        <f t="shared" si="1"/>
        <v>60</v>
      </c>
      <c r="I34" s="13" t="s">
        <v>91</v>
      </c>
      <c r="J34" s="51" t="s">
        <v>62</v>
      </c>
      <c r="K34" s="51" t="s">
        <v>63</v>
      </c>
      <c r="L34" s="3" t="s">
        <v>89</v>
      </c>
      <c r="M34" s="13" t="s">
        <v>65</v>
      </c>
      <c r="N34" s="3" t="s">
        <v>99</v>
      </c>
      <c r="O34" s="13" t="s">
        <v>92</v>
      </c>
      <c r="P34" s="4">
        <v>25</v>
      </c>
      <c r="Q34" s="44" t="s">
        <v>93</v>
      </c>
      <c r="R34" s="14" t="s">
        <v>13</v>
      </c>
    </row>
    <row r="35" spans="1:18" ht="14.1" customHeight="1">
      <c r="A35" s="29">
        <v>37</v>
      </c>
      <c r="B35" s="37">
        <v>2</v>
      </c>
      <c r="C35" s="111">
        <v>9</v>
      </c>
      <c r="D35" s="114">
        <v>12</v>
      </c>
      <c r="E35" s="115" t="s">
        <v>78</v>
      </c>
      <c r="F35" s="128" t="s">
        <v>82</v>
      </c>
      <c r="G35" s="129" t="s">
        <v>70</v>
      </c>
      <c r="H35" s="130">
        <f t="shared" si="1"/>
        <v>60</v>
      </c>
      <c r="I35" s="13" t="s">
        <v>91</v>
      </c>
      <c r="J35" s="51" t="s">
        <v>62</v>
      </c>
      <c r="K35" s="51" t="s">
        <v>63</v>
      </c>
      <c r="L35" s="3" t="s">
        <v>89</v>
      </c>
      <c r="M35" s="13" t="s">
        <v>65</v>
      </c>
      <c r="N35" s="3" t="s">
        <v>99</v>
      </c>
      <c r="O35" s="13" t="s">
        <v>96</v>
      </c>
      <c r="P35" s="4">
        <v>25</v>
      </c>
      <c r="Q35" s="44" t="s">
        <v>93</v>
      </c>
      <c r="R35" s="14" t="s">
        <v>8</v>
      </c>
    </row>
    <row r="36" spans="1:18" ht="14.1" customHeight="1">
      <c r="A36" s="29">
        <v>37</v>
      </c>
      <c r="B36" s="37">
        <v>2</v>
      </c>
      <c r="C36" s="111">
        <v>9</v>
      </c>
      <c r="D36" s="114">
        <v>13</v>
      </c>
      <c r="E36" s="115" t="s">
        <v>83</v>
      </c>
      <c r="F36" s="128" t="s">
        <v>60</v>
      </c>
      <c r="G36" s="129" t="s">
        <v>79</v>
      </c>
      <c r="H36" s="130">
        <f t="shared" si="1"/>
        <v>90</v>
      </c>
      <c r="I36" s="13" t="s">
        <v>91</v>
      </c>
      <c r="J36" s="51" t="s">
        <v>62</v>
      </c>
      <c r="K36" s="51" t="s">
        <v>63</v>
      </c>
      <c r="L36" s="3" t="s">
        <v>84</v>
      </c>
      <c r="M36" s="13" t="s">
        <v>65</v>
      </c>
      <c r="N36" s="3" t="s">
        <v>100</v>
      </c>
      <c r="O36" s="13" t="s">
        <v>66</v>
      </c>
      <c r="P36" s="4">
        <v>25</v>
      </c>
      <c r="Q36" s="44" t="s">
        <v>77</v>
      </c>
      <c r="R36" s="14" t="s">
        <v>9</v>
      </c>
    </row>
    <row r="37" spans="1:18" ht="14.1" customHeight="1">
      <c r="A37" s="29">
        <v>37</v>
      </c>
      <c r="B37" s="37">
        <v>2</v>
      </c>
      <c r="C37" s="111">
        <v>9</v>
      </c>
      <c r="D37" s="114">
        <v>13</v>
      </c>
      <c r="E37" s="115" t="s">
        <v>83</v>
      </c>
      <c r="F37" s="128" t="s">
        <v>79</v>
      </c>
      <c r="G37" s="129" t="s">
        <v>81</v>
      </c>
      <c r="H37" s="130">
        <f t="shared" si="1"/>
        <v>90</v>
      </c>
      <c r="I37" s="13" t="s">
        <v>91</v>
      </c>
      <c r="J37" s="51" t="s">
        <v>62</v>
      </c>
      <c r="K37" s="51" t="s">
        <v>63</v>
      </c>
      <c r="L37" s="3" t="s">
        <v>84</v>
      </c>
      <c r="M37" s="13" t="s">
        <v>65</v>
      </c>
      <c r="N37" s="3" t="s">
        <v>100</v>
      </c>
      <c r="O37" s="13" t="s">
        <v>71</v>
      </c>
      <c r="P37" s="4">
        <v>50</v>
      </c>
      <c r="Q37" s="44" t="s">
        <v>67</v>
      </c>
      <c r="R37" s="14" t="s">
        <v>9</v>
      </c>
    </row>
    <row r="38" spans="1:18" ht="14.1" customHeight="1">
      <c r="A38" s="29">
        <v>37</v>
      </c>
      <c r="B38" s="37">
        <v>2</v>
      </c>
      <c r="C38" s="111">
        <v>9</v>
      </c>
      <c r="D38" s="114">
        <v>13</v>
      </c>
      <c r="E38" s="115" t="s">
        <v>83</v>
      </c>
      <c r="F38" s="128" t="s">
        <v>69</v>
      </c>
      <c r="G38" s="129" t="s">
        <v>82</v>
      </c>
      <c r="H38" s="130">
        <f t="shared" si="1"/>
        <v>60</v>
      </c>
      <c r="I38" s="13" t="s">
        <v>91</v>
      </c>
      <c r="J38" s="51" t="s">
        <v>62</v>
      </c>
      <c r="K38" s="51" t="s">
        <v>63</v>
      </c>
      <c r="L38" s="3" t="s">
        <v>84</v>
      </c>
      <c r="M38" s="13" t="s">
        <v>65</v>
      </c>
      <c r="N38" s="3" t="s">
        <v>100</v>
      </c>
      <c r="O38" s="13" t="s">
        <v>66</v>
      </c>
      <c r="P38" s="4">
        <v>25</v>
      </c>
      <c r="Q38" s="87" t="s">
        <v>77</v>
      </c>
      <c r="R38" s="14" t="s">
        <v>9</v>
      </c>
    </row>
    <row r="39" spans="1:18" ht="14.1" customHeight="1">
      <c r="A39" s="29">
        <v>37</v>
      </c>
      <c r="B39" s="37">
        <v>2</v>
      </c>
      <c r="C39" s="111">
        <v>9</v>
      </c>
      <c r="D39" s="114">
        <v>13</v>
      </c>
      <c r="E39" s="115" t="s">
        <v>83</v>
      </c>
      <c r="F39" s="128" t="s">
        <v>82</v>
      </c>
      <c r="G39" s="129" t="s">
        <v>70</v>
      </c>
      <c r="H39" s="130">
        <f t="shared" si="1"/>
        <v>60</v>
      </c>
      <c r="I39" s="13" t="s">
        <v>91</v>
      </c>
      <c r="J39" s="51" t="s">
        <v>62</v>
      </c>
      <c r="K39" s="51" t="s">
        <v>63</v>
      </c>
      <c r="L39" s="3" t="s">
        <v>84</v>
      </c>
      <c r="M39" s="13" t="s">
        <v>65</v>
      </c>
      <c r="N39" s="3" t="s">
        <v>100</v>
      </c>
      <c r="O39" s="13" t="s">
        <v>71</v>
      </c>
      <c r="P39" s="4">
        <v>50</v>
      </c>
      <c r="Q39" s="44" t="s">
        <v>67</v>
      </c>
      <c r="R39" s="14" t="s">
        <v>9</v>
      </c>
    </row>
    <row r="40" spans="1:18" ht="14.1" customHeight="1">
      <c r="A40" s="29">
        <v>37</v>
      </c>
      <c r="B40" s="37">
        <v>2</v>
      </c>
      <c r="C40" s="111">
        <v>9</v>
      </c>
      <c r="D40" s="117">
        <v>14</v>
      </c>
      <c r="E40" s="115" t="s">
        <v>86</v>
      </c>
      <c r="F40" s="128" t="s">
        <v>60</v>
      </c>
      <c r="G40" s="129" t="s">
        <v>79</v>
      </c>
      <c r="H40" s="130">
        <f t="shared" si="1"/>
        <v>90</v>
      </c>
      <c r="I40" s="13" t="s">
        <v>91</v>
      </c>
      <c r="J40" s="51" t="s">
        <v>62</v>
      </c>
      <c r="K40" s="51" t="s">
        <v>63</v>
      </c>
      <c r="L40" s="3" t="s">
        <v>80</v>
      </c>
      <c r="M40" s="13" t="s">
        <v>65</v>
      </c>
      <c r="N40" s="3"/>
      <c r="O40" s="13" t="s">
        <v>66</v>
      </c>
      <c r="P40" s="4">
        <v>25</v>
      </c>
      <c r="Q40" s="44" t="s">
        <v>77</v>
      </c>
      <c r="R40" s="14" t="s">
        <v>11</v>
      </c>
    </row>
    <row r="41" spans="1:18" ht="14.1" customHeight="1">
      <c r="A41" s="29">
        <v>37</v>
      </c>
      <c r="B41" s="37">
        <v>2</v>
      </c>
      <c r="C41" s="111">
        <v>9</v>
      </c>
      <c r="D41" s="117">
        <v>14</v>
      </c>
      <c r="E41" s="115" t="s">
        <v>86</v>
      </c>
      <c r="F41" s="128" t="s">
        <v>79</v>
      </c>
      <c r="G41" s="129" t="s">
        <v>81</v>
      </c>
      <c r="H41" s="130">
        <f t="shared" si="1"/>
        <v>90</v>
      </c>
      <c r="I41" s="13" t="s">
        <v>91</v>
      </c>
      <c r="J41" s="51" t="s">
        <v>62</v>
      </c>
      <c r="K41" s="51" t="s">
        <v>63</v>
      </c>
      <c r="L41" s="3" t="s">
        <v>80</v>
      </c>
      <c r="M41" s="13" t="s">
        <v>65</v>
      </c>
      <c r="N41" s="3"/>
      <c r="O41" s="50" t="s">
        <v>71</v>
      </c>
      <c r="P41" s="4">
        <v>50</v>
      </c>
      <c r="Q41" s="44" t="s">
        <v>67</v>
      </c>
      <c r="R41" s="16" t="s">
        <v>11</v>
      </c>
    </row>
    <row r="42" spans="1:18" ht="14.1" customHeight="1">
      <c r="A42" s="29">
        <v>37</v>
      </c>
      <c r="B42" s="37">
        <v>2</v>
      </c>
      <c r="C42" s="111">
        <v>9</v>
      </c>
      <c r="D42" s="117">
        <v>14</v>
      </c>
      <c r="E42" s="115" t="s">
        <v>86</v>
      </c>
      <c r="F42" s="128" t="s">
        <v>69</v>
      </c>
      <c r="G42" s="129" t="s">
        <v>82</v>
      </c>
      <c r="H42" s="130">
        <f t="shared" si="1"/>
        <v>60</v>
      </c>
      <c r="I42" s="13" t="s">
        <v>91</v>
      </c>
      <c r="J42" s="51" t="s">
        <v>62</v>
      </c>
      <c r="K42" s="51" t="s">
        <v>63</v>
      </c>
      <c r="L42" s="3" t="s">
        <v>80</v>
      </c>
      <c r="M42" s="13" t="s">
        <v>65</v>
      </c>
      <c r="N42" s="3"/>
      <c r="O42" s="13" t="s">
        <v>66</v>
      </c>
      <c r="P42" s="4">
        <v>25</v>
      </c>
      <c r="Q42" s="87" t="s">
        <v>77</v>
      </c>
      <c r="R42" s="16" t="s">
        <v>11</v>
      </c>
    </row>
    <row r="43" spans="1:18" ht="14.1" customHeight="1">
      <c r="A43" s="29">
        <v>37</v>
      </c>
      <c r="B43" s="37">
        <v>2</v>
      </c>
      <c r="C43" s="111">
        <v>9</v>
      </c>
      <c r="D43" s="117">
        <v>14</v>
      </c>
      <c r="E43" s="115" t="s">
        <v>86</v>
      </c>
      <c r="F43" s="128" t="s">
        <v>82</v>
      </c>
      <c r="G43" s="129" t="s">
        <v>70</v>
      </c>
      <c r="H43" s="130">
        <f t="shared" si="1"/>
        <v>60</v>
      </c>
      <c r="I43" s="13" t="s">
        <v>91</v>
      </c>
      <c r="J43" s="51" t="s">
        <v>62</v>
      </c>
      <c r="K43" s="51" t="s">
        <v>63</v>
      </c>
      <c r="L43" s="3" t="s">
        <v>80</v>
      </c>
      <c r="M43" s="13" t="s">
        <v>65</v>
      </c>
      <c r="N43" s="3"/>
      <c r="O43" s="50" t="s">
        <v>71</v>
      </c>
      <c r="P43" s="4">
        <v>50</v>
      </c>
      <c r="Q43" s="44" t="s">
        <v>67</v>
      </c>
      <c r="R43" s="16" t="s">
        <v>11</v>
      </c>
    </row>
    <row r="44" spans="1:18" ht="14.1" customHeight="1">
      <c r="A44" s="29">
        <v>37</v>
      </c>
      <c r="B44" s="37">
        <v>2</v>
      </c>
      <c r="C44" s="111">
        <v>9</v>
      </c>
      <c r="D44" s="117">
        <v>15</v>
      </c>
      <c r="E44" s="115" t="s">
        <v>87</v>
      </c>
      <c r="F44" s="128" t="s">
        <v>60</v>
      </c>
      <c r="G44" s="129" t="s">
        <v>79</v>
      </c>
      <c r="H44" s="130">
        <f t="shared" si="1"/>
        <v>90</v>
      </c>
      <c r="I44" s="13" t="s">
        <v>61</v>
      </c>
      <c r="J44" s="51" t="s">
        <v>101</v>
      </c>
      <c r="K44" s="51" t="s">
        <v>102</v>
      </c>
      <c r="L44" s="3" t="s">
        <v>103</v>
      </c>
      <c r="M44" s="13" t="s">
        <v>65</v>
      </c>
      <c r="N44" s="3" t="s">
        <v>103</v>
      </c>
      <c r="O44" s="13" t="s">
        <v>66</v>
      </c>
      <c r="P44" s="4">
        <v>25</v>
      </c>
      <c r="Q44" s="44" t="s">
        <v>77</v>
      </c>
      <c r="R44" s="14" t="s">
        <v>10</v>
      </c>
    </row>
    <row r="45" spans="1:18" ht="14.1" customHeight="1">
      <c r="A45" s="29">
        <v>37</v>
      </c>
      <c r="B45" s="37">
        <v>2</v>
      </c>
      <c r="C45" s="111">
        <v>9</v>
      </c>
      <c r="D45" s="117">
        <v>15</v>
      </c>
      <c r="E45" s="115" t="s">
        <v>87</v>
      </c>
      <c r="F45" s="128" t="s">
        <v>60</v>
      </c>
      <c r="G45" s="129" t="s">
        <v>79</v>
      </c>
      <c r="H45" s="130">
        <f t="shared" si="1"/>
        <v>90</v>
      </c>
      <c r="I45" s="13" t="s">
        <v>61</v>
      </c>
      <c r="J45" s="51" t="s">
        <v>101</v>
      </c>
      <c r="K45" s="51" t="s">
        <v>102</v>
      </c>
      <c r="L45" s="3" t="s">
        <v>103</v>
      </c>
      <c r="M45" s="13" t="s">
        <v>65</v>
      </c>
      <c r="N45" s="3" t="s">
        <v>103</v>
      </c>
      <c r="O45" s="13" t="s">
        <v>92</v>
      </c>
      <c r="P45" s="4">
        <v>25</v>
      </c>
      <c r="Q45" s="44" t="s">
        <v>93</v>
      </c>
      <c r="R45" s="14" t="s">
        <v>13</v>
      </c>
    </row>
    <row r="46" spans="1:18" ht="14.1" customHeight="1">
      <c r="A46" s="29">
        <v>37</v>
      </c>
      <c r="B46" s="37">
        <v>2</v>
      </c>
      <c r="C46" s="111">
        <v>9</v>
      </c>
      <c r="D46" s="117">
        <v>15</v>
      </c>
      <c r="E46" s="115" t="s">
        <v>87</v>
      </c>
      <c r="F46" s="128" t="s">
        <v>79</v>
      </c>
      <c r="G46" s="129" t="s">
        <v>81</v>
      </c>
      <c r="H46" s="130">
        <f t="shared" si="1"/>
        <v>90</v>
      </c>
      <c r="I46" s="13" t="s">
        <v>61</v>
      </c>
      <c r="J46" s="51" t="s">
        <v>101</v>
      </c>
      <c r="K46" s="51" t="s">
        <v>102</v>
      </c>
      <c r="L46" s="3" t="s">
        <v>103</v>
      </c>
      <c r="M46" s="13" t="s">
        <v>65</v>
      </c>
      <c r="N46" s="3" t="s">
        <v>103</v>
      </c>
      <c r="O46" s="13" t="s">
        <v>96</v>
      </c>
      <c r="P46" s="4">
        <v>25</v>
      </c>
      <c r="Q46" s="87" t="s">
        <v>77</v>
      </c>
      <c r="R46" s="14" t="s">
        <v>10</v>
      </c>
    </row>
    <row r="47" spans="1:18" ht="14.1" customHeight="1">
      <c r="A47" s="29">
        <v>37</v>
      </c>
      <c r="B47" s="37">
        <v>2</v>
      </c>
      <c r="C47" s="111">
        <v>9</v>
      </c>
      <c r="D47" s="117">
        <v>15</v>
      </c>
      <c r="E47" s="115" t="s">
        <v>87</v>
      </c>
      <c r="F47" s="128" t="s">
        <v>69</v>
      </c>
      <c r="G47" s="129" t="s">
        <v>82</v>
      </c>
      <c r="H47" s="130">
        <f t="shared" si="1"/>
        <v>60</v>
      </c>
      <c r="I47" s="13" t="s">
        <v>61</v>
      </c>
      <c r="J47" s="51" t="s">
        <v>101</v>
      </c>
      <c r="K47" s="51" t="s">
        <v>102</v>
      </c>
      <c r="L47" s="3" t="s">
        <v>103</v>
      </c>
      <c r="M47" s="13" t="s">
        <v>65</v>
      </c>
      <c r="N47" s="3" t="s">
        <v>103</v>
      </c>
      <c r="O47" s="13" t="s">
        <v>66</v>
      </c>
      <c r="P47" s="4">
        <v>25</v>
      </c>
      <c r="Q47" s="87" t="s">
        <v>77</v>
      </c>
      <c r="R47" s="14" t="s">
        <v>10</v>
      </c>
    </row>
    <row r="48" spans="1:18" ht="14.1" customHeight="1">
      <c r="A48" s="29">
        <v>37</v>
      </c>
      <c r="B48" s="37">
        <v>2</v>
      </c>
      <c r="C48" s="111">
        <v>9</v>
      </c>
      <c r="D48" s="117">
        <v>15</v>
      </c>
      <c r="E48" s="115" t="s">
        <v>87</v>
      </c>
      <c r="F48" s="128" t="s">
        <v>69</v>
      </c>
      <c r="G48" s="129" t="s">
        <v>82</v>
      </c>
      <c r="H48" s="130">
        <f t="shared" si="1"/>
        <v>60</v>
      </c>
      <c r="I48" s="13" t="s">
        <v>61</v>
      </c>
      <c r="J48" s="51" t="s">
        <v>101</v>
      </c>
      <c r="K48" s="51" t="s">
        <v>102</v>
      </c>
      <c r="L48" s="3" t="s">
        <v>103</v>
      </c>
      <c r="M48" s="13" t="s">
        <v>65</v>
      </c>
      <c r="N48" s="3" t="s">
        <v>103</v>
      </c>
      <c r="O48" s="13" t="s">
        <v>92</v>
      </c>
      <c r="P48" s="4">
        <v>25</v>
      </c>
      <c r="Q48" s="44" t="s">
        <v>93</v>
      </c>
      <c r="R48" s="14" t="s">
        <v>13</v>
      </c>
    </row>
    <row r="49" spans="1:18" ht="14.1" customHeight="1">
      <c r="A49" s="30">
        <v>37</v>
      </c>
      <c r="B49" s="38">
        <v>2</v>
      </c>
      <c r="C49" s="116">
        <v>9</v>
      </c>
      <c r="D49" s="118">
        <v>15</v>
      </c>
      <c r="E49" s="119" t="s">
        <v>87</v>
      </c>
      <c r="F49" s="131" t="s">
        <v>82</v>
      </c>
      <c r="G49" s="132" t="s">
        <v>70</v>
      </c>
      <c r="H49" s="133">
        <f t="shared" si="1"/>
        <v>60</v>
      </c>
      <c r="I49" s="46" t="s">
        <v>61</v>
      </c>
      <c r="J49" s="52" t="s">
        <v>101</v>
      </c>
      <c r="K49" s="52" t="s">
        <v>102</v>
      </c>
      <c r="L49" s="27" t="s">
        <v>103</v>
      </c>
      <c r="M49" s="46" t="s">
        <v>65</v>
      </c>
      <c r="N49" s="27" t="s">
        <v>103</v>
      </c>
      <c r="O49" s="46" t="s">
        <v>96</v>
      </c>
      <c r="P49" s="45">
        <v>25</v>
      </c>
      <c r="Q49" s="48" t="s">
        <v>93</v>
      </c>
      <c r="R49" s="18" t="s">
        <v>10</v>
      </c>
    </row>
    <row r="50" spans="1:18" ht="14.1" customHeight="1">
      <c r="A50" s="28">
        <v>38</v>
      </c>
      <c r="B50" s="36">
        <v>3</v>
      </c>
      <c r="C50" s="111">
        <v>9</v>
      </c>
      <c r="D50" s="117">
        <v>18</v>
      </c>
      <c r="E50" s="115" t="s">
        <v>59</v>
      </c>
      <c r="F50" s="128" t="s">
        <v>60</v>
      </c>
      <c r="G50" s="129" t="s">
        <v>79</v>
      </c>
      <c r="H50" s="130">
        <f t="shared" si="1"/>
        <v>90</v>
      </c>
      <c r="I50" s="13" t="s">
        <v>91</v>
      </c>
      <c r="J50" s="51" t="s">
        <v>62</v>
      </c>
      <c r="K50" s="51" t="s">
        <v>63</v>
      </c>
      <c r="L50" s="3" t="s">
        <v>89</v>
      </c>
      <c r="M50" s="13" t="s">
        <v>65</v>
      </c>
      <c r="N50" s="3" t="s">
        <v>104</v>
      </c>
      <c r="O50" s="13" t="s">
        <v>66</v>
      </c>
      <c r="P50" s="4">
        <v>25</v>
      </c>
      <c r="Q50" s="13" t="s">
        <v>77</v>
      </c>
      <c r="R50" s="20" t="s">
        <v>8</v>
      </c>
    </row>
    <row r="51" spans="1:18" ht="14.1" customHeight="1">
      <c r="A51" s="29">
        <v>38</v>
      </c>
      <c r="B51" s="37">
        <v>3</v>
      </c>
      <c r="C51" s="111">
        <v>9</v>
      </c>
      <c r="D51" s="117">
        <v>18</v>
      </c>
      <c r="E51" s="115" t="s">
        <v>59</v>
      </c>
      <c r="F51" s="128" t="s">
        <v>60</v>
      </c>
      <c r="G51" s="129" t="s">
        <v>79</v>
      </c>
      <c r="H51" s="130">
        <f t="shared" si="1"/>
        <v>90</v>
      </c>
      <c r="I51" s="13" t="s">
        <v>91</v>
      </c>
      <c r="J51" s="51" t="s">
        <v>62</v>
      </c>
      <c r="K51" s="51" t="s">
        <v>63</v>
      </c>
      <c r="L51" s="3" t="s">
        <v>89</v>
      </c>
      <c r="M51" s="13" t="s">
        <v>65</v>
      </c>
      <c r="N51" s="3" t="s">
        <v>104</v>
      </c>
      <c r="O51" s="13" t="s">
        <v>92</v>
      </c>
      <c r="P51" s="4">
        <v>25</v>
      </c>
      <c r="Q51" s="13" t="s">
        <v>93</v>
      </c>
      <c r="R51" s="12" t="s">
        <v>10</v>
      </c>
    </row>
    <row r="52" spans="1:18" ht="14.1" customHeight="1">
      <c r="A52" s="29">
        <v>38</v>
      </c>
      <c r="B52" s="37">
        <v>3</v>
      </c>
      <c r="C52" s="111">
        <v>9</v>
      </c>
      <c r="D52" s="114">
        <v>18</v>
      </c>
      <c r="E52" s="115" t="s">
        <v>59</v>
      </c>
      <c r="F52" s="128" t="s">
        <v>60</v>
      </c>
      <c r="G52" s="129" t="s">
        <v>79</v>
      </c>
      <c r="H52" s="130">
        <f t="shared" ref="H52" si="2">IF((VALUE(G52)-VALUE(F52))&gt;=100,IF(MOD((VALUE(G52)-VALUE(F52)),100)=0,(VALUE(G52)-VALUE(F52))*0.6,IF((MOD(F52,100)&gt;0),(MOD((VALUE(G52)-VALUE(F52)),100)+(((VALUE(G52)-VALUE(F52))-MOD((VALUE(G52)-VALUE(F52)),100))*0.6))-40,MOD((VALUE(G52)-VALUE(F52)),100)+(((VALUE(G52)-VALUE(F52))-MOD((VALUE(G52)-VALUE(F52)),100))*0.6))),(VALUE(G52)-VALUE(F52)))</f>
        <v>90</v>
      </c>
      <c r="I52" s="13" t="s">
        <v>94</v>
      </c>
      <c r="J52" s="51" t="s">
        <v>95</v>
      </c>
      <c r="K52" s="51" t="s">
        <v>63</v>
      </c>
      <c r="L52" s="3" t="s">
        <v>95</v>
      </c>
      <c r="M52" s="13" t="s">
        <v>65</v>
      </c>
      <c r="N52" s="8" t="s">
        <v>95</v>
      </c>
      <c r="O52" s="13" t="s">
        <v>96</v>
      </c>
      <c r="P52" s="4">
        <v>25</v>
      </c>
      <c r="Q52" s="44" t="s">
        <v>97</v>
      </c>
      <c r="R52" s="14" t="s">
        <v>12</v>
      </c>
    </row>
    <row r="53" spans="1:18" ht="14.1" customHeight="1">
      <c r="A53" s="29">
        <v>38</v>
      </c>
      <c r="B53" s="37">
        <v>3</v>
      </c>
      <c r="C53" s="111">
        <v>9</v>
      </c>
      <c r="D53" s="117">
        <v>18</v>
      </c>
      <c r="E53" s="115" t="s">
        <v>59</v>
      </c>
      <c r="F53" s="128" t="s">
        <v>79</v>
      </c>
      <c r="G53" s="129" t="s">
        <v>81</v>
      </c>
      <c r="H53" s="130">
        <f t="shared" si="1"/>
        <v>90</v>
      </c>
      <c r="I53" s="13" t="s">
        <v>91</v>
      </c>
      <c r="J53" s="51" t="s">
        <v>62</v>
      </c>
      <c r="K53" s="51" t="s">
        <v>63</v>
      </c>
      <c r="L53" s="3" t="s">
        <v>89</v>
      </c>
      <c r="M53" s="13" t="s">
        <v>65</v>
      </c>
      <c r="N53" s="3" t="s">
        <v>104</v>
      </c>
      <c r="O53" s="13" t="s">
        <v>96</v>
      </c>
      <c r="P53" s="4">
        <v>25</v>
      </c>
      <c r="Q53" s="21" t="s">
        <v>77</v>
      </c>
      <c r="R53" s="12" t="s">
        <v>8</v>
      </c>
    </row>
    <row r="54" spans="1:18" ht="14.1" customHeight="1">
      <c r="A54" s="29">
        <v>38</v>
      </c>
      <c r="B54" s="37">
        <v>3</v>
      </c>
      <c r="C54" s="111">
        <v>9</v>
      </c>
      <c r="D54" s="117">
        <v>18</v>
      </c>
      <c r="E54" s="115" t="s">
        <v>59</v>
      </c>
      <c r="F54" s="128" t="s">
        <v>69</v>
      </c>
      <c r="G54" s="129" t="s">
        <v>82</v>
      </c>
      <c r="H54" s="130">
        <f t="shared" si="1"/>
        <v>60</v>
      </c>
      <c r="I54" s="13" t="s">
        <v>91</v>
      </c>
      <c r="J54" s="51" t="s">
        <v>62</v>
      </c>
      <c r="K54" s="51" t="s">
        <v>63</v>
      </c>
      <c r="L54" s="3" t="s">
        <v>89</v>
      </c>
      <c r="M54" s="13" t="s">
        <v>65</v>
      </c>
      <c r="N54" s="3" t="s">
        <v>104</v>
      </c>
      <c r="O54" s="13" t="s">
        <v>66</v>
      </c>
      <c r="P54" s="4">
        <v>25</v>
      </c>
      <c r="Q54" s="21" t="s">
        <v>77</v>
      </c>
      <c r="R54" s="12" t="s">
        <v>8</v>
      </c>
    </row>
    <row r="55" spans="1:18" ht="14.1" customHeight="1">
      <c r="A55" s="29">
        <v>38</v>
      </c>
      <c r="B55" s="37">
        <v>3</v>
      </c>
      <c r="C55" s="111">
        <v>9</v>
      </c>
      <c r="D55" s="117">
        <v>18</v>
      </c>
      <c r="E55" s="115" t="s">
        <v>59</v>
      </c>
      <c r="F55" s="128" t="s">
        <v>69</v>
      </c>
      <c r="G55" s="129" t="s">
        <v>82</v>
      </c>
      <c r="H55" s="130">
        <f t="shared" si="1"/>
        <v>60</v>
      </c>
      <c r="I55" s="13" t="s">
        <v>91</v>
      </c>
      <c r="J55" s="51" t="s">
        <v>62</v>
      </c>
      <c r="K55" s="51" t="s">
        <v>63</v>
      </c>
      <c r="L55" s="3" t="s">
        <v>89</v>
      </c>
      <c r="M55" s="13" t="s">
        <v>65</v>
      </c>
      <c r="N55" s="3" t="s">
        <v>104</v>
      </c>
      <c r="O55" s="13" t="s">
        <v>92</v>
      </c>
      <c r="P55" s="4">
        <v>25</v>
      </c>
      <c r="Q55" s="13" t="s">
        <v>93</v>
      </c>
      <c r="R55" s="12" t="s">
        <v>10</v>
      </c>
    </row>
    <row r="56" spans="1:18" ht="14.1" customHeight="1">
      <c r="A56" s="29">
        <v>38</v>
      </c>
      <c r="B56" s="37">
        <v>3</v>
      </c>
      <c r="C56" s="111">
        <v>9</v>
      </c>
      <c r="D56" s="117">
        <v>18</v>
      </c>
      <c r="E56" s="115" t="s">
        <v>59</v>
      </c>
      <c r="F56" s="128" t="s">
        <v>82</v>
      </c>
      <c r="G56" s="129" t="s">
        <v>70</v>
      </c>
      <c r="H56" s="130">
        <f t="shared" si="1"/>
        <v>60</v>
      </c>
      <c r="I56" s="13" t="s">
        <v>91</v>
      </c>
      <c r="J56" s="51" t="s">
        <v>62</v>
      </c>
      <c r="K56" s="51" t="s">
        <v>63</v>
      </c>
      <c r="L56" s="3" t="s">
        <v>89</v>
      </c>
      <c r="M56" s="13" t="s">
        <v>65</v>
      </c>
      <c r="N56" s="3" t="s">
        <v>104</v>
      </c>
      <c r="O56" s="13" t="s">
        <v>96</v>
      </c>
      <c r="P56" s="4">
        <v>25</v>
      </c>
      <c r="Q56" s="13" t="s">
        <v>93</v>
      </c>
      <c r="R56" s="12" t="s">
        <v>8</v>
      </c>
    </row>
    <row r="57" spans="1:18" ht="14.1" customHeight="1">
      <c r="A57" s="29">
        <v>38</v>
      </c>
      <c r="B57" s="37">
        <v>3</v>
      </c>
      <c r="C57" s="111">
        <v>9</v>
      </c>
      <c r="D57" s="114">
        <v>18</v>
      </c>
      <c r="E57" s="115" t="s">
        <v>59</v>
      </c>
      <c r="F57" s="128" t="s">
        <v>82</v>
      </c>
      <c r="G57" s="129" t="s">
        <v>70</v>
      </c>
      <c r="H57" s="130">
        <f t="shared" ref="H57:H58" si="3">IF((VALUE(G57)-VALUE(F57))&gt;=100,IF(MOD((VALUE(G57)-VALUE(F57)),100)=0,(VALUE(G57)-VALUE(F57))*0.6,IF((MOD(F57,100)&gt;0),(MOD((VALUE(G57)-VALUE(F57)),100)+(((VALUE(G57)-VALUE(F57))-MOD((VALUE(G57)-VALUE(F57)),100))*0.6))-40,MOD((VALUE(G57)-VALUE(F57)),100)+(((VALUE(G57)-VALUE(F57))-MOD((VALUE(G57)-VALUE(F57)),100))*0.6))),(VALUE(G57)-VALUE(F57)))</f>
        <v>60</v>
      </c>
      <c r="I57" s="13" t="s">
        <v>94</v>
      </c>
      <c r="J57" s="51" t="s">
        <v>95</v>
      </c>
      <c r="K57" s="51" t="s">
        <v>63</v>
      </c>
      <c r="L57" s="3" t="s">
        <v>95</v>
      </c>
      <c r="M57" s="13" t="s">
        <v>65</v>
      </c>
      <c r="N57" s="8" t="s">
        <v>95</v>
      </c>
      <c r="O57" s="13" t="s">
        <v>66</v>
      </c>
      <c r="P57" s="4">
        <v>25</v>
      </c>
      <c r="Q57" s="44" t="s">
        <v>77</v>
      </c>
      <c r="R57" s="14" t="s">
        <v>12</v>
      </c>
    </row>
    <row r="58" spans="1:18" ht="14.1" customHeight="1">
      <c r="A58" s="29">
        <v>38</v>
      </c>
      <c r="B58" s="37">
        <v>3</v>
      </c>
      <c r="C58" s="111">
        <v>9</v>
      </c>
      <c r="D58" s="114">
        <v>18</v>
      </c>
      <c r="E58" s="115" t="s">
        <v>59</v>
      </c>
      <c r="F58" s="128" t="s">
        <v>70</v>
      </c>
      <c r="G58" s="129" t="s">
        <v>98</v>
      </c>
      <c r="H58" s="130">
        <f t="shared" si="3"/>
        <v>60</v>
      </c>
      <c r="I58" s="13" t="s">
        <v>94</v>
      </c>
      <c r="J58" s="51" t="s">
        <v>95</v>
      </c>
      <c r="K58" s="51" t="s">
        <v>63</v>
      </c>
      <c r="L58" s="3" t="s">
        <v>95</v>
      </c>
      <c r="M58" s="13" t="s">
        <v>65</v>
      </c>
      <c r="N58" s="8" t="s">
        <v>95</v>
      </c>
      <c r="O58" s="13" t="s">
        <v>92</v>
      </c>
      <c r="P58" s="4">
        <v>25</v>
      </c>
      <c r="Q58" s="44" t="s">
        <v>97</v>
      </c>
      <c r="R58" s="14" t="s">
        <v>12</v>
      </c>
    </row>
    <row r="59" spans="1:18" ht="14.1" customHeight="1">
      <c r="A59" s="29">
        <v>38</v>
      </c>
      <c r="B59" s="37">
        <v>3</v>
      </c>
      <c r="C59" s="111">
        <v>9</v>
      </c>
      <c r="D59" s="117">
        <v>19</v>
      </c>
      <c r="E59" s="115" t="s">
        <v>78</v>
      </c>
      <c r="F59" s="128" t="s">
        <v>60</v>
      </c>
      <c r="G59" s="129" t="s">
        <v>79</v>
      </c>
      <c r="H59" s="130">
        <f t="shared" si="1"/>
        <v>90</v>
      </c>
      <c r="I59" s="13" t="s">
        <v>91</v>
      </c>
      <c r="J59" s="51" t="s">
        <v>62</v>
      </c>
      <c r="K59" s="51" t="s">
        <v>63</v>
      </c>
      <c r="L59" s="3" t="s">
        <v>80</v>
      </c>
      <c r="M59" s="13" t="s">
        <v>65</v>
      </c>
      <c r="N59" s="3"/>
      <c r="O59" s="13" t="s">
        <v>66</v>
      </c>
      <c r="P59" s="4">
        <v>25</v>
      </c>
      <c r="Q59" s="13" t="s">
        <v>77</v>
      </c>
      <c r="R59" s="12" t="s">
        <v>11</v>
      </c>
    </row>
    <row r="60" spans="1:18" ht="14.1" customHeight="1">
      <c r="A60" s="29">
        <v>38</v>
      </c>
      <c r="B60" s="37">
        <v>3</v>
      </c>
      <c r="C60" s="111">
        <v>9</v>
      </c>
      <c r="D60" s="117">
        <v>19</v>
      </c>
      <c r="E60" s="115" t="s">
        <v>78</v>
      </c>
      <c r="F60" s="128" t="s">
        <v>79</v>
      </c>
      <c r="G60" s="129" t="s">
        <v>81</v>
      </c>
      <c r="H60" s="130">
        <f t="shared" si="1"/>
        <v>90</v>
      </c>
      <c r="I60" s="13" t="s">
        <v>91</v>
      </c>
      <c r="J60" s="51" t="s">
        <v>62</v>
      </c>
      <c r="K60" s="51" t="s">
        <v>63</v>
      </c>
      <c r="L60" s="3" t="s">
        <v>80</v>
      </c>
      <c r="M60" s="13" t="s">
        <v>65</v>
      </c>
      <c r="N60" s="3"/>
      <c r="O60" s="50" t="s">
        <v>71</v>
      </c>
      <c r="P60" s="4">
        <v>50</v>
      </c>
      <c r="Q60" s="14" t="s">
        <v>67</v>
      </c>
      <c r="R60" s="17" t="s">
        <v>11</v>
      </c>
    </row>
    <row r="61" spans="1:18" ht="14.1" customHeight="1">
      <c r="A61" s="29">
        <v>38</v>
      </c>
      <c r="B61" s="37">
        <v>3</v>
      </c>
      <c r="C61" s="111">
        <v>9</v>
      </c>
      <c r="D61" s="117">
        <v>19</v>
      </c>
      <c r="E61" s="115" t="s">
        <v>78</v>
      </c>
      <c r="F61" s="128" t="s">
        <v>69</v>
      </c>
      <c r="G61" s="129" t="s">
        <v>69</v>
      </c>
      <c r="H61" s="130">
        <f t="shared" si="1"/>
        <v>0</v>
      </c>
      <c r="I61" s="13" t="s">
        <v>91</v>
      </c>
      <c r="J61" s="51" t="s">
        <v>62</v>
      </c>
      <c r="K61" s="51" t="s">
        <v>63</v>
      </c>
      <c r="L61" s="3" t="s">
        <v>80</v>
      </c>
      <c r="M61" s="13" t="s">
        <v>65</v>
      </c>
      <c r="N61" s="3"/>
      <c r="O61" s="13" t="s">
        <v>66</v>
      </c>
      <c r="P61" s="4">
        <v>25</v>
      </c>
      <c r="Q61" s="21" t="s">
        <v>77</v>
      </c>
      <c r="R61" s="17" t="s">
        <v>11</v>
      </c>
    </row>
    <row r="62" spans="1:18" ht="14.1" customHeight="1">
      <c r="A62" s="29">
        <v>38</v>
      </c>
      <c r="B62" s="37">
        <v>3</v>
      </c>
      <c r="C62" s="111">
        <v>9</v>
      </c>
      <c r="D62" s="117">
        <v>19</v>
      </c>
      <c r="E62" s="115" t="s">
        <v>78</v>
      </c>
      <c r="F62" s="128" t="s">
        <v>82</v>
      </c>
      <c r="G62" s="129" t="s">
        <v>70</v>
      </c>
      <c r="H62" s="130">
        <f t="shared" si="1"/>
        <v>60</v>
      </c>
      <c r="I62" s="13" t="s">
        <v>91</v>
      </c>
      <c r="J62" s="51" t="s">
        <v>62</v>
      </c>
      <c r="K62" s="51" t="s">
        <v>63</v>
      </c>
      <c r="L62" s="3" t="s">
        <v>80</v>
      </c>
      <c r="M62" s="13" t="s">
        <v>65</v>
      </c>
      <c r="N62" s="3"/>
      <c r="O62" s="50" t="s">
        <v>71</v>
      </c>
      <c r="P62" s="4">
        <v>50</v>
      </c>
      <c r="Q62" s="14" t="s">
        <v>67</v>
      </c>
      <c r="R62" s="17" t="s">
        <v>11</v>
      </c>
    </row>
    <row r="63" spans="1:18" ht="14.1" customHeight="1">
      <c r="A63" s="29">
        <v>38</v>
      </c>
      <c r="B63" s="37">
        <v>3</v>
      </c>
      <c r="C63" s="111">
        <v>9</v>
      </c>
      <c r="D63" s="117">
        <v>20</v>
      </c>
      <c r="E63" s="115" t="s">
        <v>83</v>
      </c>
      <c r="F63" s="128" t="s">
        <v>60</v>
      </c>
      <c r="G63" s="129" t="s">
        <v>79</v>
      </c>
      <c r="H63" s="130">
        <f t="shared" si="1"/>
        <v>90</v>
      </c>
      <c r="I63" s="13" t="s">
        <v>91</v>
      </c>
      <c r="J63" s="51" t="s">
        <v>62</v>
      </c>
      <c r="K63" s="51" t="s">
        <v>63</v>
      </c>
      <c r="L63" s="3" t="s">
        <v>84</v>
      </c>
      <c r="M63" s="13" t="s">
        <v>65</v>
      </c>
      <c r="N63" s="3" t="s">
        <v>105</v>
      </c>
      <c r="O63" s="13" t="s">
        <v>66</v>
      </c>
      <c r="P63" s="4">
        <v>25</v>
      </c>
      <c r="Q63" s="13" t="s">
        <v>77</v>
      </c>
      <c r="R63" s="12" t="s">
        <v>9</v>
      </c>
    </row>
    <row r="64" spans="1:18" ht="14.1" customHeight="1">
      <c r="A64" s="29">
        <v>38</v>
      </c>
      <c r="B64" s="37">
        <v>3</v>
      </c>
      <c r="C64" s="111">
        <v>9</v>
      </c>
      <c r="D64" s="117">
        <v>20</v>
      </c>
      <c r="E64" s="115" t="s">
        <v>83</v>
      </c>
      <c r="F64" s="128" t="s">
        <v>79</v>
      </c>
      <c r="G64" s="129" t="s">
        <v>81</v>
      </c>
      <c r="H64" s="130">
        <f t="shared" si="1"/>
        <v>90</v>
      </c>
      <c r="I64" s="13" t="s">
        <v>91</v>
      </c>
      <c r="J64" s="51" t="s">
        <v>62</v>
      </c>
      <c r="K64" s="51" t="s">
        <v>63</v>
      </c>
      <c r="L64" s="3" t="s">
        <v>84</v>
      </c>
      <c r="M64" s="13" t="s">
        <v>65</v>
      </c>
      <c r="N64" s="3" t="s">
        <v>105</v>
      </c>
      <c r="O64" s="50" t="s">
        <v>71</v>
      </c>
      <c r="P64" s="4">
        <v>50</v>
      </c>
      <c r="Q64" s="14" t="s">
        <v>67</v>
      </c>
      <c r="R64" s="12" t="s">
        <v>9</v>
      </c>
    </row>
    <row r="65" spans="1:18" ht="14.1" customHeight="1">
      <c r="A65" s="29">
        <v>38</v>
      </c>
      <c r="B65" s="37">
        <v>3</v>
      </c>
      <c r="C65" s="111">
        <v>9</v>
      </c>
      <c r="D65" s="117">
        <v>20</v>
      </c>
      <c r="E65" s="115" t="s">
        <v>83</v>
      </c>
      <c r="F65" s="128" t="s">
        <v>69</v>
      </c>
      <c r="G65" s="129" t="s">
        <v>82</v>
      </c>
      <c r="H65" s="130">
        <f t="shared" si="1"/>
        <v>60</v>
      </c>
      <c r="I65" s="13" t="s">
        <v>91</v>
      </c>
      <c r="J65" s="51" t="s">
        <v>62</v>
      </c>
      <c r="K65" s="51" t="s">
        <v>63</v>
      </c>
      <c r="L65" s="3" t="s">
        <v>84</v>
      </c>
      <c r="M65" s="13" t="s">
        <v>65</v>
      </c>
      <c r="N65" s="3" t="s">
        <v>105</v>
      </c>
      <c r="O65" s="13" t="s">
        <v>66</v>
      </c>
      <c r="P65" s="4">
        <v>25</v>
      </c>
      <c r="Q65" s="21" t="s">
        <v>77</v>
      </c>
      <c r="R65" s="12" t="s">
        <v>9</v>
      </c>
    </row>
    <row r="66" spans="1:18" ht="14.1" customHeight="1">
      <c r="A66" s="29">
        <v>38</v>
      </c>
      <c r="B66" s="37">
        <v>3</v>
      </c>
      <c r="C66" s="111">
        <v>9</v>
      </c>
      <c r="D66" s="117">
        <v>20</v>
      </c>
      <c r="E66" s="115" t="s">
        <v>83</v>
      </c>
      <c r="F66" s="128" t="s">
        <v>82</v>
      </c>
      <c r="G66" s="129" t="s">
        <v>70</v>
      </c>
      <c r="H66" s="130">
        <f t="shared" si="1"/>
        <v>60</v>
      </c>
      <c r="I66" s="13" t="s">
        <v>91</v>
      </c>
      <c r="J66" s="51" t="s">
        <v>62</v>
      </c>
      <c r="K66" s="51" t="s">
        <v>63</v>
      </c>
      <c r="L66" s="3" t="s">
        <v>84</v>
      </c>
      <c r="M66" s="13" t="s">
        <v>65</v>
      </c>
      <c r="N66" s="3" t="s">
        <v>105</v>
      </c>
      <c r="O66" s="50" t="s">
        <v>71</v>
      </c>
      <c r="P66" s="4">
        <v>50</v>
      </c>
      <c r="Q66" s="14" t="s">
        <v>67</v>
      </c>
      <c r="R66" s="12" t="s">
        <v>9</v>
      </c>
    </row>
    <row r="67" spans="1:18" ht="14.1" customHeight="1">
      <c r="A67" s="29">
        <v>38</v>
      </c>
      <c r="B67" s="37">
        <v>3</v>
      </c>
      <c r="C67" s="111">
        <v>9</v>
      </c>
      <c r="D67" s="117">
        <v>21</v>
      </c>
      <c r="E67" s="115" t="s">
        <v>86</v>
      </c>
      <c r="F67" s="128" t="s">
        <v>60</v>
      </c>
      <c r="G67" s="129" t="s">
        <v>79</v>
      </c>
      <c r="H67" s="130">
        <f t="shared" si="1"/>
        <v>90</v>
      </c>
      <c r="I67" s="13" t="s">
        <v>91</v>
      </c>
      <c r="J67" s="51" t="s">
        <v>62</v>
      </c>
      <c r="K67" s="51" t="s">
        <v>63</v>
      </c>
      <c r="L67" s="3" t="s">
        <v>106</v>
      </c>
      <c r="M67" s="13" t="s">
        <v>65</v>
      </c>
      <c r="N67" s="3" t="s">
        <v>64</v>
      </c>
      <c r="O67" s="13" t="s">
        <v>66</v>
      </c>
      <c r="P67" s="4">
        <v>25</v>
      </c>
      <c r="Q67" s="13" t="s">
        <v>77</v>
      </c>
      <c r="R67" s="12" t="s">
        <v>8</v>
      </c>
    </row>
    <row r="68" spans="1:18" ht="14.1" customHeight="1">
      <c r="A68" s="29">
        <v>38</v>
      </c>
      <c r="B68" s="37">
        <v>3</v>
      </c>
      <c r="C68" s="111">
        <v>9</v>
      </c>
      <c r="D68" s="117">
        <v>21</v>
      </c>
      <c r="E68" s="115" t="s">
        <v>86</v>
      </c>
      <c r="F68" s="128" t="s">
        <v>60</v>
      </c>
      <c r="G68" s="129" t="s">
        <v>79</v>
      </c>
      <c r="H68" s="130">
        <f t="shared" si="1"/>
        <v>90</v>
      </c>
      <c r="I68" s="13" t="s">
        <v>91</v>
      </c>
      <c r="J68" s="51" t="s">
        <v>62</v>
      </c>
      <c r="K68" s="51" t="s">
        <v>63</v>
      </c>
      <c r="L68" s="3" t="s">
        <v>106</v>
      </c>
      <c r="M68" s="13" t="s">
        <v>65</v>
      </c>
      <c r="N68" s="3" t="s">
        <v>64</v>
      </c>
      <c r="O68" s="13" t="s">
        <v>92</v>
      </c>
      <c r="P68" s="4">
        <v>25</v>
      </c>
      <c r="Q68" s="13" t="s">
        <v>93</v>
      </c>
      <c r="R68" s="12" t="s">
        <v>13</v>
      </c>
    </row>
    <row r="69" spans="1:18" ht="14.1" customHeight="1">
      <c r="A69" s="29">
        <v>38</v>
      </c>
      <c r="B69" s="37">
        <v>3</v>
      </c>
      <c r="C69" s="111">
        <v>9</v>
      </c>
      <c r="D69" s="117">
        <v>21</v>
      </c>
      <c r="E69" s="115" t="s">
        <v>86</v>
      </c>
      <c r="F69" s="128" t="s">
        <v>79</v>
      </c>
      <c r="G69" s="129" t="s">
        <v>81</v>
      </c>
      <c r="H69" s="130">
        <f t="shared" si="1"/>
        <v>90</v>
      </c>
      <c r="I69" s="13" t="s">
        <v>91</v>
      </c>
      <c r="J69" s="51" t="s">
        <v>62</v>
      </c>
      <c r="K69" s="51" t="s">
        <v>63</v>
      </c>
      <c r="L69" s="3" t="s">
        <v>106</v>
      </c>
      <c r="M69" s="13" t="s">
        <v>65</v>
      </c>
      <c r="N69" s="3" t="s">
        <v>64</v>
      </c>
      <c r="O69" s="13" t="s">
        <v>96</v>
      </c>
      <c r="P69" s="4">
        <v>25</v>
      </c>
      <c r="Q69" s="21" t="s">
        <v>77</v>
      </c>
      <c r="R69" s="12" t="s">
        <v>8</v>
      </c>
    </row>
    <row r="70" spans="1:18" ht="14.1" customHeight="1">
      <c r="A70" s="29">
        <v>38</v>
      </c>
      <c r="B70" s="37">
        <v>3</v>
      </c>
      <c r="C70" s="111">
        <v>9</v>
      </c>
      <c r="D70" s="117">
        <v>21</v>
      </c>
      <c r="E70" s="115" t="s">
        <v>86</v>
      </c>
      <c r="F70" s="128" t="s">
        <v>69</v>
      </c>
      <c r="G70" s="129" t="s">
        <v>82</v>
      </c>
      <c r="H70" s="130">
        <f t="shared" si="1"/>
        <v>60</v>
      </c>
      <c r="I70" s="13" t="s">
        <v>91</v>
      </c>
      <c r="J70" s="51" t="s">
        <v>62</v>
      </c>
      <c r="K70" s="51" t="s">
        <v>63</v>
      </c>
      <c r="L70" s="3" t="s">
        <v>106</v>
      </c>
      <c r="M70" s="13" t="s">
        <v>65</v>
      </c>
      <c r="N70" s="3" t="s">
        <v>64</v>
      </c>
      <c r="O70" s="13" t="s">
        <v>66</v>
      </c>
      <c r="P70" s="4">
        <v>25</v>
      </c>
      <c r="Q70" s="21" t="s">
        <v>77</v>
      </c>
      <c r="R70" s="12" t="s">
        <v>8</v>
      </c>
    </row>
    <row r="71" spans="1:18" ht="14.1" customHeight="1">
      <c r="A71" s="29">
        <v>38</v>
      </c>
      <c r="B71" s="37">
        <v>3</v>
      </c>
      <c r="C71" s="111">
        <v>9</v>
      </c>
      <c r="D71" s="117">
        <v>21</v>
      </c>
      <c r="E71" s="115" t="s">
        <v>86</v>
      </c>
      <c r="F71" s="128" t="s">
        <v>69</v>
      </c>
      <c r="G71" s="129" t="s">
        <v>82</v>
      </c>
      <c r="H71" s="130">
        <f t="shared" si="1"/>
        <v>60</v>
      </c>
      <c r="I71" s="13" t="s">
        <v>91</v>
      </c>
      <c r="J71" s="51" t="s">
        <v>62</v>
      </c>
      <c r="K71" s="51" t="s">
        <v>63</v>
      </c>
      <c r="L71" s="3" t="s">
        <v>106</v>
      </c>
      <c r="M71" s="13" t="s">
        <v>65</v>
      </c>
      <c r="N71" s="3" t="s">
        <v>64</v>
      </c>
      <c r="O71" s="13" t="s">
        <v>92</v>
      </c>
      <c r="P71" s="4">
        <v>25</v>
      </c>
      <c r="Q71" s="13" t="s">
        <v>93</v>
      </c>
      <c r="R71" s="12" t="s">
        <v>13</v>
      </c>
    </row>
    <row r="72" spans="1:18" ht="14.1" customHeight="1">
      <c r="A72" s="29">
        <v>38</v>
      </c>
      <c r="B72" s="37">
        <v>3</v>
      </c>
      <c r="C72" s="111">
        <v>9</v>
      </c>
      <c r="D72" s="117">
        <v>21</v>
      </c>
      <c r="E72" s="115" t="s">
        <v>86</v>
      </c>
      <c r="F72" s="128" t="s">
        <v>82</v>
      </c>
      <c r="G72" s="129" t="s">
        <v>70</v>
      </c>
      <c r="H72" s="130">
        <f t="shared" si="1"/>
        <v>60</v>
      </c>
      <c r="I72" s="13" t="s">
        <v>91</v>
      </c>
      <c r="J72" s="51" t="s">
        <v>62</v>
      </c>
      <c r="K72" s="51" t="s">
        <v>63</v>
      </c>
      <c r="L72" s="3" t="s">
        <v>106</v>
      </c>
      <c r="M72" s="13" t="s">
        <v>65</v>
      </c>
      <c r="N72" s="3" t="s">
        <v>64</v>
      </c>
      <c r="O72" s="13" t="s">
        <v>96</v>
      </c>
      <c r="P72" s="4">
        <v>25</v>
      </c>
      <c r="Q72" s="13" t="s">
        <v>93</v>
      </c>
      <c r="R72" s="12" t="s">
        <v>8</v>
      </c>
    </row>
    <row r="73" spans="1:18" ht="14.1" customHeight="1">
      <c r="A73" s="29">
        <v>38</v>
      </c>
      <c r="B73" s="37">
        <v>3</v>
      </c>
      <c r="C73" s="111">
        <v>9</v>
      </c>
      <c r="D73" s="117">
        <v>22</v>
      </c>
      <c r="E73" s="115" t="s">
        <v>87</v>
      </c>
      <c r="F73" s="128" t="s">
        <v>60</v>
      </c>
      <c r="G73" s="129" t="s">
        <v>79</v>
      </c>
      <c r="H73" s="130">
        <f t="shared" si="1"/>
        <v>90</v>
      </c>
      <c r="I73" s="13" t="s">
        <v>61</v>
      </c>
      <c r="J73" s="51" t="s">
        <v>101</v>
      </c>
      <c r="K73" s="51" t="s">
        <v>102</v>
      </c>
      <c r="L73" s="3" t="s">
        <v>107</v>
      </c>
      <c r="M73" s="13" t="s">
        <v>65</v>
      </c>
      <c r="N73" s="3" t="s">
        <v>107</v>
      </c>
      <c r="O73" s="13" t="s">
        <v>66</v>
      </c>
      <c r="P73" s="4">
        <v>25</v>
      </c>
      <c r="Q73" s="13" t="s">
        <v>77</v>
      </c>
      <c r="R73" s="12" t="s">
        <v>10</v>
      </c>
    </row>
    <row r="74" spans="1:18" ht="14.1" customHeight="1">
      <c r="A74" s="29">
        <v>38</v>
      </c>
      <c r="B74" s="37">
        <v>3</v>
      </c>
      <c r="C74" s="111">
        <v>9</v>
      </c>
      <c r="D74" s="117">
        <v>22</v>
      </c>
      <c r="E74" s="115" t="s">
        <v>87</v>
      </c>
      <c r="F74" s="128" t="s">
        <v>79</v>
      </c>
      <c r="G74" s="129" t="s">
        <v>81</v>
      </c>
      <c r="H74" s="130">
        <f t="shared" si="1"/>
        <v>90</v>
      </c>
      <c r="I74" s="13" t="s">
        <v>61</v>
      </c>
      <c r="J74" s="51" t="s">
        <v>101</v>
      </c>
      <c r="K74" s="51" t="s">
        <v>102</v>
      </c>
      <c r="L74" s="3" t="s">
        <v>107</v>
      </c>
      <c r="M74" s="13" t="s">
        <v>65</v>
      </c>
      <c r="N74" s="3" t="s">
        <v>107</v>
      </c>
      <c r="O74" s="50" t="s">
        <v>71</v>
      </c>
      <c r="P74" s="4">
        <v>50</v>
      </c>
      <c r="Q74" s="14" t="s">
        <v>67</v>
      </c>
      <c r="R74" s="12" t="s">
        <v>10</v>
      </c>
    </row>
    <row r="75" spans="1:18" ht="14.1" customHeight="1">
      <c r="A75" s="29">
        <v>38</v>
      </c>
      <c r="B75" s="37">
        <v>3</v>
      </c>
      <c r="C75" s="111">
        <v>9</v>
      </c>
      <c r="D75" s="117">
        <v>22</v>
      </c>
      <c r="E75" s="115" t="s">
        <v>87</v>
      </c>
      <c r="F75" s="128" t="s">
        <v>69</v>
      </c>
      <c r="G75" s="129" t="s">
        <v>82</v>
      </c>
      <c r="H75" s="130">
        <f t="shared" si="1"/>
        <v>60</v>
      </c>
      <c r="I75" s="13" t="s">
        <v>61</v>
      </c>
      <c r="J75" s="51" t="s">
        <v>101</v>
      </c>
      <c r="K75" s="51" t="s">
        <v>102</v>
      </c>
      <c r="L75" s="3" t="s">
        <v>107</v>
      </c>
      <c r="M75" s="13" t="s">
        <v>65</v>
      </c>
      <c r="N75" s="3" t="s">
        <v>107</v>
      </c>
      <c r="O75" s="13" t="s">
        <v>66</v>
      </c>
      <c r="P75" s="4">
        <v>25</v>
      </c>
      <c r="Q75" s="21" t="s">
        <v>77</v>
      </c>
      <c r="R75" s="12" t="s">
        <v>10</v>
      </c>
    </row>
    <row r="76" spans="1:18" ht="14.1" customHeight="1">
      <c r="A76" s="30">
        <v>38</v>
      </c>
      <c r="B76" s="38">
        <v>3</v>
      </c>
      <c r="C76" s="116">
        <v>9</v>
      </c>
      <c r="D76" s="117">
        <v>22</v>
      </c>
      <c r="E76" s="115" t="s">
        <v>87</v>
      </c>
      <c r="F76" s="128" t="s">
        <v>82</v>
      </c>
      <c r="G76" s="129" t="s">
        <v>70</v>
      </c>
      <c r="H76" s="130">
        <f t="shared" si="1"/>
        <v>60</v>
      </c>
      <c r="I76" s="13" t="s">
        <v>61</v>
      </c>
      <c r="J76" s="51" t="s">
        <v>101</v>
      </c>
      <c r="K76" s="51" t="s">
        <v>102</v>
      </c>
      <c r="L76" s="3" t="s">
        <v>107</v>
      </c>
      <c r="M76" s="13" t="s">
        <v>65</v>
      </c>
      <c r="N76" s="3" t="s">
        <v>107</v>
      </c>
      <c r="O76" s="50" t="s">
        <v>71</v>
      </c>
      <c r="P76" s="4">
        <v>50</v>
      </c>
      <c r="Q76" s="14" t="s">
        <v>67</v>
      </c>
      <c r="R76" s="19" t="s">
        <v>10</v>
      </c>
    </row>
    <row r="77" spans="1:18" ht="14.1" customHeight="1">
      <c r="A77" s="28">
        <v>39</v>
      </c>
      <c r="B77" s="36">
        <v>4</v>
      </c>
      <c r="C77" s="111">
        <v>9</v>
      </c>
      <c r="D77" s="120">
        <v>25</v>
      </c>
      <c r="E77" s="113" t="s">
        <v>59</v>
      </c>
      <c r="F77" s="125" t="s">
        <v>60</v>
      </c>
      <c r="G77" s="126" t="s">
        <v>79</v>
      </c>
      <c r="H77" s="127">
        <f t="shared" si="1"/>
        <v>90</v>
      </c>
      <c r="I77" s="41" t="s">
        <v>91</v>
      </c>
      <c r="J77" s="84" t="s">
        <v>62</v>
      </c>
      <c r="K77" s="84" t="s">
        <v>63</v>
      </c>
      <c r="L77" s="40" t="s">
        <v>106</v>
      </c>
      <c r="M77" s="41" t="s">
        <v>65</v>
      </c>
      <c r="N77" s="40" t="s">
        <v>108</v>
      </c>
      <c r="O77" s="41" t="s">
        <v>66</v>
      </c>
      <c r="P77" s="39">
        <v>25</v>
      </c>
      <c r="Q77" s="43" t="s">
        <v>77</v>
      </c>
      <c r="R77" s="11" t="s">
        <v>8</v>
      </c>
    </row>
    <row r="78" spans="1:18" ht="14.1" customHeight="1">
      <c r="A78" s="29">
        <v>39</v>
      </c>
      <c r="B78" s="37">
        <v>4</v>
      </c>
      <c r="C78" s="111">
        <v>9</v>
      </c>
      <c r="D78" s="117">
        <v>25</v>
      </c>
      <c r="E78" s="115" t="s">
        <v>59</v>
      </c>
      <c r="F78" s="128" t="s">
        <v>60</v>
      </c>
      <c r="G78" s="129" t="s">
        <v>79</v>
      </c>
      <c r="H78" s="130">
        <f t="shared" si="1"/>
        <v>90</v>
      </c>
      <c r="I78" s="13" t="s">
        <v>91</v>
      </c>
      <c r="J78" s="51" t="s">
        <v>62</v>
      </c>
      <c r="K78" s="51" t="s">
        <v>63</v>
      </c>
      <c r="L78" s="3" t="s">
        <v>106</v>
      </c>
      <c r="M78" s="13" t="s">
        <v>65</v>
      </c>
      <c r="N78" s="3" t="s">
        <v>108</v>
      </c>
      <c r="O78" s="13" t="s">
        <v>92</v>
      </c>
      <c r="P78" s="4">
        <v>25</v>
      </c>
      <c r="Q78" s="44" t="s">
        <v>93</v>
      </c>
      <c r="R78" s="14" t="s">
        <v>10</v>
      </c>
    </row>
    <row r="79" spans="1:18" ht="14.1" customHeight="1">
      <c r="A79" s="29">
        <v>39</v>
      </c>
      <c r="B79" s="37">
        <v>4</v>
      </c>
      <c r="C79" s="111">
        <v>9</v>
      </c>
      <c r="D79" s="114">
        <v>25</v>
      </c>
      <c r="E79" s="115" t="s">
        <v>59</v>
      </c>
      <c r="F79" s="128" t="s">
        <v>60</v>
      </c>
      <c r="G79" s="129" t="s">
        <v>79</v>
      </c>
      <c r="H79" s="130">
        <f t="shared" ref="H79" si="4">IF((VALUE(G79)-VALUE(F79))&gt;=100,IF(MOD((VALUE(G79)-VALUE(F79)),100)=0,(VALUE(G79)-VALUE(F79))*0.6,IF((MOD(F79,100)&gt;0),(MOD((VALUE(G79)-VALUE(F79)),100)+(((VALUE(G79)-VALUE(F79))-MOD((VALUE(G79)-VALUE(F79)),100))*0.6))-40,MOD((VALUE(G79)-VALUE(F79)),100)+(((VALUE(G79)-VALUE(F79))-MOD((VALUE(G79)-VALUE(F79)),100))*0.6))),(VALUE(G79)-VALUE(F79)))</f>
        <v>90</v>
      </c>
      <c r="I79" s="13" t="s">
        <v>94</v>
      </c>
      <c r="J79" s="51" t="s">
        <v>95</v>
      </c>
      <c r="K79" s="51" t="s">
        <v>63</v>
      </c>
      <c r="L79" s="3" t="s">
        <v>95</v>
      </c>
      <c r="M79" s="13" t="s">
        <v>65</v>
      </c>
      <c r="N79" s="8" t="s">
        <v>95</v>
      </c>
      <c r="O79" s="13" t="s">
        <v>96</v>
      </c>
      <c r="P79" s="4">
        <v>25</v>
      </c>
      <c r="Q79" s="44" t="s">
        <v>97</v>
      </c>
      <c r="R79" s="14" t="s">
        <v>12</v>
      </c>
    </row>
    <row r="80" spans="1:18" ht="14.1" customHeight="1">
      <c r="A80" s="29">
        <v>39</v>
      </c>
      <c r="B80" s="37">
        <v>4</v>
      </c>
      <c r="C80" s="111">
        <v>9</v>
      </c>
      <c r="D80" s="117">
        <v>25</v>
      </c>
      <c r="E80" s="115" t="s">
        <v>59</v>
      </c>
      <c r="F80" s="128" t="s">
        <v>79</v>
      </c>
      <c r="G80" s="129" t="s">
        <v>81</v>
      </c>
      <c r="H80" s="130">
        <f t="shared" si="1"/>
        <v>90</v>
      </c>
      <c r="I80" s="13" t="s">
        <v>91</v>
      </c>
      <c r="J80" s="51" t="s">
        <v>62</v>
      </c>
      <c r="K80" s="51" t="s">
        <v>63</v>
      </c>
      <c r="L80" s="3" t="s">
        <v>106</v>
      </c>
      <c r="M80" s="13" t="s">
        <v>65</v>
      </c>
      <c r="N80" s="3" t="s">
        <v>108</v>
      </c>
      <c r="O80" s="13" t="s">
        <v>96</v>
      </c>
      <c r="P80" s="4">
        <v>25</v>
      </c>
      <c r="Q80" s="87" t="s">
        <v>77</v>
      </c>
      <c r="R80" s="14" t="s">
        <v>8</v>
      </c>
    </row>
    <row r="81" spans="1:18" ht="14.1" customHeight="1">
      <c r="A81" s="29">
        <v>39</v>
      </c>
      <c r="B81" s="37">
        <v>4</v>
      </c>
      <c r="C81" s="111">
        <v>9</v>
      </c>
      <c r="D81" s="117">
        <v>25</v>
      </c>
      <c r="E81" s="115" t="s">
        <v>59</v>
      </c>
      <c r="F81" s="128" t="s">
        <v>69</v>
      </c>
      <c r="G81" s="129" t="s">
        <v>82</v>
      </c>
      <c r="H81" s="130">
        <f t="shared" si="1"/>
        <v>60</v>
      </c>
      <c r="I81" s="13" t="s">
        <v>91</v>
      </c>
      <c r="J81" s="51" t="s">
        <v>62</v>
      </c>
      <c r="K81" s="51" t="s">
        <v>63</v>
      </c>
      <c r="L81" s="3" t="s">
        <v>106</v>
      </c>
      <c r="M81" s="13" t="s">
        <v>65</v>
      </c>
      <c r="N81" s="3" t="s">
        <v>108</v>
      </c>
      <c r="O81" s="13" t="s">
        <v>66</v>
      </c>
      <c r="P81" s="4">
        <v>25</v>
      </c>
      <c r="Q81" s="87" t="s">
        <v>77</v>
      </c>
      <c r="R81" s="14" t="s">
        <v>8</v>
      </c>
    </row>
    <row r="82" spans="1:18" ht="14.1" customHeight="1">
      <c r="A82" s="29">
        <v>39</v>
      </c>
      <c r="B82" s="37">
        <v>4</v>
      </c>
      <c r="C82" s="111">
        <v>9</v>
      </c>
      <c r="D82" s="117">
        <v>25</v>
      </c>
      <c r="E82" s="115" t="s">
        <v>59</v>
      </c>
      <c r="F82" s="128" t="s">
        <v>69</v>
      </c>
      <c r="G82" s="129" t="s">
        <v>82</v>
      </c>
      <c r="H82" s="130">
        <f t="shared" si="1"/>
        <v>60</v>
      </c>
      <c r="I82" s="13" t="s">
        <v>91</v>
      </c>
      <c r="J82" s="51" t="s">
        <v>62</v>
      </c>
      <c r="K82" s="51" t="s">
        <v>63</v>
      </c>
      <c r="L82" s="3" t="s">
        <v>106</v>
      </c>
      <c r="M82" s="13" t="s">
        <v>65</v>
      </c>
      <c r="N82" s="3" t="s">
        <v>108</v>
      </c>
      <c r="O82" s="13" t="s">
        <v>92</v>
      </c>
      <c r="P82" s="4">
        <v>25</v>
      </c>
      <c r="Q82" s="44" t="s">
        <v>93</v>
      </c>
      <c r="R82" s="14" t="s">
        <v>10</v>
      </c>
    </row>
    <row r="83" spans="1:18" ht="14.1" customHeight="1">
      <c r="A83" s="29">
        <v>39</v>
      </c>
      <c r="B83" s="37">
        <v>4</v>
      </c>
      <c r="C83" s="111">
        <v>9</v>
      </c>
      <c r="D83" s="117">
        <v>25</v>
      </c>
      <c r="E83" s="115" t="s">
        <v>59</v>
      </c>
      <c r="F83" s="128" t="s">
        <v>82</v>
      </c>
      <c r="G83" s="129" t="s">
        <v>70</v>
      </c>
      <c r="H83" s="130">
        <f t="shared" si="1"/>
        <v>60</v>
      </c>
      <c r="I83" s="13" t="s">
        <v>91</v>
      </c>
      <c r="J83" s="51" t="s">
        <v>62</v>
      </c>
      <c r="K83" s="51" t="s">
        <v>63</v>
      </c>
      <c r="L83" s="3" t="s">
        <v>106</v>
      </c>
      <c r="M83" s="13" t="s">
        <v>65</v>
      </c>
      <c r="N83" s="3" t="s">
        <v>108</v>
      </c>
      <c r="O83" s="13" t="s">
        <v>96</v>
      </c>
      <c r="P83" s="4">
        <v>25</v>
      </c>
      <c r="Q83" s="44" t="s">
        <v>93</v>
      </c>
      <c r="R83" s="14" t="s">
        <v>8</v>
      </c>
    </row>
    <row r="84" spans="1:18" ht="14.1" customHeight="1">
      <c r="A84" s="29">
        <v>39</v>
      </c>
      <c r="B84" s="37">
        <v>4</v>
      </c>
      <c r="C84" s="111">
        <v>9</v>
      </c>
      <c r="D84" s="114">
        <v>25</v>
      </c>
      <c r="E84" s="115" t="s">
        <v>59</v>
      </c>
      <c r="F84" s="128" t="s">
        <v>82</v>
      </c>
      <c r="G84" s="129" t="s">
        <v>70</v>
      </c>
      <c r="H84" s="130">
        <f t="shared" ref="H84:H85" si="5">IF((VALUE(G84)-VALUE(F84))&gt;=100,IF(MOD((VALUE(G84)-VALUE(F84)),100)=0,(VALUE(G84)-VALUE(F84))*0.6,IF((MOD(F84,100)&gt;0),(MOD((VALUE(G84)-VALUE(F84)),100)+(((VALUE(G84)-VALUE(F84))-MOD((VALUE(G84)-VALUE(F84)),100))*0.6))-40,MOD((VALUE(G84)-VALUE(F84)),100)+(((VALUE(G84)-VALUE(F84))-MOD((VALUE(G84)-VALUE(F84)),100))*0.6))),(VALUE(G84)-VALUE(F84)))</f>
        <v>60</v>
      </c>
      <c r="I84" s="13" t="s">
        <v>94</v>
      </c>
      <c r="J84" s="51" t="s">
        <v>95</v>
      </c>
      <c r="K84" s="51" t="s">
        <v>63</v>
      </c>
      <c r="L84" s="3" t="s">
        <v>95</v>
      </c>
      <c r="M84" s="13" t="s">
        <v>65</v>
      </c>
      <c r="N84" s="8" t="s">
        <v>95</v>
      </c>
      <c r="O84" s="13" t="s">
        <v>66</v>
      </c>
      <c r="P84" s="4">
        <v>25</v>
      </c>
      <c r="Q84" s="44" t="s">
        <v>77</v>
      </c>
      <c r="R84" s="14" t="s">
        <v>12</v>
      </c>
    </row>
    <row r="85" spans="1:18" ht="14.1" customHeight="1">
      <c r="A85" s="29">
        <v>39</v>
      </c>
      <c r="B85" s="37">
        <v>4</v>
      </c>
      <c r="C85" s="111">
        <v>9</v>
      </c>
      <c r="D85" s="114">
        <v>25</v>
      </c>
      <c r="E85" s="115" t="s">
        <v>59</v>
      </c>
      <c r="F85" s="128" t="s">
        <v>70</v>
      </c>
      <c r="G85" s="129" t="s">
        <v>98</v>
      </c>
      <c r="H85" s="130">
        <f t="shared" si="5"/>
        <v>60</v>
      </c>
      <c r="I85" s="13" t="s">
        <v>94</v>
      </c>
      <c r="J85" s="51" t="s">
        <v>95</v>
      </c>
      <c r="K85" s="51" t="s">
        <v>63</v>
      </c>
      <c r="L85" s="3" t="s">
        <v>95</v>
      </c>
      <c r="M85" s="13" t="s">
        <v>65</v>
      </c>
      <c r="N85" s="8" t="s">
        <v>95</v>
      </c>
      <c r="O85" s="13" t="s">
        <v>92</v>
      </c>
      <c r="P85" s="4">
        <v>25</v>
      </c>
      <c r="Q85" s="44" t="s">
        <v>97</v>
      </c>
      <c r="R85" s="14" t="s">
        <v>12</v>
      </c>
    </row>
    <row r="86" spans="1:18" ht="14.1" customHeight="1">
      <c r="A86" s="29">
        <v>39</v>
      </c>
      <c r="B86" s="37">
        <v>4</v>
      </c>
      <c r="C86" s="111">
        <v>9</v>
      </c>
      <c r="D86" s="117">
        <v>26</v>
      </c>
      <c r="E86" s="115" t="s">
        <v>78</v>
      </c>
      <c r="F86" s="128" t="s">
        <v>60</v>
      </c>
      <c r="G86" s="129" t="s">
        <v>79</v>
      </c>
      <c r="H86" s="130">
        <f t="shared" si="1"/>
        <v>90</v>
      </c>
      <c r="I86" s="13" t="s">
        <v>91</v>
      </c>
      <c r="J86" s="51" t="s">
        <v>62</v>
      </c>
      <c r="K86" s="51" t="s">
        <v>63</v>
      </c>
      <c r="L86" s="3" t="s">
        <v>80</v>
      </c>
      <c r="M86" s="13" t="s">
        <v>65</v>
      </c>
      <c r="N86" s="3"/>
      <c r="O86" s="13" t="s">
        <v>66</v>
      </c>
      <c r="P86" s="4">
        <v>25</v>
      </c>
      <c r="Q86" s="44" t="s">
        <v>77</v>
      </c>
      <c r="R86" s="14" t="s">
        <v>11</v>
      </c>
    </row>
    <row r="87" spans="1:18" ht="14.1" customHeight="1">
      <c r="A87" s="29">
        <v>39</v>
      </c>
      <c r="B87" s="37">
        <v>4</v>
      </c>
      <c r="C87" s="111">
        <v>9</v>
      </c>
      <c r="D87" s="117">
        <v>26</v>
      </c>
      <c r="E87" s="115" t="s">
        <v>78</v>
      </c>
      <c r="F87" s="128" t="s">
        <v>79</v>
      </c>
      <c r="G87" s="129" t="s">
        <v>81</v>
      </c>
      <c r="H87" s="130">
        <f t="shared" si="1"/>
        <v>90</v>
      </c>
      <c r="I87" s="13" t="s">
        <v>91</v>
      </c>
      <c r="J87" s="51" t="s">
        <v>62</v>
      </c>
      <c r="K87" s="51" t="s">
        <v>63</v>
      </c>
      <c r="L87" s="3" t="s">
        <v>80</v>
      </c>
      <c r="M87" s="13" t="s">
        <v>65</v>
      </c>
      <c r="N87" s="3"/>
      <c r="O87" s="50" t="s">
        <v>71</v>
      </c>
      <c r="P87" s="4">
        <v>50</v>
      </c>
      <c r="Q87" s="87" t="s">
        <v>67</v>
      </c>
      <c r="R87" s="16" t="s">
        <v>11</v>
      </c>
    </row>
    <row r="88" spans="1:18" ht="14.1" customHeight="1">
      <c r="A88" s="29">
        <v>39</v>
      </c>
      <c r="B88" s="37">
        <v>4</v>
      </c>
      <c r="C88" s="111">
        <v>9</v>
      </c>
      <c r="D88" s="117">
        <v>26</v>
      </c>
      <c r="E88" s="115" t="s">
        <v>78</v>
      </c>
      <c r="F88" s="128" t="s">
        <v>69</v>
      </c>
      <c r="G88" s="129" t="s">
        <v>82</v>
      </c>
      <c r="H88" s="130">
        <f t="shared" ref="H88:H153" si="6">IF((VALUE(G88)-VALUE(F88))&gt;=100,IF(MOD((VALUE(G88)-VALUE(F88)),100)=0,(VALUE(G88)-VALUE(F88))*0.6,IF((MOD(F88,100)&gt;0),(MOD((VALUE(G88)-VALUE(F88)),100)+(((VALUE(G88)-VALUE(F88))-MOD((VALUE(G88)-VALUE(F88)),100))*0.6))-40,MOD((VALUE(G88)-VALUE(F88)),100)+(((VALUE(G88)-VALUE(F88))-MOD((VALUE(G88)-VALUE(F88)),100))*0.6))),(VALUE(G88)-VALUE(F88)))</f>
        <v>60</v>
      </c>
      <c r="I88" s="13" t="s">
        <v>91</v>
      </c>
      <c r="J88" s="51" t="s">
        <v>62</v>
      </c>
      <c r="K88" s="51" t="s">
        <v>63</v>
      </c>
      <c r="L88" s="3" t="s">
        <v>80</v>
      </c>
      <c r="M88" s="13" t="s">
        <v>65</v>
      </c>
      <c r="N88" s="3"/>
      <c r="O88" s="13" t="s">
        <v>66</v>
      </c>
      <c r="P88" s="4">
        <v>25</v>
      </c>
      <c r="Q88" s="87" t="s">
        <v>77</v>
      </c>
      <c r="R88" s="16" t="s">
        <v>11</v>
      </c>
    </row>
    <row r="89" spans="1:18" ht="14.1" customHeight="1">
      <c r="A89" s="29">
        <v>39</v>
      </c>
      <c r="B89" s="37">
        <v>4</v>
      </c>
      <c r="C89" s="111">
        <v>9</v>
      </c>
      <c r="D89" s="117">
        <v>26</v>
      </c>
      <c r="E89" s="115" t="s">
        <v>78</v>
      </c>
      <c r="F89" s="128" t="s">
        <v>82</v>
      </c>
      <c r="G89" s="129" t="s">
        <v>70</v>
      </c>
      <c r="H89" s="130">
        <f t="shared" si="6"/>
        <v>60</v>
      </c>
      <c r="I89" s="13" t="s">
        <v>91</v>
      </c>
      <c r="J89" s="51" t="s">
        <v>62</v>
      </c>
      <c r="K89" s="51" t="s">
        <v>63</v>
      </c>
      <c r="L89" s="3" t="s">
        <v>80</v>
      </c>
      <c r="M89" s="13" t="s">
        <v>65</v>
      </c>
      <c r="N89" s="3"/>
      <c r="O89" s="50" t="s">
        <v>71</v>
      </c>
      <c r="P89" s="4">
        <v>50</v>
      </c>
      <c r="Q89" s="44" t="s">
        <v>67</v>
      </c>
      <c r="R89" s="16" t="s">
        <v>11</v>
      </c>
    </row>
    <row r="90" spans="1:18" ht="14.1" customHeight="1">
      <c r="A90" s="29">
        <v>39</v>
      </c>
      <c r="B90" s="37">
        <v>4</v>
      </c>
      <c r="C90" s="111">
        <v>9</v>
      </c>
      <c r="D90" s="117">
        <v>27</v>
      </c>
      <c r="E90" s="115" t="s">
        <v>83</v>
      </c>
      <c r="F90" s="128" t="s">
        <v>60</v>
      </c>
      <c r="G90" s="129" t="s">
        <v>79</v>
      </c>
      <c r="H90" s="130">
        <f t="shared" si="6"/>
        <v>90</v>
      </c>
      <c r="I90" s="13" t="s">
        <v>91</v>
      </c>
      <c r="J90" s="51" t="s">
        <v>62</v>
      </c>
      <c r="K90" s="51" t="s">
        <v>63</v>
      </c>
      <c r="L90" s="3" t="s">
        <v>106</v>
      </c>
      <c r="M90" s="13" t="s">
        <v>65</v>
      </c>
      <c r="N90" s="3" t="s">
        <v>109</v>
      </c>
      <c r="O90" s="13" t="s">
        <v>66</v>
      </c>
      <c r="P90" s="4">
        <v>25</v>
      </c>
      <c r="Q90" s="44" t="s">
        <v>77</v>
      </c>
      <c r="R90" s="14" t="s">
        <v>8</v>
      </c>
    </row>
    <row r="91" spans="1:18" ht="14.1" customHeight="1">
      <c r="A91" s="29">
        <v>39</v>
      </c>
      <c r="B91" s="37">
        <v>4</v>
      </c>
      <c r="C91" s="111">
        <v>9</v>
      </c>
      <c r="D91" s="117">
        <v>27</v>
      </c>
      <c r="E91" s="115" t="s">
        <v>83</v>
      </c>
      <c r="F91" s="128" t="s">
        <v>60</v>
      </c>
      <c r="G91" s="129" t="s">
        <v>79</v>
      </c>
      <c r="H91" s="130">
        <f t="shared" si="6"/>
        <v>90</v>
      </c>
      <c r="I91" s="13" t="s">
        <v>91</v>
      </c>
      <c r="J91" s="51" t="s">
        <v>62</v>
      </c>
      <c r="K91" s="51" t="s">
        <v>63</v>
      </c>
      <c r="L91" s="3" t="s">
        <v>106</v>
      </c>
      <c r="M91" s="13" t="s">
        <v>65</v>
      </c>
      <c r="N91" s="3" t="s">
        <v>109</v>
      </c>
      <c r="O91" s="13" t="s">
        <v>92</v>
      </c>
      <c r="P91" s="4">
        <v>25</v>
      </c>
      <c r="Q91" s="44" t="s">
        <v>93</v>
      </c>
      <c r="R91" s="14" t="s">
        <v>10</v>
      </c>
    </row>
    <row r="92" spans="1:18" ht="14.1" customHeight="1">
      <c r="A92" s="29">
        <v>39</v>
      </c>
      <c r="B92" s="37">
        <v>4</v>
      </c>
      <c r="C92" s="111">
        <v>9</v>
      </c>
      <c r="D92" s="117">
        <v>27</v>
      </c>
      <c r="E92" s="115" t="s">
        <v>83</v>
      </c>
      <c r="F92" s="128" t="s">
        <v>79</v>
      </c>
      <c r="G92" s="129" t="s">
        <v>81</v>
      </c>
      <c r="H92" s="130">
        <f t="shared" si="6"/>
        <v>90</v>
      </c>
      <c r="I92" s="13" t="s">
        <v>91</v>
      </c>
      <c r="J92" s="51" t="s">
        <v>62</v>
      </c>
      <c r="K92" s="51" t="s">
        <v>63</v>
      </c>
      <c r="L92" s="3" t="s">
        <v>106</v>
      </c>
      <c r="M92" s="13" t="s">
        <v>65</v>
      </c>
      <c r="N92" s="3" t="s">
        <v>109</v>
      </c>
      <c r="O92" s="13" t="s">
        <v>96</v>
      </c>
      <c r="P92" s="4">
        <v>25</v>
      </c>
      <c r="Q92" s="87" t="s">
        <v>77</v>
      </c>
      <c r="R92" s="14" t="s">
        <v>8</v>
      </c>
    </row>
    <row r="93" spans="1:18" ht="14.1" customHeight="1">
      <c r="A93" s="29">
        <v>39</v>
      </c>
      <c r="B93" s="37">
        <v>4</v>
      </c>
      <c r="C93" s="111">
        <v>9</v>
      </c>
      <c r="D93" s="117">
        <v>27</v>
      </c>
      <c r="E93" s="115" t="s">
        <v>83</v>
      </c>
      <c r="F93" s="128" t="s">
        <v>69</v>
      </c>
      <c r="G93" s="129" t="s">
        <v>82</v>
      </c>
      <c r="H93" s="130">
        <f t="shared" si="6"/>
        <v>60</v>
      </c>
      <c r="I93" s="13" t="s">
        <v>91</v>
      </c>
      <c r="J93" s="51" t="s">
        <v>62</v>
      </c>
      <c r="K93" s="51" t="s">
        <v>63</v>
      </c>
      <c r="L93" s="3" t="s">
        <v>106</v>
      </c>
      <c r="M93" s="13" t="s">
        <v>65</v>
      </c>
      <c r="N93" s="3" t="s">
        <v>109</v>
      </c>
      <c r="O93" s="13" t="s">
        <v>66</v>
      </c>
      <c r="P93" s="4">
        <v>25</v>
      </c>
      <c r="Q93" s="87" t="s">
        <v>77</v>
      </c>
      <c r="R93" s="14" t="s">
        <v>8</v>
      </c>
    </row>
    <row r="94" spans="1:18" ht="14.1" customHeight="1">
      <c r="A94" s="29">
        <v>39</v>
      </c>
      <c r="B94" s="37">
        <v>4</v>
      </c>
      <c r="C94" s="111">
        <v>9</v>
      </c>
      <c r="D94" s="117">
        <v>27</v>
      </c>
      <c r="E94" s="115" t="s">
        <v>83</v>
      </c>
      <c r="F94" s="128" t="s">
        <v>69</v>
      </c>
      <c r="G94" s="129" t="s">
        <v>82</v>
      </c>
      <c r="H94" s="130">
        <f t="shared" si="6"/>
        <v>60</v>
      </c>
      <c r="I94" s="13" t="s">
        <v>91</v>
      </c>
      <c r="J94" s="51" t="s">
        <v>62</v>
      </c>
      <c r="K94" s="51" t="s">
        <v>63</v>
      </c>
      <c r="L94" s="3" t="s">
        <v>106</v>
      </c>
      <c r="M94" s="13" t="s">
        <v>65</v>
      </c>
      <c r="N94" s="3" t="s">
        <v>109</v>
      </c>
      <c r="O94" s="13" t="s">
        <v>92</v>
      </c>
      <c r="P94" s="4">
        <v>25</v>
      </c>
      <c r="Q94" s="44" t="s">
        <v>93</v>
      </c>
      <c r="R94" s="14" t="s">
        <v>10</v>
      </c>
    </row>
    <row r="95" spans="1:18" ht="14.1" customHeight="1">
      <c r="A95" s="29">
        <v>39</v>
      </c>
      <c r="B95" s="37">
        <v>4</v>
      </c>
      <c r="C95" s="111">
        <v>9</v>
      </c>
      <c r="D95" s="117">
        <v>27</v>
      </c>
      <c r="E95" s="115" t="s">
        <v>83</v>
      </c>
      <c r="F95" s="128" t="s">
        <v>82</v>
      </c>
      <c r="G95" s="129" t="s">
        <v>70</v>
      </c>
      <c r="H95" s="130">
        <f t="shared" si="6"/>
        <v>60</v>
      </c>
      <c r="I95" s="13" t="s">
        <v>91</v>
      </c>
      <c r="J95" s="51" t="s">
        <v>62</v>
      </c>
      <c r="K95" s="51" t="s">
        <v>63</v>
      </c>
      <c r="L95" s="3" t="s">
        <v>106</v>
      </c>
      <c r="M95" s="13" t="s">
        <v>65</v>
      </c>
      <c r="N95" s="3" t="s">
        <v>109</v>
      </c>
      <c r="O95" s="13" t="s">
        <v>96</v>
      </c>
      <c r="P95" s="4">
        <v>25</v>
      </c>
      <c r="Q95" s="44" t="s">
        <v>93</v>
      </c>
      <c r="R95" s="14" t="s">
        <v>8</v>
      </c>
    </row>
    <row r="96" spans="1:18" ht="14.1" customHeight="1">
      <c r="A96" s="29">
        <v>39</v>
      </c>
      <c r="B96" s="37">
        <v>4</v>
      </c>
      <c r="C96" s="111">
        <v>9</v>
      </c>
      <c r="D96" s="117">
        <v>28</v>
      </c>
      <c r="E96" s="115" t="s">
        <v>86</v>
      </c>
      <c r="F96" s="128" t="s">
        <v>60</v>
      </c>
      <c r="G96" s="129" t="s">
        <v>79</v>
      </c>
      <c r="H96" s="130">
        <f t="shared" si="6"/>
        <v>90</v>
      </c>
      <c r="I96" s="13" t="s">
        <v>61</v>
      </c>
      <c r="J96" s="51" t="s">
        <v>101</v>
      </c>
      <c r="K96" s="51" t="s">
        <v>102</v>
      </c>
      <c r="L96" s="3" t="s">
        <v>110</v>
      </c>
      <c r="M96" s="13" t="s">
        <v>65</v>
      </c>
      <c r="N96" s="3" t="s">
        <v>110</v>
      </c>
      <c r="O96" s="13" t="s">
        <v>66</v>
      </c>
      <c r="P96" s="4">
        <v>25</v>
      </c>
      <c r="Q96" s="44" t="s">
        <v>77</v>
      </c>
      <c r="R96" s="14" t="s">
        <v>13</v>
      </c>
    </row>
    <row r="97" spans="1:18" ht="14.1" customHeight="1">
      <c r="A97" s="29">
        <v>39</v>
      </c>
      <c r="B97" s="37">
        <v>4</v>
      </c>
      <c r="C97" s="111">
        <v>9</v>
      </c>
      <c r="D97" s="117">
        <v>28</v>
      </c>
      <c r="E97" s="115" t="s">
        <v>86</v>
      </c>
      <c r="F97" s="128" t="s">
        <v>79</v>
      </c>
      <c r="G97" s="129" t="s">
        <v>81</v>
      </c>
      <c r="H97" s="130">
        <f t="shared" si="6"/>
        <v>90</v>
      </c>
      <c r="I97" s="13" t="s">
        <v>61</v>
      </c>
      <c r="J97" s="51" t="s">
        <v>101</v>
      </c>
      <c r="K97" s="51" t="s">
        <v>102</v>
      </c>
      <c r="L97" s="3" t="s">
        <v>110</v>
      </c>
      <c r="M97" s="13" t="s">
        <v>65</v>
      </c>
      <c r="N97" s="3" t="s">
        <v>110</v>
      </c>
      <c r="O97" s="50" t="s">
        <v>71</v>
      </c>
      <c r="P97" s="4">
        <v>50</v>
      </c>
      <c r="Q97" s="87" t="s">
        <v>67</v>
      </c>
      <c r="R97" s="14" t="s">
        <v>13</v>
      </c>
    </row>
    <row r="98" spans="1:18" ht="14.1" customHeight="1">
      <c r="A98" s="29">
        <v>39</v>
      </c>
      <c r="B98" s="37">
        <v>4</v>
      </c>
      <c r="C98" s="111">
        <v>9</v>
      </c>
      <c r="D98" s="117">
        <v>28</v>
      </c>
      <c r="E98" s="115" t="s">
        <v>86</v>
      </c>
      <c r="F98" s="128" t="s">
        <v>69</v>
      </c>
      <c r="G98" s="129" t="s">
        <v>82</v>
      </c>
      <c r="H98" s="130">
        <f t="shared" si="6"/>
        <v>60</v>
      </c>
      <c r="I98" s="13" t="s">
        <v>61</v>
      </c>
      <c r="J98" s="51" t="s">
        <v>101</v>
      </c>
      <c r="K98" s="51" t="s">
        <v>102</v>
      </c>
      <c r="L98" s="3" t="s">
        <v>110</v>
      </c>
      <c r="M98" s="13" t="s">
        <v>65</v>
      </c>
      <c r="N98" s="3" t="s">
        <v>110</v>
      </c>
      <c r="O98" s="13" t="s">
        <v>66</v>
      </c>
      <c r="P98" s="4">
        <v>25</v>
      </c>
      <c r="Q98" s="87" t="s">
        <v>77</v>
      </c>
      <c r="R98" s="14" t="s">
        <v>13</v>
      </c>
    </row>
    <row r="99" spans="1:18" ht="14.1" customHeight="1">
      <c r="A99" s="29">
        <v>39</v>
      </c>
      <c r="B99" s="37">
        <v>4</v>
      </c>
      <c r="C99" s="111">
        <v>9</v>
      </c>
      <c r="D99" s="117">
        <v>28</v>
      </c>
      <c r="E99" s="115" t="s">
        <v>86</v>
      </c>
      <c r="F99" s="128" t="s">
        <v>82</v>
      </c>
      <c r="G99" s="129" t="s">
        <v>70</v>
      </c>
      <c r="H99" s="130">
        <f t="shared" si="6"/>
        <v>60</v>
      </c>
      <c r="I99" s="13" t="s">
        <v>61</v>
      </c>
      <c r="J99" s="51" t="s">
        <v>101</v>
      </c>
      <c r="K99" s="51" t="s">
        <v>102</v>
      </c>
      <c r="L99" s="3" t="s">
        <v>110</v>
      </c>
      <c r="M99" s="13" t="s">
        <v>65</v>
      </c>
      <c r="N99" s="3" t="s">
        <v>110</v>
      </c>
      <c r="O99" s="50" t="s">
        <v>71</v>
      </c>
      <c r="P99" s="4">
        <v>50</v>
      </c>
      <c r="Q99" s="44" t="s">
        <v>67</v>
      </c>
      <c r="R99" s="14" t="s">
        <v>13</v>
      </c>
    </row>
    <row r="100" spans="1:18" ht="14.1" customHeight="1">
      <c r="A100" s="29">
        <v>39</v>
      </c>
      <c r="B100" s="37">
        <v>4</v>
      </c>
      <c r="C100" s="111">
        <v>9</v>
      </c>
      <c r="D100" s="117">
        <v>29</v>
      </c>
      <c r="E100" s="115" t="s">
        <v>87</v>
      </c>
      <c r="F100" s="128" t="s">
        <v>60</v>
      </c>
      <c r="G100" s="129" t="s">
        <v>79</v>
      </c>
      <c r="H100" s="130">
        <f t="shared" si="6"/>
        <v>90</v>
      </c>
      <c r="I100" s="13" t="s">
        <v>91</v>
      </c>
      <c r="J100" s="51" t="s">
        <v>62</v>
      </c>
      <c r="K100" s="51" t="s">
        <v>63</v>
      </c>
      <c r="L100" s="3" t="s">
        <v>106</v>
      </c>
      <c r="M100" s="13" t="s">
        <v>65</v>
      </c>
      <c r="N100" s="3" t="s">
        <v>111</v>
      </c>
      <c r="O100" s="13" t="s">
        <v>66</v>
      </c>
      <c r="P100" s="4">
        <v>25</v>
      </c>
      <c r="Q100" s="44" t="s">
        <v>77</v>
      </c>
      <c r="R100" s="14" t="s">
        <v>10</v>
      </c>
    </row>
    <row r="101" spans="1:18" ht="14.1" customHeight="1">
      <c r="A101" s="29">
        <v>39</v>
      </c>
      <c r="B101" s="37">
        <v>4</v>
      </c>
      <c r="C101" s="111">
        <v>9</v>
      </c>
      <c r="D101" s="117">
        <v>29</v>
      </c>
      <c r="E101" s="115" t="s">
        <v>87</v>
      </c>
      <c r="F101" s="128" t="s">
        <v>60</v>
      </c>
      <c r="G101" s="129" t="s">
        <v>79</v>
      </c>
      <c r="H101" s="130">
        <f t="shared" si="6"/>
        <v>90</v>
      </c>
      <c r="I101" s="13" t="s">
        <v>91</v>
      </c>
      <c r="J101" s="51" t="s">
        <v>62</v>
      </c>
      <c r="K101" s="51" t="s">
        <v>63</v>
      </c>
      <c r="L101" s="3" t="s">
        <v>106</v>
      </c>
      <c r="M101" s="13" t="s">
        <v>65</v>
      </c>
      <c r="N101" s="3" t="s">
        <v>111</v>
      </c>
      <c r="O101" s="13" t="s">
        <v>92</v>
      </c>
      <c r="P101" s="4">
        <v>25</v>
      </c>
      <c r="Q101" s="44" t="s">
        <v>93</v>
      </c>
      <c r="R101" s="14" t="s">
        <v>13</v>
      </c>
    </row>
    <row r="102" spans="1:18" ht="14.1" customHeight="1">
      <c r="A102" s="29">
        <v>39</v>
      </c>
      <c r="B102" s="37">
        <v>4</v>
      </c>
      <c r="C102" s="111">
        <v>9</v>
      </c>
      <c r="D102" s="117">
        <v>29</v>
      </c>
      <c r="E102" s="115" t="s">
        <v>87</v>
      </c>
      <c r="F102" s="128" t="s">
        <v>79</v>
      </c>
      <c r="G102" s="129" t="s">
        <v>81</v>
      </c>
      <c r="H102" s="130">
        <f t="shared" si="6"/>
        <v>90</v>
      </c>
      <c r="I102" s="13" t="s">
        <v>91</v>
      </c>
      <c r="J102" s="51" t="s">
        <v>62</v>
      </c>
      <c r="K102" s="51" t="s">
        <v>63</v>
      </c>
      <c r="L102" s="3" t="s">
        <v>106</v>
      </c>
      <c r="M102" s="13" t="s">
        <v>65</v>
      </c>
      <c r="N102" s="3" t="s">
        <v>111</v>
      </c>
      <c r="O102" s="13" t="s">
        <v>96</v>
      </c>
      <c r="P102" s="4">
        <v>25</v>
      </c>
      <c r="Q102" s="87" t="s">
        <v>77</v>
      </c>
      <c r="R102" s="14" t="s">
        <v>10</v>
      </c>
    </row>
    <row r="103" spans="1:18" ht="14.1" customHeight="1">
      <c r="A103" s="29">
        <v>39</v>
      </c>
      <c r="B103" s="37">
        <v>4</v>
      </c>
      <c r="C103" s="111">
        <v>9</v>
      </c>
      <c r="D103" s="117">
        <v>29</v>
      </c>
      <c r="E103" s="115" t="s">
        <v>87</v>
      </c>
      <c r="F103" s="128" t="s">
        <v>69</v>
      </c>
      <c r="G103" s="129" t="s">
        <v>82</v>
      </c>
      <c r="H103" s="130">
        <f t="shared" si="6"/>
        <v>60</v>
      </c>
      <c r="I103" s="13" t="s">
        <v>91</v>
      </c>
      <c r="J103" s="51" t="s">
        <v>62</v>
      </c>
      <c r="K103" s="51" t="s">
        <v>63</v>
      </c>
      <c r="L103" s="3" t="s">
        <v>106</v>
      </c>
      <c r="M103" s="13" t="s">
        <v>65</v>
      </c>
      <c r="N103" s="3" t="s">
        <v>111</v>
      </c>
      <c r="O103" s="13" t="s">
        <v>66</v>
      </c>
      <c r="P103" s="4">
        <v>25</v>
      </c>
      <c r="Q103" s="87" t="s">
        <v>77</v>
      </c>
      <c r="R103" s="14" t="s">
        <v>10</v>
      </c>
    </row>
    <row r="104" spans="1:18" ht="14.1" customHeight="1">
      <c r="A104" s="29">
        <v>39</v>
      </c>
      <c r="B104" s="37">
        <v>4</v>
      </c>
      <c r="C104" s="111">
        <v>9</v>
      </c>
      <c r="D104" s="117">
        <v>29</v>
      </c>
      <c r="E104" s="115" t="s">
        <v>87</v>
      </c>
      <c r="F104" s="128" t="s">
        <v>69</v>
      </c>
      <c r="G104" s="129" t="s">
        <v>82</v>
      </c>
      <c r="H104" s="130">
        <f t="shared" si="6"/>
        <v>60</v>
      </c>
      <c r="I104" s="13" t="s">
        <v>91</v>
      </c>
      <c r="J104" s="51" t="s">
        <v>62</v>
      </c>
      <c r="K104" s="51" t="s">
        <v>63</v>
      </c>
      <c r="L104" s="3" t="s">
        <v>106</v>
      </c>
      <c r="M104" s="13" t="s">
        <v>65</v>
      </c>
      <c r="N104" s="3" t="s">
        <v>111</v>
      </c>
      <c r="O104" s="13" t="s">
        <v>92</v>
      </c>
      <c r="P104" s="4">
        <v>25</v>
      </c>
      <c r="Q104" s="44" t="s">
        <v>93</v>
      </c>
      <c r="R104" s="14" t="s">
        <v>13</v>
      </c>
    </row>
    <row r="105" spans="1:18" ht="14.1" customHeight="1">
      <c r="A105" s="30">
        <v>39</v>
      </c>
      <c r="B105" s="38">
        <v>4</v>
      </c>
      <c r="C105" s="116">
        <v>9</v>
      </c>
      <c r="D105" s="118">
        <v>29</v>
      </c>
      <c r="E105" s="119" t="s">
        <v>87</v>
      </c>
      <c r="F105" s="131" t="s">
        <v>82</v>
      </c>
      <c r="G105" s="132" t="s">
        <v>70</v>
      </c>
      <c r="H105" s="133">
        <f t="shared" si="6"/>
        <v>60</v>
      </c>
      <c r="I105" s="46" t="s">
        <v>91</v>
      </c>
      <c r="J105" s="52" t="s">
        <v>62</v>
      </c>
      <c r="K105" s="52" t="s">
        <v>63</v>
      </c>
      <c r="L105" s="27" t="s">
        <v>106</v>
      </c>
      <c r="M105" s="46" t="s">
        <v>65</v>
      </c>
      <c r="N105" s="27" t="s">
        <v>111</v>
      </c>
      <c r="O105" s="46" t="s">
        <v>96</v>
      </c>
      <c r="P105" s="45">
        <v>25</v>
      </c>
      <c r="Q105" s="48" t="s">
        <v>93</v>
      </c>
      <c r="R105" s="18" t="s">
        <v>10</v>
      </c>
    </row>
    <row r="106" spans="1:18" ht="14.1" customHeight="1">
      <c r="A106" s="28">
        <v>40</v>
      </c>
      <c r="B106" s="36">
        <v>5</v>
      </c>
      <c r="C106" s="111">
        <v>10</v>
      </c>
      <c r="D106" s="117">
        <v>2</v>
      </c>
      <c r="E106" s="115" t="s">
        <v>59</v>
      </c>
      <c r="F106" s="128" t="s">
        <v>60</v>
      </c>
      <c r="G106" s="129" t="s">
        <v>79</v>
      </c>
      <c r="H106" s="130">
        <f t="shared" si="6"/>
        <v>90</v>
      </c>
      <c r="I106" s="13" t="s">
        <v>112</v>
      </c>
      <c r="J106" s="51" t="s">
        <v>62</v>
      </c>
      <c r="K106" s="51" t="s">
        <v>63</v>
      </c>
      <c r="L106" s="3" t="s">
        <v>106</v>
      </c>
      <c r="M106" s="13" t="s">
        <v>65</v>
      </c>
      <c r="N106" s="3" t="s">
        <v>113</v>
      </c>
      <c r="O106" s="13" t="s">
        <v>66</v>
      </c>
      <c r="P106" s="4">
        <v>25</v>
      </c>
      <c r="Q106" s="13" t="s">
        <v>77</v>
      </c>
      <c r="R106" s="20" t="s">
        <v>8</v>
      </c>
    </row>
    <row r="107" spans="1:18" ht="14.1" customHeight="1">
      <c r="A107" s="29">
        <v>40</v>
      </c>
      <c r="B107" s="37">
        <v>5</v>
      </c>
      <c r="C107" s="111">
        <v>10</v>
      </c>
      <c r="D107" s="117">
        <v>2</v>
      </c>
      <c r="E107" s="115" t="s">
        <v>59</v>
      </c>
      <c r="F107" s="128" t="s">
        <v>60</v>
      </c>
      <c r="G107" s="129" t="s">
        <v>79</v>
      </c>
      <c r="H107" s="130">
        <f t="shared" si="6"/>
        <v>90</v>
      </c>
      <c r="I107" s="13" t="s">
        <v>112</v>
      </c>
      <c r="J107" s="51" t="s">
        <v>62</v>
      </c>
      <c r="K107" s="51" t="s">
        <v>63</v>
      </c>
      <c r="L107" s="3" t="s">
        <v>106</v>
      </c>
      <c r="M107" s="13" t="s">
        <v>65</v>
      </c>
      <c r="N107" s="3" t="s">
        <v>113</v>
      </c>
      <c r="O107" s="13" t="s">
        <v>92</v>
      </c>
      <c r="P107" s="4">
        <v>25</v>
      </c>
      <c r="Q107" s="13" t="s">
        <v>93</v>
      </c>
      <c r="R107" s="12" t="s">
        <v>10</v>
      </c>
    </row>
    <row r="108" spans="1:18" ht="14.1" customHeight="1">
      <c r="A108" s="29">
        <v>40</v>
      </c>
      <c r="B108" s="37">
        <v>5</v>
      </c>
      <c r="C108" s="111">
        <v>10</v>
      </c>
      <c r="D108" s="114">
        <v>2</v>
      </c>
      <c r="E108" s="115" t="s">
        <v>59</v>
      </c>
      <c r="F108" s="128" t="s">
        <v>60</v>
      </c>
      <c r="G108" s="129" t="s">
        <v>79</v>
      </c>
      <c r="H108" s="130">
        <f t="shared" si="6"/>
        <v>90</v>
      </c>
      <c r="I108" s="13" t="s">
        <v>94</v>
      </c>
      <c r="J108" s="51" t="s">
        <v>95</v>
      </c>
      <c r="K108" s="51" t="s">
        <v>63</v>
      </c>
      <c r="L108" s="3" t="s">
        <v>95</v>
      </c>
      <c r="M108" s="13" t="s">
        <v>65</v>
      </c>
      <c r="N108" s="8" t="s">
        <v>95</v>
      </c>
      <c r="O108" s="13" t="s">
        <v>96</v>
      </c>
      <c r="P108" s="4">
        <v>25</v>
      </c>
      <c r="Q108" s="44" t="s">
        <v>97</v>
      </c>
      <c r="R108" s="14" t="s">
        <v>12</v>
      </c>
    </row>
    <row r="109" spans="1:18" ht="14.1" customHeight="1">
      <c r="A109" s="29">
        <v>40</v>
      </c>
      <c r="B109" s="37">
        <v>5</v>
      </c>
      <c r="C109" s="111">
        <v>10</v>
      </c>
      <c r="D109" s="117">
        <v>2</v>
      </c>
      <c r="E109" s="115" t="s">
        <v>59</v>
      </c>
      <c r="F109" s="128" t="s">
        <v>79</v>
      </c>
      <c r="G109" s="129" t="s">
        <v>81</v>
      </c>
      <c r="H109" s="130">
        <f t="shared" si="6"/>
        <v>90</v>
      </c>
      <c r="I109" s="13" t="s">
        <v>112</v>
      </c>
      <c r="J109" s="51" t="s">
        <v>62</v>
      </c>
      <c r="K109" s="51" t="s">
        <v>63</v>
      </c>
      <c r="L109" s="3" t="s">
        <v>106</v>
      </c>
      <c r="M109" s="13" t="s">
        <v>65</v>
      </c>
      <c r="N109" s="3" t="s">
        <v>113</v>
      </c>
      <c r="O109" s="13" t="s">
        <v>96</v>
      </c>
      <c r="P109" s="4">
        <v>25</v>
      </c>
      <c r="Q109" s="21" t="s">
        <v>77</v>
      </c>
      <c r="R109" s="12" t="s">
        <v>8</v>
      </c>
    </row>
    <row r="110" spans="1:18" ht="14.1" customHeight="1">
      <c r="A110" s="29">
        <v>40</v>
      </c>
      <c r="B110" s="37">
        <v>5</v>
      </c>
      <c r="C110" s="111">
        <v>10</v>
      </c>
      <c r="D110" s="117">
        <v>2</v>
      </c>
      <c r="E110" s="115" t="s">
        <v>59</v>
      </c>
      <c r="F110" s="128" t="s">
        <v>69</v>
      </c>
      <c r="G110" s="129" t="s">
        <v>82</v>
      </c>
      <c r="H110" s="130">
        <f t="shared" si="6"/>
        <v>60</v>
      </c>
      <c r="I110" s="13" t="s">
        <v>112</v>
      </c>
      <c r="J110" s="51" t="s">
        <v>62</v>
      </c>
      <c r="K110" s="51" t="s">
        <v>63</v>
      </c>
      <c r="L110" s="3" t="s">
        <v>106</v>
      </c>
      <c r="M110" s="13" t="s">
        <v>65</v>
      </c>
      <c r="N110" s="3" t="s">
        <v>113</v>
      </c>
      <c r="O110" s="13" t="s">
        <v>66</v>
      </c>
      <c r="P110" s="4">
        <v>25</v>
      </c>
      <c r="Q110" s="21" t="s">
        <v>77</v>
      </c>
      <c r="R110" s="12" t="s">
        <v>8</v>
      </c>
    </row>
    <row r="111" spans="1:18" ht="14.1" customHeight="1">
      <c r="A111" s="29">
        <v>40</v>
      </c>
      <c r="B111" s="37">
        <v>5</v>
      </c>
      <c r="C111" s="111">
        <v>10</v>
      </c>
      <c r="D111" s="117">
        <v>2</v>
      </c>
      <c r="E111" s="115" t="s">
        <v>59</v>
      </c>
      <c r="F111" s="128" t="s">
        <v>69</v>
      </c>
      <c r="G111" s="129" t="s">
        <v>82</v>
      </c>
      <c r="H111" s="130">
        <f t="shared" si="6"/>
        <v>60</v>
      </c>
      <c r="I111" s="13" t="s">
        <v>112</v>
      </c>
      <c r="J111" s="51" t="s">
        <v>62</v>
      </c>
      <c r="K111" s="51" t="s">
        <v>63</v>
      </c>
      <c r="L111" s="3" t="s">
        <v>106</v>
      </c>
      <c r="M111" s="13" t="s">
        <v>65</v>
      </c>
      <c r="N111" s="3" t="s">
        <v>113</v>
      </c>
      <c r="O111" s="13" t="s">
        <v>92</v>
      </c>
      <c r="P111" s="4">
        <v>25</v>
      </c>
      <c r="Q111" s="13" t="s">
        <v>93</v>
      </c>
      <c r="R111" s="12" t="s">
        <v>10</v>
      </c>
    </row>
    <row r="112" spans="1:18" ht="14.1" customHeight="1">
      <c r="A112" s="29">
        <v>40</v>
      </c>
      <c r="B112" s="37">
        <v>5</v>
      </c>
      <c r="C112" s="111">
        <v>10</v>
      </c>
      <c r="D112" s="117">
        <v>2</v>
      </c>
      <c r="E112" s="115" t="s">
        <v>59</v>
      </c>
      <c r="F112" s="128" t="s">
        <v>82</v>
      </c>
      <c r="G112" s="129" t="s">
        <v>70</v>
      </c>
      <c r="H112" s="130">
        <f t="shared" si="6"/>
        <v>60</v>
      </c>
      <c r="I112" s="13" t="s">
        <v>112</v>
      </c>
      <c r="J112" s="51" t="s">
        <v>62</v>
      </c>
      <c r="K112" s="51" t="s">
        <v>63</v>
      </c>
      <c r="L112" s="3" t="s">
        <v>106</v>
      </c>
      <c r="M112" s="13" t="s">
        <v>65</v>
      </c>
      <c r="N112" s="3" t="s">
        <v>113</v>
      </c>
      <c r="O112" s="13" t="s">
        <v>96</v>
      </c>
      <c r="P112" s="4">
        <v>25</v>
      </c>
      <c r="Q112" s="13" t="s">
        <v>93</v>
      </c>
      <c r="R112" s="12" t="s">
        <v>8</v>
      </c>
    </row>
    <row r="113" spans="1:18" ht="14.1" customHeight="1">
      <c r="A113" s="29">
        <v>40</v>
      </c>
      <c r="B113" s="37">
        <v>5</v>
      </c>
      <c r="C113" s="111">
        <v>10</v>
      </c>
      <c r="D113" s="114">
        <v>2</v>
      </c>
      <c r="E113" s="115" t="s">
        <v>59</v>
      </c>
      <c r="F113" s="128" t="s">
        <v>82</v>
      </c>
      <c r="G113" s="129" t="s">
        <v>70</v>
      </c>
      <c r="H113" s="130">
        <f t="shared" si="6"/>
        <v>60</v>
      </c>
      <c r="I113" s="13" t="s">
        <v>94</v>
      </c>
      <c r="J113" s="51" t="s">
        <v>95</v>
      </c>
      <c r="K113" s="51" t="s">
        <v>63</v>
      </c>
      <c r="L113" s="3" t="s">
        <v>95</v>
      </c>
      <c r="M113" s="13" t="s">
        <v>65</v>
      </c>
      <c r="N113" s="8" t="s">
        <v>95</v>
      </c>
      <c r="O113" s="13" t="s">
        <v>66</v>
      </c>
      <c r="P113" s="4">
        <v>25</v>
      </c>
      <c r="Q113" s="44" t="s">
        <v>77</v>
      </c>
      <c r="R113" s="14" t="s">
        <v>12</v>
      </c>
    </row>
    <row r="114" spans="1:18" ht="14.1" customHeight="1">
      <c r="A114" s="29">
        <v>40</v>
      </c>
      <c r="B114" s="37">
        <v>5</v>
      </c>
      <c r="C114" s="111">
        <v>10</v>
      </c>
      <c r="D114" s="114">
        <v>2</v>
      </c>
      <c r="E114" s="115" t="s">
        <v>59</v>
      </c>
      <c r="F114" s="128" t="s">
        <v>70</v>
      </c>
      <c r="G114" s="129" t="s">
        <v>98</v>
      </c>
      <c r="H114" s="130">
        <f t="shared" si="6"/>
        <v>60</v>
      </c>
      <c r="I114" s="13" t="s">
        <v>94</v>
      </c>
      <c r="J114" s="51" t="s">
        <v>95</v>
      </c>
      <c r="K114" s="51" t="s">
        <v>63</v>
      </c>
      <c r="L114" s="3" t="s">
        <v>95</v>
      </c>
      <c r="M114" s="13" t="s">
        <v>65</v>
      </c>
      <c r="N114" s="8" t="s">
        <v>95</v>
      </c>
      <c r="O114" s="13" t="s">
        <v>92</v>
      </c>
      <c r="P114" s="4">
        <v>25</v>
      </c>
      <c r="Q114" s="44" t="s">
        <v>97</v>
      </c>
      <c r="R114" s="14" t="s">
        <v>12</v>
      </c>
    </row>
    <row r="115" spans="1:18" ht="14.1" customHeight="1">
      <c r="A115" s="29">
        <v>40</v>
      </c>
      <c r="B115" s="37">
        <v>5</v>
      </c>
      <c r="C115" s="111">
        <v>10</v>
      </c>
      <c r="D115" s="117">
        <v>3</v>
      </c>
      <c r="E115" s="115" t="s">
        <v>78</v>
      </c>
      <c r="F115" s="128" t="s">
        <v>60</v>
      </c>
      <c r="G115" s="129" t="s">
        <v>79</v>
      </c>
      <c r="H115" s="130">
        <f t="shared" si="6"/>
        <v>90</v>
      </c>
      <c r="I115" s="13" t="s">
        <v>112</v>
      </c>
      <c r="J115" s="51" t="s">
        <v>62</v>
      </c>
      <c r="K115" s="51" t="s">
        <v>63</v>
      </c>
      <c r="L115" s="3" t="s">
        <v>106</v>
      </c>
      <c r="M115" s="13" t="s">
        <v>65</v>
      </c>
      <c r="N115" s="3" t="s">
        <v>114</v>
      </c>
      <c r="O115" s="13" t="s">
        <v>66</v>
      </c>
      <c r="P115" s="4">
        <v>25</v>
      </c>
      <c r="Q115" s="13" t="s">
        <v>77</v>
      </c>
      <c r="R115" s="12" t="s">
        <v>8</v>
      </c>
    </row>
    <row r="116" spans="1:18" ht="14.1" customHeight="1">
      <c r="A116" s="29">
        <v>40</v>
      </c>
      <c r="B116" s="37">
        <v>5</v>
      </c>
      <c r="C116" s="111">
        <v>10</v>
      </c>
      <c r="D116" s="117">
        <v>3</v>
      </c>
      <c r="E116" s="115" t="s">
        <v>78</v>
      </c>
      <c r="F116" s="128" t="s">
        <v>60</v>
      </c>
      <c r="G116" s="129" t="s">
        <v>79</v>
      </c>
      <c r="H116" s="130">
        <f t="shared" si="6"/>
        <v>90</v>
      </c>
      <c r="I116" s="13" t="s">
        <v>112</v>
      </c>
      <c r="J116" s="51" t="s">
        <v>62</v>
      </c>
      <c r="K116" s="51" t="s">
        <v>63</v>
      </c>
      <c r="L116" s="3" t="s">
        <v>106</v>
      </c>
      <c r="M116" s="13" t="s">
        <v>65</v>
      </c>
      <c r="N116" s="3" t="s">
        <v>114</v>
      </c>
      <c r="O116" s="13" t="s">
        <v>92</v>
      </c>
      <c r="P116" s="4">
        <v>25</v>
      </c>
      <c r="Q116" s="13" t="s">
        <v>93</v>
      </c>
      <c r="R116" s="12" t="s">
        <v>13</v>
      </c>
    </row>
    <row r="117" spans="1:18" ht="14.1" customHeight="1">
      <c r="A117" s="29">
        <v>40</v>
      </c>
      <c r="B117" s="37">
        <v>5</v>
      </c>
      <c r="C117" s="111">
        <v>10</v>
      </c>
      <c r="D117" s="117">
        <v>3</v>
      </c>
      <c r="E117" s="115" t="s">
        <v>78</v>
      </c>
      <c r="F117" s="128" t="s">
        <v>79</v>
      </c>
      <c r="G117" s="129" t="s">
        <v>81</v>
      </c>
      <c r="H117" s="130">
        <f t="shared" si="6"/>
        <v>90</v>
      </c>
      <c r="I117" s="13" t="s">
        <v>112</v>
      </c>
      <c r="J117" s="51" t="s">
        <v>62</v>
      </c>
      <c r="K117" s="51" t="s">
        <v>63</v>
      </c>
      <c r="L117" s="3" t="s">
        <v>106</v>
      </c>
      <c r="M117" s="13" t="s">
        <v>65</v>
      </c>
      <c r="N117" s="3" t="s">
        <v>114</v>
      </c>
      <c r="O117" s="13" t="s">
        <v>96</v>
      </c>
      <c r="P117" s="4">
        <v>25</v>
      </c>
      <c r="Q117" s="21" t="s">
        <v>77</v>
      </c>
      <c r="R117" s="12" t="s">
        <v>8</v>
      </c>
    </row>
    <row r="118" spans="1:18" ht="14.1" customHeight="1">
      <c r="A118" s="29">
        <v>40</v>
      </c>
      <c r="B118" s="37">
        <v>5</v>
      </c>
      <c r="C118" s="111">
        <v>10</v>
      </c>
      <c r="D118" s="117">
        <v>3</v>
      </c>
      <c r="E118" s="115" t="s">
        <v>78</v>
      </c>
      <c r="F118" s="128" t="s">
        <v>69</v>
      </c>
      <c r="G118" s="129" t="s">
        <v>82</v>
      </c>
      <c r="H118" s="130">
        <f t="shared" si="6"/>
        <v>60</v>
      </c>
      <c r="I118" s="13" t="s">
        <v>112</v>
      </c>
      <c r="J118" s="51" t="s">
        <v>62</v>
      </c>
      <c r="K118" s="51" t="s">
        <v>63</v>
      </c>
      <c r="L118" s="3" t="s">
        <v>106</v>
      </c>
      <c r="M118" s="13" t="s">
        <v>65</v>
      </c>
      <c r="N118" s="3" t="s">
        <v>114</v>
      </c>
      <c r="O118" s="13" t="s">
        <v>66</v>
      </c>
      <c r="P118" s="4">
        <v>25</v>
      </c>
      <c r="Q118" s="21" t="s">
        <v>77</v>
      </c>
      <c r="R118" s="12" t="s">
        <v>8</v>
      </c>
    </row>
    <row r="119" spans="1:18" ht="14.1" customHeight="1">
      <c r="A119" s="29">
        <v>40</v>
      </c>
      <c r="B119" s="37">
        <v>5</v>
      </c>
      <c r="C119" s="111">
        <v>10</v>
      </c>
      <c r="D119" s="117">
        <v>3</v>
      </c>
      <c r="E119" s="115" t="s">
        <v>78</v>
      </c>
      <c r="F119" s="128" t="s">
        <v>69</v>
      </c>
      <c r="G119" s="129" t="s">
        <v>82</v>
      </c>
      <c r="H119" s="130">
        <f t="shared" si="6"/>
        <v>60</v>
      </c>
      <c r="I119" s="13" t="s">
        <v>112</v>
      </c>
      <c r="J119" s="51" t="s">
        <v>62</v>
      </c>
      <c r="K119" s="51" t="s">
        <v>63</v>
      </c>
      <c r="L119" s="3" t="s">
        <v>106</v>
      </c>
      <c r="M119" s="13" t="s">
        <v>65</v>
      </c>
      <c r="N119" s="3" t="s">
        <v>114</v>
      </c>
      <c r="O119" s="13" t="s">
        <v>92</v>
      </c>
      <c r="P119" s="4">
        <v>25</v>
      </c>
      <c r="Q119" s="13" t="s">
        <v>93</v>
      </c>
      <c r="R119" s="12" t="s">
        <v>13</v>
      </c>
    </row>
    <row r="120" spans="1:18" ht="14.1" customHeight="1">
      <c r="A120" s="29">
        <v>40</v>
      </c>
      <c r="B120" s="37">
        <v>5</v>
      </c>
      <c r="C120" s="111">
        <v>10</v>
      </c>
      <c r="D120" s="117">
        <v>3</v>
      </c>
      <c r="E120" s="115" t="s">
        <v>78</v>
      </c>
      <c r="F120" s="128" t="s">
        <v>82</v>
      </c>
      <c r="G120" s="129" t="s">
        <v>70</v>
      </c>
      <c r="H120" s="130">
        <f t="shared" si="6"/>
        <v>60</v>
      </c>
      <c r="I120" s="13" t="s">
        <v>112</v>
      </c>
      <c r="J120" s="51" t="s">
        <v>62</v>
      </c>
      <c r="K120" s="51" t="s">
        <v>63</v>
      </c>
      <c r="L120" s="3" t="s">
        <v>106</v>
      </c>
      <c r="M120" s="13" t="s">
        <v>65</v>
      </c>
      <c r="N120" s="3" t="s">
        <v>114</v>
      </c>
      <c r="O120" s="13" t="s">
        <v>96</v>
      </c>
      <c r="P120" s="4">
        <v>25</v>
      </c>
      <c r="Q120" s="13" t="s">
        <v>93</v>
      </c>
      <c r="R120" s="12" t="s">
        <v>8</v>
      </c>
    </row>
    <row r="121" spans="1:18" ht="14.1" customHeight="1">
      <c r="A121" s="29">
        <v>40</v>
      </c>
      <c r="B121" s="37">
        <v>5</v>
      </c>
      <c r="C121" s="111">
        <v>10</v>
      </c>
      <c r="D121" s="117">
        <v>5</v>
      </c>
      <c r="E121" s="115" t="s">
        <v>86</v>
      </c>
      <c r="F121" s="128" t="s">
        <v>60</v>
      </c>
      <c r="G121" s="129" t="s">
        <v>81</v>
      </c>
      <c r="H121" s="130">
        <f t="shared" si="6"/>
        <v>180</v>
      </c>
      <c r="I121" s="13" t="s">
        <v>112</v>
      </c>
      <c r="J121" s="51" t="s">
        <v>62</v>
      </c>
      <c r="K121" s="51" t="s">
        <v>63</v>
      </c>
      <c r="L121" s="3" t="s">
        <v>115</v>
      </c>
      <c r="M121" s="13" t="s">
        <v>115</v>
      </c>
      <c r="N121" s="3" t="s">
        <v>116</v>
      </c>
      <c r="O121" s="13" t="s">
        <v>66</v>
      </c>
      <c r="P121" s="4">
        <v>25</v>
      </c>
      <c r="Q121" s="13" t="s">
        <v>67</v>
      </c>
      <c r="R121" s="12" t="s">
        <v>117</v>
      </c>
    </row>
    <row r="122" spans="1:18" ht="14.1" customHeight="1">
      <c r="A122" s="29">
        <v>40</v>
      </c>
      <c r="B122" s="37">
        <v>5</v>
      </c>
      <c r="C122" s="111">
        <v>10</v>
      </c>
      <c r="D122" s="117">
        <v>5</v>
      </c>
      <c r="E122" s="115" t="s">
        <v>86</v>
      </c>
      <c r="F122" s="128" t="s">
        <v>60</v>
      </c>
      <c r="G122" s="129" t="s">
        <v>81</v>
      </c>
      <c r="H122" s="130">
        <f t="shared" si="6"/>
        <v>180</v>
      </c>
      <c r="I122" s="13" t="s">
        <v>112</v>
      </c>
      <c r="J122" s="51" t="s">
        <v>62</v>
      </c>
      <c r="K122" s="51" t="s">
        <v>63</v>
      </c>
      <c r="L122" s="3" t="s">
        <v>115</v>
      </c>
      <c r="M122" s="13" t="s">
        <v>115</v>
      </c>
      <c r="N122" s="3" t="s">
        <v>116</v>
      </c>
      <c r="O122" s="13" t="s">
        <v>92</v>
      </c>
      <c r="P122" s="4">
        <v>25</v>
      </c>
      <c r="Q122" s="13" t="s">
        <v>118</v>
      </c>
      <c r="R122" s="12" t="s">
        <v>117</v>
      </c>
    </row>
    <row r="123" spans="1:18" ht="14.1" customHeight="1">
      <c r="A123" s="29">
        <v>40</v>
      </c>
      <c r="B123" s="37">
        <v>5</v>
      </c>
      <c r="C123" s="116">
        <v>10</v>
      </c>
      <c r="D123" s="117">
        <v>5</v>
      </c>
      <c r="E123" s="115" t="s">
        <v>86</v>
      </c>
      <c r="F123" s="128" t="s">
        <v>60</v>
      </c>
      <c r="G123" s="129" t="s">
        <v>81</v>
      </c>
      <c r="H123" s="130">
        <f t="shared" si="6"/>
        <v>180</v>
      </c>
      <c r="I123" s="13" t="s">
        <v>112</v>
      </c>
      <c r="J123" s="51" t="s">
        <v>62</v>
      </c>
      <c r="K123" s="51" t="s">
        <v>63</v>
      </c>
      <c r="L123" s="3" t="s">
        <v>115</v>
      </c>
      <c r="M123" s="13" t="s">
        <v>115</v>
      </c>
      <c r="N123" s="3" t="s">
        <v>116</v>
      </c>
      <c r="O123" s="13" t="s">
        <v>96</v>
      </c>
      <c r="P123" s="4">
        <v>25</v>
      </c>
      <c r="Q123" s="21" t="s">
        <v>77</v>
      </c>
      <c r="R123" s="12" t="s">
        <v>117</v>
      </c>
    </row>
    <row r="124" spans="1:18" ht="14.1" customHeight="1">
      <c r="A124" s="32">
        <v>41</v>
      </c>
      <c r="B124" s="83">
        <v>6</v>
      </c>
      <c r="C124" s="111">
        <v>10</v>
      </c>
      <c r="D124" s="120">
        <v>9</v>
      </c>
      <c r="E124" s="113" t="s">
        <v>59</v>
      </c>
      <c r="F124" s="125" t="s">
        <v>60</v>
      </c>
      <c r="G124" s="126" t="s">
        <v>81</v>
      </c>
      <c r="H124" s="127">
        <f t="shared" si="6"/>
        <v>180</v>
      </c>
      <c r="I124" s="41" t="s">
        <v>112</v>
      </c>
      <c r="J124" s="84" t="s">
        <v>62</v>
      </c>
      <c r="K124" s="84" t="s">
        <v>119</v>
      </c>
      <c r="L124" s="40" t="s">
        <v>120</v>
      </c>
      <c r="M124" s="41" t="s">
        <v>65</v>
      </c>
      <c r="N124" s="40" t="s">
        <v>120</v>
      </c>
      <c r="O124" s="41" t="s">
        <v>71</v>
      </c>
      <c r="P124" s="39">
        <v>50</v>
      </c>
      <c r="Q124" s="97" t="s">
        <v>72</v>
      </c>
      <c r="R124" s="43" t="s">
        <v>121</v>
      </c>
    </row>
    <row r="125" spans="1:18" ht="14.1" customHeight="1">
      <c r="A125" s="85">
        <v>41</v>
      </c>
      <c r="B125" s="37">
        <v>6</v>
      </c>
      <c r="C125" s="111">
        <v>10</v>
      </c>
      <c r="D125" s="117">
        <v>9</v>
      </c>
      <c r="E125" s="115" t="s">
        <v>59</v>
      </c>
      <c r="F125" s="128" t="s">
        <v>60</v>
      </c>
      <c r="G125" s="129" t="s">
        <v>81</v>
      </c>
      <c r="H125" s="130">
        <f t="shared" si="6"/>
        <v>180</v>
      </c>
      <c r="I125" s="13" t="s">
        <v>112</v>
      </c>
      <c r="J125" s="51" t="s">
        <v>62</v>
      </c>
      <c r="K125" s="51" t="s">
        <v>119</v>
      </c>
      <c r="L125" s="3" t="s">
        <v>120</v>
      </c>
      <c r="M125" s="13" t="s">
        <v>65</v>
      </c>
      <c r="N125" s="3" t="s">
        <v>120</v>
      </c>
      <c r="O125" s="13" t="s">
        <v>66</v>
      </c>
      <c r="P125" s="4">
        <v>25</v>
      </c>
      <c r="Q125" s="44" t="s">
        <v>67</v>
      </c>
      <c r="R125" s="44" t="s">
        <v>122</v>
      </c>
    </row>
    <row r="126" spans="1:18" ht="14.1" customHeight="1">
      <c r="A126" s="85">
        <v>41</v>
      </c>
      <c r="B126" s="37">
        <v>6</v>
      </c>
      <c r="C126" s="111">
        <v>10</v>
      </c>
      <c r="D126" s="117">
        <v>9</v>
      </c>
      <c r="E126" s="115" t="s">
        <v>59</v>
      </c>
      <c r="F126" s="128" t="s">
        <v>69</v>
      </c>
      <c r="G126" s="129" t="s">
        <v>82</v>
      </c>
      <c r="H126" s="130">
        <f t="shared" si="6"/>
        <v>60</v>
      </c>
      <c r="I126" s="3" t="s">
        <v>74</v>
      </c>
      <c r="J126" s="51" t="s">
        <v>62</v>
      </c>
      <c r="K126" s="51" t="s">
        <v>119</v>
      </c>
      <c r="L126" s="3" t="s">
        <v>76</v>
      </c>
      <c r="M126" s="13" t="s">
        <v>76</v>
      </c>
      <c r="N126" s="3" t="s">
        <v>76</v>
      </c>
      <c r="O126" s="3" t="s">
        <v>74</v>
      </c>
      <c r="P126" s="4">
        <v>4</v>
      </c>
      <c r="Q126" s="94" t="s">
        <v>77</v>
      </c>
      <c r="R126" s="94" t="s">
        <v>68</v>
      </c>
    </row>
    <row r="127" spans="1:18" ht="14.1" customHeight="1">
      <c r="A127" s="85">
        <v>41</v>
      </c>
      <c r="B127" s="37">
        <v>6</v>
      </c>
      <c r="C127" s="111">
        <v>10</v>
      </c>
      <c r="D127" s="117">
        <v>9</v>
      </c>
      <c r="E127" s="115" t="s">
        <v>59</v>
      </c>
      <c r="F127" s="128" t="s">
        <v>82</v>
      </c>
      <c r="G127" s="129" t="s">
        <v>123</v>
      </c>
      <c r="H127" s="130">
        <f t="shared" si="6"/>
        <v>180</v>
      </c>
      <c r="I127" s="13" t="s">
        <v>112</v>
      </c>
      <c r="J127" s="51" t="s">
        <v>62</v>
      </c>
      <c r="K127" s="51" t="s">
        <v>119</v>
      </c>
      <c r="L127" s="3" t="s">
        <v>124</v>
      </c>
      <c r="M127" s="13" t="s">
        <v>65</v>
      </c>
      <c r="N127" s="3" t="s">
        <v>124</v>
      </c>
      <c r="O127" s="13" t="s">
        <v>125</v>
      </c>
      <c r="P127" s="4">
        <v>75</v>
      </c>
      <c r="Q127" s="44" t="s">
        <v>72</v>
      </c>
      <c r="R127" s="44" t="s">
        <v>121</v>
      </c>
    </row>
    <row r="128" spans="1:18" ht="14.1" customHeight="1">
      <c r="A128" s="85">
        <v>41</v>
      </c>
      <c r="B128" s="37">
        <v>6</v>
      </c>
      <c r="C128" s="111">
        <v>10</v>
      </c>
      <c r="D128" s="117">
        <v>10</v>
      </c>
      <c r="E128" s="115" t="s">
        <v>78</v>
      </c>
      <c r="F128" s="128" t="s">
        <v>60</v>
      </c>
      <c r="G128" s="129" t="s">
        <v>79</v>
      </c>
      <c r="H128" s="130">
        <f t="shared" si="6"/>
        <v>90</v>
      </c>
      <c r="I128" s="13" t="s">
        <v>112</v>
      </c>
      <c r="J128" s="51" t="s">
        <v>62</v>
      </c>
      <c r="K128" s="51" t="s">
        <v>119</v>
      </c>
      <c r="L128" s="3" t="s">
        <v>126</v>
      </c>
      <c r="M128" s="13" t="s">
        <v>65</v>
      </c>
      <c r="N128" s="3" t="s">
        <v>126</v>
      </c>
      <c r="O128" s="13" t="s">
        <v>66</v>
      </c>
      <c r="P128" s="4">
        <v>25</v>
      </c>
      <c r="Q128" s="44" t="s">
        <v>67</v>
      </c>
      <c r="R128" s="44" t="s">
        <v>9</v>
      </c>
    </row>
    <row r="129" spans="1:18" ht="14.1" customHeight="1">
      <c r="A129" s="85">
        <v>41</v>
      </c>
      <c r="B129" s="37">
        <v>6</v>
      </c>
      <c r="C129" s="111">
        <v>10</v>
      </c>
      <c r="D129" s="117">
        <v>10</v>
      </c>
      <c r="E129" s="115" t="s">
        <v>78</v>
      </c>
      <c r="F129" s="128" t="s">
        <v>79</v>
      </c>
      <c r="G129" s="129" t="s">
        <v>81</v>
      </c>
      <c r="H129" s="130">
        <f t="shared" si="6"/>
        <v>90</v>
      </c>
      <c r="I129" s="13" t="s">
        <v>112</v>
      </c>
      <c r="J129" s="51" t="s">
        <v>62</v>
      </c>
      <c r="K129" s="51" t="s">
        <v>119</v>
      </c>
      <c r="L129" s="3" t="s">
        <v>126</v>
      </c>
      <c r="M129" s="13" t="s">
        <v>65</v>
      </c>
      <c r="N129" s="3" t="s">
        <v>126</v>
      </c>
      <c r="O129" s="13" t="s">
        <v>92</v>
      </c>
      <c r="P129" s="4">
        <v>25</v>
      </c>
      <c r="Q129" s="44" t="s">
        <v>67</v>
      </c>
      <c r="R129" s="44" t="s">
        <v>12</v>
      </c>
    </row>
    <row r="130" spans="1:18" ht="14.1" customHeight="1">
      <c r="A130" s="85">
        <v>41</v>
      </c>
      <c r="B130" s="37">
        <v>6</v>
      </c>
      <c r="C130" s="111">
        <v>10</v>
      </c>
      <c r="D130" s="117">
        <v>10</v>
      </c>
      <c r="E130" s="115" t="s">
        <v>78</v>
      </c>
      <c r="F130" s="128" t="s">
        <v>79</v>
      </c>
      <c r="G130" s="129" t="s">
        <v>81</v>
      </c>
      <c r="H130" s="130">
        <f t="shared" si="6"/>
        <v>90</v>
      </c>
      <c r="I130" s="13" t="s">
        <v>112</v>
      </c>
      <c r="J130" s="51" t="s">
        <v>62</v>
      </c>
      <c r="K130" s="51" t="s">
        <v>119</v>
      </c>
      <c r="L130" s="3" t="s">
        <v>126</v>
      </c>
      <c r="M130" s="13" t="s">
        <v>65</v>
      </c>
      <c r="N130" s="3" t="s">
        <v>126</v>
      </c>
      <c r="O130" s="13" t="s">
        <v>96</v>
      </c>
      <c r="P130" s="4">
        <v>25</v>
      </c>
      <c r="Q130" s="44" t="s">
        <v>67</v>
      </c>
      <c r="R130" s="44" t="s">
        <v>11</v>
      </c>
    </row>
    <row r="131" spans="1:18" ht="14.1" customHeight="1">
      <c r="A131" s="85">
        <v>41</v>
      </c>
      <c r="B131" s="37">
        <v>6</v>
      </c>
      <c r="C131" s="111">
        <v>10</v>
      </c>
      <c r="D131" s="117">
        <v>10</v>
      </c>
      <c r="E131" s="115" t="s">
        <v>78</v>
      </c>
      <c r="F131" s="128" t="s">
        <v>82</v>
      </c>
      <c r="G131" s="129" t="s">
        <v>123</v>
      </c>
      <c r="H131" s="130">
        <f t="shared" si="6"/>
        <v>180</v>
      </c>
      <c r="I131" s="13" t="s">
        <v>112</v>
      </c>
      <c r="J131" s="51" t="s">
        <v>62</v>
      </c>
      <c r="K131" s="51" t="s">
        <v>119</v>
      </c>
      <c r="L131" s="3" t="s">
        <v>124</v>
      </c>
      <c r="M131" s="13" t="s">
        <v>65</v>
      </c>
      <c r="N131" s="3" t="s">
        <v>124</v>
      </c>
      <c r="O131" s="13" t="s">
        <v>125</v>
      </c>
      <c r="P131" s="4">
        <v>75</v>
      </c>
      <c r="Q131" s="44" t="s">
        <v>72</v>
      </c>
      <c r="R131" s="94" t="s">
        <v>68</v>
      </c>
    </row>
    <row r="132" spans="1:18" ht="14.1" customHeight="1">
      <c r="A132" s="85">
        <v>41</v>
      </c>
      <c r="B132" s="37">
        <v>6</v>
      </c>
      <c r="C132" s="111">
        <v>10</v>
      </c>
      <c r="D132" s="117">
        <v>11</v>
      </c>
      <c r="E132" s="115" t="s">
        <v>83</v>
      </c>
      <c r="F132" s="128" t="s">
        <v>60</v>
      </c>
      <c r="G132" s="129" t="s">
        <v>79</v>
      </c>
      <c r="H132" s="130">
        <f t="shared" si="6"/>
        <v>90</v>
      </c>
      <c r="I132" s="13" t="s">
        <v>112</v>
      </c>
      <c r="J132" s="51" t="s">
        <v>62</v>
      </c>
      <c r="K132" s="51" t="s">
        <v>119</v>
      </c>
      <c r="L132" s="3" t="s">
        <v>126</v>
      </c>
      <c r="M132" s="13" t="s">
        <v>65</v>
      </c>
      <c r="N132" s="3" t="s">
        <v>126</v>
      </c>
      <c r="O132" s="13" t="s">
        <v>66</v>
      </c>
      <c r="P132" s="4">
        <v>25</v>
      </c>
      <c r="Q132" s="44" t="s">
        <v>67</v>
      </c>
      <c r="R132" s="44" t="s">
        <v>9</v>
      </c>
    </row>
    <row r="133" spans="1:18" ht="14.1" customHeight="1">
      <c r="A133" s="85">
        <v>41</v>
      </c>
      <c r="B133" s="37">
        <v>6</v>
      </c>
      <c r="C133" s="111">
        <v>10</v>
      </c>
      <c r="D133" s="117">
        <v>11</v>
      </c>
      <c r="E133" s="115" t="s">
        <v>83</v>
      </c>
      <c r="F133" s="128" t="s">
        <v>79</v>
      </c>
      <c r="G133" s="129" t="s">
        <v>81</v>
      </c>
      <c r="H133" s="130">
        <f t="shared" si="6"/>
        <v>90</v>
      </c>
      <c r="I133" s="13" t="s">
        <v>112</v>
      </c>
      <c r="J133" s="51" t="s">
        <v>62</v>
      </c>
      <c r="K133" s="51" t="s">
        <v>119</v>
      </c>
      <c r="L133" s="3" t="s">
        <v>126</v>
      </c>
      <c r="M133" s="13" t="s">
        <v>65</v>
      </c>
      <c r="N133" s="3" t="s">
        <v>126</v>
      </c>
      <c r="O133" s="13" t="s">
        <v>92</v>
      </c>
      <c r="P133" s="4">
        <v>25</v>
      </c>
      <c r="Q133" s="44" t="s">
        <v>67</v>
      </c>
      <c r="R133" s="44" t="s">
        <v>12</v>
      </c>
    </row>
    <row r="134" spans="1:18" ht="14.1" customHeight="1">
      <c r="A134" s="85">
        <v>41</v>
      </c>
      <c r="B134" s="37">
        <v>6</v>
      </c>
      <c r="C134" s="111">
        <v>10</v>
      </c>
      <c r="D134" s="117">
        <v>11</v>
      </c>
      <c r="E134" s="115" t="s">
        <v>83</v>
      </c>
      <c r="F134" s="128" t="s">
        <v>79</v>
      </c>
      <c r="G134" s="129" t="s">
        <v>81</v>
      </c>
      <c r="H134" s="130">
        <f t="shared" si="6"/>
        <v>90</v>
      </c>
      <c r="I134" s="13" t="s">
        <v>112</v>
      </c>
      <c r="J134" s="51" t="s">
        <v>62</v>
      </c>
      <c r="K134" s="51" t="s">
        <v>119</v>
      </c>
      <c r="L134" s="3" t="s">
        <v>126</v>
      </c>
      <c r="M134" s="13" t="s">
        <v>65</v>
      </c>
      <c r="N134" s="3" t="s">
        <v>126</v>
      </c>
      <c r="O134" s="13" t="s">
        <v>96</v>
      </c>
      <c r="P134" s="4">
        <v>25</v>
      </c>
      <c r="Q134" s="44" t="s">
        <v>67</v>
      </c>
      <c r="R134" s="44" t="s">
        <v>8</v>
      </c>
    </row>
    <row r="135" spans="1:18" ht="14.1" customHeight="1">
      <c r="A135" s="85">
        <v>41</v>
      </c>
      <c r="B135" s="37">
        <v>6</v>
      </c>
      <c r="C135" s="111">
        <v>10</v>
      </c>
      <c r="D135" s="117">
        <v>11</v>
      </c>
      <c r="E135" s="115" t="s">
        <v>83</v>
      </c>
      <c r="F135" s="128" t="s">
        <v>69</v>
      </c>
      <c r="G135" s="129" t="s">
        <v>82</v>
      </c>
      <c r="H135" s="130">
        <f t="shared" si="6"/>
        <v>60</v>
      </c>
      <c r="I135" s="13" t="s">
        <v>112</v>
      </c>
      <c r="J135" s="51" t="s">
        <v>62</v>
      </c>
      <c r="K135" s="51" t="s">
        <v>63</v>
      </c>
      <c r="L135" s="3" t="s">
        <v>115</v>
      </c>
      <c r="M135" s="13" t="s">
        <v>127</v>
      </c>
      <c r="N135" s="3" t="s">
        <v>128</v>
      </c>
      <c r="O135" s="13" t="s">
        <v>125</v>
      </c>
      <c r="P135" s="4">
        <v>50</v>
      </c>
      <c r="Q135" s="44" t="s">
        <v>67</v>
      </c>
      <c r="R135" s="44" t="s">
        <v>121</v>
      </c>
    </row>
    <row r="136" spans="1:18" ht="14.1" customHeight="1">
      <c r="A136" s="85">
        <v>41</v>
      </c>
      <c r="B136" s="37">
        <v>6</v>
      </c>
      <c r="C136" s="111">
        <v>10</v>
      </c>
      <c r="D136" s="117">
        <v>13</v>
      </c>
      <c r="E136" s="115" t="s">
        <v>87</v>
      </c>
      <c r="F136" s="128" t="s">
        <v>60</v>
      </c>
      <c r="G136" s="129" t="s">
        <v>129</v>
      </c>
      <c r="H136" s="130">
        <f t="shared" si="6"/>
        <v>60</v>
      </c>
      <c r="I136" s="13" t="s">
        <v>112</v>
      </c>
      <c r="J136" s="51" t="s">
        <v>62</v>
      </c>
      <c r="K136" s="51" t="s">
        <v>119</v>
      </c>
      <c r="L136" s="3" t="s">
        <v>115</v>
      </c>
      <c r="M136" s="13" t="s">
        <v>130</v>
      </c>
      <c r="N136" s="3" t="s">
        <v>130</v>
      </c>
      <c r="O136" s="13" t="s">
        <v>66</v>
      </c>
      <c r="P136" s="4">
        <v>25</v>
      </c>
      <c r="Q136" s="44" t="s">
        <v>77</v>
      </c>
      <c r="R136" s="44" t="s">
        <v>117</v>
      </c>
    </row>
    <row r="137" spans="1:18" ht="14.1" customHeight="1">
      <c r="A137" s="85">
        <v>41</v>
      </c>
      <c r="B137" s="37">
        <v>6</v>
      </c>
      <c r="C137" s="111">
        <v>10</v>
      </c>
      <c r="D137" s="117">
        <v>13</v>
      </c>
      <c r="E137" s="115" t="s">
        <v>87</v>
      </c>
      <c r="F137" s="128" t="s">
        <v>60</v>
      </c>
      <c r="G137" s="129" t="s">
        <v>129</v>
      </c>
      <c r="H137" s="130">
        <f t="shared" si="6"/>
        <v>60</v>
      </c>
      <c r="I137" s="13" t="s">
        <v>112</v>
      </c>
      <c r="J137" s="51" t="s">
        <v>62</v>
      </c>
      <c r="K137" s="51" t="s">
        <v>119</v>
      </c>
      <c r="L137" s="3" t="s">
        <v>115</v>
      </c>
      <c r="M137" s="13" t="s">
        <v>130</v>
      </c>
      <c r="N137" s="3" t="s">
        <v>130</v>
      </c>
      <c r="O137" s="13" t="s">
        <v>92</v>
      </c>
      <c r="P137" s="4">
        <v>25</v>
      </c>
      <c r="Q137" s="44" t="s">
        <v>93</v>
      </c>
      <c r="R137" s="44" t="s">
        <v>117</v>
      </c>
    </row>
    <row r="138" spans="1:18" ht="14.1" customHeight="1">
      <c r="A138" s="85">
        <v>41</v>
      </c>
      <c r="B138" s="37">
        <v>6</v>
      </c>
      <c r="C138" s="116">
        <v>10</v>
      </c>
      <c r="D138" s="118">
        <v>13</v>
      </c>
      <c r="E138" s="119" t="s">
        <v>87</v>
      </c>
      <c r="F138" s="131" t="s">
        <v>60</v>
      </c>
      <c r="G138" s="132" t="s">
        <v>129</v>
      </c>
      <c r="H138" s="133">
        <f t="shared" si="6"/>
        <v>60</v>
      </c>
      <c r="I138" s="46" t="s">
        <v>112</v>
      </c>
      <c r="J138" s="52" t="s">
        <v>62</v>
      </c>
      <c r="K138" s="52" t="s">
        <v>119</v>
      </c>
      <c r="L138" s="27" t="s">
        <v>115</v>
      </c>
      <c r="M138" s="46" t="s">
        <v>130</v>
      </c>
      <c r="N138" s="27" t="s">
        <v>130</v>
      </c>
      <c r="O138" s="46" t="s">
        <v>96</v>
      </c>
      <c r="P138" s="45">
        <v>25</v>
      </c>
      <c r="Q138" s="48" t="s">
        <v>118</v>
      </c>
      <c r="R138" s="44" t="s">
        <v>117</v>
      </c>
    </row>
    <row r="139" spans="1:18" ht="14.1" customHeight="1">
      <c r="A139" s="32">
        <v>42</v>
      </c>
      <c r="B139" s="83">
        <v>7</v>
      </c>
      <c r="C139" s="111">
        <v>10</v>
      </c>
      <c r="D139" s="120">
        <v>16</v>
      </c>
      <c r="E139" s="113" t="s">
        <v>59</v>
      </c>
      <c r="F139" s="125" t="s">
        <v>60</v>
      </c>
      <c r="G139" s="126" t="s">
        <v>98</v>
      </c>
      <c r="H139" s="127">
        <f t="shared" si="6"/>
        <v>420</v>
      </c>
      <c r="I139" s="41" t="s">
        <v>112</v>
      </c>
      <c r="J139" s="84" t="s">
        <v>62</v>
      </c>
      <c r="K139" s="84" t="s">
        <v>119</v>
      </c>
      <c r="L139" s="40" t="s">
        <v>119</v>
      </c>
      <c r="M139" s="41" t="s">
        <v>65</v>
      </c>
      <c r="N139" s="40" t="s">
        <v>131</v>
      </c>
      <c r="O139" s="41" t="s">
        <v>125</v>
      </c>
      <c r="P139" s="39">
        <v>75</v>
      </c>
      <c r="Q139" s="43" t="s">
        <v>132</v>
      </c>
      <c r="R139" s="98" t="s">
        <v>68</v>
      </c>
    </row>
    <row r="140" spans="1:18" ht="14.1" customHeight="1">
      <c r="A140" s="85">
        <v>42</v>
      </c>
      <c r="B140" s="37">
        <v>7</v>
      </c>
      <c r="C140" s="111">
        <v>10</v>
      </c>
      <c r="D140" s="117">
        <v>17</v>
      </c>
      <c r="E140" s="115" t="s">
        <v>78</v>
      </c>
      <c r="F140" s="128" t="s">
        <v>60</v>
      </c>
      <c r="G140" s="129" t="s">
        <v>98</v>
      </c>
      <c r="H140" s="130">
        <f t="shared" si="6"/>
        <v>420</v>
      </c>
      <c r="I140" s="13" t="s">
        <v>112</v>
      </c>
      <c r="J140" s="51" t="s">
        <v>62</v>
      </c>
      <c r="K140" s="51" t="s">
        <v>119</v>
      </c>
      <c r="L140" s="3" t="s">
        <v>119</v>
      </c>
      <c r="M140" s="13" t="s">
        <v>65</v>
      </c>
      <c r="N140" s="3" t="s">
        <v>133</v>
      </c>
      <c r="O140" s="13" t="s">
        <v>125</v>
      </c>
      <c r="P140" s="4">
        <v>75</v>
      </c>
      <c r="Q140" s="44" t="s">
        <v>132</v>
      </c>
      <c r="R140" s="44" t="s">
        <v>134</v>
      </c>
    </row>
    <row r="141" spans="1:18" ht="14.1" customHeight="1">
      <c r="A141" s="85">
        <v>42</v>
      </c>
      <c r="B141" s="37">
        <v>7</v>
      </c>
      <c r="C141" s="111">
        <v>10</v>
      </c>
      <c r="D141" s="117">
        <v>18</v>
      </c>
      <c r="E141" s="115" t="s">
        <v>83</v>
      </c>
      <c r="F141" s="128" t="s">
        <v>60</v>
      </c>
      <c r="G141" s="129" t="s">
        <v>98</v>
      </c>
      <c r="H141" s="130">
        <f t="shared" si="6"/>
        <v>420</v>
      </c>
      <c r="I141" s="13" t="s">
        <v>112</v>
      </c>
      <c r="J141" s="51" t="s">
        <v>62</v>
      </c>
      <c r="K141" s="51" t="s">
        <v>119</v>
      </c>
      <c r="L141" s="3" t="s">
        <v>119</v>
      </c>
      <c r="M141" s="13" t="s">
        <v>65</v>
      </c>
      <c r="N141" s="3" t="s">
        <v>135</v>
      </c>
      <c r="O141" s="13" t="s">
        <v>125</v>
      </c>
      <c r="P141" s="4">
        <v>75</v>
      </c>
      <c r="Q141" s="44" t="s">
        <v>132</v>
      </c>
      <c r="R141" s="44" t="s">
        <v>136</v>
      </c>
    </row>
    <row r="142" spans="1:18" ht="14.1" customHeight="1">
      <c r="A142" s="85">
        <v>42</v>
      </c>
      <c r="B142" s="37">
        <v>7</v>
      </c>
      <c r="C142" s="111">
        <v>10</v>
      </c>
      <c r="D142" s="117">
        <v>19</v>
      </c>
      <c r="E142" s="115" t="s">
        <v>86</v>
      </c>
      <c r="F142" s="128" t="s">
        <v>60</v>
      </c>
      <c r="G142" s="129" t="s">
        <v>98</v>
      </c>
      <c r="H142" s="130">
        <f t="shared" si="6"/>
        <v>420</v>
      </c>
      <c r="I142" s="13" t="s">
        <v>112</v>
      </c>
      <c r="J142" s="51" t="s">
        <v>62</v>
      </c>
      <c r="K142" s="51" t="s">
        <v>119</v>
      </c>
      <c r="L142" s="3" t="s">
        <v>119</v>
      </c>
      <c r="M142" s="13" t="s">
        <v>65</v>
      </c>
      <c r="N142" s="8" t="s">
        <v>137</v>
      </c>
      <c r="O142" s="13" t="s">
        <v>125</v>
      </c>
      <c r="P142" s="4">
        <v>75</v>
      </c>
      <c r="Q142" s="44" t="s">
        <v>132</v>
      </c>
      <c r="R142" s="44" t="s">
        <v>138</v>
      </c>
    </row>
    <row r="143" spans="1:18" ht="14.1" customHeight="1">
      <c r="A143" s="85">
        <v>42</v>
      </c>
      <c r="B143" s="37">
        <v>7</v>
      </c>
      <c r="C143" s="111">
        <v>10</v>
      </c>
      <c r="D143" s="117">
        <v>20</v>
      </c>
      <c r="E143" s="115" t="s">
        <v>87</v>
      </c>
      <c r="F143" s="128" t="s">
        <v>60</v>
      </c>
      <c r="G143" s="129" t="s">
        <v>81</v>
      </c>
      <c r="H143" s="130">
        <f t="shared" si="6"/>
        <v>180</v>
      </c>
      <c r="I143" s="13" t="s">
        <v>112</v>
      </c>
      <c r="J143" s="51" t="s">
        <v>62</v>
      </c>
      <c r="K143" s="51" t="s">
        <v>119</v>
      </c>
      <c r="L143" s="3" t="s">
        <v>115</v>
      </c>
      <c r="M143" s="13" t="s">
        <v>139</v>
      </c>
      <c r="N143" s="3" t="s">
        <v>139</v>
      </c>
      <c r="O143" s="13" t="s">
        <v>66</v>
      </c>
      <c r="P143" s="4">
        <v>25</v>
      </c>
      <c r="Q143" s="44" t="s">
        <v>77</v>
      </c>
      <c r="R143" s="44" t="s">
        <v>140</v>
      </c>
    </row>
    <row r="144" spans="1:18" ht="14.1" customHeight="1">
      <c r="A144" s="85">
        <v>42</v>
      </c>
      <c r="B144" s="37">
        <v>7</v>
      </c>
      <c r="C144" s="111">
        <v>10</v>
      </c>
      <c r="D144" s="117">
        <v>20</v>
      </c>
      <c r="E144" s="115" t="s">
        <v>87</v>
      </c>
      <c r="F144" s="128" t="s">
        <v>60</v>
      </c>
      <c r="G144" s="129" t="s">
        <v>81</v>
      </c>
      <c r="H144" s="130">
        <f t="shared" si="6"/>
        <v>180</v>
      </c>
      <c r="I144" s="13" t="s">
        <v>112</v>
      </c>
      <c r="J144" s="51" t="s">
        <v>62</v>
      </c>
      <c r="K144" s="51" t="s">
        <v>119</v>
      </c>
      <c r="L144" s="3" t="s">
        <v>115</v>
      </c>
      <c r="M144" s="13" t="s">
        <v>139</v>
      </c>
      <c r="N144" s="3" t="s">
        <v>139</v>
      </c>
      <c r="O144" s="13" t="s">
        <v>92</v>
      </c>
      <c r="P144" s="4">
        <v>25</v>
      </c>
      <c r="Q144" s="44" t="s">
        <v>93</v>
      </c>
      <c r="R144" s="44" t="s">
        <v>141</v>
      </c>
    </row>
    <row r="145" spans="1:18" ht="14.1" customHeight="1">
      <c r="A145" s="33">
        <v>42</v>
      </c>
      <c r="B145" s="49">
        <v>7</v>
      </c>
      <c r="C145" s="116">
        <v>10</v>
      </c>
      <c r="D145" s="118">
        <v>20</v>
      </c>
      <c r="E145" s="119" t="s">
        <v>87</v>
      </c>
      <c r="F145" s="131" t="s">
        <v>60</v>
      </c>
      <c r="G145" s="132" t="s">
        <v>81</v>
      </c>
      <c r="H145" s="133">
        <f t="shared" si="6"/>
        <v>180</v>
      </c>
      <c r="I145" s="46" t="s">
        <v>112</v>
      </c>
      <c r="J145" s="52" t="s">
        <v>62</v>
      </c>
      <c r="K145" s="52" t="s">
        <v>119</v>
      </c>
      <c r="L145" s="27" t="s">
        <v>115</v>
      </c>
      <c r="M145" s="46" t="s">
        <v>139</v>
      </c>
      <c r="N145" s="27" t="s">
        <v>139</v>
      </c>
      <c r="O145" s="46" t="s">
        <v>96</v>
      </c>
      <c r="P145" s="45">
        <v>25</v>
      </c>
      <c r="Q145" s="48" t="s">
        <v>118</v>
      </c>
      <c r="R145" s="48" t="s">
        <v>142</v>
      </c>
    </row>
    <row r="146" spans="1:18" ht="14.1" customHeight="1">
      <c r="A146" s="32">
        <v>43</v>
      </c>
      <c r="B146" s="83">
        <v>8</v>
      </c>
      <c r="C146" s="111">
        <v>10</v>
      </c>
      <c r="D146" s="117">
        <v>27</v>
      </c>
      <c r="E146" s="115" t="s">
        <v>87</v>
      </c>
      <c r="F146" s="128" t="s">
        <v>60</v>
      </c>
      <c r="G146" s="129" t="s">
        <v>81</v>
      </c>
      <c r="H146" s="130">
        <f>IF((VALUE(G146)-VALUE(F146))&gt;=100,IF(MOD((VALUE(G146)-VALUE(F146)),100)=0,(VALUE(G146)-VALUE(F146))*0.6,IF((MOD(F146,100)&gt;0),(MOD((VALUE(G146)-VALUE(F146)),100)+(((VALUE(G146)-VALUE(F146))-MOD((VALUE(G146)-VALUE(F146)),100))*0.6))-40,MOD((VALUE(G146)-VALUE(F146)),100)+(((VALUE(G146)-VALUE(F146))-MOD((VALUE(G146)-VALUE(F146)),100))*0.6))),(VALUE(G146)-VALUE(F146)))</f>
        <v>180</v>
      </c>
      <c r="I146" s="3" t="s">
        <v>112</v>
      </c>
      <c r="J146" s="51" t="s">
        <v>62</v>
      </c>
      <c r="K146" s="51" t="s">
        <v>63</v>
      </c>
      <c r="L146" s="3" t="s">
        <v>115</v>
      </c>
      <c r="M146" s="13" t="s">
        <v>143</v>
      </c>
      <c r="N146" s="3" t="s">
        <v>144</v>
      </c>
      <c r="O146" s="3" t="s">
        <v>125</v>
      </c>
      <c r="P146" s="4">
        <v>50</v>
      </c>
      <c r="Q146" s="13" t="s">
        <v>67</v>
      </c>
      <c r="R146" s="86" t="s">
        <v>10</v>
      </c>
    </row>
    <row r="147" spans="1:18">
      <c r="A147" s="33">
        <v>43</v>
      </c>
      <c r="B147" s="49">
        <v>8</v>
      </c>
      <c r="C147" s="116">
        <v>10</v>
      </c>
      <c r="D147" s="118">
        <v>27</v>
      </c>
      <c r="E147" s="119" t="s">
        <v>87</v>
      </c>
      <c r="F147" s="131" t="s">
        <v>60</v>
      </c>
      <c r="G147" s="132" t="s">
        <v>81</v>
      </c>
      <c r="H147" s="133">
        <f>IF((VALUE(G147)-VALUE(F147))&gt;=100,IF(MOD((VALUE(G147)-VALUE(F147)),100)=0,(VALUE(G147)-VALUE(F147))*0.6,IF((MOD(F147,100)&gt;0),(MOD((VALUE(G147)-VALUE(F147)),100)+(((VALUE(G147)-VALUE(F147))-MOD((VALUE(G147)-VALUE(F147)),100))*0.6))-40,MOD((VALUE(G147)-VALUE(F147)),100)+(((VALUE(G147)-VALUE(F147))-MOD((VALUE(G147)-VALUE(F147)),100))*0.6))),(VALUE(G147)-VALUE(F147)))</f>
        <v>180</v>
      </c>
      <c r="I147" s="27" t="s">
        <v>112</v>
      </c>
      <c r="J147" s="52" t="s">
        <v>62</v>
      </c>
      <c r="K147" s="52" t="s">
        <v>63</v>
      </c>
      <c r="L147" s="27" t="s">
        <v>115</v>
      </c>
      <c r="M147" s="46" t="s">
        <v>143</v>
      </c>
      <c r="N147" s="27" t="s">
        <v>144</v>
      </c>
      <c r="O147" s="27" t="s">
        <v>125</v>
      </c>
      <c r="P147" s="45">
        <v>25</v>
      </c>
      <c r="Q147" s="46" t="s">
        <v>67</v>
      </c>
      <c r="R147" s="143" t="s">
        <v>9</v>
      </c>
    </row>
    <row r="148" spans="1:18" ht="14.1" customHeight="1">
      <c r="A148" s="29">
        <v>44</v>
      </c>
      <c r="B148" s="37">
        <v>9</v>
      </c>
      <c r="C148" s="111">
        <v>10</v>
      </c>
      <c r="D148" s="117">
        <v>30</v>
      </c>
      <c r="E148" s="115" t="s">
        <v>59</v>
      </c>
      <c r="F148" s="128" t="s">
        <v>60</v>
      </c>
      <c r="G148" s="129" t="s">
        <v>79</v>
      </c>
      <c r="H148" s="130">
        <f t="shared" si="6"/>
        <v>90</v>
      </c>
      <c r="I148" s="13" t="s">
        <v>61</v>
      </c>
      <c r="J148" s="51" t="s">
        <v>101</v>
      </c>
      <c r="K148" s="3" t="s">
        <v>102</v>
      </c>
      <c r="L148" s="3" t="s">
        <v>64</v>
      </c>
      <c r="M148" s="13" t="s">
        <v>65</v>
      </c>
      <c r="N148" s="3" t="s">
        <v>64</v>
      </c>
      <c r="O148" s="13" t="s">
        <v>66</v>
      </c>
      <c r="P148" s="4">
        <v>25</v>
      </c>
      <c r="Q148" s="44" t="s">
        <v>77</v>
      </c>
      <c r="R148" s="14" t="s">
        <v>10</v>
      </c>
    </row>
    <row r="149" spans="1:18" ht="14.1" customHeight="1">
      <c r="A149" s="29">
        <v>44</v>
      </c>
      <c r="B149" s="37">
        <v>9</v>
      </c>
      <c r="C149" s="111">
        <v>10</v>
      </c>
      <c r="D149" s="117">
        <v>30</v>
      </c>
      <c r="E149" s="115" t="s">
        <v>59</v>
      </c>
      <c r="F149" s="128" t="s">
        <v>60</v>
      </c>
      <c r="G149" s="129" t="s">
        <v>79</v>
      </c>
      <c r="H149" s="130">
        <f t="shared" si="6"/>
        <v>90</v>
      </c>
      <c r="I149" s="13" t="s">
        <v>61</v>
      </c>
      <c r="J149" s="51" t="s">
        <v>101</v>
      </c>
      <c r="K149" s="3" t="s">
        <v>102</v>
      </c>
      <c r="L149" s="3" t="s">
        <v>64</v>
      </c>
      <c r="M149" s="13" t="s">
        <v>65</v>
      </c>
      <c r="N149" s="3" t="s">
        <v>64</v>
      </c>
      <c r="O149" s="13" t="s">
        <v>92</v>
      </c>
      <c r="P149" s="4">
        <v>25</v>
      </c>
      <c r="Q149" s="44" t="s">
        <v>93</v>
      </c>
      <c r="R149" s="14" t="s">
        <v>13</v>
      </c>
    </row>
    <row r="150" spans="1:18" ht="14.1" customHeight="1">
      <c r="A150" s="29">
        <v>44</v>
      </c>
      <c r="B150" s="37">
        <v>9</v>
      </c>
      <c r="C150" s="111">
        <v>10</v>
      </c>
      <c r="D150" s="117">
        <v>30</v>
      </c>
      <c r="E150" s="115" t="s">
        <v>59</v>
      </c>
      <c r="F150" s="128" t="s">
        <v>79</v>
      </c>
      <c r="G150" s="129" t="s">
        <v>81</v>
      </c>
      <c r="H150" s="130">
        <f t="shared" si="6"/>
        <v>90</v>
      </c>
      <c r="I150" s="13" t="s">
        <v>61</v>
      </c>
      <c r="J150" s="51" t="s">
        <v>101</v>
      </c>
      <c r="K150" s="3" t="s">
        <v>102</v>
      </c>
      <c r="L150" s="3" t="s">
        <v>64</v>
      </c>
      <c r="M150" s="13" t="s">
        <v>65</v>
      </c>
      <c r="N150" s="3" t="s">
        <v>64</v>
      </c>
      <c r="O150" s="13" t="s">
        <v>96</v>
      </c>
      <c r="P150" s="4">
        <v>25</v>
      </c>
      <c r="Q150" s="87" t="s">
        <v>77</v>
      </c>
      <c r="R150" s="14" t="s">
        <v>10</v>
      </c>
    </row>
    <row r="151" spans="1:18" ht="14.1" customHeight="1">
      <c r="A151" s="29">
        <v>44</v>
      </c>
      <c r="B151" s="37">
        <v>9</v>
      </c>
      <c r="C151" s="111">
        <v>10</v>
      </c>
      <c r="D151" s="117">
        <v>30</v>
      </c>
      <c r="E151" s="115" t="s">
        <v>59</v>
      </c>
      <c r="F151" s="128" t="s">
        <v>69</v>
      </c>
      <c r="G151" s="129" t="s">
        <v>82</v>
      </c>
      <c r="H151" s="130">
        <f t="shared" si="6"/>
        <v>60</v>
      </c>
      <c r="I151" s="13" t="s">
        <v>61</v>
      </c>
      <c r="J151" s="51" t="s">
        <v>101</v>
      </c>
      <c r="K151" s="3" t="s">
        <v>102</v>
      </c>
      <c r="L151" s="3" t="s">
        <v>64</v>
      </c>
      <c r="M151" s="13" t="s">
        <v>65</v>
      </c>
      <c r="N151" s="3" t="s">
        <v>64</v>
      </c>
      <c r="O151" s="13" t="s">
        <v>66</v>
      </c>
      <c r="P151" s="4">
        <v>25</v>
      </c>
      <c r="Q151" s="87" t="s">
        <v>77</v>
      </c>
      <c r="R151" s="14" t="s">
        <v>10</v>
      </c>
    </row>
    <row r="152" spans="1:18" ht="14.1" customHeight="1">
      <c r="A152" s="29">
        <v>44</v>
      </c>
      <c r="B152" s="37">
        <v>9</v>
      </c>
      <c r="C152" s="111">
        <v>10</v>
      </c>
      <c r="D152" s="117">
        <v>30</v>
      </c>
      <c r="E152" s="115" t="s">
        <v>59</v>
      </c>
      <c r="F152" s="128" t="s">
        <v>69</v>
      </c>
      <c r="G152" s="129" t="s">
        <v>82</v>
      </c>
      <c r="H152" s="130">
        <f t="shared" si="6"/>
        <v>60</v>
      </c>
      <c r="I152" s="13" t="s">
        <v>61</v>
      </c>
      <c r="J152" s="51" t="s">
        <v>101</v>
      </c>
      <c r="K152" s="3" t="s">
        <v>102</v>
      </c>
      <c r="L152" s="3" t="s">
        <v>64</v>
      </c>
      <c r="M152" s="13" t="s">
        <v>65</v>
      </c>
      <c r="N152" s="3" t="s">
        <v>64</v>
      </c>
      <c r="O152" s="13" t="s">
        <v>92</v>
      </c>
      <c r="P152" s="4">
        <v>25</v>
      </c>
      <c r="Q152" s="44" t="s">
        <v>93</v>
      </c>
      <c r="R152" s="14" t="s">
        <v>13</v>
      </c>
    </row>
    <row r="153" spans="1:18" ht="14.1" customHeight="1">
      <c r="A153" s="29">
        <v>44</v>
      </c>
      <c r="B153" s="37">
        <v>9</v>
      </c>
      <c r="C153" s="111">
        <v>10</v>
      </c>
      <c r="D153" s="117">
        <v>30</v>
      </c>
      <c r="E153" s="115" t="s">
        <v>59</v>
      </c>
      <c r="F153" s="128" t="s">
        <v>82</v>
      </c>
      <c r="G153" s="129" t="s">
        <v>70</v>
      </c>
      <c r="H153" s="130">
        <f t="shared" si="6"/>
        <v>60</v>
      </c>
      <c r="I153" s="13" t="s">
        <v>61</v>
      </c>
      <c r="J153" s="51" t="s">
        <v>101</v>
      </c>
      <c r="K153" s="3" t="s">
        <v>102</v>
      </c>
      <c r="L153" s="3" t="s">
        <v>64</v>
      </c>
      <c r="M153" s="13" t="s">
        <v>65</v>
      </c>
      <c r="N153" s="3" t="s">
        <v>64</v>
      </c>
      <c r="O153" s="13" t="s">
        <v>96</v>
      </c>
      <c r="P153" s="4">
        <v>25</v>
      </c>
      <c r="Q153" s="44" t="s">
        <v>93</v>
      </c>
      <c r="R153" s="14" t="s">
        <v>10</v>
      </c>
    </row>
    <row r="154" spans="1:18" ht="14.1" customHeight="1">
      <c r="A154" s="29">
        <v>44</v>
      </c>
      <c r="B154" s="37">
        <v>9</v>
      </c>
      <c r="C154" s="111">
        <v>10</v>
      </c>
      <c r="D154" s="117">
        <v>31</v>
      </c>
      <c r="E154" s="115" t="s">
        <v>78</v>
      </c>
      <c r="F154" s="128" t="s">
        <v>60</v>
      </c>
      <c r="G154" s="129" t="s">
        <v>79</v>
      </c>
      <c r="H154" s="130">
        <f t="shared" ref="H154:H218" si="7">IF((VALUE(G154)-VALUE(F154))&gt;=100,IF(MOD((VALUE(G154)-VALUE(F154)),100)=0,(VALUE(G154)-VALUE(F154))*0.6,IF((MOD(F154,100)&gt;0),(MOD((VALUE(G154)-VALUE(F154)),100)+(((VALUE(G154)-VALUE(F154))-MOD((VALUE(G154)-VALUE(F154)),100))*0.6))-40,MOD((VALUE(G154)-VALUE(F154)),100)+(((VALUE(G154)-VALUE(F154))-MOD((VALUE(G154)-VALUE(F154)),100))*0.6))),(VALUE(G154)-VALUE(F154)))</f>
        <v>90</v>
      </c>
      <c r="I154" s="13" t="s">
        <v>61</v>
      </c>
      <c r="J154" s="51" t="s">
        <v>101</v>
      </c>
      <c r="K154" s="3" t="s">
        <v>102</v>
      </c>
      <c r="L154" s="3" t="s">
        <v>145</v>
      </c>
      <c r="M154" s="13" t="s">
        <v>65</v>
      </c>
      <c r="N154" s="3" t="s">
        <v>145</v>
      </c>
      <c r="O154" s="13" t="s">
        <v>66</v>
      </c>
      <c r="P154" s="4">
        <v>25</v>
      </c>
      <c r="Q154" s="44" t="s">
        <v>77</v>
      </c>
      <c r="R154" s="14" t="s">
        <v>13</v>
      </c>
    </row>
    <row r="155" spans="1:18" ht="14.1" customHeight="1">
      <c r="A155" s="29">
        <v>44</v>
      </c>
      <c r="B155" s="37">
        <v>9</v>
      </c>
      <c r="C155" s="111">
        <v>11</v>
      </c>
      <c r="D155" s="117">
        <v>31</v>
      </c>
      <c r="E155" s="115" t="s">
        <v>78</v>
      </c>
      <c r="F155" s="128" t="s">
        <v>60</v>
      </c>
      <c r="G155" s="129" t="s">
        <v>79</v>
      </c>
      <c r="H155" s="130">
        <f t="shared" si="7"/>
        <v>90</v>
      </c>
      <c r="I155" s="13" t="s">
        <v>61</v>
      </c>
      <c r="J155" s="51" t="s">
        <v>101</v>
      </c>
      <c r="K155" s="3" t="s">
        <v>102</v>
      </c>
      <c r="L155" s="3" t="s">
        <v>145</v>
      </c>
      <c r="M155" s="13" t="s">
        <v>65</v>
      </c>
      <c r="N155" s="3" t="s">
        <v>145</v>
      </c>
      <c r="O155" s="13" t="s">
        <v>92</v>
      </c>
      <c r="P155" s="4">
        <v>25</v>
      </c>
      <c r="Q155" s="44" t="s">
        <v>93</v>
      </c>
      <c r="R155" s="14" t="s">
        <v>8</v>
      </c>
    </row>
    <row r="156" spans="1:18" ht="14.1" customHeight="1">
      <c r="A156" s="29">
        <v>44</v>
      </c>
      <c r="B156" s="37">
        <v>9</v>
      </c>
      <c r="C156" s="111">
        <v>11</v>
      </c>
      <c r="D156" s="117">
        <v>31</v>
      </c>
      <c r="E156" s="115" t="s">
        <v>78</v>
      </c>
      <c r="F156" s="128" t="s">
        <v>79</v>
      </c>
      <c r="G156" s="129" t="s">
        <v>81</v>
      </c>
      <c r="H156" s="130">
        <f t="shared" si="7"/>
        <v>90</v>
      </c>
      <c r="I156" s="13" t="s">
        <v>61</v>
      </c>
      <c r="J156" s="51" t="s">
        <v>101</v>
      </c>
      <c r="K156" s="3" t="s">
        <v>102</v>
      </c>
      <c r="L156" s="3" t="s">
        <v>145</v>
      </c>
      <c r="M156" s="13" t="s">
        <v>65</v>
      </c>
      <c r="N156" s="3" t="s">
        <v>145</v>
      </c>
      <c r="O156" s="13" t="s">
        <v>96</v>
      </c>
      <c r="P156" s="4">
        <v>25</v>
      </c>
      <c r="Q156" s="87" t="s">
        <v>77</v>
      </c>
      <c r="R156" s="14" t="s">
        <v>13</v>
      </c>
    </row>
    <row r="157" spans="1:18" ht="14.1" customHeight="1">
      <c r="A157" s="29">
        <v>44</v>
      </c>
      <c r="B157" s="37">
        <v>9</v>
      </c>
      <c r="C157" s="111">
        <v>11</v>
      </c>
      <c r="D157" s="117">
        <v>31</v>
      </c>
      <c r="E157" s="115" t="s">
        <v>78</v>
      </c>
      <c r="F157" s="128" t="s">
        <v>69</v>
      </c>
      <c r="G157" s="129" t="s">
        <v>82</v>
      </c>
      <c r="H157" s="130">
        <f t="shared" si="7"/>
        <v>60</v>
      </c>
      <c r="I157" s="13" t="s">
        <v>61</v>
      </c>
      <c r="J157" s="51" t="s">
        <v>101</v>
      </c>
      <c r="K157" s="3" t="s">
        <v>102</v>
      </c>
      <c r="L157" s="3" t="s">
        <v>145</v>
      </c>
      <c r="M157" s="13" t="s">
        <v>65</v>
      </c>
      <c r="N157" s="3" t="s">
        <v>145</v>
      </c>
      <c r="O157" s="13" t="s">
        <v>66</v>
      </c>
      <c r="P157" s="4">
        <v>25</v>
      </c>
      <c r="Q157" s="87" t="s">
        <v>77</v>
      </c>
      <c r="R157" s="14" t="s">
        <v>13</v>
      </c>
    </row>
    <row r="158" spans="1:18" ht="14.1" customHeight="1">
      <c r="A158" s="29">
        <v>44</v>
      </c>
      <c r="B158" s="37">
        <v>9</v>
      </c>
      <c r="C158" s="111">
        <v>11</v>
      </c>
      <c r="D158" s="117">
        <v>31</v>
      </c>
      <c r="E158" s="115" t="s">
        <v>78</v>
      </c>
      <c r="F158" s="128" t="s">
        <v>69</v>
      </c>
      <c r="G158" s="129" t="s">
        <v>82</v>
      </c>
      <c r="H158" s="130">
        <f t="shared" si="7"/>
        <v>60</v>
      </c>
      <c r="I158" s="13" t="s">
        <v>61</v>
      </c>
      <c r="J158" s="51" t="s">
        <v>101</v>
      </c>
      <c r="K158" s="3" t="s">
        <v>102</v>
      </c>
      <c r="L158" s="3" t="s">
        <v>145</v>
      </c>
      <c r="M158" s="13" t="s">
        <v>65</v>
      </c>
      <c r="N158" s="3" t="s">
        <v>145</v>
      </c>
      <c r="O158" s="13" t="s">
        <v>92</v>
      </c>
      <c r="P158" s="4">
        <v>25</v>
      </c>
      <c r="Q158" s="44" t="s">
        <v>93</v>
      </c>
      <c r="R158" s="14" t="s">
        <v>8</v>
      </c>
    </row>
    <row r="159" spans="1:18" ht="14.1" customHeight="1">
      <c r="A159" s="29">
        <v>44</v>
      </c>
      <c r="B159" s="37">
        <v>9</v>
      </c>
      <c r="C159" s="111">
        <v>11</v>
      </c>
      <c r="D159" s="117">
        <v>31</v>
      </c>
      <c r="E159" s="115" t="s">
        <v>78</v>
      </c>
      <c r="F159" s="128" t="s">
        <v>82</v>
      </c>
      <c r="G159" s="129" t="s">
        <v>70</v>
      </c>
      <c r="H159" s="130">
        <f t="shared" si="7"/>
        <v>60</v>
      </c>
      <c r="I159" s="13" t="s">
        <v>61</v>
      </c>
      <c r="J159" s="51" t="s">
        <v>101</v>
      </c>
      <c r="K159" s="3" t="s">
        <v>102</v>
      </c>
      <c r="L159" s="3" t="s">
        <v>145</v>
      </c>
      <c r="M159" s="13" t="s">
        <v>65</v>
      </c>
      <c r="N159" s="3" t="s">
        <v>145</v>
      </c>
      <c r="O159" s="13" t="s">
        <v>96</v>
      </c>
      <c r="P159" s="4">
        <v>25</v>
      </c>
      <c r="Q159" s="44" t="s">
        <v>93</v>
      </c>
      <c r="R159" s="14" t="s">
        <v>13</v>
      </c>
    </row>
    <row r="160" spans="1:18" ht="14.1" customHeight="1">
      <c r="A160" s="29">
        <v>44</v>
      </c>
      <c r="B160" s="37">
        <v>9</v>
      </c>
      <c r="C160" s="111">
        <v>11</v>
      </c>
      <c r="D160" s="117">
        <v>1</v>
      </c>
      <c r="E160" s="115" t="s">
        <v>83</v>
      </c>
      <c r="F160" s="128" t="s">
        <v>60</v>
      </c>
      <c r="G160" s="129" t="s">
        <v>79</v>
      </c>
      <c r="H160" s="130">
        <f t="shared" si="7"/>
        <v>90</v>
      </c>
      <c r="I160" s="13" t="s">
        <v>61</v>
      </c>
      <c r="J160" s="51" t="s">
        <v>101</v>
      </c>
      <c r="K160" s="3" t="s">
        <v>102</v>
      </c>
      <c r="L160" s="3" t="s">
        <v>146</v>
      </c>
      <c r="M160" s="13" t="s">
        <v>65</v>
      </c>
      <c r="N160" s="3" t="s">
        <v>146</v>
      </c>
      <c r="O160" s="13" t="s">
        <v>66</v>
      </c>
      <c r="P160" s="4">
        <v>25</v>
      </c>
      <c r="Q160" s="44" t="s">
        <v>77</v>
      </c>
      <c r="R160" s="14" t="s">
        <v>10</v>
      </c>
    </row>
    <row r="161" spans="1:18" ht="14.1" customHeight="1">
      <c r="A161" s="29">
        <v>44</v>
      </c>
      <c r="B161" s="37">
        <v>9</v>
      </c>
      <c r="C161" s="111">
        <v>11</v>
      </c>
      <c r="D161" s="117">
        <v>1</v>
      </c>
      <c r="E161" s="115" t="s">
        <v>83</v>
      </c>
      <c r="F161" s="128" t="s">
        <v>60</v>
      </c>
      <c r="G161" s="129" t="s">
        <v>79</v>
      </c>
      <c r="H161" s="130">
        <f t="shared" si="7"/>
        <v>90</v>
      </c>
      <c r="I161" s="13" t="s">
        <v>61</v>
      </c>
      <c r="J161" s="51" t="s">
        <v>101</v>
      </c>
      <c r="K161" s="3" t="s">
        <v>102</v>
      </c>
      <c r="L161" s="3" t="s">
        <v>146</v>
      </c>
      <c r="M161" s="13" t="s">
        <v>65</v>
      </c>
      <c r="N161" s="3" t="s">
        <v>146</v>
      </c>
      <c r="O161" s="13" t="s">
        <v>92</v>
      </c>
      <c r="P161" s="4">
        <v>25</v>
      </c>
      <c r="Q161" s="44" t="s">
        <v>93</v>
      </c>
      <c r="R161" s="14" t="s">
        <v>13</v>
      </c>
    </row>
    <row r="162" spans="1:18" ht="14.1" customHeight="1">
      <c r="A162" s="29">
        <v>44</v>
      </c>
      <c r="B162" s="37">
        <v>9</v>
      </c>
      <c r="C162" s="111">
        <v>11</v>
      </c>
      <c r="D162" s="117">
        <v>1</v>
      </c>
      <c r="E162" s="115" t="s">
        <v>83</v>
      </c>
      <c r="F162" s="128" t="s">
        <v>79</v>
      </c>
      <c r="G162" s="129" t="s">
        <v>81</v>
      </c>
      <c r="H162" s="130">
        <f t="shared" si="7"/>
        <v>90</v>
      </c>
      <c r="I162" s="13" t="s">
        <v>61</v>
      </c>
      <c r="J162" s="51" t="s">
        <v>101</v>
      </c>
      <c r="K162" s="3" t="s">
        <v>102</v>
      </c>
      <c r="L162" s="3" t="s">
        <v>146</v>
      </c>
      <c r="M162" s="13" t="s">
        <v>65</v>
      </c>
      <c r="N162" s="3" t="s">
        <v>146</v>
      </c>
      <c r="O162" s="13" t="s">
        <v>96</v>
      </c>
      <c r="P162" s="4">
        <v>25</v>
      </c>
      <c r="Q162" s="87" t="s">
        <v>77</v>
      </c>
      <c r="R162" s="14" t="s">
        <v>10</v>
      </c>
    </row>
    <row r="163" spans="1:18" ht="14.1" customHeight="1">
      <c r="A163" s="29">
        <v>44</v>
      </c>
      <c r="B163" s="37">
        <v>9</v>
      </c>
      <c r="C163" s="111">
        <v>11</v>
      </c>
      <c r="D163" s="117">
        <v>1</v>
      </c>
      <c r="E163" s="115" t="s">
        <v>83</v>
      </c>
      <c r="F163" s="128" t="s">
        <v>69</v>
      </c>
      <c r="G163" s="129" t="s">
        <v>82</v>
      </c>
      <c r="H163" s="130">
        <f t="shared" si="7"/>
        <v>60</v>
      </c>
      <c r="I163" s="13" t="s">
        <v>61</v>
      </c>
      <c r="J163" s="51" t="s">
        <v>101</v>
      </c>
      <c r="K163" s="3" t="s">
        <v>102</v>
      </c>
      <c r="L163" s="3" t="s">
        <v>146</v>
      </c>
      <c r="M163" s="13" t="s">
        <v>65</v>
      </c>
      <c r="N163" s="3" t="s">
        <v>146</v>
      </c>
      <c r="O163" s="13" t="s">
        <v>66</v>
      </c>
      <c r="P163" s="4">
        <v>25</v>
      </c>
      <c r="Q163" s="87" t="s">
        <v>77</v>
      </c>
      <c r="R163" s="14" t="s">
        <v>10</v>
      </c>
    </row>
    <row r="164" spans="1:18" ht="14.1" customHeight="1">
      <c r="A164" s="29">
        <v>44</v>
      </c>
      <c r="B164" s="37">
        <v>9</v>
      </c>
      <c r="C164" s="111">
        <v>11</v>
      </c>
      <c r="D164" s="117">
        <v>1</v>
      </c>
      <c r="E164" s="115" t="s">
        <v>83</v>
      </c>
      <c r="F164" s="128" t="s">
        <v>69</v>
      </c>
      <c r="G164" s="129" t="s">
        <v>82</v>
      </c>
      <c r="H164" s="130">
        <f t="shared" si="7"/>
        <v>60</v>
      </c>
      <c r="I164" s="13" t="s">
        <v>61</v>
      </c>
      <c r="J164" s="51" t="s">
        <v>101</v>
      </c>
      <c r="K164" s="3" t="s">
        <v>102</v>
      </c>
      <c r="L164" s="3" t="s">
        <v>146</v>
      </c>
      <c r="M164" s="13" t="s">
        <v>65</v>
      </c>
      <c r="N164" s="3" t="s">
        <v>146</v>
      </c>
      <c r="O164" s="13" t="s">
        <v>92</v>
      </c>
      <c r="P164" s="4">
        <v>25</v>
      </c>
      <c r="Q164" s="44" t="s">
        <v>93</v>
      </c>
      <c r="R164" s="14" t="s">
        <v>13</v>
      </c>
    </row>
    <row r="165" spans="1:18" ht="14.1" customHeight="1">
      <c r="A165" s="29">
        <v>44</v>
      </c>
      <c r="B165" s="37">
        <v>9</v>
      </c>
      <c r="C165" s="111">
        <v>11</v>
      </c>
      <c r="D165" s="117">
        <v>1</v>
      </c>
      <c r="E165" s="115" t="s">
        <v>83</v>
      </c>
      <c r="F165" s="128" t="s">
        <v>82</v>
      </c>
      <c r="G165" s="129" t="s">
        <v>70</v>
      </c>
      <c r="H165" s="130">
        <f t="shared" si="7"/>
        <v>60</v>
      </c>
      <c r="I165" s="13" t="s">
        <v>61</v>
      </c>
      <c r="J165" s="51" t="s">
        <v>101</v>
      </c>
      <c r="K165" s="3" t="s">
        <v>102</v>
      </c>
      <c r="L165" s="3" t="s">
        <v>146</v>
      </c>
      <c r="M165" s="13" t="s">
        <v>65</v>
      </c>
      <c r="N165" s="3" t="s">
        <v>146</v>
      </c>
      <c r="O165" s="13" t="s">
        <v>96</v>
      </c>
      <c r="P165" s="4">
        <v>25</v>
      </c>
      <c r="Q165" s="44" t="s">
        <v>93</v>
      </c>
      <c r="R165" s="14" t="s">
        <v>10</v>
      </c>
    </row>
    <row r="166" spans="1:18" ht="14.1" customHeight="1">
      <c r="A166" s="29">
        <v>44</v>
      </c>
      <c r="B166" s="37">
        <v>9</v>
      </c>
      <c r="C166" s="111">
        <v>11</v>
      </c>
      <c r="D166" s="117">
        <v>2</v>
      </c>
      <c r="E166" s="115" t="s">
        <v>86</v>
      </c>
      <c r="F166" s="128" t="s">
        <v>60</v>
      </c>
      <c r="G166" s="129" t="s">
        <v>79</v>
      </c>
      <c r="H166" s="130">
        <f t="shared" si="7"/>
        <v>90</v>
      </c>
      <c r="I166" s="13" t="s">
        <v>61</v>
      </c>
      <c r="J166" s="51" t="s">
        <v>101</v>
      </c>
      <c r="K166" s="3" t="s">
        <v>102</v>
      </c>
      <c r="L166" s="3" t="s">
        <v>147</v>
      </c>
      <c r="M166" s="13" t="s">
        <v>65</v>
      </c>
      <c r="N166" s="3" t="s">
        <v>147</v>
      </c>
      <c r="O166" s="13" t="s">
        <v>66</v>
      </c>
      <c r="P166" s="4">
        <v>25</v>
      </c>
      <c r="Q166" s="44" t="s">
        <v>77</v>
      </c>
      <c r="R166" s="14" t="s">
        <v>13</v>
      </c>
    </row>
    <row r="167" spans="1:18" ht="14.1" customHeight="1">
      <c r="A167" s="29">
        <v>44</v>
      </c>
      <c r="B167" s="37">
        <v>9</v>
      </c>
      <c r="C167" s="111">
        <v>11</v>
      </c>
      <c r="D167" s="117">
        <v>2</v>
      </c>
      <c r="E167" s="115" t="s">
        <v>86</v>
      </c>
      <c r="F167" s="128" t="s">
        <v>60</v>
      </c>
      <c r="G167" s="129" t="s">
        <v>79</v>
      </c>
      <c r="H167" s="130">
        <f t="shared" si="7"/>
        <v>90</v>
      </c>
      <c r="I167" s="13" t="s">
        <v>61</v>
      </c>
      <c r="J167" s="51" t="s">
        <v>101</v>
      </c>
      <c r="K167" s="3" t="s">
        <v>102</v>
      </c>
      <c r="L167" s="3" t="s">
        <v>147</v>
      </c>
      <c r="M167" s="13" t="s">
        <v>65</v>
      </c>
      <c r="N167" s="3" t="s">
        <v>147</v>
      </c>
      <c r="O167" s="13" t="s">
        <v>92</v>
      </c>
      <c r="P167" s="4">
        <v>25</v>
      </c>
      <c r="Q167" s="44" t="s">
        <v>93</v>
      </c>
      <c r="R167" s="14" t="s">
        <v>8</v>
      </c>
    </row>
    <row r="168" spans="1:18" ht="14.1" customHeight="1">
      <c r="A168" s="29">
        <v>44</v>
      </c>
      <c r="B168" s="37">
        <v>9</v>
      </c>
      <c r="C168" s="111">
        <v>11</v>
      </c>
      <c r="D168" s="117">
        <v>2</v>
      </c>
      <c r="E168" s="115" t="s">
        <v>86</v>
      </c>
      <c r="F168" s="128" t="s">
        <v>79</v>
      </c>
      <c r="G168" s="129" t="s">
        <v>81</v>
      </c>
      <c r="H168" s="130">
        <f t="shared" si="7"/>
        <v>90</v>
      </c>
      <c r="I168" s="13" t="s">
        <v>61</v>
      </c>
      <c r="J168" s="51" t="s">
        <v>101</v>
      </c>
      <c r="K168" s="3" t="s">
        <v>102</v>
      </c>
      <c r="L168" s="3" t="s">
        <v>147</v>
      </c>
      <c r="M168" s="13" t="s">
        <v>65</v>
      </c>
      <c r="N168" s="3" t="s">
        <v>147</v>
      </c>
      <c r="O168" s="13" t="s">
        <v>96</v>
      </c>
      <c r="P168" s="4">
        <v>25</v>
      </c>
      <c r="Q168" s="87" t="s">
        <v>77</v>
      </c>
      <c r="R168" s="14" t="s">
        <v>13</v>
      </c>
    </row>
    <row r="169" spans="1:18" ht="14.1" customHeight="1">
      <c r="A169" s="29">
        <v>44</v>
      </c>
      <c r="B169" s="37">
        <v>9</v>
      </c>
      <c r="C169" s="111">
        <v>11</v>
      </c>
      <c r="D169" s="117">
        <v>2</v>
      </c>
      <c r="E169" s="115" t="s">
        <v>86</v>
      </c>
      <c r="F169" s="128" t="s">
        <v>69</v>
      </c>
      <c r="G169" s="129" t="s">
        <v>82</v>
      </c>
      <c r="H169" s="130">
        <f t="shared" si="7"/>
        <v>60</v>
      </c>
      <c r="I169" s="13" t="s">
        <v>61</v>
      </c>
      <c r="J169" s="51" t="s">
        <v>101</v>
      </c>
      <c r="K169" s="3" t="s">
        <v>102</v>
      </c>
      <c r="L169" s="3" t="s">
        <v>147</v>
      </c>
      <c r="M169" s="13" t="s">
        <v>65</v>
      </c>
      <c r="N169" s="3" t="s">
        <v>147</v>
      </c>
      <c r="O169" s="13" t="s">
        <v>66</v>
      </c>
      <c r="P169" s="4">
        <v>25</v>
      </c>
      <c r="Q169" s="87" t="s">
        <v>77</v>
      </c>
      <c r="R169" s="89" t="s">
        <v>13</v>
      </c>
    </row>
    <row r="170" spans="1:18" ht="14.1" customHeight="1">
      <c r="A170" s="29">
        <v>44</v>
      </c>
      <c r="B170" s="37">
        <v>9</v>
      </c>
      <c r="C170" s="111">
        <v>11</v>
      </c>
      <c r="D170" s="117">
        <v>2</v>
      </c>
      <c r="E170" s="115" t="s">
        <v>86</v>
      </c>
      <c r="F170" s="128" t="s">
        <v>69</v>
      </c>
      <c r="G170" s="129" t="s">
        <v>82</v>
      </c>
      <c r="H170" s="130">
        <f t="shared" si="7"/>
        <v>60</v>
      </c>
      <c r="I170" s="13" t="s">
        <v>61</v>
      </c>
      <c r="J170" s="51" t="s">
        <v>101</v>
      </c>
      <c r="K170" s="3" t="s">
        <v>102</v>
      </c>
      <c r="L170" s="3" t="s">
        <v>147</v>
      </c>
      <c r="M170" s="13" t="s">
        <v>65</v>
      </c>
      <c r="N170" s="3" t="s">
        <v>147</v>
      </c>
      <c r="O170" s="13" t="s">
        <v>92</v>
      </c>
      <c r="P170" s="4">
        <v>25</v>
      </c>
      <c r="Q170" s="44" t="s">
        <v>93</v>
      </c>
      <c r="R170" s="14" t="s">
        <v>8</v>
      </c>
    </row>
    <row r="171" spans="1:18" ht="14.1" customHeight="1">
      <c r="A171" s="29">
        <v>44</v>
      </c>
      <c r="B171" s="37">
        <v>9</v>
      </c>
      <c r="C171" s="111">
        <v>11</v>
      </c>
      <c r="D171" s="117">
        <v>2</v>
      </c>
      <c r="E171" s="115" t="s">
        <v>86</v>
      </c>
      <c r="F171" s="128" t="s">
        <v>82</v>
      </c>
      <c r="G171" s="129" t="s">
        <v>70</v>
      </c>
      <c r="H171" s="130">
        <f t="shared" si="7"/>
        <v>60</v>
      </c>
      <c r="I171" s="13" t="s">
        <v>61</v>
      </c>
      <c r="J171" s="51" t="s">
        <v>101</v>
      </c>
      <c r="K171" s="3" t="s">
        <v>102</v>
      </c>
      <c r="L171" s="3" t="s">
        <v>147</v>
      </c>
      <c r="M171" s="13" t="s">
        <v>65</v>
      </c>
      <c r="N171" s="3" t="s">
        <v>147</v>
      </c>
      <c r="O171" s="13" t="s">
        <v>96</v>
      </c>
      <c r="P171" s="4">
        <v>25</v>
      </c>
      <c r="Q171" s="44" t="s">
        <v>93</v>
      </c>
      <c r="R171" s="14" t="s">
        <v>13</v>
      </c>
    </row>
    <row r="172" spans="1:18" ht="14.1" customHeight="1">
      <c r="A172" s="29">
        <v>44</v>
      </c>
      <c r="B172" s="37">
        <v>9</v>
      </c>
      <c r="C172" s="111">
        <v>11</v>
      </c>
      <c r="D172" s="117">
        <v>3</v>
      </c>
      <c r="E172" s="123" t="s">
        <v>87</v>
      </c>
      <c r="F172" s="137" t="s">
        <v>60</v>
      </c>
      <c r="G172" s="138" t="s">
        <v>79</v>
      </c>
      <c r="H172" s="130">
        <f t="shared" si="7"/>
        <v>90</v>
      </c>
      <c r="I172" s="13" t="s">
        <v>61</v>
      </c>
      <c r="J172" s="51" t="s">
        <v>101</v>
      </c>
      <c r="K172" s="3" t="s">
        <v>102</v>
      </c>
      <c r="L172" s="8" t="s">
        <v>148</v>
      </c>
      <c r="M172" s="13" t="s">
        <v>65</v>
      </c>
      <c r="N172" s="8" t="s">
        <v>148</v>
      </c>
      <c r="O172" s="21" t="s">
        <v>66</v>
      </c>
      <c r="P172" s="9">
        <v>25</v>
      </c>
      <c r="Q172" s="87" t="s">
        <v>77</v>
      </c>
      <c r="R172" s="16" t="s">
        <v>10</v>
      </c>
    </row>
    <row r="173" spans="1:18" ht="14.1" customHeight="1">
      <c r="A173" s="29">
        <v>44</v>
      </c>
      <c r="B173" s="37">
        <v>9</v>
      </c>
      <c r="C173" s="111">
        <v>11</v>
      </c>
      <c r="D173" s="117">
        <v>3</v>
      </c>
      <c r="E173" s="123" t="s">
        <v>87</v>
      </c>
      <c r="F173" s="137" t="s">
        <v>79</v>
      </c>
      <c r="G173" s="138" t="s">
        <v>81</v>
      </c>
      <c r="H173" s="130">
        <f t="shared" si="7"/>
        <v>90</v>
      </c>
      <c r="I173" s="13" t="s">
        <v>61</v>
      </c>
      <c r="J173" s="51" t="s">
        <v>101</v>
      </c>
      <c r="K173" s="3" t="s">
        <v>102</v>
      </c>
      <c r="L173" s="8" t="s">
        <v>148</v>
      </c>
      <c r="M173" s="13" t="s">
        <v>65</v>
      </c>
      <c r="N173" s="8" t="s">
        <v>148</v>
      </c>
      <c r="O173" s="50" t="s">
        <v>71</v>
      </c>
      <c r="P173" s="9">
        <v>50</v>
      </c>
      <c r="Q173" s="87" t="s">
        <v>67</v>
      </c>
      <c r="R173" s="16" t="s">
        <v>10</v>
      </c>
    </row>
    <row r="174" spans="1:18" ht="14.1" customHeight="1">
      <c r="A174" s="29">
        <v>44</v>
      </c>
      <c r="B174" s="37">
        <v>9</v>
      </c>
      <c r="C174" s="111">
        <v>11</v>
      </c>
      <c r="D174" s="117">
        <v>3</v>
      </c>
      <c r="E174" s="123" t="s">
        <v>87</v>
      </c>
      <c r="F174" s="137" t="s">
        <v>69</v>
      </c>
      <c r="G174" s="138" t="s">
        <v>82</v>
      </c>
      <c r="H174" s="130">
        <f t="shared" si="7"/>
        <v>60</v>
      </c>
      <c r="I174" s="13" t="s">
        <v>61</v>
      </c>
      <c r="J174" s="51" t="s">
        <v>101</v>
      </c>
      <c r="K174" s="3" t="s">
        <v>102</v>
      </c>
      <c r="L174" s="8" t="s">
        <v>148</v>
      </c>
      <c r="M174" s="13" t="s">
        <v>65</v>
      </c>
      <c r="N174" s="8" t="s">
        <v>148</v>
      </c>
      <c r="O174" s="21" t="s">
        <v>66</v>
      </c>
      <c r="P174" s="9">
        <v>25</v>
      </c>
      <c r="Q174" s="87" t="s">
        <v>77</v>
      </c>
      <c r="R174" s="16" t="s">
        <v>10</v>
      </c>
    </row>
    <row r="175" spans="1:18" ht="14.1" customHeight="1">
      <c r="A175" s="30">
        <v>44</v>
      </c>
      <c r="B175" s="49">
        <v>9</v>
      </c>
      <c r="C175" s="116">
        <v>11</v>
      </c>
      <c r="D175" s="124">
        <v>3</v>
      </c>
      <c r="E175" s="123" t="s">
        <v>87</v>
      </c>
      <c r="F175" s="137" t="s">
        <v>82</v>
      </c>
      <c r="G175" s="138" t="s">
        <v>70</v>
      </c>
      <c r="H175" s="130">
        <f t="shared" si="7"/>
        <v>60</v>
      </c>
      <c r="I175" s="13" t="s">
        <v>61</v>
      </c>
      <c r="J175" s="53" t="s">
        <v>101</v>
      </c>
      <c r="K175" s="8" t="s">
        <v>102</v>
      </c>
      <c r="L175" s="8" t="s">
        <v>148</v>
      </c>
      <c r="M175" s="21" t="s">
        <v>65</v>
      </c>
      <c r="N175" s="8" t="s">
        <v>148</v>
      </c>
      <c r="O175" s="50" t="s">
        <v>71</v>
      </c>
      <c r="P175" s="9">
        <v>50</v>
      </c>
      <c r="Q175" s="87" t="s">
        <v>67</v>
      </c>
      <c r="R175" s="90" t="s">
        <v>10</v>
      </c>
    </row>
    <row r="176" spans="1:18" ht="15.95">
      <c r="A176" s="34">
        <v>45</v>
      </c>
      <c r="B176" s="99">
        <v>10</v>
      </c>
      <c r="C176" s="116">
        <v>11</v>
      </c>
      <c r="D176" s="121">
        <v>0</v>
      </c>
      <c r="E176" s="122"/>
      <c r="F176" s="134" t="s">
        <v>149</v>
      </c>
      <c r="G176" s="135" t="s">
        <v>149</v>
      </c>
      <c r="H176" s="136">
        <f>IF((VALUE(G176)-VALUE(F176))&gt;=100,IF(MOD((VALUE(G176)-VALUE(F176)),100)=0,(VALUE(G176)-VALUE(F176))*0.6,IF((MOD(F176,100)&gt;0),(MOD((VALUE(G176)-VALUE(F176)),100)+(((VALUE(G176)-VALUE(F176))-MOD((VALUE(G176)-VALUE(F176)),100))*0.6))-40,MOD((VALUE(G176)-VALUE(F176)),100)+(((VALUE(G176)-VALUE(F176))-MOD((VALUE(G176)-VALUE(F176)),100))*0.6))),(VALUE(G176)-VALUE(F176)))</f>
        <v>0</v>
      </c>
      <c r="I176" s="101" t="s">
        <v>150</v>
      </c>
      <c r="J176" s="102" t="s">
        <v>150</v>
      </c>
      <c r="K176" s="102" t="s">
        <v>151</v>
      </c>
      <c r="L176" s="103" t="s">
        <v>150</v>
      </c>
      <c r="M176" s="101" t="s">
        <v>150</v>
      </c>
      <c r="N176" s="103" t="s">
        <v>150</v>
      </c>
      <c r="O176" s="101" t="s">
        <v>150</v>
      </c>
      <c r="P176" s="100">
        <v>0</v>
      </c>
      <c r="Q176" s="104" t="s">
        <v>150</v>
      </c>
      <c r="R176" s="104" t="s">
        <v>150</v>
      </c>
    </row>
    <row r="177" spans="1:18" ht="14.1" customHeight="1">
      <c r="A177" s="28">
        <v>46</v>
      </c>
      <c r="B177" s="37">
        <v>1</v>
      </c>
      <c r="C177" s="111">
        <v>11</v>
      </c>
      <c r="D177" s="120">
        <v>13</v>
      </c>
      <c r="E177" s="113" t="s">
        <v>59</v>
      </c>
      <c r="F177" s="139" t="s">
        <v>60</v>
      </c>
      <c r="G177" s="140" t="s">
        <v>79</v>
      </c>
      <c r="H177" s="127">
        <f t="shared" si="7"/>
        <v>90</v>
      </c>
      <c r="I177" s="41" t="s">
        <v>152</v>
      </c>
      <c r="J177" s="91" t="s">
        <v>153</v>
      </c>
      <c r="K177" s="91" t="s">
        <v>102</v>
      </c>
      <c r="L177" s="40" t="s">
        <v>154</v>
      </c>
      <c r="M177" s="41" t="s">
        <v>65</v>
      </c>
      <c r="N177" s="40" t="s">
        <v>155</v>
      </c>
      <c r="O177" s="42" t="s">
        <v>66</v>
      </c>
      <c r="P177" s="39">
        <v>25</v>
      </c>
      <c r="Q177" s="97" t="s">
        <v>118</v>
      </c>
      <c r="R177" s="14" t="s">
        <v>156</v>
      </c>
    </row>
    <row r="178" spans="1:18" ht="14.1" customHeight="1">
      <c r="A178" s="29">
        <v>46</v>
      </c>
      <c r="B178" s="37">
        <v>1</v>
      </c>
      <c r="C178" s="111">
        <v>11</v>
      </c>
      <c r="D178" s="117">
        <v>13</v>
      </c>
      <c r="E178" s="115" t="s">
        <v>59</v>
      </c>
      <c r="F178" s="137" t="s">
        <v>79</v>
      </c>
      <c r="G178" s="138" t="s">
        <v>157</v>
      </c>
      <c r="H178" s="130">
        <f t="shared" si="7"/>
        <v>70</v>
      </c>
      <c r="I178" s="13" t="s">
        <v>152</v>
      </c>
      <c r="J178" s="53" t="s">
        <v>153</v>
      </c>
      <c r="K178" s="53" t="s">
        <v>102</v>
      </c>
      <c r="L178" s="3" t="s">
        <v>154</v>
      </c>
      <c r="M178" s="13" t="s">
        <v>65</v>
      </c>
      <c r="N178" s="3" t="s">
        <v>155</v>
      </c>
      <c r="O178" s="21" t="s">
        <v>71</v>
      </c>
      <c r="P178" s="4">
        <v>50</v>
      </c>
      <c r="Q178" s="87" t="s">
        <v>118</v>
      </c>
      <c r="R178" s="14" t="s">
        <v>156</v>
      </c>
    </row>
    <row r="179" spans="1:18" ht="14.1" customHeight="1">
      <c r="A179" s="29">
        <v>46</v>
      </c>
      <c r="B179" s="37">
        <v>1</v>
      </c>
      <c r="C179" s="111">
        <v>11</v>
      </c>
      <c r="D179" s="117">
        <v>13</v>
      </c>
      <c r="E179" s="115" t="s">
        <v>59</v>
      </c>
      <c r="F179" s="137" t="s">
        <v>69</v>
      </c>
      <c r="G179" s="138" t="s">
        <v>70</v>
      </c>
      <c r="H179" s="130">
        <f t="shared" si="7"/>
        <v>120</v>
      </c>
      <c r="I179" s="13" t="s">
        <v>152</v>
      </c>
      <c r="J179" s="53" t="s">
        <v>153</v>
      </c>
      <c r="K179" s="53" t="s">
        <v>102</v>
      </c>
      <c r="L179" s="3" t="s">
        <v>154</v>
      </c>
      <c r="M179" s="13" t="s">
        <v>158</v>
      </c>
      <c r="N179" s="3" t="s">
        <v>159</v>
      </c>
      <c r="O179" s="21" t="s">
        <v>125</v>
      </c>
      <c r="P179" s="4">
        <v>75</v>
      </c>
      <c r="Q179" s="44" t="s">
        <v>160</v>
      </c>
      <c r="R179" s="14" t="s">
        <v>156</v>
      </c>
    </row>
    <row r="180" spans="1:18" ht="14.1" customHeight="1">
      <c r="A180" s="29">
        <v>46</v>
      </c>
      <c r="B180" s="37">
        <v>1</v>
      </c>
      <c r="C180" s="111">
        <v>11</v>
      </c>
      <c r="D180" s="117">
        <v>14</v>
      </c>
      <c r="E180" s="115" t="s">
        <v>78</v>
      </c>
      <c r="F180" s="137" t="s">
        <v>60</v>
      </c>
      <c r="G180" s="138" t="s">
        <v>157</v>
      </c>
      <c r="H180" s="130">
        <f t="shared" si="7"/>
        <v>120</v>
      </c>
      <c r="I180" s="13" t="s">
        <v>152</v>
      </c>
      <c r="J180" s="53" t="s">
        <v>153</v>
      </c>
      <c r="K180" s="53" t="s">
        <v>102</v>
      </c>
      <c r="L180" s="3" t="s">
        <v>154</v>
      </c>
      <c r="M180" s="3" t="s">
        <v>158</v>
      </c>
      <c r="N180" s="3" t="s">
        <v>158</v>
      </c>
      <c r="O180" s="21" t="s">
        <v>125</v>
      </c>
      <c r="P180" s="4">
        <v>75</v>
      </c>
      <c r="Q180" s="44" t="s">
        <v>160</v>
      </c>
      <c r="R180" s="14" t="s">
        <v>156</v>
      </c>
    </row>
    <row r="181" spans="1:18" ht="14.1" customHeight="1">
      <c r="A181" s="29">
        <v>46</v>
      </c>
      <c r="B181" s="37">
        <v>1</v>
      </c>
      <c r="C181" s="111">
        <v>11</v>
      </c>
      <c r="D181" s="117">
        <v>14</v>
      </c>
      <c r="E181" s="115" t="s">
        <v>78</v>
      </c>
      <c r="F181" s="137" t="s">
        <v>69</v>
      </c>
      <c r="G181" s="138" t="s">
        <v>82</v>
      </c>
      <c r="H181" s="130">
        <f t="shared" si="7"/>
        <v>60</v>
      </c>
      <c r="I181" s="13" t="s">
        <v>91</v>
      </c>
      <c r="J181" s="53" t="s">
        <v>62</v>
      </c>
      <c r="K181" s="53" t="s">
        <v>63</v>
      </c>
      <c r="L181" s="3" t="s">
        <v>115</v>
      </c>
      <c r="M181" s="13" t="s">
        <v>127</v>
      </c>
      <c r="N181" s="3" t="s">
        <v>161</v>
      </c>
      <c r="O181" s="21" t="s">
        <v>125</v>
      </c>
      <c r="P181" s="4">
        <v>25</v>
      </c>
      <c r="Q181" s="44" t="s">
        <v>77</v>
      </c>
      <c r="R181" s="14" t="s">
        <v>156</v>
      </c>
    </row>
    <row r="182" spans="1:18" ht="14.1" customHeight="1">
      <c r="A182" s="29">
        <v>46</v>
      </c>
      <c r="B182" s="37">
        <v>1</v>
      </c>
      <c r="C182" s="111">
        <v>11</v>
      </c>
      <c r="D182" s="117">
        <v>15</v>
      </c>
      <c r="E182" s="115" t="s">
        <v>83</v>
      </c>
      <c r="F182" s="137" t="s">
        <v>60</v>
      </c>
      <c r="G182" s="138" t="s">
        <v>157</v>
      </c>
      <c r="H182" s="130">
        <f t="shared" si="7"/>
        <v>120</v>
      </c>
      <c r="I182" s="13" t="s">
        <v>152</v>
      </c>
      <c r="J182" s="53" t="s">
        <v>153</v>
      </c>
      <c r="K182" s="53" t="s">
        <v>102</v>
      </c>
      <c r="L182" s="3" t="s">
        <v>162</v>
      </c>
      <c r="M182" s="13" t="s">
        <v>65</v>
      </c>
      <c r="N182" s="3" t="s">
        <v>162</v>
      </c>
      <c r="O182" s="21" t="s">
        <v>71</v>
      </c>
      <c r="P182" s="4">
        <v>50</v>
      </c>
      <c r="Q182" s="44" t="s">
        <v>118</v>
      </c>
      <c r="R182" s="14" t="s">
        <v>10</v>
      </c>
    </row>
    <row r="183" spans="1:18" ht="14.1" customHeight="1">
      <c r="A183" s="29">
        <v>46</v>
      </c>
      <c r="B183" s="37">
        <v>1</v>
      </c>
      <c r="C183" s="111">
        <v>11</v>
      </c>
      <c r="D183" s="117">
        <v>15</v>
      </c>
      <c r="E183" s="115" t="s">
        <v>83</v>
      </c>
      <c r="F183" s="137" t="s">
        <v>60</v>
      </c>
      <c r="G183" s="138" t="s">
        <v>157</v>
      </c>
      <c r="H183" s="130">
        <f t="shared" si="7"/>
        <v>120</v>
      </c>
      <c r="I183" s="13" t="s">
        <v>152</v>
      </c>
      <c r="J183" s="53" t="s">
        <v>153</v>
      </c>
      <c r="K183" s="53" t="s">
        <v>102</v>
      </c>
      <c r="L183" s="3" t="s">
        <v>162</v>
      </c>
      <c r="M183" s="13" t="s">
        <v>65</v>
      </c>
      <c r="N183" s="3" t="s">
        <v>162</v>
      </c>
      <c r="O183" s="21" t="s">
        <v>66</v>
      </c>
      <c r="P183" s="4">
        <v>25</v>
      </c>
      <c r="Q183" s="44" t="s">
        <v>77</v>
      </c>
      <c r="R183" s="14" t="s">
        <v>8</v>
      </c>
    </row>
    <row r="184" spans="1:18" ht="14.1" customHeight="1">
      <c r="A184" s="29">
        <v>46</v>
      </c>
      <c r="B184" s="37">
        <v>1</v>
      </c>
      <c r="C184" s="111">
        <v>11</v>
      </c>
      <c r="D184" s="117">
        <v>16</v>
      </c>
      <c r="E184" s="115" t="s">
        <v>86</v>
      </c>
      <c r="F184" s="137" t="s">
        <v>82</v>
      </c>
      <c r="G184" s="138" t="s">
        <v>98</v>
      </c>
      <c r="H184" s="130">
        <f t="shared" si="7"/>
        <v>120</v>
      </c>
      <c r="I184" s="13" t="s">
        <v>152</v>
      </c>
      <c r="J184" s="53" t="s">
        <v>153</v>
      </c>
      <c r="K184" s="53" t="s">
        <v>102</v>
      </c>
      <c r="L184" s="3" t="s">
        <v>154</v>
      </c>
      <c r="M184" s="3" t="s">
        <v>158</v>
      </c>
      <c r="N184" s="3" t="s">
        <v>158</v>
      </c>
      <c r="O184" s="21" t="s">
        <v>125</v>
      </c>
      <c r="P184" s="4">
        <v>75</v>
      </c>
      <c r="Q184" s="44" t="s">
        <v>160</v>
      </c>
      <c r="R184" s="14" t="s">
        <v>156</v>
      </c>
    </row>
    <row r="185" spans="1:18" ht="14.1" customHeight="1">
      <c r="A185" s="29">
        <v>46</v>
      </c>
      <c r="B185" s="37">
        <v>1</v>
      </c>
      <c r="C185" s="111">
        <v>11</v>
      </c>
      <c r="D185" s="117">
        <v>16</v>
      </c>
      <c r="E185" s="115" t="s">
        <v>86</v>
      </c>
      <c r="F185" s="137" t="s">
        <v>60</v>
      </c>
      <c r="G185" s="138" t="s">
        <v>157</v>
      </c>
      <c r="H185" s="130">
        <f t="shared" si="7"/>
        <v>120</v>
      </c>
      <c r="I185" s="13" t="s">
        <v>163</v>
      </c>
      <c r="J185" s="53" t="s">
        <v>164</v>
      </c>
      <c r="K185" s="53" t="s">
        <v>102</v>
      </c>
      <c r="L185" s="3" t="s">
        <v>165</v>
      </c>
      <c r="M185" s="13" t="s">
        <v>65</v>
      </c>
      <c r="N185" s="3" t="s">
        <v>165</v>
      </c>
      <c r="O185" s="21" t="s">
        <v>125</v>
      </c>
      <c r="P185" s="4">
        <v>75</v>
      </c>
      <c r="Q185" s="44" t="s">
        <v>67</v>
      </c>
      <c r="R185" s="14" t="s">
        <v>166</v>
      </c>
    </row>
    <row r="186" spans="1:18" ht="14.1" customHeight="1">
      <c r="A186" s="29">
        <v>46</v>
      </c>
      <c r="B186" s="37">
        <v>1</v>
      </c>
      <c r="C186" s="111">
        <v>11</v>
      </c>
      <c r="D186" s="117">
        <v>16</v>
      </c>
      <c r="E186" s="115" t="s">
        <v>86</v>
      </c>
      <c r="F186" s="137" t="s">
        <v>60</v>
      </c>
      <c r="G186" s="138" t="s">
        <v>81</v>
      </c>
      <c r="H186" s="130">
        <f t="shared" si="7"/>
        <v>180</v>
      </c>
      <c r="I186" s="13" t="s">
        <v>167</v>
      </c>
      <c r="J186" s="53" t="s">
        <v>168</v>
      </c>
      <c r="K186" s="53" t="s">
        <v>102</v>
      </c>
      <c r="L186" s="3" t="s">
        <v>169</v>
      </c>
      <c r="M186" s="13" t="s">
        <v>65</v>
      </c>
      <c r="N186" s="3" t="s">
        <v>169</v>
      </c>
      <c r="O186" s="21" t="s">
        <v>125</v>
      </c>
      <c r="P186" s="4">
        <v>75</v>
      </c>
      <c r="Q186" s="44" t="s">
        <v>118</v>
      </c>
      <c r="R186" s="14" t="s">
        <v>10</v>
      </c>
    </row>
    <row r="187" spans="1:18" ht="14.1" customHeight="1">
      <c r="A187" s="29">
        <v>46</v>
      </c>
      <c r="B187" s="37">
        <v>1</v>
      </c>
      <c r="C187" s="111">
        <v>11</v>
      </c>
      <c r="D187" s="117">
        <v>16</v>
      </c>
      <c r="E187" s="115" t="s">
        <v>86</v>
      </c>
      <c r="F187" s="137" t="s">
        <v>70</v>
      </c>
      <c r="G187" s="138" t="s">
        <v>98</v>
      </c>
      <c r="H187" s="130">
        <f t="shared" si="7"/>
        <v>60</v>
      </c>
      <c r="I187" s="13" t="s">
        <v>167</v>
      </c>
      <c r="J187" s="53" t="s">
        <v>168</v>
      </c>
      <c r="K187" s="53" t="s">
        <v>102</v>
      </c>
      <c r="L187" s="3" t="s">
        <v>169</v>
      </c>
      <c r="M187" s="13" t="s">
        <v>170</v>
      </c>
      <c r="N187" s="13" t="s">
        <v>171</v>
      </c>
      <c r="O187" s="21" t="s">
        <v>125</v>
      </c>
      <c r="P187" s="4">
        <v>75</v>
      </c>
      <c r="Q187" s="44" t="s">
        <v>118</v>
      </c>
      <c r="R187" s="14" t="s">
        <v>10</v>
      </c>
    </row>
    <row r="188" spans="1:18" ht="15" customHeight="1">
      <c r="A188" s="30">
        <v>46</v>
      </c>
      <c r="B188" s="38">
        <v>1</v>
      </c>
      <c r="C188" s="116">
        <v>11</v>
      </c>
      <c r="D188" s="118">
        <v>17</v>
      </c>
      <c r="E188" s="119" t="s">
        <v>87</v>
      </c>
      <c r="F188" s="141" t="s">
        <v>60</v>
      </c>
      <c r="G188" s="142" t="s">
        <v>129</v>
      </c>
      <c r="H188" s="133">
        <f t="shared" si="7"/>
        <v>60</v>
      </c>
      <c r="I188" s="46" t="s">
        <v>61</v>
      </c>
      <c r="J188" s="88" t="s">
        <v>101</v>
      </c>
      <c r="K188" s="88" t="s">
        <v>102</v>
      </c>
      <c r="L188" s="27" t="s">
        <v>115</v>
      </c>
      <c r="M188" s="46" t="s">
        <v>127</v>
      </c>
      <c r="N188" s="27" t="s">
        <v>128</v>
      </c>
      <c r="O188" s="47" t="s">
        <v>125</v>
      </c>
      <c r="P188" s="45">
        <v>25</v>
      </c>
      <c r="Q188" s="48" t="s">
        <v>77</v>
      </c>
      <c r="R188" s="18" t="s">
        <v>10</v>
      </c>
    </row>
    <row r="189" spans="1:18" ht="14.1" customHeight="1">
      <c r="A189" s="28">
        <v>47</v>
      </c>
      <c r="B189" s="36">
        <v>2</v>
      </c>
      <c r="C189" s="111">
        <v>11</v>
      </c>
      <c r="D189" s="117">
        <v>20</v>
      </c>
      <c r="E189" s="115" t="s">
        <v>59</v>
      </c>
      <c r="F189" s="137" t="s">
        <v>60</v>
      </c>
      <c r="G189" s="138" t="s">
        <v>157</v>
      </c>
      <c r="H189" s="130">
        <f t="shared" si="7"/>
        <v>120</v>
      </c>
      <c r="I189" s="13" t="s">
        <v>152</v>
      </c>
      <c r="J189" s="3" t="s">
        <v>153</v>
      </c>
      <c r="K189" s="53" t="s">
        <v>102</v>
      </c>
      <c r="L189" s="3" t="s">
        <v>153</v>
      </c>
      <c r="M189" s="13" t="s">
        <v>158</v>
      </c>
      <c r="N189" s="3" t="s">
        <v>172</v>
      </c>
      <c r="O189" s="21" t="s">
        <v>125</v>
      </c>
      <c r="P189" s="4">
        <v>75</v>
      </c>
      <c r="Q189" s="44" t="s">
        <v>160</v>
      </c>
      <c r="R189" s="11" t="s">
        <v>156</v>
      </c>
    </row>
    <row r="190" spans="1:18" ht="14.1" customHeight="1">
      <c r="A190" s="29">
        <v>47</v>
      </c>
      <c r="B190" s="37">
        <v>2</v>
      </c>
      <c r="C190" s="111">
        <v>11</v>
      </c>
      <c r="D190" s="117">
        <v>21</v>
      </c>
      <c r="E190" s="115" t="s">
        <v>78</v>
      </c>
      <c r="F190" s="137" t="s">
        <v>60</v>
      </c>
      <c r="G190" s="138" t="s">
        <v>157</v>
      </c>
      <c r="H190" s="130">
        <f t="shared" si="7"/>
        <v>120</v>
      </c>
      <c r="I190" s="13" t="s">
        <v>152</v>
      </c>
      <c r="J190" s="3" t="s">
        <v>153</v>
      </c>
      <c r="K190" s="53" t="s">
        <v>102</v>
      </c>
      <c r="L190" s="3" t="s">
        <v>153</v>
      </c>
      <c r="M190" s="13" t="s">
        <v>158</v>
      </c>
      <c r="N190" s="3" t="s">
        <v>158</v>
      </c>
      <c r="O190" s="21" t="s">
        <v>125</v>
      </c>
      <c r="P190" s="4">
        <v>75</v>
      </c>
      <c r="Q190" s="44" t="s">
        <v>173</v>
      </c>
      <c r="R190" s="14" t="s">
        <v>156</v>
      </c>
    </row>
    <row r="191" spans="1:18" ht="14.1" customHeight="1">
      <c r="A191" s="29">
        <v>47</v>
      </c>
      <c r="B191" s="37">
        <v>2</v>
      </c>
      <c r="C191" s="111">
        <v>11</v>
      </c>
      <c r="D191" s="117">
        <v>22</v>
      </c>
      <c r="E191" s="115" t="s">
        <v>83</v>
      </c>
      <c r="F191" s="137" t="s">
        <v>60</v>
      </c>
      <c r="G191" s="138" t="s">
        <v>81</v>
      </c>
      <c r="H191" s="130">
        <f t="shared" si="7"/>
        <v>180</v>
      </c>
      <c r="I191" s="13" t="s">
        <v>152</v>
      </c>
      <c r="J191" s="3" t="s">
        <v>153</v>
      </c>
      <c r="K191" s="53" t="s">
        <v>102</v>
      </c>
      <c r="L191" s="3" t="s">
        <v>153</v>
      </c>
      <c r="M191" s="13" t="s">
        <v>170</v>
      </c>
      <c r="N191" s="3" t="s">
        <v>174</v>
      </c>
      <c r="O191" s="21" t="s">
        <v>125</v>
      </c>
      <c r="P191" s="4">
        <v>50</v>
      </c>
      <c r="Q191" s="44" t="s">
        <v>118</v>
      </c>
      <c r="R191" s="14" t="s">
        <v>140</v>
      </c>
    </row>
    <row r="192" spans="1:18" ht="14.1" customHeight="1">
      <c r="A192" s="29">
        <v>47</v>
      </c>
      <c r="B192" s="37">
        <v>2</v>
      </c>
      <c r="C192" s="111">
        <v>11</v>
      </c>
      <c r="D192" s="117">
        <v>22</v>
      </c>
      <c r="E192" s="115" t="s">
        <v>83</v>
      </c>
      <c r="F192" s="137" t="s">
        <v>69</v>
      </c>
      <c r="G192" s="138" t="s">
        <v>175</v>
      </c>
      <c r="H192" s="130">
        <f t="shared" si="7"/>
        <v>90</v>
      </c>
      <c r="I192" s="13" t="s">
        <v>94</v>
      </c>
      <c r="J192" s="3" t="s">
        <v>95</v>
      </c>
      <c r="K192" s="53" t="s">
        <v>102</v>
      </c>
      <c r="L192" s="3" t="s">
        <v>95</v>
      </c>
      <c r="M192" s="13" t="s">
        <v>65</v>
      </c>
      <c r="N192" s="3" t="s">
        <v>64</v>
      </c>
      <c r="O192" s="21" t="s">
        <v>66</v>
      </c>
      <c r="P192" s="4">
        <v>25</v>
      </c>
      <c r="Q192" s="44" t="s">
        <v>118</v>
      </c>
      <c r="R192" s="14" t="s">
        <v>12</v>
      </c>
    </row>
    <row r="193" spans="1:18" ht="14.1" customHeight="1">
      <c r="A193" s="29">
        <v>47</v>
      </c>
      <c r="B193" s="37">
        <v>2</v>
      </c>
      <c r="C193" s="111">
        <v>11</v>
      </c>
      <c r="D193" s="117">
        <v>22</v>
      </c>
      <c r="E193" s="115" t="s">
        <v>83</v>
      </c>
      <c r="F193" s="137" t="s">
        <v>82</v>
      </c>
      <c r="G193" s="138" t="s">
        <v>98</v>
      </c>
      <c r="H193" s="130">
        <f t="shared" si="7"/>
        <v>120</v>
      </c>
      <c r="I193" s="13" t="s">
        <v>94</v>
      </c>
      <c r="J193" s="3" t="s">
        <v>95</v>
      </c>
      <c r="K193" s="53" t="s">
        <v>102</v>
      </c>
      <c r="L193" s="3" t="s">
        <v>95</v>
      </c>
      <c r="M193" s="13" t="s">
        <v>65</v>
      </c>
      <c r="N193" s="3" t="s">
        <v>64</v>
      </c>
      <c r="O193" s="21" t="s">
        <v>71</v>
      </c>
      <c r="P193" s="4">
        <v>50</v>
      </c>
      <c r="Q193" s="44" t="s">
        <v>118</v>
      </c>
      <c r="R193" s="14" t="s">
        <v>12</v>
      </c>
    </row>
    <row r="194" spans="1:18" ht="14.1" customHeight="1">
      <c r="A194" s="29">
        <v>47</v>
      </c>
      <c r="B194" s="37">
        <v>2</v>
      </c>
      <c r="C194" s="111">
        <v>11</v>
      </c>
      <c r="D194" s="117">
        <v>23</v>
      </c>
      <c r="E194" s="115" t="s">
        <v>86</v>
      </c>
      <c r="F194" s="137" t="s">
        <v>82</v>
      </c>
      <c r="G194" s="138" t="s">
        <v>98</v>
      </c>
      <c r="H194" s="130">
        <f t="shared" si="7"/>
        <v>120</v>
      </c>
      <c r="I194" s="13" t="s">
        <v>152</v>
      </c>
      <c r="J194" s="53" t="s">
        <v>153</v>
      </c>
      <c r="K194" s="53" t="s">
        <v>102</v>
      </c>
      <c r="L194" s="3" t="s">
        <v>153</v>
      </c>
      <c r="M194" s="13" t="s">
        <v>158</v>
      </c>
      <c r="N194" s="3" t="s">
        <v>158</v>
      </c>
      <c r="O194" s="21" t="s">
        <v>125</v>
      </c>
      <c r="P194" s="4">
        <v>75</v>
      </c>
      <c r="Q194" s="44" t="s">
        <v>160</v>
      </c>
      <c r="R194" s="14" t="s">
        <v>156</v>
      </c>
    </row>
    <row r="195" spans="1:18" ht="14.1" customHeight="1">
      <c r="A195" s="37">
        <v>47</v>
      </c>
      <c r="B195" s="37">
        <v>2</v>
      </c>
      <c r="C195" s="111">
        <v>11</v>
      </c>
      <c r="D195" s="117">
        <v>23</v>
      </c>
      <c r="E195" s="115" t="s">
        <v>86</v>
      </c>
      <c r="F195" s="137" t="s">
        <v>60</v>
      </c>
      <c r="G195" s="138" t="s">
        <v>157</v>
      </c>
      <c r="H195" s="130">
        <f t="shared" si="7"/>
        <v>120</v>
      </c>
      <c r="I195" s="13" t="s">
        <v>163</v>
      </c>
      <c r="J195" s="53" t="s">
        <v>164</v>
      </c>
      <c r="K195" s="53" t="s">
        <v>102</v>
      </c>
      <c r="L195" s="3" t="s">
        <v>176</v>
      </c>
      <c r="M195" s="13" t="s">
        <v>65</v>
      </c>
      <c r="N195" s="3" t="s">
        <v>165</v>
      </c>
      <c r="O195" s="21" t="s">
        <v>125</v>
      </c>
      <c r="P195" s="4">
        <v>75</v>
      </c>
      <c r="Q195" s="44" t="s">
        <v>67</v>
      </c>
      <c r="R195" s="14" t="s">
        <v>166</v>
      </c>
    </row>
    <row r="196" spans="1:18" ht="15" customHeight="1">
      <c r="A196" s="37">
        <v>47</v>
      </c>
      <c r="B196" s="37">
        <v>2</v>
      </c>
      <c r="C196" s="111">
        <v>11</v>
      </c>
      <c r="D196" s="117">
        <v>23</v>
      </c>
      <c r="E196" s="115" t="s">
        <v>86</v>
      </c>
      <c r="F196" s="137" t="s">
        <v>60</v>
      </c>
      <c r="G196" s="138" t="s">
        <v>81</v>
      </c>
      <c r="H196" s="130">
        <f t="shared" si="7"/>
        <v>180</v>
      </c>
      <c r="I196" s="13" t="s">
        <v>167</v>
      </c>
      <c r="J196" s="53" t="s">
        <v>168</v>
      </c>
      <c r="K196" s="53" t="s">
        <v>102</v>
      </c>
      <c r="L196" s="3" t="s">
        <v>176</v>
      </c>
      <c r="M196" s="13" t="s">
        <v>65</v>
      </c>
      <c r="N196" s="3" t="s">
        <v>169</v>
      </c>
      <c r="O196" s="21" t="s">
        <v>125</v>
      </c>
      <c r="P196" s="4">
        <v>75</v>
      </c>
      <c r="Q196" s="44" t="s">
        <v>118</v>
      </c>
      <c r="R196" s="14" t="s">
        <v>10</v>
      </c>
    </row>
    <row r="197" spans="1:18" ht="15" customHeight="1">
      <c r="A197" s="37">
        <v>47</v>
      </c>
      <c r="B197" s="37">
        <v>2</v>
      </c>
      <c r="C197" s="116">
        <v>11</v>
      </c>
      <c r="D197" s="117">
        <v>23</v>
      </c>
      <c r="E197" s="115" t="s">
        <v>86</v>
      </c>
      <c r="F197" s="137" t="s">
        <v>70</v>
      </c>
      <c r="G197" s="138" t="s">
        <v>98</v>
      </c>
      <c r="H197" s="130">
        <f t="shared" si="7"/>
        <v>60</v>
      </c>
      <c r="I197" s="13" t="s">
        <v>167</v>
      </c>
      <c r="J197" s="53" t="s">
        <v>168</v>
      </c>
      <c r="K197" s="53" t="s">
        <v>102</v>
      </c>
      <c r="L197" s="3" t="s">
        <v>176</v>
      </c>
      <c r="M197" s="13" t="s">
        <v>170</v>
      </c>
      <c r="N197" s="3" t="s">
        <v>171</v>
      </c>
      <c r="O197" s="21" t="s">
        <v>125</v>
      </c>
      <c r="P197" s="4">
        <v>75</v>
      </c>
      <c r="Q197" s="44" t="s">
        <v>118</v>
      </c>
      <c r="R197" s="18" t="s">
        <v>10</v>
      </c>
    </row>
    <row r="198" spans="1:18" ht="14.1" customHeight="1">
      <c r="A198" s="28">
        <v>48</v>
      </c>
      <c r="B198" s="36">
        <v>3</v>
      </c>
      <c r="C198" s="111">
        <v>11</v>
      </c>
      <c r="D198" s="120">
        <v>28</v>
      </c>
      <c r="E198" s="113" t="s">
        <v>78</v>
      </c>
      <c r="F198" s="139" t="s">
        <v>60</v>
      </c>
      <c r="G198" s="140" t="s">
        <v>157</v>
      </c>
      <c r="H198" s="127">
        <f t="shared" si="7"/>
        <v>120</v>
      </c>
      <c r="I198" s="41" t="s">
        <v>152</v>
      </c>
      <c r="J198" s="40" t="s">
        <v>153</v>
      </c>
      <c r="K198" s="91" t="s">
        <v>102</v>
      </c>
      <c r="L198" s="40" t="s">
        <v>154</v>
      </c>
      <c r="M198" s="41" t="s">
        <v>158</v>
      </c>
      <c r="N198" s="40" t="s">
        <v>158</v>
      </c>
      <c r="O198" s="42" t="s">
        <v>125</v>
      </c>
      <c r="P198" s="39">
        <v>75</v>
      </c>
      <c r="Q198" s="43" t="s">
        <v>173</v>
      </c>
      <c r="R198" s="14" t="s">
        <v>156</v>
      </c>
    </row>
    <row r="199" spans="1:18" ht="14.1" customHeight="1">
      <c r="A199" s="29">
        <v>48</v>
      </c>
      <c r="B199" s="37">
        <v>3</v>
      </c>
      <c r="C199" s="111">
        <v>11</v>
      </c>
      <c r="D199" s="117">
        <v>28</v>
      </c>
      <c r="E199" s="115" t="s">
        <v>78</v>
      </c>
      <c r="F199" s="137" t="s">
        <v>81</v>
      </c>
      <c r="G199" s="138" t="s">
        <v>82</v>
      </c>
      <c r="H199" s="130">
        <f t="shared" si="7"/>
        <v>120</v>
      </c>
      <c r="I199" s="13" t="s">
        <v>152</v>
      </c>
      <c r="J199" s="3" t="s">
        <v>153</v>
      </c>
      <c r="K199" s="53" t="s">
        <v>102</v>
      </c>
      <c r="L199" s="3" t="s">
        <v>154</v>
      </c>
      <c r="M199" s="13" t="s">
        <v>170</v>
      </c>
      <c r="N199" s="3" t="s">
        <v>177</v>
      </c>
      <c r="O199" s="21" t="s">
        <v>125</v>
      </c>
      <c r="P199" s="4">
        <v>10</v>
      </c>
      <c r="Q199" s="44" t="s">
        <v>77</v>
      </c>
      <c r="R199" s="14" t="s">
        <v>178</v>
      </c>
    </row>
    <row r="200" spans="1:18" ht="14.1" customHeight="1">
      <c r="A200" s="29">
        <v>48</v>
      </c>
      <c r="B200" s="37">
        <v>3</v>
      </c>
      <c r="C200" s="111">
        <v>11</v>
      </c>
      <c r="D200" s="117">
        <v>29</v>
      </c>
      <c r="E200" s="115" t="s">
        <v>83</v>
      </c>
      <c r="F200" s="137" t="s">
        <v>60</v>
      </c>
      <c r="G200" s="138" t="s">
        <v>81</v>
      </c>
      <c r="H200" s="130">
        <f t="shared" si="7"/>
        <v>180</v>
      </c>
      <c r="I200" s="13" t="s">
        <v>152</v>
      </c>
      <c r="J200" s="3" t="s">
        <v>153</v>
      </c>
      <c r="K200" s="53" t="s">
        <v>102</v>
      </c>
      <c r="L200" s="3" t="s">
        <v>154</v>
      </c>
      <c r="M200" s="13" t="s">
        <v>170</v>
      </c>
      <c r="N200" s="3" t="s">
        <v>174</v>
      </c>
      <c r="O200" s="21" t="s">
        <v>125</v>
      </c>
      <c r="P200" s="4">
        <v>50</v>
      </c>
      <c r="Q200" s="44" t="s">
        <v>118</v>
      </c>
      <c r="R200" s="14" t="s">
        <v>140</v>
      </c>
    </row>
    <row r="201" spans="1:18" ht="14.1" customHeight="1">
      <c r="A201" s="29">
        <v>48</v>
      </c>
      <c r="B201" s="37">
        <v>3</v>
      </c>
      <c r="C201" s="111">
        <v>11</v>
      </c>
      <c r="D201" s="117">
        <v>29</v>
      </c>
      <c r="E201" s="115" t="s">
        <v>83</v>
      </c>
      <c r="F201" s="137" t="s">
        <v>69</v>
      </c>
      <c r="G201" s="138" t="s">
        <v>175</v>
      </c>
      <c r="H201" s="130">
        <f t="shared" si="7"/>
        <v>90</v>
      </c>
      <c r="I201" s="13" t="s">
        <v>94</v>
      </c>
      <c r="J201" s="3" t="s">
        <v>95</v>
      </c>
      <c r="K201" s="53" t="s">
        <v>102</v>
      </c>
      <c r="L201" s="3" t="s">
        <v>95</v>
      </c>
      <c r="M201" s="13" t="s">
        <v>65</v>
      </c>
      <c r="N201" s="3" t="s">
        <v>179</v>
      </c>
      <c r="O201" s="21" t="s">
        <v>66</v>
      </c>
      <c r="P201" s="4">
        <v>25</v>
      </c>
      <c r="Q201" s="44" t="s">
        <v>118</v>
      </c>
      <c r="R201" s="14" t="s">
        <v>12</v>
      </c>
    </row>
    <row r="202" spans="1:18" ht="14.1" customHeight="1">
      <c r="A202" s="29">
        <v>48</v>
      </c>
      <c r="B202" s="37">
        <v>3</v>
      </c>
      <c r="C202" s="111">
        <v>11</v>
      </c>
      <c r="D202" s="117">
        <v>29</v>
      </c>
      <c r="E202" s="115" t="s">
        <v>83</v>
      </c>
      <c r="F202" s="137" t="s">
        <v>175</v>
      </c>
      <c r="G202" s="138" t="s">
        <v>98</v>
      </c>
      <c r="H202" s="130">
        <f t="shared" si="7"/>
        <v>90</v>
      </c>
      <c r="I202" s="13" t="s">
        <v>94</v>
      </c>
      <c r="J202" s="3" t="s">
        <v>95</v>
      </c>
      <c r="K202" s="53" t="s">
        <v>102</v>
      </c>
      <c r="L202" s="3" t="s">
        <v>95</v>
      </c>
      <c r="M202" s="13" t="s">
        <v>65</v>
      </c>
      <c r="N202" s="3" t="s">
        <v>179</v>
      </c>
      <c r="O202" s="21" t="s">
        <v>71</v>
      </c>
      <c r="P202" s="4">
        <v>50</v>
      </c>
      <c r="Q202" s="44" t="s">
        <v>118</v>
      </c>
      <c r="R202" s="14" t="s">
        <v>12</v>
      </c>
    </row>
    <row r="203" spans="1:18" ht="14.1" customHeight="1">
      <c r="A203" s="29">
        <v>48</v>
      </c>
      <c r="B203" s="37">
        <v>3</v>
      </c>
      <c r="C203" s="111">
        <v>11</v>
      </c>
      <c r="D203" s="117">
        <v>30</v>
      </c>
      <c r="E203" s="115" t="s">
        <v>86</v>
      </c>
      <c r="F203" s="137" t="s">
        <v>60</v>
      </c>
      <c r="G203" s="138" t="s">
        <v>157</v>
      </c>
      <c r="H203" s="130">
        <f t="shared" si="7"/>
        <v>120</v>
      </c>
      <c r="I203" s="13" t="s">
        <v>163</v>
      </c>
      <c r="J203" s="3" t="s">
        <v>164</v>
      </c>
      <c r="K203" s="53" t="s">
        <v>102</v>
      </c>
      <c r="L203" s="3" t="s">
        <v>176</v>
      </c>
      <c r="M203" s="13" t="s">
        <v>65</v>
      </c>
      <c r="N203" s="3" t="s">
        <v>165</v>
      </c>
      <c r="O203" s="21" t="s">
        <v>125</v>
      </c>
      <c r="P203" s="4">
        <v>75</v>
      </c>
      <c r="Q203" s="44" t="s">
        <v>67</v>
      </c>
      <c r="R203" s="14" t="s">
        <v>166</v>
      </c>
    </row>
    <row r="204" spans="1:18" ht="14.1" customHeight="1">
      <c r="A204" s="29">
        <v>48</v>
      </c>
      <c r="B204" s="37">
        <v>3</v>
      </c>
      <c r="C204" s="111">
        <v>11</v>
      </c>
      <c r="D204" s="117">
        <v>30</v>
      </c>
      <c r="E204" s="115" t="s">
        <v>86</v>
      </c>
      <c r="F204" s="137" t="s">
        <v>60</v>
      </c>
      <c r="G204" s="138" t="s">
        <v>81</v>
      </c>
      <c r="H204" s="130">
        <f t="shared" si="7"/>
        <v>180</v>
      </c>
      <c r="I204" s="13" t="s">
        <v>167</v>
      </c>
      <c r="J204" s="3" t="s">
        <v>168</v>
      </c>
      <c r="K204" s="53" t="s">
        <v>102</v>
      </c>
      <c r="L204" s="3" t="s">
        <v>176</v>
      </c>
      <c r="M204" s="13" t="s">
        <v>65</v>
      </c>
      <c r="N204" s="3" t="s">
        <v>169</v>
      </c>
      <c r="O204" s="21" t="s">
        <v>125</v>
      </c>
      <c r="P204" s="4">
        <v>75</v>
      </c>
      <c r="Q204" s="44" t="s">
        <v>118</v>
      </c>
      <c r="R204" s="14" t="s">
        <v>10</v>
      </c>
    </row>
    <row r="205" spans="1:18" ht="14.1" customHeight="1">
      <c r="A205" s="29">
        <v>48</v>
      </c>
      <c r="B205" s="37">
        <v>3</v>
      </c>
      <c r="C205" s="111">
        <v>11</v>
      </c>
      <c r="D205" s="117">
        <v>30</v>
      </c>
      <c r="E205" s="115" t="s">
        <v>86</v>
      </c>
      <c r="F205" s="137" t="s">
        <v>70</v>
      </c>
      <c r="G205" s="138" t="s">
        <v>98</v>
      </c>
      <c r="H205" s="130">
        <f t="shared" si="7"/>
        <v>60</v>
      </c>
      <c r="I205" s="13" t="s">
        <v>167</v>
      </c>
      <c r="J205" s="3" t="s">
        <v>168</v>
      </c>
      <c r="K205" s="53" t="s">
        <v>102</v>
      </c>
      <c r="L205" s="3" t="s">
        <v>176</v>
      </c>
      <c r="M205" s="13" t="s">
        <v>170</v>
      </c>
      <c r="N205" s="3" t="s">
        <v>169</v>
      </c>
      <c r="O205" s="21" t="s">
        <v>125</v>
      </c>
      <c r="P205" s="4">
        <v>75</v>
      </c>
      <c r="Q205" s="44" t="s">
        <v>118</v>
      </c>
      <c r="R205" s="14" t="s">
        <v>10</v>
      </c>
    </row>
    <row r="206" spans="1:18" ht="14.1" customHeight="1">
      <c r="A206" s="29">
        <v>48</v>
      </c>
      <c r="B206" s="37">
        <v>3</v>
      </c>
      <c r="C206" s="111">
        <v>11</v>
      </c>
      <c r="D206" s="117">
        <v>30</v>
      </c>
      <c r="E206" s="115" t="s">
        <v>86</v>
      </c>
      <c r="F206" s="137" t="s">
        <v>82</v>
      </c>
      <c r="G206" s="138" t="s">
        <v>98</v>
      </c>
      <c r="H206" s="130">
        <f t="shared" si="7"/>
        <v>120</v>
      </c>
      <c r="I206" s="13" t="s">
        <v>152</v>
      </c>
      <c r="J206" s="3" t="s">
        <v>153</v>
      </c>
      <c r="K206" s="53" t="s">
        <v>102</v>
      </c>
      <c r="L206" s="3" t="s">
        <v>154</v>
      </c>
      <c r="M206" s="13" t="s">
        <v>158</v>
      </c>
      <c r="N206" s="3" t="s">
        <v>158</v>
      </c>
      <c r="O206" s="21" t="s">
        <v>125</v>
      </c>
      <c r="P206" s="4">
        <v>75</v>
      </c>
      <c r="Q206" s="44" t="s">
        <v>173</v>
      </c>
      <c r="R206" s="14" t="s">
        <v>156</v>
      </c>
    </row>
    <row r="207" spans="1:18" ht="15" customHeight="1">
      <c r="A207" s="30">
        <v>48</v>
      </c>
      <c r="B207" s="38">
        <v>3</v>
      </c>
      <c r="C207" s="116">
        <v>12</v>
      </c>
      <c r="D207" s="117">
        <v>1</v>
      </c>
      <c r="E207" s="115" t="s">
        <v>87</v>
      </c>
      <c r="F207" s="137" t="s">
        <v>60</v>
      </c>
      <c r="G207" s="138" t="s">
        <v>157</v>
      </c>
      <c r="H207" s="130">
        <f t="shared" si="7"/>
        <v>120</v>
      </c>
      <c r="I207" s="13" t="s">
        <v>152</v>
      </c>
      <c r="J207" s="3" t="s">
        <v>153</v>
      </c>
      <c r="K207" s="53" t="s">
        <v>102</v>
      </c>
      <c r="L207" s="3" t="s">
        <v>115</v>
      </c>
      <c r="M207" s="13" t="s">
        <v>180</v>
      </c>
      <c r="N207" s="3" t="s">
        <v>181</v>
      </c>
      <c r="O207" s="21" t="s">
        <v>125</v>
      </c>
      <c r="P207" s="4">
        <v>75</v>
      </c>
      <c r="Q207" s="44" t="s">
        <v>173</v>
      </c>
      <c r="R207" s="14" t="s">
        <v>182</v>
      </c>
    </row>
    <row r="208" spans="1:18" ht="14.1" customHeight="1">
      <c r="A208" s="28">
        <v>49</v>
      </c>
      <c r="B208" s="36">
        <v>4</v>
      </c>
      <c r="C208" s="111">
        <v>12</v>
      </c>
      <c r="D208" s="120">
        <v>4</v>
      </c>
      <c r="E208" s="113" t="s">
        <v>59</v>
      </c>
      <c r="F208" s="139" t="s">
        <v>60</v>
      </c>
      <c r="G208" s="140" t="s">
        <v>157</v>
      </c>
      <c r="H208" s="127">
        <f t="shared" si="7"/>
        <v>120</v>
      </c>
      <c r="I208" s="41" t="s">
        <v>152</v>
      </c>
      <c r="J208" s="40" t="s">
        <v>153</v>
      </c>
      <c r="K208" s="91" t="s">
        <v>102</v>
      </c>
      <c r="L208" s="40" t="s">
        <v>154</v>
      </c>
      <c r="M208" s="41" t="s">
        <v>158</v>
      </c>
      <c r="N208" s="40" t="s">
        <v>172</v>
      </c>
      <c r="O208" s="42" t="s">
        <v>125</v>
      </c>
      <c r="P208" s="39">
        <v>75</v>
      </c>
      <c r="Q208" s="43" t="s">
        <v>160</v>
      </c>
      <c r="R208" s="43" t="s">
        <v>156</v>
      </c>
    </row>
    <row r="209" spans="1:18" ht="14.1" customHeight="1">
      <c r="A209" s="29">
        <v>49</v>
      </c>
      <c r="B209" s="37">
        <v>4</v>
      </c>
      <c r="C209" s="111">
        <v>12</v>
      </c>
      <c r="D209" s="117">
        <v>5</v>
      </c>
      <c r="E209" s="115" t="s">
        <v>78</v>
      </c>
      <c r="F209" s="137" t="s">
        <v>60</v>
      </c>
      <c r="G209" s="138" t="s">
        <v>157</v>
      </c>
      <c r="H209" s="130">
        <f t="shared" si="7"/>
        <v>120</v>
      </c>
      <c r="I209" s="13" t="s">
        <v>152</v>
      </c>
      <c r="J209" s="3" t="s">
        <v>153</v>
      </c>
      <c r="K209" s="53" t="s">
        <v>102</v>
      </c>
      <c r="L209" s="3" t="s">
        <v>154</v>
      </c>
      <c r="M209" s="13" t="s">
        <v>158</v>
      </c>
      <c r="N209" s="3" t="s">
        <v>158</v>
      </c>
      <c r="O209" s="21" t="s">
        <v>125</v>
      </c>
      <c r="P209" s="4">
        <v>75</v>
      </c>
      <c r="Q209" s="44" t="s">
        <v>173</v>
      </c>
      <c r="R209" s="44" t="s">
        <v>156</v>
      </c>
    </row>
    <row r="210" spans="1:18" ht="14.1" customHeight="1">
      <c r="A210" s="29">
        <v>49</v>
      </c>
      <c r="B210" s="37">
        <v>4</v>
      </c>
      <c r="C210" s="111">
        <v>12</v>
      </c>
      <c r="D210" s="117">
        <v>6</v>
      </c>
      <c r="E210" s="115" t="s">
        <v>83</v>
      </c>
      <c r="F210" s="137" t="s">
        <v>60</v>
      </c>
      <c r="G210" s="138" t="s">
        <v>81</v>
      </c>
      <c r="H210" s="130">
        <f t="shared" si="7"/>
        <v>180</v>
      </c>
      <c r="I210" s="13" t="s">
        <v>152</v>
      </c>
      <c r="J210" s="3" t="s">
        <v>153</v>
      </c>
      <c r="K210" s="53" t="s">
        <v>102</v>
      </c>
      <c r="L210" s="3" t="s">
        <v>154</v>
      </c>
      <c r="M210" s="13" t="s">
        <v>170</v>
      </c>
      <c r="N210" s="3" t="s">
        <v>174</v>
      </c>
      <c r="O210" s="21" t="s">
        <v>125</v>
      </c>
      <c r="P210" s="4">
        <v>50</v>
      </c>
      <c r="Q210" s="44" t="s">
        <v>118</v>
      </c>
      <c r="R210" s="44" t="s">
        <v>140</v>
      </c>
    </row>
    <row r="211" spans="1:18" ht="14.1" customHeight="1">
      <c r="A211" s="29">
        <v>49</v>
      </c>
      <c r="B211" s="37">
        <v>4</v>
      </c>
      <c r="C211" s="111">
        <v>12</v>
      </c>
      <c r="D211" s="117">
        <v>6</v>
      </c>
      <c r="E211" s="115" t="s">
        <v>83</v>
      </c>
      <c r="F211" s="137" t="s">
        <v>69</v>
      </c>
      <c r="G211" s="138" t="s">
        <v>175</v>
      </c>
      <c r="H211" s="130">
        <f t="shared" si="7"/>
        <v>90</v>
      </c>
      <c r="I211" s="13" t="s">
        <v>94</v>
      </c>
      <c r="J211" s="3" t="s">
        <v>95</v>
      </c>
      <c r="K211" s="53" t="s">
        <v>102</v>
      </c>
      <c r="L211" s="3" t="s">
        <v>95</v>
      </c>
      <c r="M211" s="13" t="s">
        <v>65</v>
      </c>
      <c r="N211" s="3" t="s">
        <v>179</v>
      </c>
      <c r="O211" s="21" t="s">
        <v>66</v>
      </c>
      <c r="P211" s="4">
        <v>25</v>
      </c>
      <c r="Q211" s="44" t="s">
        <v>118</v>
      </c>
      <c r="R211" s="44" t="s">
        <v>12</v>
      </c>
    </row>
    <row r="212" spans="1:18" ht="14.1" customHeight="1">
      <c r="A212" s="29">
        <v>49</v>
      </c>
      <c r="B212" s="37">
        <v>4</v>
      </c>
      <c r="C212" s="111">
        <v>12</v>
      </c>
      <c r="D212" s="117">
        <v>6</v>
      </c>
      <c r="E212" s="115" t="s">
        <v>83</v>
      </c>
      <c r="F212" s="137" t="s">
        <v>175</v>
      </c>
      <c r="G212" s="138" t="s">
        <v>98</v>
      </c>
      <c r="H212" s="130">
        <f t="shared" si="7"/>
        <v>90</v>
      </c>
      <c r="I212" s="13" t="s">
        <v>94</v>
      </c>
      <c r="J212" s="3" t="s">
        <v>95</v>
      </c>
      <c r="K212" s="53" t="s">
        <v>102</v>
      </c>
      <c r="L212" s="3" t="s">
        <v>95</v>
      </c>
      <c r="M212" s="13" t="s">
        <v>65</v>
      </c>
      <c r="N212" s="3" t="s">
        <v>179</v>
      </c>
      <c r="O212" s="21" t="s">
        <v>71</v>
      </c>
      <c r="P212" s="4">
        <v>50</v>
      </c>
      <c r="Q212" s="44" t="s">
        <v>118</v>
      </c>
      <c r="R212" s="44" t="s">
        <v>12</v>
      </c>
    </row>
    <row r="213" spans="1:18" ht="14.1" customHeight="1">
      <c r="A213" s="29">
        <v>49</v>
      </c>
      <c r="B213" s="37">
        <v>4</v>
      </c>
      <c r="C213" s="111">
        <v>12</v>
      </c>
      <c r="D213" s="117">
        <v>7</v>
      </c>
      <c r="E213" s="115" t="s">
        <v>86</v>
      </c>
      <c r="F213" s="137" t="s">
        <v>60</v>
      </c>
      <c r="G213" s="138" t="s">
        <v>157</v>
      </c>
      <c r="H213" s="130">
        <f t="shared" si="7"/>
        <v>120</v>
      </c>
      <c r="I213" s="13" t="s">
        <v>163</v>
      </c>
      <c r="J213" s="3" t="s">
        <v>164</v>
      </c>
      <c r="K213" s="53" t="s">
        <v>102</v>
      </c>
      <c r="L213" s="3" t="s">
        <v>176</v>
      </c>
      <c r="M213" s="13" t="s">
        <v>65</v>
      </c>
      <c r="N213" s="3" t="s">
        <v>165</v>
      </c>
      <c r="O213" s="21" t="s">
        <v>125</v>
      </c>
      <c r="P213" s="4">
        <v>75</v>
      </c>
      <c r="Q213" s="44" t="s">
        <v>67</v>
      </c>
      <c r="R213" s="44" t="s">
        <v>166</v>
      </c>
    </row>
    <row r="214" spans="1:18" ht="14.1" customHeight="1">
      <c r="A214" s="29">
        <v>49</v>
      </c>
      <c r="B214" s="37">
        <v>4</v>
      </c>
      <c r="C214" s="111">
        <v>12</v>
      </c>
      <c r="D214" s="117">
        <v>7</v>
      </c>
      <c r="E214" s="115" t="s">
        <v>86</v>
      </c>
      <c r="F214" s="137" t="s">
        <v>60</v>
      </c>
      <c r="G214" s="138" t="s">
        <v>81</v>
      </c>
      <c r="H214" s="130">
        <f t="shared" si="7"/>
        <v>180</v>
      </c>
      <c r="I214" s="13" t="s">
        <v>167</v>
      </c>
      <c r="J214" s="3" t="s">
        <v>168</v>
      </c>
      <c r="K214" s="53" t="s">
        <v>102</v>
      </c>
      <c r="L214" s="3" t="s">
        <v>176</v>
      </c>
      <c r="M214" s="13" t="s">
        <v>65</v>
      </c>
      <c r="N214" s="3" t="s">
        <v>169</v>
      </c>
      <c r="O214" s="21" t="s">
        <v>125</v>
      </c>
      <c r="P214" s="4">
        <v>75</v>
      </c>
      <c r="Q214" s="44" t="s">
        <v>118</v>
      </c>
      <c r="R214" s="44" t="s">
        <v>10</v>
      </c>
    </row>
    <row r="215" spans="1:18" ht="14.1" customHeight="1">
      <c r="A215" s="29">
        <v>49</v>
      </c>
      <c r="B215" s="37">
        <v>4</v>
      </c>
      <c r="C215" s="111">
        <v>12</v>
      </c>
      <c r="D215" s="117">
        <v>7</v>
      </c>
      <c r="E215" s="115" t="s">
        <v>86</v>
      </c>
      <c r="F215" s="137" t="s">
        <v>70</v>
      </c>
      <c r="G215" s="138" t="s">
        <v>98</v>
      </c>
      <c r="H215" s="130">
        <f t="shared" si="7"/>
        <v>60</v>
      </c>
      <c r="I215" s="13" t="s">
        <v>167</v>
      </c>
      <c r="J215" s="3" t="s">
        <v>168</v>
      </c>
      <c r="K215" s="53" t="s">
        <v>102</v>
      </c>
      <c r="L215" s="3" t="s">
        <v>176</v>
      </c>
      <c r="M215" s="13" t="s">
        <v>170</v>
      </c>
      <c r="N215" s="3" t="s">
        <v>169</v>
      </c>
      <c r="O215" s="21" t="s">
        <v>125</v>
      </c>
      <c r="P215" s="4">
        <v>75</v>
      </c>
      <c r="Q215" s="44" t="s">
        <v>118</v>
      </c>
      <c r="R215" s="44" t="s">
        <v>10</v>
      </c>
    </row>
    <row r="216" spans="1:18" ht="15" customHeight="1">
      <c r="A216" s="30">
        <v>49</v>
      </c>
      <c r="B216" s="38">
        <v>4</v>
      </c>
      <c r="C216" s="116">
        <v>12</v>
      </c>
      <c r="D216" s="118">
        <v>7</v>
      </c>
      <c r="E216" s="119" t="s">
        <v>86</v>
      </c>
      <c r="F216" s="141" t="s">
        <v>82</v>
      </c>
      <c r="G216" s="142" t="s">
        <v>98</v>
      </c>
      <c r="H216" s="133">
        <f t="shared" si="7"/>
        <v>120</v>
      </c>
      <c r="I216" s="46" t="s">
        <v>152</v>
      </c>
      <c r="J216" s="27" t="s">
        <v>153</v>
      </c>
      <c r="K216" s="88" t="s">
        <v>102</v>
      </c>
      <c r="L216" s="27" t="s">
        <v>154</v>
      </c>
      <c r="M216" s="46" t="s">
        <v>158</v>
      </c>
      <c r="N216" s="27" t="s">
        <v>158</v>
      </c>
      <c r="O216" s="47" t="s">
        <v>125</v>
      </c>
      <c r="P216" s="45">
        <v>75</v>
      </c>
      <c r="Q216" s="48" t="s">
        <v>173</v>
      </c>
      <c r="R216" s="44" t="s">
        <v>156</v>
      </c>
    </row>
    <row r="217" spans="1:18" ht="15" customHeight="1">
      <c r="A217" s="28">
        <v>50</v>
      </c>
      <c r="B217" s="36">
        <v>5</v>
      </c>
      <c r="C217" s="111">
        <v>12</v>
      </c>
      <c r="D217" s="117">
        <v>12</v>
      </c>
      <c r="E217" s="115" t="s">
        <v>78</v>
      </c>
      <c r="F217" s="137" t="s">
        <v>60</v>
      </c>
      <c r="G217" s="138" t="s">
        <v>157</v>
      </c>
      <c r="H217" s="130">
        <f t="shared" si="7"/>
        <v>120</v>
      </c>
      <c r="I217" s="13" t="s">
        <v>152</v>
      </c>
      <c r="J217" s="53" t="s">
        <v>153</v>
      </c>
      <c r="K217" s="53" t="s">
        <v>102</v>
      </c>
      <c r="L217" s="3" t="s">
        <v>154</v>
      </c>
      <c r="M217" s="13" t="s">
        <v>158</v>
      </c>
      <c r="N217" s="3" t="s">
        <v>158</v>
      </c>
      <c r="O217" s="21" t="s">
        <v>125</v>
      </c>
      <c r="P217" s="4">
        <v>75</v>
      </c>
      <c r="Q217" s="44" t="s">
        <v>173</v>
      </c>
      <c r="R217" s="43" t="s">
        <v>156</v>
      </c>
    </row>
    <row r="218" spans="1:18" ht="14.1" customHeight="1">
      <c r="A218" s="29">
        <v>50</v>
      </c>
      <c r="B218" s="37">
        <v>5</v>
      </c>
      <c r="C218" s="111">
        <v>12</v>
      </c>
      <c r="D218" s="117">
        <v>12</v>
      </c>
      <c r="E218" s="115" t="s">
        <v>78</v>
      </c>
      <c r="F218" s="137" t="s">
        <v>81</v>
      </c>
      <c r="G218" s="138" t="s">
        <v>82</v>
      </c>
      <c r="H218" s="130">
        <f t="shared" si="7"/>
        <v>120</v>
      </c>
      <c r="I218" s="13" t="s">
        <v>152</v>
      </c>
      <c r="J218" s="53" t="s">
        <v>153</v>
      </c>
      <c r="K218" s="53" t="s">
        <v>102</v>
      </c>
      <c r="L218" s="3" t="s">
        <v>154</v>
      </c>
      <c r="M218" s="13" t="s">
        <v>170</v>
      </c>
      <c r="N218" s="3" t="s">
        <v>177</v>
      </c>
      <c r="O218" s="21" t="s">
        <v>125</v>
      </c>
      <c r="P218" s="4">
        <v>10</v>
      </c>
      <c r="Q218" s="44" t="s">
        <v>77</v>
      </c>
      <c r="R218" s="44" t="s">
        <v>178</v>
      </c>
    </row>
    <row r="219" spans="1:18" ht="14.1" customHeight="1">
      <c r="A219" s="29">
        <v>50</v>
      </c>
      <c r="B219" s="37">
        <v>5</v>
      </c>
      <c r="C219" s="111">
        <v>12</v>
      </c>
      <c r="D219" s="117">
        <v>13</v>
      </c>
      <c r="E219" s="115" t="s">
        <v>83</v>
      </c>
      <c r="F219" s="137" t="s">
        <v>60</v>
      </c>
      <c r="G219" s="138" t="s">
        <v>81</v>
      </c>
      <c r="H219" s="130">
        <f t="shared" ref="H219:H257" si="8">IF((VALUE(G219)-VALUE(F219))&gt;=100,IF(MOD((VALUE(G219)-VALUE(F219)),100)=0,(VALUE(G219)-VALUE(F219))*0.6,IF((MOD(F219,100)&gt;0),(MOD((VALUE(G219)-VALUE(F219)),100)+(((VALUE(G219)-VALUE(F219))-MOD((VALUE(G219)-VALUE(F219)),100))*0.6))-40,MOD((VALUE(G219)-VALUE(F219)),100)+(((VALUE(G219)-VALUE(F219))-MOD((VALUE(G219)-VALUE(F219)),100))*0.6))),(VALUE(G219)-VALUE(F219)))</f>
        <v>180</v>
      </c>
      <c r="I219" s="13" t="s">
        <v>152</v>
      </c>
      <c r="J219" s="53" t="s">
        <v>153</v>
      </c>
      <c r="K219" s="53" t="s">
        <v>102</v>
      </c>
      <c r="L219" s="3" t="s">
        <v>154</v>
      </c>
      <c r="M219" s="13" t="s">
        <v>170</v>
      </c>
      <c r="N219" s="3" t="s">
        <v>174</v>
      </c>
      <c r="O219" s="21" t="s">
        <v>125</v>
      </c>
      <c r="P219" s="4">
        <v>50</v>
      </c>
      <c r="Q219" s="44" t="s">
        <v>118</v>
      </c>
      <c r="R219" s="44" t="s">
        <v>140</v>
      </c>
    </row>
    <row r="220" spans="1:18" ht="14.1" customHeight="1">
      <c r="A220" s="29">
        <v>50</v>
      </c>
      <c r="B220" s="37">
        <v>5</v>
      </c>
      <c r="C220" s="111">
        <v>12</v>
      </c>
      <c r="D220" s="117">
        <v>13</v>
      </c>
      <c r="E220" s="115" t="s">
        <v>83</v>
      </c>
      <c r="F220" s="137" t="s">
        <v>69</v>
      </c>
      <c r="G220" s="138" t="s">
        <v>175</v>
      </c>
      <c r="H220" s="130">
        <f t="shared" si="8"/>
        <v>90</v>
      </c>
      <c r="I220" s="13" t="s">
        <v>94</v>
      </c>
      <c r="J220" s="3" t="s">
        <v>95</v>
      </c>
      <c r="K220" s="53" t="s">
        <v>102</v>
      </c>
      <c r="L220" s="3" t="s">
        <v>95</v>
      </c>
      <c r="M220" s="13" t="s">
        <v>65</v>
      </c>
      <c r="N220" s="3" t="s">
        <v>179</v>
      </c>
      <c r="O220" s="21" t="s">
        <v>66</v>
      </c>
      <c r="P220" s="4">
        <v>25</v>
      </c>
      <c r="Q220" s="44" t="s">
        <v>118</v>
      </c>
      <c r="R220" s="44" t="s">
        <v>12</v>
      </c>
    </row>
    <row r="221" spans="1:18" ht="14.1" customHeight="1">
      <c r="A221" s="29">
        <v>50</v>
      </c>
      <c r="B221" s="37">
        <v>5</v>
      </c>
      <c r="C221" s="111">
        <v>12</v>
      </c>
      <c r="D221" s="117">
        <v>13</v>
      </c>
      <c r="E221" s="115" t="s">
        <v>83</v>
      </c>
      <c r="F221" s="137" t="s">
        <v>175</v>
      </c>
      <c r="G221" s="138" t="s">
        <v>98</v>
      </c>
      <c r="H221" s="130">
        <f t="shared" si="8"/>
        <v>90</v>
      </c>
      <c r="I221" s="13" t="s">
        <v>94</v>
      </c>
      <c r="J221" s="3" t="s">
        <v>95</v>
      </c>
      <c r="K221" s="53" t="s">
        <v>102</v>
      </c>
      <c r="L221" s="3" t="s">
        <v>95</v>
      </c>
      <c r="M221" s="13" t="s">
        <v>65</v>
      </c>
      <c r="N221" s="3" t="s">
        <v>179</v>
      </c>
      <c r="O221" s="21" t="s">
        <v>71</v>
      </c>
      <c r="P221" s="4">
        <v>50</v>
      </c>
      <c r="Q221" s="44" t="s">
        <v>118</v>
      </c>
      <c r="R221" s="44" t="s">
        <v>12</v>
      </c>
    </row>
    <row r="222" spans="1:18" ht="14.1" customHeight="1">
      <c r="A222" s="29">
        <v>50</v>
      </c>
      <c r="B222" s="37">
        <v>5</v>
      </c>
      <c r="C222" s="111">
        <v>12</v>
      </c>
      <c r="D222" s="117">
        <v>14</v>
      </c>
      <c r="E222" s="115" t="s">
        <v>86</v>
      </c>
      <c r="F222" s="137" t="s">
        <v>60</v>
      </c>
      <c r="G222" s="138" t="s">
        <v>157</v>
      </c>
      <c r="H222" s="130">
        <f t="shared" si="8"/>
        <v>120</v>
      </c>
      <c r="I222" s="13" t="s">
        <v>163</v>
      </c>
      <c r="J222" s="3" t="s">
        <v>164</v>
      </c>
      <c r="K222" s="53" t="s">
        <v>102</v>
      </c>
      <c r="L222" s="3" t="s">
        <v>176</v>
      </c>
      <c r="M222" s="13" t="s">
        <v>65</v>
      </c>
      <c r="N222" s="3" t="s">
        <v>165</v>
      </c>
      <c r="O222" s="21" t="s">
        <v>125</v>
      </c>
      <c r="P222" s="4">
        <v>75</v>
      </c>
      <c r="Q222" s="44" t="s">
        <v>67</v>
      </c>
      <c r="R222" s="44" t="s">
        <v>166</v>
      </c>
    </row>
    <row r="223" spans="1:18" ht="14.1" customHeight="1">
      <c r="A223" s="29">
        <v>50</v>
      </c>
      <c r="B223" s="37">
        <v>5</v>
      </c>
      <c r="C223" s="111">
        <v>12</v>
      </c>
      <c r="D223" s="117">
        <v>14</v>
      </c>
      <c r="E223" s="115" t="s">
        <v>86</v>
      </c>
      <c r="F223" s="137" t="s">
        <v>60</v>
      </c>
      <c r="G223" s="138" t="s">
        <v>81</v>
      </c>
      <c r="H223" s="130">
        <f t="shared" si="8"/>
        <v>180</v>
      </c>
      <c r="I223" s="13" t="s">
        <v>167</v>
      </c>
      <c r="J223" s="3" t="s">
        <v>168</v>
      </c>
      <c r="K223" s="53" t="s">
        <v>102</v>
      </c>
      <c r="L223" s="3" t="s">
        <v>176</v>
      </c>
      <c r="M223" s="13" t="s">
        <v>65</v>
      </c>
      <c r="N223" s="3" t="s">
        <v>169</v>
      </c>
      <c r="O223" s="21" t="s">
        <v>125</v>
      </c>
      <c r="P223" s="4">
        <v>75</v>
      </c>
      <c r="Q223" s="44" t="s">
        <v>118</v>
      </c>
      <c r="R223" s="44" t="s">
        <v>10</v>
      </c>
    </row>
    <row r="224" spans="1:18" ht="14.1" customHeight="1">
      <c r="A224" s="29">
        <v>50</v>
      </c>
      <c r="B224" s="37">
        <v>5</v>
      </c>
      <c r="C224" s="111">
        <v>12</v>
      </c>
      <c r="D224" s="117">
        <v>14</v>
      </c>
      <c r="E224" s="115" t="s">
        <v>86</v>
      </c>
      <c r="F224" s="137" t="s">
        <v>82</v>
      </c>
      <c r="G224" s="138" t="s">
        <v>98</v>
      </c>
      <c r="H224" s="130">
        <f t="shared" si="8"/>
        <v>120</v>
      </c>
      <c r="I224" s="13" t="s">
        <v>152</v>
      </c>
      <c r="J224" s="53" t="s">
        <v>153</v>
      </c>
      <c r="K224" s="53" t="s">
        <v>102</v>
      </c>
      <c r="L224" s="3" t="s">
        <v>154</v>
      </c>
      <c r="M224" s="13" t="s">
        <v>158</v>
      </c>
      <c r="N224" s="3" t="s">
        <v>158</v>
      </c>
      <c r="O224" s="21" t="s">
        <v>125</v>
      </c>
      <c r="P224" s="4">
        <v>75</v>
      </c>
      <c r="Q224" s="44" t="s">
        <v>173</v>
      </c>
      <c r="R224" s="44" t="s">
        <v>156</v>
      </c>
    </row>
    <row r="225" spans="1:18" ht="14.1" customHeight="1">
      <c r="A225" s="29">
        <v>50</v>
      </c>
      <c r="B225" s="37">
        <v>5</v>
      </c>
      <c r="C225" s="111">
        <v>12</v>
      </c>
      <c r="D225" s="117">
        <v>14</v>
      </c>
      <c r="E225" s="115" t="s">
        <v>86</v>
      </c>
      <c r="F225" s="137" t="s">
        <v>70</v>
      </c>
      <c r="G225" s="138" t="s">
        <v>98</v>
      </c>
      <c r="H225" s="130">
        <f t="shared" si="8"/>
        <v>60</v>
      </c>
      <c r="I225" s="13" t="s">
        <v>167</v>
      </c>
      <c r="J225" s="53" t="s">
        <v>168</v>
      </c>
      <c r="K225" s="53" t="s">
        <v>102</v>
      </c>
      <c r="L225" s="3" t="s">
        <v>176</v>
      </c>
      <c r="M225" s="13" t="s">
        <v>170</v>
      </c>
      <c r="N225" s="3" t="s">
        <v>169</v>
      </c>
      <c r="O225" s="21" t="s">
        <v>125</v>
      </c>
      <c r="P225" s="4">
        <v>75</v>
      </c>
      <c r="Q225" s="44" t="s">
        <v>118</v>
      </c>
      <c r="R225" s="44" t="s">
        <v>10</v>
      </c>
    </row>
    <row r="226" spans="1:18" ht="14.1" customHeight="1">
      <c r="A226" s="31">
        <v>50</v>
      </c>
      <c r="B226" s="49">
        <v>5</v>
      </c>
      <c r="C226" s="116">
        <v>12</v>
      </c>
      <c r="D226" s="118">
        <v>15</v>
      </c>
      <c r="E226" s="119" t="s">
        <v>87</v>
      </c>
      <c r="F226" s="141" t="s">
        <v>60</v>
      </c>
      <c r="G226" s="142" t="s">
        <v>157</v>
      </c>
      <c r="H226" s="133">
        <f t="shared" si="8"/>
        <v>120</v>
      </c>
      <c r="I226" s="46" t="s">
        <v>152</v>
      </c>
      <c r="J226" s="88" t="s">
        <v>153</v>
      </c>
      <c r="K226" s="88" t="s">
        <v>102</v>
      </c>
      <c r="L226" s="27" t="s">
        <v>115</v>
      </c>
      <c r="M226" s="46" t="s">
        <v>180</v>
      </c>
      <c r="N226" s="27" t="s">
        <v>181</v>
      </c>
      <c r="O226" s="47" t="s">
        <v>125</v>
      </c>
      <c r="P226" s="45">
        <v>75</v>
      </c>
      <c r="Q226" s="48" t="s">
        <v>173</v>
      </c>
      <c r="R226" s="48" t="s">
        <v>156</v>
      </c>
    </row>
    <row r="227" spans="1:18" ht="14.1" customHeight="1">
      <c r="A227" s="29">
        <v>51</v>
      </c>
      <c r="B227" s="37">
        <v>6</v>
      </c>
      <c r="C227" s="111">
        <v>12</v>
      </c>
      <c r="D227" s="117">
        <v>18</v>
      </c>
      <c r="E227" s="115" t="s">
        <v>59</v>
      </c>
      <c r="F227" s="137" t="s">
        <v>60</v>
      </c>
      <c r="G227" s="138" t="s">
        <v>157</v>
      </c>
      <c r="H227" s="130">
        <f t="shared" si="8"/>
        <v>120</v>
      </c>
      <c r="I227" s="13" t="s">
        <v>152</v>
      </c>
      <c r="J227" s="53" t="s">
        <v>153</v>
      </c>
      <c r="K227" s="53" t="s">
        <v>102</v>
      </c>
      <c r="L227" s="3" t="s">
        <v>154</v>
      </c>
      <c r="M227" s="13" t="s">
        <v>158</v>
      </c>
      <c r="N227" s="3" t="s">
        <v>172</v>
      </c>
      <c r="O227" s="21" t="s">
        <v>125</v>
      </c>
      <c r="P227" s="4">
        <v>75</v>
      </c>
      <c r="Q227" s="13" t="s">
        <v>160</v>
      </c>
      <c r="R227" s="12" t="s">
        <v>156</v>
      </c>
    </row>
    <row r="228" spans="1:18" ht="14.1" customHeight="1">
      <c r="A228" s="29">
        <v>51</v>
      </c>
      <c r="B228" s="37">
        <v>6</v>
      </c>
      <c r="C228" s="111">
        <v>12</v>
      </c>
      <c r="D228" s="117">
        <v>19</v>
      </c>
      <c r="E228" s="115" t="s">
        <v>78</v>
      </c>
      <c r="F228" s="137" t="s">
        <v>60</v>
      </c>
      <c r="G228" s="138" t="s">
        <v>157</v>
      </c>
      <c r="H228" s="130">
        <f t="shared" si="8"/>
        <v>120</v>
      </c>
      <c r="I228" s="13" t="s">
        <v>152</v>
      </c>
      <c r="J228" s="53" t="s">
        <v>153</v>
      </c>
      <c r="K228" s="53" t="s">
        <v>102</v>
      </c>
      <c r="L228" s="3" t="s">
        <v>154</v>
      </c>
      <c r="M228" s="13" t="s">
        <v>158</v>
      </c>
      <c r="N228" s="3" t="s">
        <v>158</v>
      </c>
      <c r="O228" s="21" t="s">
        <v>125</v>
      </c>
      <c r="P228" s="4">
        <v>75</v>
      </c>
      <c r="Q228" s="13" t="s">
        <v>173</v>
      </c>
      <c r="R228" s="12" t="s">
        <v>156</v>
      </c>
    </row>
    <row r="229" spans="1:18" ht="14.1" customHeight="1">
      <c r="A229" s="29">
        <v>51</v>
      </c>
      <c r="B229" s="37">
        <v>6</v>
      </c>
      <c r="C229" s="111">
        <v>12</v>
      </c>
      <c r="D229" s="117">
        <v>20</v>
      </c>
      <c r="E229" s="115" t="s">
        <v>83</v>
      </c>
      <c r="F229" s="137" t="s">
        <v>60</v>
      </c>
      <c r="G229" s="138" t="s">
        <v>81</v>
      </c>
      <c r="H229" s="130">
        <f t="shared" si="8"/>
        <v>180</v>
      </c>
      <c r="I229" s="13" t="s">
        <v>152</v>
      </c>
      <c r="J229" s="53" t="s">
        <v>153</v>
      </c>
      <c r="K229" s="53" t="s">
        <v>102</v>
      </c>
      <c r="L229" s="3" t="s">
        <v>154</v>
      </c>
      <c r="M229" s="13" t="s">
        <v>170</v>
      </c>
      <c r="N229" s="3" t="s">
        <v>174</v>
      </c>
      <c r="O229" s="21" t="s">
        <v>125</v>
      </c>
      <c r="P229" s="4">
        <v>50</v>
      </c>
      <c r="Q229" s="13" t="s">
        <v>118</v>
      </c>
      <c r="R229" s="12" t="s">
        <v>140</v>
      </c>
    </row>
    <row r="230" spans="1:18" ht="14.1" customHeight="1">
      <c r="A230" s="29">
        <v>51</v>
      </c>
      <c r="B230" s="37">
        <v>6</v>
      </c>
      <c r="C230" s="111">
        <v>12</v>
      </c>
      <c r="D230" s="117">
        <v>20</v>
      </c>
      <c r="E230" s="115" t="s">
        <v>83</v>
      </c>
      <c r="F230" s="137" t="s">
        <v>69</v>
      </c>
      <c r="G230" s="138" t="s">
        <v>175</v>
      </c>
      <c r="H230" s="130">
        <f t="shared" si="8"/>
        <v>90</v>
      </c>
      <c r="I230" s="13" t="s">
        <v>94</v>
      </c>
      <c r="J230" s="3" t="s">
        <v>95</v>
      </c>
      <c r="K230" s="53" t="s">
        <v>102</v>
      </c>
      <c r="L230" s="3" t="s">
        <v>95</v>
      </c>
      <c r="M230" s="13" t="s">
        <v>65</v>
      </c>
      <c r="N230" s="3" t="s">
        <v>179</v>
      </c>
      <c r="O230" s="21" t="s">
        <v>66</v>
      </c>
      <c r="P230" s="4">
        <v>25</v>
      </c>
      <c r="Q230" s="13" t="s">
        <v>118</v>
      </c>
      <c r="R230" s="12" t="s">
        <v>12</v>
      </c>
    </row>
    <row r="231" spans="1:18" ht="14.1" customHeight="1">
      <c r="A231" s="29">
        <v>51</v>
      </c>
      <c r="B231" s="37">
        <v>6</v>
      </c>
      <c r="C231" s="111">
        <v>12</v>
      </c>
      <c r="D231" s="117">
        <v>20</v>
      </c>
      <c r="E231" s="115" t="s">
        <v>83</v>
      </c>
      <c r="F231" s="137" t="s">
        <v>175</v>
      </c>
      <c r="G231" s="138" t="s">
        <v>98</v>
      </c>
      <c r="H231" s="130">
        <f t="shared" si="8"/>
        <v>90</v>
      </c>
      <c r="I231" s="13" t="s">
        <v>94</v>
      </c>
      <c r="J231" s="3" t="s">
        <v>95</v>
      </c>
      <c r="K231" s="53" t="s">
        <v>102</v>
      </c>
      <c r="L231" s="3" t="s">
        <v>95</v>
      </c>
      <c r="M231" s="13" t="s">
        <v>65</v>
      </c>
      <c r="N231" s="3" t="s">
        <v>179</v>
      </c>
      <c r="O231" s="21" t="s">
        <v>71</v>
      </c>
      <c r="P231" s="4">
        <v>50</v>
      </c>
      <c r="Q231" s="13" t="s">
        <v>118</v>
      </c>
      <c r="R231" s="12" t="s">
        <v>12</v>
      </c>
    </row>
    <row r="232" spans="1:18" ht="14.1" customHeight="1">
      <c r="A232" s="29">
        <v>51</v>
      </c>
      <c r="B232" s="37">
        <v>6</v>
      </c>
      <c r="C232" s="111">
        <v>12</v>
      </c>
      <c r="D232" s="117">
        <v>21</v>
      </c>
      <c r="E232" s="115" t="s">
        <v>86</v>
      </c>
      <c r="F232" s="137" t="s">
        <v>60</v>
      </c>
      <c r="G232" s="138" t="s">
        <v>157</v>
      </c>
      <c r="H232" s="130">
        <f t="shared" si="8"/>
        <v>120</v>
      </c>
      <c r="I232" s="13" t="s">
        <v>163</v>
      </c>
      <c r="J232" s="53" t="s">
        <v>164</v>
      </c>
      <c r="K232" s="53" t="s">
        <v>102</v>
      </c>
      <c r="L232" s="3" t="s">
        <v>176</v>
      </c>
      <c r="M232" s="13" t="s">
        <v>65</v>
      </c>
      <c r="N232" s="3" t="s">
        <v>165</v>
      </c>
      <c r="O232" s="21" t="s">
        <v>125</v>
      </c>
      <c r="P232" s="4">
        <v>75</v>
      </c>
      <c r="Q232" s="13" t="s">
        <v>67</v>
      </c>
      <c r="R232" s="12" t="s">
        <v>166</v>
      </c>
    </row>
    <row r="233" spans="1:18" ht="14.1" customHeight="1">
      <c r="A233" s="29">
        <v>51</v>
      </c>
      <c r="B233" s="37">
        <v>6</v>
      </c>
      <c r="C233" s="111">
        <v>12</v>
      </c>
      <c r="D233" s="117">
        <v>21</v>
      </c>
      <c r="E233" s="115" t="s">
        <v>86</v>
      </c>
      <c r="F233" s="137" t="s">
        <v>60</v>
      </c>
      <c r="G233" s="138" t="s">
        <v>81</v>
      </c>
      <c r="H233" s="130">
        <f t="shared" si="8"/>
        <v>180</v>
      </c>
      <c r="I233" s="13" t="s">
        <v>167</v>
      </c>
      <c r="J233" s="53" t="s">
        <v>168</v>
      </c>
      <c r="K233" s="53" t="s">
        <v>102</v>
      </c>
      <c r="L233" s="3" t="s">
        <v>176</v>
      </c>
      <c r="M233" s="13" t="s">
        <v>65</v>
      </c>
      <c r="N233" s="3" t="s">
        <v>169</v>
      </c>
      <c r="O233" s="21" t="s">
        <v>125</v>
      </c>
      <c r="P233" s="4">
        <v>75</v>
      </c>
      <c r="Q233" s="13" t="s">
        <v>118</v>
      </c>
      <c r="R233" s="12" t="s">
        <v>10</v>
      </c>
    </row>
    <row r="234" spans="1:18" ht="14.1" customHeight="1">
      <c r="A234" s="29">
        <v>51</v>
      </c>
      <c r="B234" s="37">
        <v>6</v>
      </c>
      <c r="C234" s="111">
        <v>12</v>
      </c>
      <c r="D234" s="117">
        <v>21</v>
      </c>
      <c r="E234" s="115" t="s">
        <v>86</v>
      </c>
      <c r="F234" s="137" t="s">
        <v>70</v>
      </c>
      <c r="G234" s="138" t="s">
        <v>98</v>
      </c>
      <c r="H234" s="130">
        <f t="shared" si="8"/>
        <v>60</v>
      </c>
      <c r="I234" s="13" t="s">
        <v>167</v>
      </c>
      <c r="J234" s="53" t="s">
        <v>168</v>
      </c>
      <c r="K234" s="53" t="s">
        <v>102</v>
      </c>
      <c r="L234" s="3" t="s">
        <v>176</v>
      </c>
      <c r="M234" s="13" t="s">
        <v>170</v>
      </c>
      <c r="N234" s="3" t="s">
        <v>169</v>
      </c>
      <c r="O234" s="21" t="s">
        <v>125</v>
      </c>
      <c r="P234" s="4">
        <v>75</v>
      </c>
      <c r="Q234" s="13" t="s">
        <v>118</v>
      </c>
      <c r="R234" s="12" t="s">
        <v>10</v>
      </c>
    </row>
    <row r="235" spans="1:18" ht="15" customHeight="1">
      <c r="A235" s="30">
        <v>51</v>
      </c>
      <c r="B235" s="38">
        <v>6</v>
      </c>
      <c r="C235" s="116">
        <v>12</v>
      </c>
      <c r="D235" s="117">
        <v>21</v>
      </c>
      <c r="E235" s="115" t="s">
        <v>86</v>
      </c>
      <c r="F235" s="137" t="s">
        <v>82</v>
      </c>
      <c r="G235" s="138" t="s">
        <v>98</v>
      </c>
      <c r="H235" s="130">
        <f t="shared" si="8"/>
        <v>120</v>
      </c>
      <c r="I235" s="13" t="s">
        <v>152</v>
      </c>
      <c r="J235" s="53" t="s">
        <v>153</v>
      </c>
      <c r="K235" s="53" t="s">
        <v>102</v>
      </c>
      <c r="L235" s="3" t="s">
        <v>154</v>
      </c>
      <c r="M235" s="13" t="s">
        <v>158</v>
      </c>
      <c r="N235" s="3" t="s">
        <v>158</v>
      </c>
      <c r="O235" s="21" t="s">
        <v>125</v>
      </c>
      <c r="P235" s="4">
        <v>75</v>
      </c>
      <c r="Q235" s="13" t="s">
        <v>173</v>
      </c>
      <c r="R235" s="12" t="s">
        <v>156</v>
      </c>
    </row>
    <row r="236" spans="1:18" ht="14.1" customHeight="1">
      <c r="A236" s="28">
        <v>2</v>
      </c>
      <c r="B236" s="36">
        <v>7</v>
      </c>
      <c r="C236" s="111">
        <v>1</v>
      </c>
      <c r="D236" s="120">
        <v>9</v>
      </c>
      <c r="E236" s="113" t="s">
        <v>78</v>
      </c>
      <c r="F236" s="139" t="s">
        <v>60</v>
      </c>
      <c r="G236" s="140" t="s">
        <v>157</v>
      </c>
      <c r="H236" s="127">
        <f t="shared" si="8"/>
        <v>120</v>
      </c>
      <c r="I236" s="41" t="s">
        <v>152</v>
      </c>
      <c r="J236" s="91" t="s">
        <v>153</v>
      </c>
      <c r="K236" s="91" t="s">
        <v>102</v>
      </c>
      <c r="L236" s="40" t="s">
        <v>154</v>
      </c>
      <c r="M236" s="41" t="s">
        <v>158</v>
      </c>
      <c r="N236" s="40" t="s">
        <v>158</v>
      </c>
      <c r="O236" s="42" t="s">
        <v>125</v>
      </c>
      <c r="P236" s="39">
        <v>75</v>
      </c>
      <c r="Q236" s="43" t="s">
        <v>173</v>
      </c>
      <c r="R236" s="43" t="s">
        <v>156</v>
      </c>
    </row>
    <row r="237" spans="1:18" ht="14.1" customHeight="1">
      <c r="A237" s="29">
        <v>2</v>
      </c>
      <c r="B237" s="37">
        <v>7</v>
      </c>
      <c r="C237" s="111">
        <v>1</v>
      </c>
      <c r="D237" s="117">
        <v>9</v>
      </c>
      <c r="E237" s="115" t="s">
        <v>78</v>
      </c>
      <c r="F237" s="137" t="s">
        <v>81</v>
      </c>
      <c r="G237" s="138" t="s">
        <v>82</v>
      </c>
      <c r="H237" s="130">
        <f t="shared" si="8"/>
        <v>120</v>
      </c>
      <c r="I237" s="13" t="s">
        <v>152</v>
      </c>
      <c r="J237" s="53" t="s">
        <v>153</v>
      </c>
      <c r="K237" s="53" t="s">
        <v>102</v>
      </c>
      <c r="L237" s="3" t="s">
        <v>154</v>
      </c>
      <c r="M237" s="13" t="s">
        <v>170</v>
      </c>
      <c r="N237" s="3" t="s">
        <v>177</v>
      </c>
      <c r="O237" s="21" t="s">
        <v>125</v>
      </c>
      <c r="P237" s="4">
        <v>10</v>
      </c>
      <c r="Q237" s="44" t="s">
        <v>77</v>
      </c>
      <c r="R237" s="44" t="s">
        <v>178</v>
      </c>
    </row>
    <row r="238" spans="1:18" ht="14.1" customHeight="1">
      <c r="A238" s="29">
        <v>2</v>
      </c>
      <c r="B238" s="37">
        <v>7</v>
      </c>
      <c r="C238" s="111">
        <v>1</v>
      </c>
      <c r="D238" s="117">
        <v>10</v>
      </c>
      <c r="E238" s="115" t="s">
        <v>83</v>
      </c>
      <c r="F238" s="137" t="s">
        <v>60</v>
      </c>
      <c r="G238" s="138" t="s">
        <v>81</v>
      </c>
      <c r="H238" s="130">
        <f t="shared" si="8"/>
        <v>180</v>
      </c>
      <c r="I238" s="13" t="s">
        <v>152</v>
      </c>
      <c r="J238" s="53" t="s">
        <v>153</v>
      </c>
      <c r="K238" s="53" t="s">
        <v>102</v>
      </c>
      <c r="L238" s="3" t="s">
        <v>154</v>
      </c>
      <c r="M238" s="13" t="s">
        <v>170</v>
      </c>
      <c r="N238" s="3" t="s">
        <v>174</v>
      </c>
      <c r="O238" s="21" t="s">
        <v>125</v>
      </c>
      <c r="P238" s="4">
        <v>50</v>
      </c>
      <c r="Q238" s="44" t="s">
        <v>118</v>
      </c>
      <c r="R238" s="44" t="s">
        <v>140</v>
      </c>
    </row>
    <row r="239" spans="1:18" ht="14.1" customHeight="1">
      <c r="A239" s="29">
        <v>2</v>
      </c>
      <c r="B239" s="37">
        <v>7</v>
      </c>
      <c r="C239" s="111">
        <v>1</v>
      </c>
      <c r="D239" s="117">
        <v>11</v>
      </c>
      <c r="E239" s="115" t="s">
        <v>86</v>
      </c>
      <c r="F239" s="137" t="s">
        <v>60</v>
      </c>
      <c r="G239" s="138" t="s">
        <v>157</v>
      </c>
      <c r="H239" s="130">
        <f t="shared" si="8"/>
        <v>120</v>
      </c>
      <c r="I239" s="13" t="s">
        <v>163</v>
      </c>
      <c r="J239" s="53" t="s">
        <v>164</v>
      </c>
      <c r="K239" s="53" t="s">
        <v>102</v>
      </c>
      <c r="L239" s="3" t="s">
        <v>176</v>
      </c>
      <c r="M239" s="13" t="s">
        <v>65</v>
      </c>
      <c r="N239" s="3" t="s">
        <v>165</v>
      </c>
      <c r="O239" s="21" t="s">
        <v>125</v>
      </c>
      <c r="P239" s="4">
        <v>75</v>
      </c>
      <c r="Q239" s="44" t="s">
        <v>67</v>
      </c>
      <c r="R239" s="44" t="s">
        <v>166</v>
      </c>
    </row>
    <row r="240" spans="1:18" ht="14.1" customHeight="1">
      <c r="A240" s="29">
        <v>2</v>
      </c>
      <c r="B240" s="37">
        <v>7</v>
      </c>
      <c r="C240" s="111">
        <v>1</v>
      </c>
      <c r="D240" s="117">
        <v>11</v>
      </c>
      <c r="E240" s="115" t="s">
        <v>86</v>
      </c>
      <c r="F240" s="137" t="s">
        <v>60</v>
      </c>
      <c r="G240" s="138" t="s">
        <v>81</v>
      </c>
      <c r="H240" s="130">
        <f t="shared" si="8"/>
        <v>180</v>
      </c>
      <c r="I240" s="13" t="s">
        <v>167</v>
      </c>
      <c r="J240" s="53" t="s">
        <v>168</v>
      </c>
      <c r="K240" s="53" t="s">
        <v>102</v>
      </c>
      <c r="L240" s="3" t="s">
        <v>176</v>
      </c>
      <c r="M240" s="13" t="s">
        <v>65</v>
      </c>
      <c r="N240" s="3" t="s">
        <v>169</v>
      </c>
      <c r="O240" s="21" t="s">
        <v>125</v>
      </c>
      <c r="P240" s="4">
        <v>75</v>
      </c>
      <c r="Q240" s="44" t="s">
        <v>118</v>
      </c>
      <c r="R240" s="44" t="s">
        <v>10</v>
      </c>
    </row>
    <row r="241" spans="1:18" ht="14.1" customHeight="1">
      <c r="A241" s="29">
        <v>2</v>
      </c>
      <c r="B241" s="37">
        <v>7</v>
      </c>
      <c r="C241" s="111">
        <v>1</v>
      </c>
      <c r="D241" s="117">
        <v>11</v>
      </c>
      <c r="E241" s="115" t="s">
        <v>86</v>
      </c>
      <c r="F241" s="137" t="s">
        <v>70</v>
      </c>
      <c r="G241" s="138" t="s">
        <v>98</v>
      </c>
      <c r="H241" s="130">
        <f t="shared" si="8"/>
        <v>60</v>
      </c>
      <c r="I241" s="13" t="s">
        <v>167</v>
      </c>
      <c r="J241" s="53" t="s">
        <v>168</v>
      </c>
      <c r="K241" s="53" t="s">
        <v>102</v>
      </c>
      <c r="L241" s="3" t="s">
        <v>176</v>
      </c>
      <c r="M241" s="13" t="s">
        <v>170</v>
      </c>
      <c r="N241" s="3" t="s">
        <v>169</v>
      </c>
      <c r="O241" s="21" t="s">
        <v>125</v>
      </c>
      <c r="P241" s="4">
        <v>75</v>
      </c>
      <c r="Q241" s="44" t="s">
        <v>118</v>
      </c>
      <c r="R241" s="44" t="s">
        <v>10</v>
      </c>
    </row>
    <row r="242" spans="1:18" ht="15" customHeight="1">
      <c r="A242" s="30">
        <v>3</v>
      </c>
      <c r="B242" s="38">
        <v>7</v>
      </c>
      <c r="C242" s="116">
        <v>1</v>
      </c>
      <c r="D242" s="118">
        <v>11</v>
      </c>
      <c r="E242" s="119" t="s">
        <v>86</v>
      </c>
      <c r="F242" s="141" t="s">
        <v>82</v>
      </c>
      <c r="G242" s="142" t="s">
        <v>98</v>
      </c>
      <c r="H242" s="133">
        <f t="shared" si="8"/>
        <v>120</v>
      </c>
      <c r="I242" s="46" t="s">
        <v>152</v>
      </c>
      <c r="J242" s="88" t="s">
        <v>153</v>
      </c>
      <c r="K242" s="88" t="s">
        <v>102</v>
      </c>
      <c r="L242" s="27" t="s">
        <v>154</v>
      </c>
      <c r="M242" s="46" t="s">
        <v>158</v>
      </c>
      <c r="N242" s="27" t="s">
        <v>158</v>
      </c>
      <c r="O242" s="47" t="s">
        <v>125</v>
      </c>
      <c r="P242" s="45">
        <v>75</v>
      </c>
      <c r="Q242" s="48" t="s">
        <v>173</v>
      </c>
      <c r="R242" s="48" t="s">
        <v>156</v>
      </c>
    </row>
    <row r="243" spans="1:18" ht="14.1" customHeight="1">
      <c r="A243" s="28">
        <v>3</v>
      </c>
      <c r="B243" s="36">
        <v>8</v>
      </c>
      <c r="C243" s="111">
        <v>1</v>
      </c>
      <c r="D243" s="117">
        <v>16</v>
      </c>
      <c r="E243" s="115" t="s">
        <v>78</v>
      </c>
      <c r="F243" s="137" t="s">
        <v>60</v>
      </c>
      <c r="G243" s="138" t="s">
        <v>157</v>
      </c>
      <c r="H243" s="130">
        <f t="shared" si="8"/>
        <v>120</v>
      </c>
      <c r="I243" s="13" t="s">
        <v>152</v>
      </c>
      <c r="J243" s="53" t="s">
        <v>153</v>
      </c>
      <c r="K243" s="53" t="s">
        <v>102</v>
      </c>
      <c r="L243" s="3" t="s">
        <v>154</v>
      </c>
      <c r="M243" s="13" t="s">
        <v>158</v>
      </c>
      <c r="N243" s="3" t="s">
        <v>158</v>
      </c>
      <c r="O243" s="21" t="s">
        <v>125</v>
      </c>
      <c r="P243" s="4">
        <v>75</v>
      </c>
      <c r="Q243" s="13" t="s">
        <v>173</v>
      </c>
      <c r="R243" s="12" t="s">
        <v>182</v>
      </c>
    </row>
    <row r="244" spans="1:18" ht="14.1" customHeight="1">
      <c r="A244" s="29">
        <v>3</v>
      </c>
      <c r="B244" s="37">
        <v>8</v>
      </c>
      <c r="C244" s="111">
        <v>1</v>
      </c>
      <c r="D244" s="117">
        <v>17</v>
      </c>
      <c r="E244" s="115" t="s">
        <v>83</v>
      </c>
      <c r="F244" s="137" t="s">
        <v>60</v>
      </c>
      <c r="G244" s="138" t="s">
        <v>81</v>
      </c>
      <c r="H244" s="130">
        <f t="shared" si="8"/>
        <v>180</v>
      </c>
      <c r="I244" s="13" t="s">
        <v>152</v>
      </c>
      <c r="J244" s="53" t="s">
        <v>153</v>
      </c>
      <c r="K244" s="53" t="s">
        <v>102</v>
      </c>
      <c r="L244" s="3" t="s">
        <v>154</v>
      </c>
      <c r="M244" s="13" t="s">
        <v>170</v>
      </c>
      <c r="N244" s="3" t="s">
        <v>174</v>
      </c>
      <c r="O244" s="21" t="s">
        <v>125</v>
      </c>
      <c r="P244" s="4">
        <v>50</v>
      </c>
      <c r="Q244" s="13" t="s">
        <v>118</v>
      </c>
      <c r="R244" s="12" t="s">
        <v>140</v>
      </c>
    </row>
    <row r="245" spans="1:18" ht="14.1" customHeight="1">
      <c r="A245" s="29">
        <v>3</v>
      </c>
      <c r="B245" s="37">
        <v>8</v>
      </c>
      <c r="C245" s="111">
        <v>1</v>
      </c>
      <c r="D245" s="117">
        <v>18</v>
      </c>
      <c r="E245" s="115" t="s">
        <v>86</v>
      </c>
      <c r="F245" s="137" t="s">
        <v>60</v>
      </c>
      <c r="G245" s="138" t="s">
        <v>157</v>
      </c>
      <c r="H245" s="130">
        <f t="shared" si="8"/>
        <v>120</v>
      </c>
      <c r="I245" s="13" t="s">
        <v>163</v>
      </c>
      <c r="J245" s="53" t="s">
        <v>164</v>
      </c>
      <c r="K245" s="53" t="s">
        <v>102</v>
      </c>
      <c r="L245" s="3" t="s">
        <v>165</v>
      </c>
      <c r="M245" s="13" t="s">
        <v>65</v>
      </c>
      <c r="N245" s="3" t="s">
        <v>165</v>
      </c>
      <c r="O245" s="21" t="s">
        <v>125</v>
      </c>
      <c r="P245" s="4">
        <v>75</v>
      </c>
      <c r="Q245" s="13" t="s">
        <v>67</v>
      </c>
      <c r="R245" s="12" t="s">
        <v>166</v>
      </c>
    </row>
    <row r="246" spans="1:18" ht="14.1" customHeight="1">
      <c r="A246" s="29">
        <v>3</v>
      </c>
      <c r="B246" s="37">
        <v>8</v>
      </c>
      <c r="C246" s="111">
        <v>1</v>
      </c>
      <c r="D246" s="117">
        <v>18</v>
      </c>
      <c r="E246" s="115" t="s">
        <v>86</v>
      </c>
      <c r="F246" s="137" t="s">
        <v>60</v>
      </c>
      <c r="G246" s="138" t="s">
        <v>81</v>
      </c>
      <c r="H246" s="130">
        <f t="shared" si="8"/>
        <v>180</v>
      </c>
      <c r="I246" s="13" t="s">
        <v>167</v>
      </c>
      <c r="J246" s="53" t="s">
        <v>168</v>
      </c>
      <c r="K246" s="53" t="s">
        <v>102</v>
      </c>
      <c r="L246" s="3" t="s">
        <v>169</v>
      </c>
      <c r="M246" s="13" t="s">
        <v>65</v>
      </c>
      <c r="N246" s="3" t="s">
        <v>169</v>
      </c>
      <c r="O246" s="21" t="s">
        <v>125</v>
      </c>
      <c r="P246" s="4">
        <v>75</v>
      </c>
      <c r="Q246" s="13" t="s">
        <v>118</v>
      </c>
      <c r="R246" s="12" t="s">
        <v>10</v>
      </c>
    </row>
    <row r="247" spans="1:18" ht="14.1" customHeight="1">
      <c r="A247" s="29">
        <v>3</v>
      </c>
      <c r="B247" s="37">
        <v>8</v>
      </c>
      <c r="C247" s="111">
        <v>1</v>
      </c>
      <c r="D247" s="117">
        <v>18</v>
      </c>
      <c r="E247" s="115" t="s">
        <v>86</v>
      </c>
      <c r="F247" s="137" t="s">
        <v>82</v>
      </c>
      <c r="G247" s="138" t="s">
        <v>98</v>
      </c>
      <c r="H247" s="130">
        <f t="shared" si="8"/>
        <v>120</v>
      </c>
      <c r="I247" s="13" t="s">
        <v>152</v>
      </c>
      <c r="J247" s="53" t="s">
        <v>153</v>
      </c>
      <c r="K247" s="53" t="s">
        <v>102</v>
      </c>
      <c r="L247" s="3" t="s">
        <v>154</v>
      </c>
      <c r="M247" s="13" t="s">
        <v>158</v>
      </c>
      <c r="N247" s="3" t="s">
        <v>158</v>
      </c>
      <c r="O247" s="21" t="s">
        <v>125</v>
      </c>
      <c r="P247" s="4">
        <v>75</v>
      </c>
      <c r="Q247" s="13" t="s">
        <v>173</v>
      </c>
      <c r="R247" s="12" t="s">
        <v>182</v>
      </c>
    </row>
    <row r="248" spans="1:18" ht="14.1" customHeight="1">
      <c r="A248" s="29">
        <v>3</v>
      </c>
      <c r="B248" s="37">
        <v>8</v>
      </c>
      <c r="C248" s="111">
        <v>1</v>
      </c>
      <c r="D248" s="117">
        <v>18</v>
      </c>
      <c r="E248" s="115" t="s">
        <v>86</v>
      </c>
      <c r="F248" s="137" t="s">
        <v>70</v>
      </c>
      <c r="G248" s="138" t="s">
        <v>98</v>
      </c>
      <c r="H248" s="130">
        <f t="shared" si="8"/>
        <v>60</v>
      </c>
      <c r="I248" s="13" t="s">
        <v>167</v>
      </c>
      <c r="J248" s="53" t="s">
        <v>168</v>
      </c>
      <c r="K248" s="53" t="s">
        <v>102</v>
      </c>
      <c r="L248" s="3" t="s">
        <v>169</v>
      </c>
      <c r="M248" s="13" t="s">
        <v>170</v>
      </c>
      <c r="N248" s="3" t="s">
        <v>169</v>
      </c>
      <c r="O248" s="21" t="s">
        <v>125</v>
      </c>
      <c r="P248" s="4">
        <v>75</v>
      </c>
      <c r="Q248" s="13" t="s">
        <v>118</v>
      </c>
      <c r="R248" s="12" t="s">
        <v>10</v>
      </c>
    </row>
    <row r="249" spans="1:18" ht="14.1" customHeight="1">
      <c r="A249" s="29">
        <v>3</v>
      </c>
      <c r="B249" s="37">
        <v>8</v>
      </c>
      <c r="C249" s="111">
        <v>1</v>
      </c>
      <c r="D249" s="117">
        <v>19</v>
      </c>
      <c r="E249" s="115" t="s">
        <v>87</v>
      </c>
      <c r="F249" s="137" t="s">
        <v>60</v>
      </c>
      <c r="G249" s="138" t="s">
        <v>157</v>
      </c>
      <c r="H249" s="130">
        <f t="shared" si="8"/>
        <v>120</v>
      </c>
      <c r="I249" s="13" t="s">
        <v>152</v>
      </c>
      <c r="J249" s="53" t="s">
        <v>153</v>
      </c>
      <c r="K249" s="53" t="s">
        <v>102</v>
      </c>
      <c r="L249" s="3" t="s">
        <v>115</v>
      </c>
      <c r="M249" s="13" t="s">
        <v>180</v>
      </c>
      <c r="N249" s="3" t="s">
        <v>183</v>
      </c>
      <c r="O249" s="21" t="s">
        <v>125</v>
      </c>
      <c r="P249" s="4">
        <v>75</v>
      </c>
      <c r="Q249" s="13" t="s">
        <v>72</v>
      </c>
      <c r="R249" s="12" t="s">
        <v>182</v>
      </c>
    </row>
    <row r="250" spans="1:18" ht="15" customHeight="1">
      <c r="A250" s="30">
        <v>3</v>
      </c>
      <c r="B250" s="38">
        <v>8</v>
      </c>
      <c r="C250" s="116">
        <v>1</v>
      </c>
      <c r="D250" s="117">
        <v>19</v>
      </c>
      <c r="E250" s="115" t="s">
        <v>87</v>
      </c>
      <c r="F250" s="137" t="s">
        <v>69</v>
      </c>
      <c r="G250" s="138" t="s">
        <v>123</v>
      </c>
      <c r="H250" s="130">
        <f t="shared" si="8"/>
        <v>240</v>
      </c>
      <c r="I250" s="13" t="s">
        <v>152</v>
      </c>
      <c r="J250" s="53" t="s">
        <v>153</v>
      </c>
      <c r="K250" s="53" t="s">
        <v>102</v>
      </c>
      <c r="L250" s="3" t="s">
        <v>115</v>
      </c>
      <c r="M250" s="13" t="s">
        <v>180</v>
      </c>
      <c r="N250" s="3" t="s">
        <v>184</v>
      </c>
      <c r="O250" s="21" t="s">
        <v>125</v>
      </c>
      <c r="P250" s="4">
        <v>75</v>
      </c>
      <c r="Q250" s="13" t="s">
        <v>72</v>
      </c>
      <c r="R250" s="12" t="s">
        <v>182</v>
      </c>
    </row>
    <row r="251" spans="1:18" ht="14.1" customHeight="1">
      <c r="A251" s="28">
        <v>4</v>
      </c>
      <c r="B251" s="36">
        <v>9</v>
      </c>
      <c r="C251" s="111">
        <v>1</v>
      </c>
      <c r="D251" s="120">
        <v>22</v>
      </c>
      <c r="E251" s="113" t="s">
        <v>59</v>
      </c>
      <c r="F251" s="139" t="s">
        <v>60</v>
      </c>
      <c r="G251" s="140" t="s">
        <v>81</v>
      </c>
      <c r="H251" s="127">
        <f t="shared" si="8"/>
        <v>180</v>
      </c>
      <c r="I251" s="41" t="s">
        <v>152</v>
      </c>
      <c r="J251" s="91" t="s">
        <v>153</v>
      </c>
      <c r="K251" s="91" t="s">
        <v>102</v>
      </c>
      <c r="L251" s="40" t="s">
        <v>115</v>
      </c>
      <c r="M251" s="41" t="s">
        <v>139</v>
      </c>
      <c r="N251" s="40" t="s">
        <v>139</v>
      </c>
      <c r="O251" s="42" t="s">
        <v>71</v>
      </c>
      <c r="P251" s="39">
        <v>25</v>
      </c>
      <c r="Q251" s="43" t="s">
        <v>77</v>
      </c>
      <c r="R251" s="11" t="s">
        <v>122</v>
      </c>
    </row>
    <row r="252" spans="1:18" ht="14.1" customHeight="1">
      <c r="A252" s="29">
        <v>4</v>
      </c>
      <c r="B252" s="37">
        <v>9</v>
      </c>
      <c r="C252" s="111">
        <v>1</v>
      </c>
      <c r="D252" s="117">
        <v>22</v>
      </c>
      <c r="E252" s="115" t="s">
        <v>59</v>
      </c>
      <c r="F252" s="137" t="s">
        <v>60</v>
      </c>
      <c r="G252" s="138" t="s">
        <v>81</v>
      </c>
      <c r="H252" s="130">
        <f t="shared" si="8"/>
        <v>180</v>
      </c>
      <c r="I252" s="13" t="s">
        <v>152</v>
      </c>
      <c r="J252" s="53" t="s">
        <v>153</v>
      </c>
      <c r="K252" s="53" t="s">
        <v>102</v>
      </c>
      <c r="L252" s="3" t="s">
        <v>115</v>
      </c>
      <c r="M252" s="13" t="s">
        <v>139</v>
      </c>
      <c r="N252" s="3" t="s">
        <v>139</v>
      </c>
      <c r="O252" s="21" t="s">
        <v>71</v>
      </c>
      <c r="P252" s="4">
        <v>25</v>
      </c>
      <c r="Q252" s="44" t="s">
        <v>93</v>
      </c>
      <c r="R252" s="14" t="s">
        <v>185</v>
      </c>
    </row>
    <row r="253" spans="1:18" ht="15" customHeight="1">
      <c r="A253" s="29">
        <v>4</v>
      </c>
      <c r="B253" s="37">
        <v>9</v>
      </c>
      <c r="C253" s="111">
        <v>1</v>
      </c>
      <c r="D253" s="117">
        <v>22</v>
      </c>
      <c r="E253" s="115" t="s">
        <v>59</v>
      </c>
      <c r="F253" s="137" t="s">
        <v>60</v>
      </c>
      <c r="G253" s="138" t="s">
        <v>81</v>
      </c>
      <c r="H253" s="130">
        <f t="shared" si="8"/>
        <v>180</v>
      </c>
      <c r="I253" s="13" t="s">
        <v>152</v>
      </c>
      <c r="J253" s="53" t="s">
        <v>153</v>
      </c>
      <c r="K253" s="53" t="s">
        <v>102</v>
      </c>
      <c r="L253" s="3" t="s">
        <v>115</v>
      </c>
      <c r="M253" s="13" t="s">
        <v>139</v>
      </c>
      <c r="N253" s="3" t="s">
        <v>139</v>
      </c>
      <c r="O253" s="21" t="s">
        <v>66</v>
      </c>
      <c r="P253" s="4">
        <v>25</v>
      </c>
      <c r="Q253" s="44" t="s">
        <v>118</v>
      </c>
      <c r="R253" s="14" t="s">
        <v>186</v>
      </c>
    </row>
    <row r="254" spans="1:18" ht="15" customHeight="1">
      <c r="A254" s="29">
        <v>4</v>
      </c>
      <c r="B254" s="37">
        <v>9</v>
      </c>
      <c r="C254" s="111">
        <v>1</v>
      </c>
      <c r="D254" s="117">
        <v>24</v>
      </c>
      <c r="E254" s="115" t="s">
        <v>83</v>
      </c>
      <c r="F254" s="137" t="s">
        <v>60</v>
      </c>
      <c r="G254" s="138" t="s">
        <v>98</v>
      </c>
      <c r="H254" s="130">
        <f t="shared" si="8"/>
        <v>420</v>
      </c>
      <c r="I254" s="13" t="s">
        <v>61</v>
      </c>
      <c r="J254" s="53" t="s">
        <v>101</v>
      </c>
      <c r="K254" s="53" t="s">
        <v>102</v>
      </c>
      <c r="L254" s="3" t="s">
        <v>115</v>
      </c>
      <c r="M254" s="13" t="s">
        <v>139</v>
      </c>
      <c r="N254" s="3" t="s">
        <v>139</v>
      </c>
      <c r="O254" s="21" t="s">
        <v>125</v>
      </c>
      <c r="P254" s="4">
        <v>25</v>
      </c>
      <c r="Q254" s="44" t="s">
        <v>77</v>
      </c>
      <c r="R254" s="14" t="s">
        <v>187</v>
      </c>
    </row>
    <row r="255" spans="1:18" ht="15" customHeight="1">
      <c r="A255" s="30">
        <v>4</v>
      </c>
      <c r="B255" s="38">
        <v>9</v>
      </c>
      <c r="C255" s="116">
        <v>1</v>
      </c>
      <c r="D255" s="117">
        <v>25</v>
      </c>
      <c r="E255" s="115" t="s">
        <v>86</v>
      </c>
      <c r="F255" s="137" t="s">
        <v>60</v>
      </c>
      <c r="G255" s="138" t="s">
        <v>98</v>
      </c>
      <c r="H255" s="130">
        <f t="shared" si="8"/>
        <v>420</v>
      </c>
      <c r="I255" s="13" t="s">
        <v>61</v>
      </c>
      <c r="J255" s="53" t="s">
        <v>101</v>
      </c>
      <c r="K255" s="53" t="s">
        <v>102</v>
      </c>
      <c r="L255" s="3" t="s">
        <v>115</v>
      </c>
      <c r="M255" s="13" t="s">
        <v>139</v>
      </c>
      <c r="N255" s="3" t="s">
        <v>139</v>
      </c>
      <c r="O255" s="21" t="s">
        <v>125</v>
      </c>
      <c r="P255" s="4">
        <v>25</v>
      </c>
      <c r="Q255" s="44" t="s">
        <v>77</v>
      </c>
      <c r="R255" s="18" t="s">
        <v>187</v>
      </c>
    </row>
    <row r="256" spans="1:18" ht="15" customHeight="1">
      <c r="A256" s="29">
        <v>5</v>
      </c>
      <c r="B256" s="37">
        <v>10</v>
      </c>
      <c r="C256" s="111">
        <v>2</v>
      </c>
      <c r="D256" s="120">
        <v>1</v>
      </c>
      <c r="E256" s="113" t="s">
        <v>86</v>
      </c>
      <c r="F256" s="139" t="s">
        <v>60</v>
      </c>
      <c r="G256" s="140" t="s">
        <v>98</v>
      </c>
      <c r="H256" s="127">
        <f t="shared" si="8"/>
        <v>420</v>
      </c>
      <c r="I256" s="41" t="s">
        <v>61</v>
      </c>
      <c r="J256" s="91" t="s">
        <v>101</v>
      </c>
      <c r="K256" s="91" t="s">
        <v>102</v>
      </c>
      <c r="L256" s="40" t="s">
        <v>115</v>
      </c>
      <c r="M256" s="41" t="s">
        <v>143</v>
      </c>
      <c r="N256" s="40" t="s">
        <v>188</v>
      </c>
      <c r="O256" s="42" t="s">
        <v>125</v>
      </c>
      <c r="P256" s="39">
        <v>25</v>
      </c>
      <c r="Q256" s="43" t="s">
        <v>77</v>
      </c>
      <c r="R256" s="14" t="s">
        <v>187</v>
      </c>
    </row>
    <row r="257" spans="1:18" ht="15.95">
      <c r="A257" s="30">
        <v>5</v>
      </c>
      <c r="B257" s="38">
        <v>10</v>
      </c>
      <c r="C257" s="116">
        <v>2</v>
      </c>
      <c r="D257" s="118">
        <v>2</v>
      </c>
      <c r="E257" s="119" t="s">
        <v>87</v>
      </c>
      <c r="F257" s="141" t="s">
        <v>60</v>
      </c>
      <c r="G257" s="142" t="s">
        <v>157</v>
      </c>
      <c r="H257" s="133">
        <f t="shared" si="8"/>
        <v>120</v>
      </c>
      <c r="I257" s="46" t="s">
        <v>152</v>
      </c>
      <c r="J257" s="88" t="s">
        <v>153</v>
      </c>
      <c r="K257" s="88" t="s">
        <v>102</v>
      </c>
      <c r="L257" s="27" t="s">
        <v>115</v>
      </c>
      <c r="M257" s="46" t="s">
        <v>143</v>
      </c>
      <c r="N257" s="27" t="s">
        <v>188</v>
      </c>
      <c r="O257" s="47" t="s">
        <v>125</v>
      </c>
      <c r="P257" s="45">
        <v>25</v>
      </c>
      <c r="Q257" s="48" t="s">
        <v>77</v>
      </c>
      <c r="R257" s="18" t="s">
        <v>189</v>
      </c>
    </row>
    <row r="258" spans="1:18" ht="15.95">
      <c r="R258" s="54"/>
    </row>
    <row r="259" spans="1:18" ht="15.95"/>
    <row r="260" spans="1:18" ht="15.95"/>
  </sheetData>
  <autoFilter ref="A1:R257" xr:uid="{BEBBD05A-4FA5-5140-AC0A-1DE4C0E7E4E5}"/>
  <conditionalFormatting sqref="A1:J1 O1:XFD1 I1:I51 K1:N51 A2:C2 O2:S7 AD2:XFD7 E2:J20 O8:XFD40 H15:H51 A21:C21 E21:G39 H21:J48 C22:C49 J29:N29 D40:G49 P41:XFD41 O42:XFD42 P43:XFD43 O44:XFD51 I49:J51 A50:G50 D51:G51 C52 E52:XFD52 D53:XFD56 C57:C58 E57:XFD58 O59:XFD59 D59:G76 H59:N78 P60:XFD60 O61:XFD61 P62:XFD62 O63:XFD63 P64:XFD64 O65:XFD65 P66:XFD66 O67:XFD73 P74:XFD74 O75:XFD75 P76:XFD76 A77:G77 O77:XFD78 D78:G78 C79 E79:XFD79 D80:XFD83 C84:C85 E84:XFD85 O86:XFD86 D86:G105 H86:N107 P87:XFD87 O88:XFD88 P89:XFD89 O90:XFD96 P97:XFD97 O98:XFD98 P99:XFD99 O100:XFD107 A106:G106 D107:G107 C108 E108:XFD108 D109:XFD112 C113:C114 E113:XFD114 D115:G123 K115:N125 O115:XFD127 H115:J138 A124:G124 D125:G127 L126:N127 K126:K138 L128:M138 F131:G131 N131:XFD138 D132:G138 A139:G139 N139:N141 H139:M145 O139:XFD145 D140:G147 N143:N145 H146:XFD147 A148:G148 I148:N149 O148:XFD163 I148:I196 H148:H257 D149:G171 A149:A174 L150:L171 N150:N171 I150:K174 M150:M174 O164:Q165 S164:XFD165 O166:XFD168 O169:Q169 S169:XFD169 O170:XFD171 D172:D174 S172:XFD175 D176:G176 I176:XFD176 A177:G177 I177:N178 O177:XFD181 D178:G181 L179:N181 K179:K187 J179:J191 D184:E184 L184:N187 O184:XFD196 F184:G215 D185:D188 K188:N196 A189:E189 E190:E194 D190:D197 I192:J196 I197:XFD197 A198:E198 K198:XFD206 J198:J216 I198:I224 D199:E202 D203:D205 D206:E207 K207:R207 A208:E208 K208:XFD225 D209:E212 D213:D215 D216:G216 A217:G217 I217:J225 D218:G226 I226:XFD249 A227:G227 D228:G235 A236:G236 D237:G242 A243:G243 D244:G250 I250:J257 O250:XFD257 K250:N1048576 A251:G251 D252:G256 I256:I1048574 A257:G257 O258:Q258 S258:XFD258 A258:J1048576 O259:XFD1048576">
    <cfRule type="expression" dxfId="52" priority="59">
      <formula>$L1="Test"</formula>
    </cfRule>
  </conditionalFormatting>
  <conditionalFormatting sqref="A1:XFD1 A2:C2 E2:S3 AD2:XFD7 H2:H13 S4 F4:H20 H4:N51 O5:S7 E5:E39 O8:XFD40 A21:C21 F21:G51 C22:C49 D40:E49 P41:XFD41 O42:XFD42 P43:XFD43 O44:XFD51 A50:E50 D51:E51 C52 E52:XFD52 D53:XFD56 C57:C58 E57:XFD58 O59:XFD59 D59:E76 F59:N78 P60:XFD60 O61:XFD61 P62:XFD62 O63:XFD63 P64:XFD64 O65:XFD65 P66:XFD66 O67:XFD73 P74:XFD74 O75:XFD75 P76:XFD76 A77:E77 O77:XFD78 D78:E78 C79 E79:XFD79 D80:XFD83 C84:C85 E84:XFD85 O86:XFD86 D86:E105 F86:N107 P87:XFD87 O88:XFD88 P89:XFD89 O90:XFD96 P97:XFD97 O98:XFD98 P99:XFD99 O100:XFD107 A106:E106 D107:E107 C108 E108:XFD108 D109:XFD112 C113:C114 E113:XFD114 D115:E123 O115:XFD125 F115:G126 H115:N138 A124:E124 D125:E125 S126:XFD126 D126:D137 E127:G137 O127:XFD145 D138:G138 A139:G139 I139:N139 H139:I145 N140:N141 D140:G147 I140:M147 N143:N147 D146:XFD147 A148:G148 I148:N149 O148:XFD168 I148:I189 H148:H257 D149:G171 A149:A174 L150:L171 N150:N171 I150:K174 M150:M174 O169:Q169 S169:XFD169 O170:XFD171 D172:D174 S172:XFD176 D176:G176 I176:XFD176 A177:C177 I177:N178 D177:E182 O177:XFD196 F177:G257 L179:N181 K179:K187 I179:J196 L184:N187 D184:E188 K188:N196 A189:E189 D190:E197 I197:XFD197 A198:E198 J198:XFD207 I198:I216 D199:E207 A208:E208 J208:J216 K208:XFD225 D209:E216 A217:E217 I217:J225 D218:E226 I226:XFD249 A227:E227 D228:E235 A236:E236 D237:E242 A243:E243 D244:E250 I250:J257 O250:XFD257 K250:N1048576 A251:E251 D252:E256 A257:E257 O258:Q258 S258:XFD258 A258:J1048576 O259:XFD1048576 N182:N183 D183">
    <cfRule type="containsText" dxfId="51" priority="60" operator="containsText" text="VACATURE">
      <formula>NOT(ISERROR(SEARCH("VACATURE",A1)))</formula>
    </cfRule>
  </conditionalFormatting>
  <conditionalFormatting sqref="D128:D135">
    <cfRule type="expression" dxfId="50" priority="49">
      <formula>$L128="Test"</formula>
    </cfRule>
  </conditionalFormatting>
  <conditionalFormatting sqref="D207">
    <cfRule type="expression" dxfId="49" priority="67">
      <formula>#REF!="Test"</formula>
    </cfRule>
  </conditionalFormatting>
  <conditionalFormatting sqref="D226">
    <cfRule type="expression" dxfId="48" priority="29">
      <formula>#REF!="Test"</formula>
    </cfRule>
  </conditionalFormatting>
  <conditionalFormatting sqref="D130:E130 O130:XFD130 D134:E134 O134:XFD134 D195 E204:E205">
    <cfRule type="expression" dxfId="47" priority="62">
      <formula>$L131="Test"</formula>
    </cfRule>
  </conditionalFormatting>
  <conditionalFormatting sqref="D131:E131 S207:XFD207 S226:XFD226">
    <cfRule type="expression" dxfId="46" priority="61">
      <formula>#REF!="Test"</formula>
    </cfRule>
  </conditionalFormatting>
  <conditionalFormatting sqref="E185">
    <cfRule type="expression" dxfId="45" priority="66">
      <formula>$N183="Test"</formula>
    </cfRule>
  </conditionalFormatting>
  <conditionalFormatting sqref="E186:E187">
    <cfRule type="expression" dxfId="44" priority="65">
      <formula>$L184="Test"</formula>
    </cfRule>
  </conditionalFormatting>
  <conditionalFormatting sqref="E188">
    <cfRule type="expression" dxfId="43" priority="139">
      <formula>$L185="Test"</formula>
    </cfRule>
  </conditionalFormatting>
  <conditionalFormatting sqref="E195">
    <cfRule type="expression" dxfId="42" priority="42">
      <formula>$N193="Test"</formula>
    </cfRule>
  </conditionalFormatting>
  <conditionalFormatting sqref="E196:E197">
    <cfRule type="expression" dxfId="41" priority="41">
      <formula>$L194="Test"</formula>
    </cfRule>
  </conditionalFormatting>
  <conditionalFormatting sqref="E203">
    <cfRule type="expression" dxfId="40" priority="36">
      <formula>$N202="Test"</formula>
    </cfRule>
  </conditionalFormatting>
  <conditionalFormatting sqref="E213">
    <cfRule type="expression" dxfId="39" priority="33">
      <formula>$N212="Test"</formula>
    </cfRule>
  </conditionalFormatting>
  <conditionalFormatting sqref="E214:E215">
    <cfRule type="expression" dxfId="38" priority="146">
      <formula>$L216="Test"</formula>
    </cfRule>
  </conditionalFormatting>
  <conditionalFormatting sqref="E222">
    <cfRule type="expression" dxfId="37" priority="27">
      <formula>$N221="Test"</formula>
    </cfRule>
  </conditionalFormatting>
  <conditionalFormatting sqref="E223">
    <cfRule type="expression" dxfId="36" priority="28">
      <formula>$L224="Test"</formula>
    </cfRule>
  </conditionalFormatting>
  <conditionalFormatting sqref="E225">
    <cfRule type="expression" dxfId="35" priority="3">
      <formula>$L226="Test"</formula>
    </cfRule>
  </conditionalFormatting>
  <conditionalFormatting sqref="E232">
    <cfRule type="expression" dxfId="34" priority="23">
      <formula>$N231="Test"</formula>
    </cfRule>
  </conditionalFormatting>
  <conditionalFormatting sqref="E233:E234">
    <cfRule type="expression" dxfId="33" priority="24">
      <formula>$L235="Test"</formula>
    </cfRule>
  </conditionalFormatting>
  <conditionalFormatting sqref="E239">
    <cfRule type="expression" dxfId="32" priority="18">
      <formula>#REF!="Test"</formula>
    </cfRule>
  </conditionalFormatting>
  <conditionalFormatting sqref="E240:E241">
    <cfRule type="expression" dxfId="31" priority="19">
      <formula>$L242="Test"</formula>
    </cfRule>
  </conditionalFormatting>
  <conditionalFormatting sqref="E245">
    <cfRule type="expression" dxfId="30" priority="14">
      <formula>#REF!="Test"</formula>
    </cfRule>
  </conditionalFormatting>
  <conditionalFormatting sqref="E246">
    <cfRule type="expression" dxfId="29" priority="15">
      <formula>$L247="Test"</formula>
    </cfRule>
  </conditionalFormatting>
  <conditionalFormatting sqref="E248">
    <cfRule type="expression" dxfId="28" priority="1">
      <formula>$L249="Test"</formula>
    </cfRule>
  </conditionalFormatting>
  <conditionalFormatting sqref="I128">
    <cfRule type="expression" dxfId="27" priority="63">
      <formula>$N128="Test"</formula>
    </cfRule>
  </conditionalFormatting>
  <conditionalFormatting sqref="I189:I191">
    <cfRule type="expression" dxfId="26" priority="37">
      <formula>$N189="Test"</formula>
    </cfRule>
  </conditionalFormatting>
  <conditionalFormatting sqref="I194">
    <cfRule type="expression" dxfId="25" priority="40">
      <formula>$N194="Test"</formula>
    </cfRule>
  </conditionalFormatting>
  <conditionalFormatting sqref="I198:I200">
    <cfRule type="expression" dxfId="24" priority="34">
      <formula>$N198="Test"</formula>
    </cfRule>
  </conditionalFormatting>
  <conditionalFormatting sqref="I206:I210">
    <cfRule type="expression" dxfId="23" priority="30">
      <formula>$N206="Test"</formula>
    </cfRule>
  </conditionalFormatting>
  <conditionalFormatting sqref="I216:I219">
    <cfRule type="expression" dxfId="22" priority="25">
      <formula>$N216="Test"</formula>
    </cfRule>
  </conditionalFormatting>
  <conditionalFormatting sqref="I226:I229">
    <cfRule type="expression" dxfId="21" priority="20">
      <formula>$N226="Test"</formula>
    </cfRule>
  </conditionalFormatting>
  <conditionalFormatting sqref="I235:I238">
    <cfRule type="expression" dxfId="20" priority="16">
      <formula>$N235="Test"</formula>
    </cfRule>
  </conditionalFormatting>
  <conditionalFormatting sqref="I242:I244">
    <cfRule type="expression" dxfId="19" priority="13">
      <formula>$N242="Test"</formula>
    </cfRule>
  </conditionalFormatting>
  <conditionalFormatting sqref="J207">
    <cfRule type="expression" dxfId="18" priority="4">
      <formula>$L226="Test"</formula>
    </cfRule>
  </conditionalFormatting>
  <conditionalFormatting sqref="L182:L183">
    <cfRule type="containsText" dxfId="17" priority="5" operator="containsText" text="VACATURE">
      <formula>NOT(ISERROR(SEARCH("VACATURE",L182)))</formula>
    </cfRule>
    <cfRule type="expression" dxfId="16" priority="6">
      <formula>$N182="Test"</formula>
    </cfRule>
  </conditionalFormatting>
  <conditionalFormatting sqref="L207:M207">
    <cfRule type="expression" dxfId="15" priority="68">
      <formula>$L226="Test"</formula>
    </cfRule>
  </conditionalFormatting>
  <conditionalFormatting sqref="L226:M226">
    <cfRule type="expression" dxfId="14" priority="69">
      <formula>#REF!="Test"</formula>
    </cfRule>
  </conditionalFormatting>
  <conditionalFormatting sqref="O128:XFD129 N128:N130 F130:G130 I130 I132 N132:N134 F134:G134 I134 I136 I138 I140:I144 I146:I147 D182:E182 F182:G183 N182:XFD183 I182:I184 D183 I224 I247 I249:I257">
    <cfRule type="expression" dxfId="13" priority="53">
      <formula>$N128="Test"</formula>
    </cfRule>
  </conditionalFormatting>
  <conditionalFormatting sqref="O132:XFD133">
    <cfRule type="expression" dxfId="12" priority="48">
      <formula>$N132="Test"</formula>
    </cfRule>
  </conditionalFormatting>
  <conditionalFormatting sqref="Q130">
    <cfRule type="expression" dxfId="11" priority="58">
      <formula>$N130="Test"</formula>
    </cfRule>
  </conditionalFormatting>
  <conditionalFormatting sqref="Q134:Q135">
    <cfRule type="expression" dxfId="10" priority="52">
      <formula>$N134="Test"</formula>
    </cfRule>
  </conditionalFormatting>
  <conditionalFormatting sqref="Q135">
    <cfRule type="expression" dxfId="9" priority="46">
      <formula>$L136="Test"</formula>
    </cfRule>
  </conditionalFormatting>
  <conditionalFormatting sqref="Q146">
    <cfRule type="expression" dxfId="8" priority="8">
      <formula>$N146="Test"</formula>
    </cfRule>
    <cfRule type="expression" dxfId="7" priority="7">
      <formula>$L147="Test"</formula>
    </cfRule>
  </conditionalFormatting>
  <conditionalFormatting sqref="Q147">
    <cfRule type="expression" dxfId="6" priority="182">
      <formula>$L139="Test"</formula>
    </cfRule>
    <cfRule type="expression" dxfId="5" priority="183">
      <formula>$N147="Test"</formula>
    </cfRule>
  </conditionalFormatting>
  <conditionalFormatting sqref="R134">
    <cfRule type="expression" dxfId="4" priority="47">
      <formula>$L135="Test"</formula>
    </cfRule>
  </conditionalFormatting>
  <conditionalFormatting sqref="R164">
    <cfRule type="expression" dxfId="3" priority="45">
      <formula>$L164="Test"</formula>
    </cfRule>
  </conditionalFormatting>
  <conditionalFormatting sqref="R165">
    <cfRule type="expression" dxfId="2" priority="64">
      <formula>$L164="Test"</formula>
    </cfRule>
  </conditionalFormatting>
  <conditionalFormatting sqref="R170">
    <cfRule type="expression" dxfId="1" priority="43">
      <formula>$L170="Test"</formula>
    </cfRule>
  </conditionalFormatting>
  <conditionalFormatting sqref="R171">
    <cfRule type="expression" dxfId="0" priority="44">
      <formula>$L170="Test"</formula>
    </cfRule>
  </conditionalFormatting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6971a92-aae2-49d7-b151-56492b0a3c3a" xsi:nil="true"/>
    <lcf76f155ced4ddcb4097134ff3c332f xmlns="1fddfea2-b3a3-4194-ac97-6b218e0dd9a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929451ED06A64C8E558973D659CD87" ma:contentTypeVersion="16" ma:contentTypeDescription="Create a new document." ma:contentTypeScope="" ma:versionID="cd251f6306d028a92516003086a1bfe9">
  <xsd:schema xmlns:xsd="http://www.w3.org/2001/XMLSchema" xmlns:xs="http://www.w3.org/2001/XMLSchema" xmlns:p="http://schemas.microsoft.com/office/2006/metadata/properties" xmlns:ns2="1fddfea2-b3a3-4194-ac97-6b218e0dd9ad" xmlns:ns3="a6971a92-aae2-49d7-b151-56492b0a3c3a" targetNamespace="http://schemas.microsoft.com/office/2006/metadata/properties" ma:root="true" ma:fieldsID="9932b1e8f5e6b92d689b22934cf5e1a2" ns2:_="" ns3:_="">
    <xsd:import namespace="1fddfea2-b3a3-4194-ac97-6b218e0dd9ad"/>
    <xsd:import namespace="a6971a92-aae2-49d7-b151-56492b0a3c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ddfea2-b3a3-4194-ac97-6b218e0dd9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a708cad-5c33-4bc2-bb7f-2a05af8a24e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71a92-aae2-49d7-b151-56492b0a3c3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f5ddc2b6-4e56-4be5-ace2-e265216bc80b}" ma:internalName="TaxCatchAll" ma:showField="CatchAllData" ma:web="a6971a92-aae2-49d7-b151-56492b0a3c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02DB3E-1719-4E2B-B421-54C0E2AEFA4E}"/>
</file>

<file path=customXml/itemProps2.xml><?xml version="1.0" encoding="utf-8"?>
<ds:datastoreItem xmlns:ds="http://schemas.openxmlformats.org/officeDocument/2006/customXml" ds:itemID="{EB190A98-8EDE-4CE0-9296-E807C37D0F2A}"/>
</file>

<file path=customXml/itemProps3.xml><?xml version="1.0" encoding="utf-8"?>
<ds:datastoreItem xmlns:ds="http://schemas.openxmlformats.org/officeDocument/2006/customXml" ds:itemID="{059D501B-EBB7-492A-A61B-66C8117B6B1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HZ University of Applied Sciences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E. Tolhoek</dc:creator>
  <cp:keywords/>
  <dc:description/>
  <cp:lastModifiedBy/>
  <cp:revision/>
  <dcterms:created xsi:type="dcterms:W3CDTF">2022-01-14T09:31:12Z</dcterms:created>
  <dcterms:modified xsi:type="dcterms:W3CDTF">2023-05-01T10:58:28Z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0x010100DA929451ED06A64C8E558973D659CD87</vt:lpwstr>
  </property>
  <property fmtid="{D5CDD505-2E9C-101B-9397-08002B2CF9AE}" pid="3" name="MediaServiceImageTags">
    <vt:lpwstr/>
  </property>
</Properties>
</file>