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immertzelle/Documents/code/excel-to-json/"/>
    </mc:Choice>
  </mc:AlternateContent>
  <xr:revisionPtr revIDLastSave="0" documentId="8_{D1D4012C-CBE3-7649-8830-4213DD04A0D0}" xr6:coauthVersionLast="47" xr6:coauthVersionMax="47" xr10:uidLastSave="{00000000-0000-0000-0000-000000000000}"/>
  <bookViews>
    <workbookView xWindow="23740" yWindow="500" windowWidth="27240" windowHeight="28200" xr2:uid="{10361F00-3EA6-4368-84A5-5D72C2C97714}"/>
  </bookViews>
  <sheets>
    <sheet name="teachers-hours" sheetId="4" r:id="rId1"/>
    <sheet name="sem-3-large-int-class" sheetId="5" r:id="rId2"/>
    <sheet name="sem-3-different-with-style" sheetId="3" r:id="rId3"/>
    <sheet name="uvc-theory" sheetId="1" r:id="rId4"/>
    <sheet name="sem-3-different-style" sheetId="2" r:id="rId5"/>
  </sheets>
  <definedNames>
    <definedName name="_xlnm._FilterDatabase" localSheetId="4" hidden="1">'sem-3-different-style'!$A$1:$M$1</definedName>
    <definedName name="_xlnm._FilterDatabase" localSheetId="2" hidden="1">'sem-3-different-with-style'!$A$1:$N$258</definedName>
    <definedName name="_xlnm._FilterDatabase" localSheetId="1" hidden="1">'sem-3-large-int-class'!$A$1:$Q$245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2" i="5" l="1"/>
  <c r="G243" i="5"/>
  <c r="G244" i="5"/>
  <c r="G236" i="5"/>
  <c r="G237" i="5"/>
  <c r="G229" i="5"/>
  <c r="G222" i="5"/>
  <c r="G213" i="5"/>
  <c r="G203" i="5"/>
  <c r="G193" i="5"/>
  <c r="G194" i="5"/>
  <c r="G185" i="5"/>
  <c r="G175" i="5"/>
  <c r="E25" i="4"/>
  <c r="E13" i="4"/>
  <c r="N12" i="4"/>
  <c r="N11" i="4"/>
  <c r="N10" i="4"/>
  <c r="N8" i="4"/>
  <c r="N9" i="4"/>
  <c r="N6" i="4"/>
  <c r="N7" i="4"/>
  <c r="L12" i="4"/>
  <c r="L11" i="4"/>
  <c r="L10" i="4"/>
  <c r="L9" i="4"/>
  <c r="L6" i="4"/>
  <c r="O24" i="4"/>
  <c r="N24" i="4"/>
  <c r="M24" i="4"/>
  <c r="L24" i="4"/>
  <c r="K24" i="4"/>
  <c r="J24" i="4"/>
  <c r="I24" i="4"/>
  <c r="H24" i="4"/>
  <c r="G24" i="4"/>
  <c r="F24" i="4"/>
  <c r="O23" i="4"/>
  <c r="O22" i="4"/>
  <c r="M22" i="4"/>
  <c r="L22" i="4"/>
  <c r="F22" i="4"/>
  <c r="G178" i="5"/>
  <c r="G179" i="5"/>
  <c r="G180" i="5"/>
  <c r="G181" i="5"/>
  <c r="G182" i="5"/>
  <c r="G183" i="5"/>
  <c r="G184" i="5"/>
  <c r="G186" i="5"/>
  <c r="G187" i="5"/>
  <c r="G188" i="5"/>
  <c r="G189" i="5"/>
  <c r="G190" i="5"/>
  <c r="G191" i="5"/>
  <c r="G192" i="5"/>
  <c r="G195" i="5"/>
  <c r="G196" i="5"/>
  <c r="G197" i="5"/>
  <c r="G198" i="5"/>
  <c r="G199" i="5"/>
  <c r="G200" i="5"/>
  <c r="G201" i="5"/>
  <c r="G202" i="5"/>
  <c r="G204" i="5"/>
  <c r="G205" i="5"/>
  <c r="G206" i="5"/>
  <c r="G207" i="5"/>
  <c r="G208" i="5"/>
  <c r="G209" i="5"/>
  <c r="G210" i="5"/>
  <c r="G211" i="5"/>
  <c r="G212" i="5"/>
  <c r="G214" i="5"/>
  <c r="G215" i="5"/>
  <c r="G216" i="5"/>
  <c r="G217" i="5"/>
  <c r="G218" i="5"/>
  <c r="G219" i="5"/>
  <c r="G220" i="5"/>
  <c r="G221" i="5"/>
  <c r="G223" i="5"/>
  <c r="G224" i="5"/>
  <c r="G225" i="5"/>
  <c r="G226" i="5"/>
  <c r="G227" i="5"/>
  <c r="G228" i="5"/>
  <c r="G230" i="5"/>
  <c r="G231" i="5"/>
  <c r="G232" i="5"/>
  <c r="G233" i="5"/>
  <c r="G234" i="5"/>
  <c r="G235" i="5"/>
  <c r="G238" i="5"/>
  <c r="G239" i="5"/>
  <c r="N19" i="4" s="1"/>
  <c r="G240" i="5"/>
  <c r="N22" i="4" s="1"/>
  <c r="G241" i="5"/>
  <c r="N23" i="4" s="1"/>
  <c r="G245" i="5"/>
  <c r="O18" i="4" s="1"/>
  <c r="G176" i="5"/>
  <c r="G177" i="5"/>
  <c r="G167" i="5"/>
  <c r="G168" i="5"/>
  <c r="G169" i="5"/>
  <c r="G170" i="5"/>
  <c r="G171" i="5"/>
  <c r="G172" i="5"/>
  <c r="G173" i="5"/>
  <c r="G174" i="5"/>
  <c r="G166" i="5"/>
  <c r="G165" i="5"/>
  <c r="I12" i="4"/>
  <c r="H12" i="4"/>
  <c r="G12" i="4"/>
  <c r="J10" i="4"/>
  <c r="I10" i="4"/>
  <c r="H10" i="4"/>
  <c r="F10" i="4"/>
  <c r="J9" i="4"/>
  <c r="G10" i="4"/>
  <c r="I7" i="4"/>
  <c r="J7" i="4"/>
  <c r="O12" i="4"/>
  <c r="O10" i="4"/>
  <c r="O9" i="4"/>
  <c r="O7" i="4"/>
  <c r="M12" i="4"/>
  <c r="F12" i="4"/>
  <c r="G2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5" i="5"/>
  <c r="G134" i="5"/>
  <c r="G133" i="5"/>
  <c r="G132" i="5"/>
  <c r="G131" i="5"/>
  <c r="G130" i="5"/>
  <c r="G129" i="5"/>
  <c r="G128" i="5"/>
  <c r="L7" i="4" s="1"/>
  <c r="G127" i="5"/>
  <c r="L8" i="4" s="1"/>
  <c r="G126" i="5"/>
  <c r="G125" i="5"/>
  <c r="G124" i="5"/>
  <c r="K12" i="4" s="1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11" i="4" s="1"/>
  <c r="G3" i="5"/>
  <c r="G149" i="3"/>
  <c r="G150" i="3"/>
  <c r="B31" i="4"/>
  <c r="G188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60" i="3"/>
  <c r="G159" i="3"/>
  <c r="G148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35" i="3"/>
  <c r="G134" i="3"/>
  <c r="G133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20" i="3"/>
  <c r="G119" i="3"/>
  <c r="G118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90" i="3"/>
  <c r="G89" i="3"/>
  <c r="G88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60" i="3"/>
  <c r="G59" i="3"/>
  <c r="G58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30" i="3"/>
  <c r="G29" i="3"/>
  <c r="G157" i="3"/>
  <c r="G153" i="3"/>
  <c r="G154" i="3"/>
  <c r="G155" i="3"/>
  <c r="G156" i="3"/>
  <c r="G152" i="3"/>
  <c r="G151" i="3"/>
  <c r="G2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3" i="3"/>
  <c r="G2" i="3"/>
  <c r="G258" i="3"/>
  <c r="G257" i="3"/>
  <c r="G256" i="3"/>
  <c r="G255" i="3"/>
  <c r="G254" i="3"/>
  <c r="G250" i="3"/>
  <c r="G251" i="3"/>
  <c r="G252" i="3"/>
  <c r="G253" i="3"/>
  <c r="G249" i="3"/>
  <c r="G248" i="3"/>
  <c r="G247" i="3"/>
  <c r="G244" i="3"/>
  <c r="G245" i="3"/>
  <c r="G246" i="3"/>
  <c r="G243" i="3"/>
  <c r="G242" i="3"/>
  <c r="G241" i="3"/>
  <c r="G236" i="3"/>
  <c r="G237" i="3"/>
  <c r="G238" i="3"/>
  <c r="G239" i="3"/>
  <c r="G240" i="3"/>
  <c r="G235" i="3"/>
  <c r="G234" i="3"/>
  <c r="G233" i="3"/>
  <c r="G227" i="3"/>
  <c r="G228" i="3"/>
  <c r="G229" i="3"/>
  <c r="G230" i="3"/>
  <c r="G231" i="3"/>
  <c r="G232" i="3"/>
  <c r="G226" i="3"/>
  <c r="G225" i="3"/>
  <c r="G224" i="3"/>
  <c r="G219" i="3"/>
  <c r="G220" i="3"/>
  <c r="G221" i="3"/>
  <c r="G222" i="3"/>
  <c r="G223" i="3"/>
  <c r="G218" i="3"/>
  <c r="G217" i="3"/>
  <c r="G216" i="3"/>
  <c r="G210" i="3"/>
  <c r="G211" i="3"/>
  <c r="G212" i="3"/>
  <c r="G213" i="3"/>
  <c r="G214" i="3"/>
  <c r="G215" i="3"/>
  <c r="G209" i="3"/>
  <c r="G208" i="3"/>
  <c r="G207" i="3"/>
  <c r="G202" i="3"/>
  <c r="G203" i="3"/>
  <c r="G204" i="3"/>
  <c r="G205" i="3"/>
  <c r="G206" i="3"/>
  <c r="G201" i="3"/>
  <c r="G200" i="3"/>
  <c r="G199" i="3"/>
  <c r="G191" i="3"/>
  <c r="G192" i="3"/>
  <c r="G193" i="3"/>
  <c r="G194" i="3"/>
  <c r="G195" i="3"/>
  <c r="G196" i="3"/>
  <c r="G197" i="3"/>
  <c r="G198" i="3"/>
  <c r="G190" i="3"/>
  <c r="G189" i="3"/>
  <c r="B67" i="1"/>
  <c r="B58" i="1"/>
  <c r="B49" i="1"/>
  <c r="B41" i="1"/>
  <c r="B102" i="1" s="1"/>
  <c r="B32" i="1"/>
  <c r="B23" i="1"/>
  <c r="B14" i="1"/>
  <c r="D3" i="1"/>
  <c r="D38" i="1" s="1"/>
  <c r="E449" i="1"/>
  <c r="E440" i="1"/>
  <c r="E431" i="1"/>
  <c r="E414" i="1"/>
  <c r="E405" i="1"/>
  <c r="E396" i="1"/>
  <c r="E379" i="1"/>
  <c r="E370" i="1"/>
  <c r="E361" i="1"/>
  <c r="E344" i="1"/>
  <c r="E335" i="1"/>
  <c r="E326" i="1"/>
  <c r="E309" i="1"/>
  <c r="E300" i="1"/>
  <c r="E291" i="1"/>
  <c r="E274" i="1"/>
  <c r="E265" i="1"/>
  <c r="E256" i="1"/>
  <c r="E239" i="1"/>
  <c r="E230" i="1"/>
  <c r="E221" i="1"/>
  <c r="E204" i="1"/>
  <c r="E195" i="1"/>
  <c r="E186" i="1"/>
  <c r="E169" i="1"/>
  <c r="E160" i="1"/>
  <c r="E151" i="1"/>
  <c r="E134" i="1"/>
  <c r="E125" i="1"/>
  <c r="E116" i="1"/>
  <c r="E99" i="1"/>
  <c r="E90" i="1"/>
  <c r="E81" i="1"/>
  <c r="B71" i="1"/>
  <c r="B70" i="1"/>
  <c r="B69" i="1"/>
  <c r="B68" i="1"/>
  <c r="B66" i="1"/>
  <c r="B65" i="1"/>
  <c r="B64" i="1"/>
  <c r="B62" i="1"/>
  <c r="B61" i="1"/>
  <c r="B60" i="1"/>
  <c r="B59" i="1"/>
  <c r="B57" i="1"/>
  <c r="B56" i="1"/>
  <c r="B55" i="1"/>
  <c r="B53" i="1"/>
  <c r="B52" i="1"/>
  <c r="B51" i="1"/>
  <c r="B50" i="1"/>
  <c r="B48" i="1"/>
  <c r="B47" i="1"/>
  <c r="B46" i="1"/>
  <c r="B45" i="1"/>
  <c r="B88" i="1" s="1"/>
  <c r="B44" i="1"/>
  <c r="B96" i="1" s="1"/>
  <c r="B43" i="1"/>
  <c r="B86" i="1" s="1"/>
  <c r="B42" i="1"/>
  <c r="B40" i="1"/>
  <c r="B38" i="1"/>
  <c r="B39" i="1"/>
  <c r="B100" i="1" s="1"/>
  <c r="C38" i="1"/>
  <c r="C64" i="1" s="1"/>
  <c r="B36" i="1"/>
  <c r="B35" i="1"/>
  <c r="B34" i="1"/>
  <c r="B33" i="1"/>
  <c r="B31" i="1"/>
  <c r="B30" i="1"/>
  <c r="E29" i="1"/>
  <c r="C29" i="1"/>
  <c r="B29" i="1"/>
  <c r="B27" i="1"/>
  <c r="B26" i="1"/>
  <c r="B25" i="1"/>
  <c r="B24" i="1"/>
  <c r="B22" i="1"/>
  <c r="B21" i="1"/>
  <c r="E20" i="1"/>
  <c r="C20" i="1"/>
  <c r="B20" i="1"/>
  <c r="B18" i="1"/>
  <c r="B17" i="1"/>
  <c r="B16" i="1"/>
  <c r="B15" i="1"/>
  <c r="B13" i="1"/>
  <c r="B12" i="1"/>
  <c r="E11" i="1"/>
  <c r="C11" i="1"/>
  <c r="B11" i="1"/>
  <c r="E64" i="1"/>
  <c r="E55" i="1"/>
  <c r="E46" i="1"/>
  <c r="H7" i="4" l="1"/>
  <c r="O21" i="4"/>
  <c r="M6" i="4"/>
  <c r="O19" i="4"/>
  <c r="H11" i="4"/>
  <c r="J8" i="4"/>
  <c r="O6" i="4"/>
  <c r="H6" i="4"/>
  <c r="G9" i="4"/>
  <c r="J12" i="4"/>
  <c r="N18" i="4"/>
  <c r="J19" i="4"/>
  <c r="H20" i="4"/>
  <c r="J21" i="4"/>
  <c r="K22" i="4"/>
  <c r="H22" i="4"/>
  <c r="H19" i="4"/>
  <c r="F18" i="4"/>
  <c r="I19" i="4"/>
  <c r="F9" i="4"/>
  <c r="G11" i="4"/>
  <c r="J11" i="4"/>
  <c r="F6" i="4"/>
  <c r="I22" i="4"/>
  <c r="F7" i="4"/>
  <c r="I6" i="4"/>
  <c r="K9" i="4"/>
  <c r="F8" i="4"/>
  <c r="G22" i="4"/>
  <c r="N21" i="4"/>
  <c r="L21" i="4"/>
  <c r="M9" i="4"/>
  <c r="G6" i="4"/>
  <c r="J6" i="4"/>
  <c r="G23" i="4"/>
  <c r="J22" i="4"/>
  <c r="G21" i="4"/>
  <c r="K20" i="4"/>
  <c r="M19" i="4"/>
  <c r="H21" i="4"/>
  <c r="I11" i="4"/>
  <c r="H8" i="4"/>
  <c r="G7" i="4"/>
  <c r="O8" i="4"/>
  <c r="G20" i="4"/>
  <c r="I8" i="4"/>
  <c r="I9" i="4"/>
  <c r="O11" i="4"/>
  <c r="M18" i="4"/>
  <c r="J20" i="4"/>
  <c r="G19" i="4"/>
  <c r="L20" i="4"/>
  <c r="G8" i="4"/>
  <c r="M10" i="4"/>
  <c r="M11" i="4"/>
  <c r="H9" i="4"/>
  <c r="K8" i="4"/>
  <c r="K6" i="4"/>
  <c r="G18" i="4"/>
  <c r="M21" i="4"/>
  <c r="I18" i="4"/>
  <c r="F23" i="4"/>
  <c r="H18" i="4"/>
  <c r="K10" i="4"/>
  <c r="M20" i="4"/>
  <c r="J18" i="4"/>
  <c r="L19" i="4"/>
  <c r="N20" i="4"/>
  <c r="H23" i="4"/>
  <c r="K18" i="4"/>
  <c r="O20" i="4"/>
  <c r="I23" i="4"/>
  <c r="K19" i="4"/>
  <c r="M7" i="4"/>
  <c r="M8" i="4"/>
  <c r="K7" i="4"/>
  <c r="L18" i="4"/>
  <c r="F21" i="4"/>
  <c r="J23" i="4"/>
  <c r="K23" i="4"/>
  <c r="F20" i="4"/>
  <c r="L23" i="4"/>
  <c r="K11" i="4"/>
  <c r="I21" i="4"/>
  <c r="M23" i="4"/>
  <c r="F19" i="4"/>
  <c r="I20" i="4"/>
  <c r="K21" i="4"/>
  <c r="B24" i="4"/>
  <c r="C24" i="4" s="1"/>
  <c r="D24" i="4" s="1"/>
  <c r="B90" i="1"/>
  <c r="B99" i="1"/>
  <c r="B73" i="1"/>
  <c r="B134" i="1" s="1"/>
  <c r="B76" i="1"/>
  <c r="B84" i="1"/>
  <c r="B93" i="1"/>
  <c r="B81" i="1"/>
  <c r="B87" i="1"/>
  <c r="B97" i="1"/>
  <c r="D55" i="1"/>
  <c r="D46" i="1"/>
  <c r="D73" i="1"/>
  <c r="D90" i="1" s="1"/>
  <c r="D64" i="1"/>
  <c r="D20" i="1"/>
  <c r="D29" i="1"/>
  <c r="D11" i="1"/>
  <c r="B78" i="1"/>
  <c r="B139" i="1" s="1"/>
  <c r="B106" i="1"/>
  <c r="B79" i="1"/>
  <c r="B140" i="1" s="1"/>
  <c r="B95" i="1"/>
  <c r="B105" i="1"/>
  <c r="B80" i="1"/>
  <c r="B132" i="1" s="1"/>
  <c r="C73" i="1"/>
  <c r="C99" i="1" s="1"/>
  <c r="B104" i="1"/>
  <c r="B116" i="1"/>
  <c r="B101" i="1"/>
  <c r="B92" i="1"/>
  <c r="B83" i="1"/>
  <c r="B75" i="1"/>
  <c r="B94" i="1"/>
  <c r="B85" i="1"/>
  <c r="B77" i="1"/>
  <c r="B103" i="1"/>
  <c r="B74" i="1"/>
  <c r="B82" i="1"/>
  <c r="B91" i="1"/>
  <c r="C46" i="1"/>
  <c r="C55" i="1"/>
  <c r="B11" i="4" l="1"/>
  <c r="C11" i="4" s="1"/>
  <c r="D11" i="4" s="1"/>
  <c r="B20" i="4"/>
  <c r="C20" i="4" s="1"/>
  <c r="D20" i="4" s="1"/>
  <c r="B22" i="4"/>
  <c r="C22" i="4" s="1"/>
  <c r="D22" i="4" s="1"/>
  <c r="B23" i="4"/>
  <c r="C23" i="4" s="1"/>
  <c r="D23" i="4" s="1"/>
  <c r="B18" i="4"/>
  <c r="C18" i="4" s="1"/>
  <c r="D18" i="4" s="1"/>
  <c r="B7" i="4"/>
  <c r="C7" i="4" s="1"/>
  <c r="D7" i="4" s="1"/>
  <c r="B10" i="4"/>
  <c r="C10" i="4" s="1"/>
  <c r="D10" i="4" s="1"/>
  <c r="B19" i="4"/>
  <c r="C19" i="4" s="1"/>
  <c r="D19" i="4" s="1"/>
  <c r="B21" i="4"/>
  <c r="C21" i="4" s="1"/>
  <c r="D21" i="4" s="1"/>
  <c r="B12" i="4"/>
  <c r="C12" i="4" s="1"/>
  <c r="D12" i="4" s="1"/>
  <c r="B9" i="4"/>
  <c r="C9" i="4" s="1"/>
  <c r="D9" i="4" s="1"/>
  <c r="B6" i="4"/>
  <c r="C6" i="4" s="1"/>
  <c r="D6" i="4" s="1"/>
  <c r="B8" i="4"/>
  <c r="C8" i="4" s="1"/>
  <c r="D8" i="4" s="1"/>
  <c r="B125" i="1"/>
  <c r="B108" i="1"/>
  <c r="B151" i="1" s="1"/>
  <c r="D81" i="1"/>
  <c r="D99" i="1"/>
  <c r="B137" i="1"/>
  <c r="B119" i="1"/>
  <c r="B128" i="1"/>
  <c r="B111" i="1"/>
  <c r="D108" i="1"/>
  <c r="D143" i="1" s="1"/>
  <c r="B141" i="1"/>
  <c r="B131" i="1"/>
  <c r="B115" i="1"/>
  <c r="B176" i="1" s="1"/>
  <c r="B114" i="1"/>
  <c r="B166" i="1" s="1"/>
  <c r="B123" i="1"/>
  <c r="B122" i="1"/>
  <c r="B113" i="1"/>
  <c r="B174" i="1" s="1"/>
  <c r="B121" i="1"/>
  <c r="C81" i="1"/>
  <c r="C108" i="1"/>
  <c r="C116" i="1" s="1"/>
  <c r="B130" i="1"/>
  <c r="C90" i="1"/>
  <c r="D116" i="1"/>
  <c r="B138" i="1"/>
  <c r="B120" i="1"/>
  <c r="B129" i="1"/>
  <c r="B112" i="1"/>
  <c r="B160" i="1"/>
  <c r="B143" i="1"/>
  <c r="B136" i="1"/>
  <c r="B118" i="1"/>
  <c r="B127" i="1"/>
  <c r="B110" i="1"/>
  <c r="B117" i="1"/>
  <c r="B109" i="1"/>
  <c r="B126" i="1"/>
  <c r="B135" i="1"/>
  <c r="B25" i="4" l="1"/>
  <c r="C25" i="4" s="1"/>
  <c r="D25" i="4" s="1"/>
  <c r="B13" i="4"/>
  <c r="C13" i="4" s="1"/>
  <c r="D13" i="4" s="1"/>
  <c r="B169" i="1"/>
  <c r="B157" i="1"/>
  <c r="B149" i="1"/>
  <c r="B192" i="1" s="1"/>
  <c r="C125" i="1"/>
  <c r="D134" i="1"/>
  <c r="D125" i="1"/>
  <c r="B175" i="1"/>
  <c r="B172" i="1"/>
  <c r="B163" i="1"/>
  <c r="B154" i="1"/>
  <c r="B146" i="1"/>
  <c r="B167" i="1"/>
  <c r="B148" i="1"/>
  <c r="B183" i="1" s="1"/>
  <c r="B165" i="1"/>
  <c r="B158" i="1"/>
  <c r="B150" i="1"/>
  <c r="B202" i="1" s="1"/>
  <c r="B156" i="1"/>
  <c r="C134" i="1"/>
  <c r="C143" i="1"/>
  <c r="C169" i="1" s="1"/>
  <c r="B173" i="1"/>
  <c r="B164" i="1"/>
  <c r="B155" i="1"/>
  <c r="B147" i="1"/>
  <c r="B210" i="1"/>
  <c r="D160" i="1"/>
  <c r="D178" i="1"/>
  <c r="D151" i="1"/>
  <c r="D169" i="1"/>
  <c r="B145" i="1"/>
  <c r="B171" i="1"/>
  <c r="B162" i="1"/>
  <c r="B153" i="1"/>
  <c r="B195" i="1"/>
  <c r="B204" i="1"/>
  <c r="B186" i="1"/>
  <c r="B178" i="1"/>
  <c r="B161" i="1"/>
  <c r="B170" i="1"/>
  <c r="B152" i="1"/>
  <c r="B144" i="1"/>
  <c r="B32" i="4" l="1"/>
  <c r="B211" i="1"/>
  <c r="B201" i="1"/>
  <c r="B184" i="1"/>
  <c r="C160" i="1"/>
  <c r="B200" i="1"/>
  <c r="B185" i="1"/>
  <c r="B237" i="1" s="1"/>
  <c r="B191" i="1"/>
  <c r="B193" i="1"/>
  <c r="B207" i="1"/>
  <c r="B198" i="1"/>
  <c r="B189" i="1"/>
  <c r="B181" i="1"/>
  <c r="B209" i="1"/>
  <c r="C151" i="1"/>
  <c r="C178" i="1"/>
  <c r="C195" i="1" s="1"/>
  <c r="B245" i="1"/>
  <c r="B236" i="1"/>
  <c r="B227" i="1"/>
  <c r="B219" i="1"/>
  <c r="B244" i="1"/>
  <c r="B218" i="1"/>
  <c r="B235" i="1"/>
  <c r="B226" i="1"/>
  <c r="B230" i="1"/>
  <c r="B221" i="1"/>
  <c r="B213" i="1"/>
  <c r="B239" i="1"/>
  <c r="B190" i="1"/>
  <c r="B182" i="1"/>
  <c r="B199" i="1"/>
  <c r="B208" i="1"/>
  <c r="D186" i="1"/>
  <c r="D204" i="1"/>
  <c r="D195" i="1"/>
  <c r="D213" i="1"/>
  <c r="B197" i="1"/>
  <c r="B188" i="1"/>
  <c r="B180" i="1"/>
  <c r="B206" i="1"/>
  <c r="B196" i="1"/>
  <c r="B187" i="1"/>
  <c r="B179" i="1"/>
  <c r="B205" i="1"/>
  <c r="C186" i="1" l="1"/>
  <c r="C204" i="1"/>
  <c r="C213" i="1"/>
  <c r="C248" i="1" s="1"/>
  <c r="B246" i="1"/>
  <c r="B220" i="1"/>
  <c r="B272" i="1" s="1"/>
  <c r="B228" i="1"/>
  <c r="B242" i="1"/>
  <c r="B233" i="1"/>
  <c r="B224" i="1"/>
  <c r="B216" i="1"/>
  <c r="B241" i="1"/>
  <c r="B232" i="1"/>
  <c r="B223" i="1"/>
  <c r="B215" i="1"/>
  <c r="B234" i="1"/>
  <c r="B217" i="1"/>
  <c r="B243" i="1"/>
  <c r="B225" i="1"/>
  <c r="D221" i="1"/>
  <c r="D248" i="1"/>
  <c r="D239" i="1"/>
  <c r="D230" i="1"/>
  <c r="B261" i="1"/>
  <c r="B253" i="1"/>
  <c r="B279" i="1"/>
  <c r="B270" i="1"/>
  <c r="C239" i="1"/>
  <c r="B280" i="1"/>
  <c r="B262" i="1"/>
  <c r="B271" i="1"/>
  <c r="B254" i="1"/>
  <c r="B240" i="1"/>
  <c r="B222" i="1"/>
  <c r="B214" i="1"/>
  <c r="B231" i="1"/>
  <c r="B274" i="1"/>
  <c r="B265" i="1"/>
  <c r="B248" i="1"/>
  <c r="B256" i="1"/>
  <c r="B281" i="1" l="1"/>
  <c r="B255" i="1"/>
  <c r="B290" i="1" s="1"/>
  <c r="C221" i="1"/>
  <c r="C230" i="1"/>
  <c r="B263" i="1"/>
  <c r="B277" i="1"/>
  <c r="B259" i="1"/>
  <c r="B268" i="1"/>
  <c r="B251" i="1"/>
  <c r="B275" i="1"/>
  <c r="B257" i="1"/>
  <c r="B266" i="1"/>
  <c r="B249" i="1"/>
  <c r="C265" i="1"/>
  <c r="C283" i="1"/>
  <c r="C274" i="1"/>
  <c r="C256" i="1"/>
  <c r="B269" i="1"/>
  <c r="B260" i="1"/>
  <c r="B252" i="1"/>
  <c r="B278" i="1"/>
  <c r="B316" i="1"/>
  <c r="B307" i="1"/>
  <c r="B298" i="1"/>
  <c r="B267" i="1"/>
  <c r="B258" i="1"/>
  <c r="B250" i="1"/>
  <c r="B276" i="1"/>
  <c r="B306" i="1"/>
  <c r="B289" i="1"/>
  <c r="B315" i="1"/>
  <c r="B297" i="1"/>
  <c r="B309" i="1"/>
  <c r="B300" i="1"/>
  <c r="B291" i="1"/>
  <c r="B283" i="1"/>
  <c r="B314" i="1"/>
  <c r="B296" i="1"/>
  <c r="B305" i="1"/>
  <c r="B288" i="1"/>
  <c r="D256" i="1"/>
  <c r="D283" i="1"/>
  <c r="D274" i="1"/>
  <c r="D265" i="1"/>
  <c r="B312" i="1" l="1"/>
  <c r="B303" i="1"/>
  <c r="B294" i="1"/>
  <c r="B286" i="1"/>
  <c r="B349" i="1"/>
  <c r="B340" i="1"/>
  <c r="B331" i="1"/>
  <c r="B323" i="1"/>
  <c r="B333" i="1"/>
  <c r="B325" i="1"/>
  <c r="B342" i="1"/>
  <c r="B351" i="1"/>
  <c r="B341" i="1"/>
  <c r="B332" i="1"/>
  <c r="B324" i="1"/>
  <c r="B350" i="1"/>
  <c r="C309" i="1"/>
  <c r="C318" i="1"/>
  <c r="C300" i="1"/>
  <c r="C291" i="1"/>
  <c r="B313" i="1"/>
  <c r="B295" i="1"/>
  <c r="B304" i="1"/>
  <c r="B287" i="1"/>
  <c r="B318" i="1"/>
  <c r="B344" i="1"/>
  <c r="B326" i="1"/>
  <c r="B335" i="1"/>
  <c r="B292" i="1"/>
  <c r="B284" i="1"/>
  <c r="B310" i="1"/>
  <c r="B301" i="1"/>
  <c r="B311" i="1"/>
  <c r="B293" i="1"/>
  <c r="B302" i="1"/>
  <c r="B285" i="1"/>
  <c r="D300" i="1"/>
  <c r="D309" i="1"/>
  <c r="D318" i="1"/>
  <c r="D291" i="1"/>
  <c r="B347" i="1" l="1"/>
  <c r="B329" i="1"/>
  <c r="B338" i="1"/>
  <c r="B321" i="1"/>
  <c r="C344" i="1"/>
  <c r="C353" i="1"/>
  <c r="C326" i="1"/>
  <c r="C335" i="1"/>
  <c r="B386" i="1"/>
  <c r="B368" i="1"/>
  <c r="B377" i="1"/>
  <c r="B360" i="1"/>
  <c r="B379" i="1"/>
  <c r="B353" i="1"/>
  <c r="B370" i="1"/>
  <c r="B361" i="1"/>
  <c r="D326" i="1"/>
  <c r="D353" i="1"/>
  <c r="D344" i="1"/>
  <c r="D335" i="1"/>
  <c r="B385" i="1"/>
  <c r="B367" i="1"/>
  <c r="B376" i="1"/>
  <c r="B359" i="1"/>
  <c r="B328" i="1"/>
  <c r="B337" i="1"/>
  <c r="B346" i="1"/>
  <c r="B320" i="1"/>
  <c r="B330" i="1"/>
  <c r="B348" i="1"/>
  <c r="B339" i="1"/>
  <c r="B322" i="1"/>
  <c r="B384" i="1"/>
  <c r="B366" i="1"/>
  <c r="B358" i="1"/>
  <c r="B375" i="1"/>
  <c r="B336" i="1"/>
  <c r="B327" i="1"/>
  <c r="B345" i="1"/>
  <c r="B319" i="1"/>
  <c r="B382" i="1" l="1"/>
  <c r="B373" i="1"/>
  <c r="B364" i="1"/>
  <c r="B356" i="1"/>
  <c r="B419" i="1"/>
  <c r="B401" i="1"/>
  <c r="B410" i="1"/>
  <c r="B393" i="1"/>
  <c r="B403" i="1"/>
  <c r="B412" i="1"/>
  <c r="B395" i="1"/>
  <c r="B421" i="1"/>
  <c r="B380" i="1"/>
  <c r="B371" i="1"/>
  <c r="B362" i="1"/>
  <c r="B354" i="1"/>
  <c r="B402" i="1"/>
  <c r="B420" i="1"/>
  <c r="B411" i="1"/>
  <c r="B394" i="1"/>
  <c r="B381" i="1"/>
  <c r="B372" i="1"/>
  <c r="B363" i="1"/>
  <c r="B355" i="1"/>
  <c r="D370" i="1"/>
  <c r="D388" i="1"/>
  <c r="D379" i="1"/>
  <c r="D361" i="1"/>
  <c r="B357" i="1"/>
  <c r="B383" i="1"/>
  <c r="B374" i="1"/>
  <c r="B365" i="1"/>
  <c r="B414" i="1"/>
  <c r="B405" i="1"/>
  <c r="B396" i="1"/>
  <c r="B388" i="1"/>
  <c r="C379" i="1"/>
  <c r="C388" i="1"/>
  <c r="C361" i="1"/>
  <c r="C370" i="1"/>
  <c r="B417" i="1" l="1"/>
  <c r="B408" i="1"/>
  <c r="B399" i="1"/>
  <c r="B391" i="1"/>
  <c r="B406" i="1"/>
  <c r="B397" i="1"/>
  <c r="B389" i="1"/>
  <c r="B415" i="1"/>
  <c r="B431" i="1"/>
  <c r="B423" i="1"/>
  <c r="B449" i="1"/>
  <c r="B440" i="1"/>
  <c r="B455" i="1"/>
  <c r="B446" i="1"/>
  <c r="B437" i="1"/>
  <c r="B429" i="1"/>
  <c r="B456" i="1"/>
  <c r="B447" i="1"/>
  <c r="B438" i="1"/>
  <c r="B430" i="1"/>
  <c r="D405" i="1"/>
  <c r="D414" i="1"/>
  <c r="D423" i="1"/>
  <c r="D396" i="1"/>
  <c r="B416" i="1"/>
  <c r="B398" i="1"/>
  <c r="B390" i="1"/>
  <c r="B407" i="1"/>
  <c r="B428" i="1"/>
  <c r="B454" i="1"/>
  <c r="B445" i="1"/>
  <c r="B436" i="1"/>
  <c r="C414" i="1"/>
  <c r="C423" i="1"/>
  <c r="C396" i="1"/>
  <c r="C405" i="1"/>
  <c r="B418" i="1"/>
  <c r="B392" i="1"/>
  <c r="B409" i="1"/>
  <c r="B400" i="1"/>
  <c r="B452" i="1" l="1"/>
  <c r="B443" i="1"/>
  <c r="B434" i="1"/>
  <c r="B426" i="1"/>
  <c r="D440" i="1"/>
  <c r="D449" i="1"/>
  <c r="D431" i="1"/>
  <c r="B432" i="1"/>
  <c r="B450" i="1"/>
  <c r="B441" i="1"/>
  <c r="B424" i="1"/>
  <c r="B433" i="1"/>
  <c r="B451" i="1"/>
  <c r="B442" i="1"/>
  <c r="B425" i="1"/>
  <c r="C449" i="1"/>
  <c r="C431" i="1"/>
  <c r="C440" i="1"/>
  <c r="B435" i="1"/>
  <c r="B444" i="1"/>
  <c r="B453" i="1"/>
  <c r="B427" i="1"/>
</calcChain>
</file>

<file path=xl/sharedStrings.xml><?xml version="1.0" encoding="utf-8"?>
<sst xmlns="http://schemas.openxmlformats.org/spreadsheetml/2006/main" count="7472" uniqueCount="267">
  <si>
    <t>Semester 3</t>
  </si>
  <si>
    <t>Urenbesteding docenten</t>
  </si>
  <si>
    <t>Sem 3 - blok 1</t>
  </si>
  <si>
    <t>Docenten</t>
  </si>
  <si>
    <t>Ingepland</t>
  </si>
  <si>
    <t>Upw</t>
  </si>
  <si>
    <t>Dpw</t>
  </si>
  <si>
    <t>Beschikbaar</t>
  </si>
  <si>
    <t>Zelle</t>
  </si>
  <si>
    <t>Cijsouw</t>
  </si>
  <si>
    <t>Nieuwenhuize</t>
  </si>
  <si>
    <t>de Nijs</t>
  </si>
  <si>
    <t>Schippers-Vastrick</t>
  </si>
  <si>
    <t>Veen</t>
  </si>
  <si>
    <t>Vacature</t>
  </si>
  <si>
    <t>Totalen</t>
  </si>
  <si>
    <t>Rijen</t>
  </si>
  <si>
    <t>2-20</t>
  </si>
  <si>
    <t>20-46</t>
  </si>
  <si>
    <t>47-70</t>
  </si>
  <si>
    <t>71-96</t>
  </si>
  <si>
    <t>97-11</t>
  </si>
  <si>
    <t>112-126</t>
  </si>
  <si>
    <t>127-128</t>
  </si>
  <si>
    <t>129-135</t>
  </si>
  <si>
    <t>137-164</t>
  </si>
  <si>
    <t>Sem 3 - blok 2</t>
  </si>
  <si>
    <t>165-175</t>
  </si>
  <si>
    <t>176-183</t>
  </si>
  <si>
    <t>184-192</t>
  </si>
  <si>
    <t>193-200</t>
  </si>
  <si>
    <t>201-209</t>
  </si>
  <si>
    <t>210-217</t>
  </si>
  <si>
    <t>218-223</t>
  </si>
  <si>
    <t>224-230</t>
  </si>
  <si>
    <t>231-233</t>
  </si>
  <si>
    <t>*Disclaimer: dit zijn de tijden die men is ingepland. Als je voorbereidingen meeneemt dan moet tijdsinvestering maal twee voor een goede werkbelasting</t>
  </si>
  <si>
    <t>Studenten</t>
  </si>
  <si>
    <t>personen</t>
  </si>
  <si>
    <t>FTE</t>
  </si>
  <si>
    <t>per week</t>
  </si>
  <si>
    <t>Week#</t>
  </si>
  <si>
    <t>Blok#</t>
  </si>
  <si>
    <t>Date</t>
  </si>
  <si>
    <t>DoW</t>
  </si>
  <si>
    <t>Starttime</t>
  </si>
  <si>
    <t>Endtime</t>
  </si>
  <si>
    <t>Time</t>
  </si>
  <si>
    <t>Course_code</t>
  </si>
  <si>
    <t>Course_name</t>
  </si>
  <si>
    <t>Module</t>
  </si>
  <si>
    <t>Subject</t>
  </si>
  <si>
    <t>Type</t>
  </si>
  <si>
    <t>Rooster_text</t>
  </si>
  <si>
    <t>Groepen</t>
  </si>
  <si>
    <t>#studenten</t>
  </si>
  <si>
    <t>Lokalen</t>
  </si>
  <si>
    <t>Mo</t>
  </si>
  <si>
    <t>CU75016V1</t>
  </si>
  <si>
    <t>UVE</t>
  </si>
  <si>
    <t>Theory</t>
  </si>
  <si>
    <t>Introduction</t>
  </si>
  <si>
    <t>Lesson</t>
  </si>
  <si>
    <t>ICT2-NL</t>
  </si>
  <si>
    <t>GW319</t>
  </si>
  <si>
    <t>ICT2-INT</t>
  </si>
  <si>
    <t>GW027</t>
  </si>
  <si>
    <t>GEEN</t>
  </si>
  <si>
    <t>Teachers' meeting</t>
  </si>
  <si>
    <t>Meeting</t>
  </si>
  <si>
    <t>GW315</t>
  </si>
  <si>
    <t>Cijsouw;Nieuwenhuize;de Nijs;Zelle;Schippers-Vastrick;Veen</t>
  </si>
  <si>
    <t>Tu</t>
  </si>
  <si>
    <t>Functional specs</t>
  </si>
  <si>
    <t>We</t>
  </si>
  <si>
    <t>UXD</t>
  </si>
  <si>
    <t>Who is the user</t>
  </si>
  <si>
    <t>Th</t>
  </si>
  <si>
    <t>Fr</t>
  </si>
  <si>
    <t>Flow and frames</t>
  </si>
  <si>
    <t>Frontend dev</t>
  </si>
  <si>
    <t>Frontend framework 1</t>
  </si>
  <si>
    <t>ICT2-INT-A</t>
  </si>
  <si>
    <t>GW316</t>
  </si>
  <si>
    <t>ICT2-INT-B</t>
  </si>
  <si>
    <t>Frontend framework 2</t>
  </si>
  <si>
    <t>Designing the experience</t>
  </si>
  <si>
    <t>CIN</t>
  </si>
  <si>
    <t>General</t>
  </si>
  <si>
    <t>Git the workplace</t>
  </si>
  <si>
    <t>AJAX</t>
  </si>
  <si>
    <t>Testing</t>
  </si>
  <si>
    <t>Microservices</t>
  </si>
  <si>
    <t>Branching</t>
  </si>
  <si>
    <t>Frontend and one MS</t>
  </si>
  <si>
    <t>Restful MS</t>
  </si>
  <si>
    <t>Docker</t>
  </si>
  <si>
    <t>API Gateway</t>
  </si>
  <si>
    <t>Persistence</t>
  </si>
  <si>
    <t>Authentication</t>
  </si>
  <si>
    <t>Exam</t>
  </si>
  <si>
    <t>Theory exam</t>
  </si>
  <si>
    <t>VACATURE</t>
  </si>
  <si>
    <t>GW317</t>
  </si>
  <si>
    <t>DTH</t>
  </si>
  <si>
    <t>Design Sprint- day 1</t>
  </si>
  <si>
    <t>Zelle, de Nijs</t>
  </si>
  <si>
    <t>Cijsouw;Nieuwenhuize</t>
  </si>
  <si>
    <t>Guest speakers</t>
  </si>
  <si>
    <t>ICT2</t>
  </si>
  <si>
    <t>Zelle;de Nijs;Cijsouw;Nieuwenhuize</t>
  </si>
  <si>
    <t>Research</t>
  </si>
  <si>
    <t>Inspection</t>
  </si>
  <si>
    <t>Inspection moment</t>
  </si>
  <si>
    <t>Book test</t>
  </si>
  <si>
    <t>Resit</t>
  </si>
  <si>
    <t>Theory exam - esit</t>
  </si>
  <si>
    <t>Design Sprint - day 2</t>
  </si>
  <si>
    <t>EXTERN</t>
  </si>
  <si>
    <t>Design Sprint - day 3</t>
  </si>
  <si>
    <t>Cijsouw;de Nijs;Schippers-Vastrick</t>
  </si>
  <si>
    <t>Design Sprint - day 4</t>
  </si>
  <si>
    <t>Zelle, Nieuwenhuize, Cijsouw</t>
  </si>
  <si>
    <t>Design Sprint - day 5</t>
  </si>
  <si>
    <t>Zelle;Cijsouw;de Nijs;Schippers-Vastrick</t>
  </si>
  <si>
    <t>Assessment</t>
  </si>
  <si>
    <t>Zelle;Nieuwenhuize</t>
  </si>
  <si>
    <t>Cijsouw;Schippers-Vastrick</t>
  </si>
  <si>
    <t xml:space="preserve">CU75076V1 </t>
  </si>
  <si>
    <t>de Nijs;Veen</t>
  </si>
  <si>
    <t>Branching model</t>
  </si>
  <si>
    <t>Git remotes</t>
  </si>
  <si>
    <t>Set up CI/CD pipeline</t>
  </si>
  <si>
    <t>Deployment</t>
  </si>
  <si>
    <t>CU75078V1</t>
  </si>
  <si>
    <t>UVC</t>
  </si>
  <si>
    <t>Project</t>
  </si>
  <si>
    <t>Project start</t>
  </si>
  <si>
    <t>Cijsouw;de Nijs;Zelle;Veen</t>
  </si>
  <si>
    <t>Coaching</t>
  </si>
  <si>
    <t>Team set up</t>
  </si>
  <si>
    <t>GW315, GW316, GW317</t>
  </si>
  <si>
    <t>CU75076V1</t>
  </si>
  <si>
    <t>Resit Inspection moment</t>
  </si>
  <si>
    <t>Week 1 - deliverables</t>
  </si>
  <si>
    <t>CU75072V1</t>
  </si>
  <si>
    <t>DDB</t>
  </si>
  <si>
    <t>Data driven business</t>
  </si>
  <si>
    <t>de Nijs;Elliot</t>
  </si>
  <si>
    <t>CU75020V2</t>
  </si>
  <si>
    <t>SDE</t>
  </si>
  <si>
    <t>Software design</t>
  </si>
  <si>
    <t>Consultancy</t>
  </si>
  <si>
    <t>SDE - Consultancy</t>
  </si>
  <si>
    <t>Sprintplan</t>
  </si>
  <si>
    <t>Book your own projectroom</t>
  </si>
  <si>
    <t>Technical support</t>
  </si>
  <si>
    <t>CU75069V2</t>
  </si>
  <si>
    <t>PPD/A</t>
  </si>
  <si>
    <t>Elective course</t>
  </si>
  <si>
    <t>Nedbase support</t>
  </si>
  <si>
    <t>NEDBASE (EXTERN), Cijsouw</t>
  </si>
  <si>
    <t>Profesional development</t>
  </si>
  <si>
    <t>Delivery</t>
  </si>
  <si>
    <t>Demo</t>
  </si>
  <si>
    <t>Cijsouw;Nieuwenhuize;de Nijs;Zelle;Veen</t>
  </si>
  <si>
    <t>Pitch perfect</t>
  </si>
  <si>
    <t>Dragons' den</t>
  </si>
  <si>
    <t>de Nijs;Schippers-Vastrick</t>
  </si>
  <si>
    <t>Zelle;Veen</t>
  </si>
  <si>
    <t>Nieuwenhuize;Veen</t>
  </si>
  <si>
    <t>Assessment Resit</t>
  </si>
  <si>
    <t>Cijsouw;de Nijs</t>
  </si>
  <si>
    <t>Onderwerp</t>
  </si>
  <si>
    <t>Overleg</t>
  </si>
  <si>
    <t>Resit UVE Theory</t>
  </si>
  <si>
    <t>Cijsouw, Nieuwenhuize, de Nijs, Zelle, Veen</t>
  </si>
  <si>
    <t>Zelle,;Nieuwenhuize</t>
  </si>
  <si>
    <t>Detail</t>
  </si>
  <si>
    <t>SU</t>
  </si>
  <si>
    <t>Week #</t>
  </si>
  <si>
    <t>Blok week</t>
  </si>
  <si>
    <t>MO</t>
  </si>
  <si>
    <t>TU</t>
  </si>
  <si>
    <t>WE</t>
  </si>
  <si>
    <t>TH</t>
  </si>
  <si>
    <t>FR</t>
  </si>
  <si>
    <t>Holiday</t>
  </si>
  <si>
    <t>Course code</t>
  </si>
  <si>
    <t>Timeslot</t>
  </si>
  <si>
    <t>09.00 - 11.00</t>
  </si>
  <si>
    <t>09.00 - 10.30</t>
  </si>
  <si>
    <t>Roostertext</t>
  </si>
  <si>
    <t>Functional Spec</t>
  </si>
  <si>
    <t>Onderwerp (niet op rooster)</t>
  </si>
  <si>
    <t>30</t>
  </si>
  <si>
    <t>25</t>
  </si>
  <si>
    <t>13.00 - 15.00</t>
  </si>
  <si>
    <t>10.30 - 12.00</t>
  </si>
  <si>
    <t>NONE</t>
  </si>
  <si>
    <t>15.00 - 15.30</t>
  </si>
  <si>
    <t>13.00 - 13.45</t>
  </si>
  <si>
    <t>FS Applied to case</t>
  </si>
  <si>
    <t>UXD Applied to case</t>
  </si>
  <si>
    <t>Recurring event every week</t>
  </si>
  <si>
    <t>ICT-INT-B</t>
  </si>
  <si>
    <t>Zelle, de Nijs, Cijsouw, Nieuwenhuize</t>
  </si>
  <si>
    <t>GW010</t>
  </si>
  <si>
    <t>14.00 - 14.45</t>
  </si>
  <si>
    <t>ICT-INT-A</t>
  </si>
  <si>
    <t>-</t>
  </si>
  <si>
    <t>Play with NextJS</t>
  </si>
  <si>
    <t>GIT the workplace</t>
  </si>
  <si>
    <t>MS Applied to case</t>
  </si>
  <si>
    <t>GIT Applied to case</t>
  </si>
  <si>
    <t>Frontend with AJAX</t>
  </si>
  <si>
    <t>Introduction in MS</t>
  </si>
  <si>
    <t>Frontend with one MS</t>
  </si>
  <si>
    <t>Niewenhuize</t>
  </si>
  <si>
    <t>Frontend withj AJAX</t>
  </si>
  <si>
    <t>Introduction MS</t>
  </si>
  <si>
    <t>Api Gateway</t>
  </si>
  <si>
    <t>Docker Applied to case</t>
  </si>
  <si>
    <t>09.00 - 13.00</t>
  </si>
  <si>
    <t>ICT-INT-A; ICT-INT-B</t>
  </si>
  <si>
    <t>External</t>
  </si>
  <si>
    <t>09.00 - 12.00</t>
  </si>
  <si>
    <t>50</t>
  </si>
  <si>
    <t>Zelle; de Nijs; Nieuwenhuize; Vastrik-Schippers; Cijsouw;Elliot</t>
  </si>
  <si>
    <t>Vastrik-Schipper</t>
  </si>
  <si>
    <t>14.00 - 17.00</t>
  </si>
  <si>
    <t>11.00 - 12.00</t>
  </si>
  <si>
    <t>Guest speaker</t>
  </si>
  <si>
    <t>ICT2-NL; ICT2-INT</t>
  </si>
  <si>
    <t>GPCM</t>
  </si>
  <si>
    <t>Zelle; Nieuwenhuize; Cijsouw; de Nijs</t>
  </si>
  <si>
    <t>13.00 - 14.00</t>
  </si>
  <si>
    <t>INT2-B</t>
  </si>
  <si>
    <t>09.00</t>
  </si>
  <si>
    <t>11.00</t>
  </si>
  <si>
    <t>13.00</t>
  </si>
  <si>
    <t>15.00</t>
  </si>
  <si>
    <t>15.30</t>
  </si>
  <si>
    <t>Cijsouw, Nieuwenhuize, de Nijs, Zelle, Schippers-Vastrik</t>
  </si>
  <si>
    <t>10.30</t>
  </si>
  <si>
    <t>12.00</t>
  </si>
  <si>
    <t>14.00</t>
  </si>
  <si>
    <t>Function specs</t>
  </si>
  <si>
    <t>Cijsouw, Nieuwenhuize</t>
  </si>
  <si>
    <t>17.00</t>
  </si>
  <si>
    <t>Schippers-Vastrik</t>
  </si>
  <si>
    <t>10.00</t>
  </si>
  <si>
    <t>16.00</t>
  </si>
  <si>
    <t>Cijsouw, de Nijs, Schippers-Vastrik</t>
  </si>
  <si>
    <t>Zelle, Cijsouw, de Nijs, Schippers-Vastrik</t>
  </si>
  <si>
    <t>Zelle, Nieuwenhuize</t>
  </si>
  <si>
    <t>Cijsouw, Schippers-Vastrick</t>
  </si>
  <si>
    <t>de Nijs, VACATURE</t>
  </si>
  <si>
    <t>Cijsouw, Nieuwenhuize, de Nijs, Zelle</t>
  </si>
  <si>
    <t>Cijsouw, Nieuwenhuize, de Nijs, Zelle, VACATURE</t>
  </si>
  <si>
    <t>de Nijs, Elliot</t>
  </si>
  <si>
    <t xml:space="preserve">09.00 </t>
  </si>
  <si>
    <t>14.30</t>
  </si>
  <si>
    <t>PPD/E</t>
  </si>
  <si>
    <t>Roles</t>
  </si>
  <si>
    <t>de Nijs, Schippers-Vastrik</t>
  </si>
  <si>
    <t>Zelle, VACATURE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</si>
</sst>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]hh:mm;@" x16r2:formatCode16="[$-en-NL,1]hh:mm;@"/>
    <numFmt numFmtId="165" formatCode="0.0"/>
    <numFmt numFmtId="166" formatCode="dd/mm/yyyy;@"/>
  </numFmts>
  <fonts count="12" x14ac:knownFonts="1"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sz val="10"/>
      <color rgb="FF9C0006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  <font>
      <sz val="24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  <font>
      <sz val="12"/>
      <color theme="1"/>
      <name val="Calibri"/>
      <family val="2"/>
    </font>
    <font>
      <sz val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83F2"/>
        <bgColor indexed="64"/>
      </patternFill>
    </fill>
    <fill>
      <patternFill patternType="solid">
        <fgColor rgb="FF7DF8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F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FE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16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6" borderId="2" xfId="0" applyNumberFormat="1" applyFill="1" applyBorder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9" fontId="0" fillId="8" borderId="2" xfId="0" applyNumberForma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9" borderId="2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49" fontId="0" fillId="9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9" fontId="0" fillId="8" borderId="0" xfId="0" applyNumberFormat="1" applyFill="1" applyAlignment="1">
      <alignment horizontal="center" vertical="center" wrapText="1"/>
    </xf>
    <xf numFmtId="49" fontId="0" fillId="10" borderId="2" xfId="0" applyNumberForma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 wrapText="1"/>
    </xf>
    <xf numFmtId="49" fontId="0" fillId="11" borderId="2" xfId="0" applyNumberForma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11" xfId="0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12" borderId="0" xfId="0" applyFont="1" applyFill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13" borderId="2" xfId="0" applyFill="1" applyBorder="1" applyAlignment="1">
      <alignment horizontal="left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11" xfId="0" applyFill="1" applyBorder="1" applyAlignment="1">
      <alignment horizontal="left" vertical="center"/>
    </xf>
    <xf numFmtId="0" fontId="0" fillId="13" borderId="11" xfId="0" applyFill="1" applyBorder="1" applyAlignment="1">
      <alignment horizontal="center" vertical="center"/>
    </xf>
    <xf numFmtId="0" fontId="5" fillId="10" borderId="6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4" fillId="13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center" vertical="center"/>
    </xf>
    <xf numFmtId="0" fontId="4" fillId="13" borderId="11" xfId="0" applyFont="1" applyFill="1" applyBorder="1" applyAlignment="1">
      <alignment horizontal="left" vertical="center"/>
    </xf>
    <xf numFmtId="0" fontId="4" fillId="13" borderId="11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3" borderId="2" xfId="0" applyFill="1" applyBorder="1" applyAlignment="1">
      <alignment vertical="center"/>
    </xf>
    <xf numFmtId="0" fontId="0" fillId="13" borderId="3" xfId="0" applyFill="1" applyBorder="1" applyAlignment="1">
      <alignment vertical="center"/>
    </xf>
    <xf numFmtId="0" fontId="0" fillId="13" borderId="14" xfId="0" applyFill="1" applyBorder="1" applyAlignment="1">
      <alignment vertical="center"/>
    </xf>
    <xf numFmtId="0" fontId="0" fillId="13" borderId="0" xfId="0" applyFill="1" applyAlignment="1">
      <alignment vertical="center"/>
    </xf>
    <xf numFmtId="0" fontId="0" fillId="13" borderId="9" xfId="0" applyFill="1" applyBorder="1" applyAlignment="1">
      <alignment vertical="center"/>
    </xf>
    <xf numFmtId="0" fontId="0" fillId="13" borderId="9" xfId="0" applyFill="1" applyBorder="1" applyAlignment="1">
      <alignment horizontal="left" vertical="center"/>
    </xf>
    <xf numFmtId="0" fontId="0" fillId="13" borderId="14" xfId="0" applyFill="1" applyBorder="1" applyAlignment="1">
      <alignment horizontal="left" vertical="center"/>
    </xf>
    <xf numFmtId="0" fontId="4" fillId="13" borderId="9" xfId="0" applyFont="1" applyFill="1" applyBorder="1" applyAlignment="1">
      <alignment vertical="center"/>
    </xf>
    <xf numFmtId="0" fontId="4" fillId="13" borderId="14" xfId="0" applyFont="1" applyFill="1" applyBorder="1" applyAlignment="1">
      <alignment vertical="center"/>
    </xf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0" fontId="4" fillId="13" borderId="0" xfId="0" applyFont="1" applyFill="1" applyAlignment="1">
      <alignment vertical="center"/>
    </xf>
    <xf numFmtId="0" fontId="4" fillId="13" borderId="11" xfId="0" applyFont="1" applyFill="1" applyBorder="1" applyAlignment="1">
      <alignment vertical="center"/>
    </xf>
    <xf numFmtId="0" fontId="4" fillId="13" borderId="2" xfId="0" applyFont="1" applyFill="1" applyBorder="1" applyAlignment="1">
      <alignment vertical="center"/>
    </xf>
    <xf numFmtId="0" fontId="3" fillId="15" borderId="14" xfId="0" applyFont="1" applyFill="1" applyBorder="1" applyAlignment="1">
      <alignment vertical="center"/>
    </xf>
    <xf numFmtId="0" fontId="4" fillId="13" borderId="15" xfId="0" applyFont="1" applyFill="1" applyBorder="1" applyAlignment="1">
      <alignment vertical="center"/>
    </xf>
    <xf numFmtId="0" fontId="0" fillId="13" borderId="6" xfId="0" applyFill="1" applyBorder="1" applyAlignment="1">
      <alignment vertical="center"/>
    </xf>
    <xf numFmtId="0" fontId="4" fillId="13" borderId="6" xfId="0" applyFont="1" applyFill="1" applyBorder="1" applyAlignment="1">
      <alignment vertical="center"/>
    </xf>
    <xf numFmtId="0" fontId="0" fillId="13" borderId="4" xfId="0" applyFill="1" applyBorder="1" applyAlignment="1">
      <alignment vertical="center"/>
    </xf>
    <xf numFmtId="49" fontId="5" fillId="10" borderId="6" xfId="0" applyNumberFormat="1" applyFon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13" borderId="0" xfId="0" applyNumberFormat="1" applyFill="1" applyAlignment="1">
      <alignment horizontal="center" vertical="center"/>
    </xf>
    <xf numFmtId="164" fontId="0" fillId="13" borderId="11" xfId="0" applyNumberFormat="1" applyFill="1" applyBorder="1" applyAlignment="1">
      <alignment horizontal="center" vertical="center"/>
    </xf>
    <xf numFmtId="20" fontId="0" fillId="13" borderId="2" xfId="0" applyNumberFormat="1" applyFill="1" applyBorder="1" applyAlignment="1">
      <alignment horizontal="center" vertical="center"/>
    </xf>
    <xf numFmtId="20" fontId="0" fillId="13" borderId="0" xfId="0" applyNumberFormat="1" applyFill="1" applyAlignment="1">
      <alignment horizontal="center" vertical="center"/>
    </xf>
    <xf numFmtId="20" fontId="0" fillId="13" borderId="11" xfId="0" applyNumberFormat="1" applyFill="1" applyBorder="1" applyAlignment="1">
      <alignment horizontal="center" vertical="center"/>
    </xf>
    <xf numFmtId="20" fontId="4" fillId="13" borderId="0" xfId="0" applyNumberFormat="1" applyFont="1" applyFill="1" applyAlignment="1">
      <alignment horizontal="center" vertical="center"/>
    </xf>
    <xf numFmtId="20" fontId="4" fillId="13" borderId="11" xfId="0" applyNumberFormat="1" applyFont="1" applyFill="1" applyBorder="1" applyAlignment="1">
      <alignment horizontal="center" vertical="center"/>
    </xf>
    <xf numFmtId="20" fontId="4" fillId="13" borderId="2" xfId="0" applyNumberFormat="1" applyFont="1" applyFill="1" applyBorder="1" applyAlignment="1">
      <alignment horizontal="center" vertical="center"/>
    </xf>
    <xf numFmtId="20" fontId="4" fillId="13" borderId="6" xfId="0" applyNumberFormat="1" applyFon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2" fontId="0" fillId="13" borderId="11" xfId="0" applyNumberFormat="1" applyFill="1" applyBorder="1" applyAlignment="1">
      <alignment horizontal="center" vertical="center"/>
    </xf>
    <xf numFmtId="2" fontId="4" fillId="13" borderId="11" xfId="0" applyNumberFormat="1" applyFont="1" applyFill="1" applyBorder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8" fillId="0" borderId="0" xfId="0" applyFont="1"/>
    <xf numFmtId="165" fontId="8" fillId="0" borderId="0" xfId="0" applyNumberFormat="1" applyFont="1"/>
    <xf numFmtId="0" fontId="0" fillId="13" borderId="20" xfId="0" applyFill="1" applyBorder="1" applyAlignment="1">
      <alignment horizontal="left" vertical="center"/>
    </xf>
    <xf numFmtId="2" fontId="0" fillId="13" borderId="20" xfId="0" applyNumberFormat="1" applyFill="1" applyBorder="1" applyAlignment="1">
      <alignment horizontal="center" vertical="center"/>
    </xf>
    <xf numFmtId="14" fontId="0" fillId="13" borderId="0" xfId="0" applyNumberFormat="1" applyFill="1" applyAlignment="1">
      <alignment horizontal="right" vertical="center"/>
    </xf>
    <xf numFmtId="0" fontId="5" fillId="10" borderId="6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14" fontId="4" fillId="15" borderId="8" xfId="0" applyNumberFormat="1" applyFont="1" applyFill="1" applyBorder="1" applyAlignment="1">
      <alignment horizontal="right"/>
    </xf>
    <xf numFmtId="14" fontId="4" fillId="15" borderId="2" xfId="0" applyNumberFormat="1" applyFont="1" applyFill="1" applyBorder="1" applyAlignment="1">
      <alignment horizontal="right"/>
    </xf>
    <xf numFmtId="14" fontId="4" fillId="15" borderId="0" xfId="0" applyNumberFormat="1" applyFont="1" applyFill="1" applyAlignment="1">
      <alignment horizontal="right"/>
    </xf>
    <xf numFmtId="14" fontId="0" fillId="13" borderId="2" xfId="0" applyNumberFormat="1" applyFill="1" applyBorder="1" applyAlignment="1">
      <alignment horizontal="right" vertical="center"/>
    </xf>
    <xf numFmtId="14" fontId="0" fillId="13" borderId="20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6" fontId="0" fillId="13" borderId="1" xfId="0" applyNumberFormat="1" applyFill="1" applyBorder="1" applyAlignment="1">
      <alignment horizontal="right" vertical="center"/>
    </xf>
    <xf numFmtId="166" fontId="0" fillId="13" borderId="8" xfId="0" applyNumberFormat="1" applyFill="1" applyBorder="1" applyAlignment="1">
      <alignment horizontal="right" vertical="center"/>
    </xf>
    <xf numFmtId="166" fontId="0" fillId="13" borderId="16" xfId="0" applyNumberFormat="1" applyFill="1" applyBorder="1" applyAlignment="1">
      <alignment horizontal="right" vertical="center"/>
    </xf>
    <xf numFmtId="14" fontId="4" fillId="13" borderId="11" xfId="0" applyNumberFormat="1" applyFont="1" applyFill="1" applyBorder="1" applyAlignment="1">
      <alignment horizontal="right" vertical="center"/>
    </xf>
    <xf numFmtId="14" fontId="0" fillId="13" borderId="11" xfId="0" applyNumberFormat="1" applyFill="1" applyBorder="1" applyAlignment="1">
      <alignment horizontal="right" vertical="center"/>
    </xf>
    <xf numFmtId="14" fontId="0" fillId="13" borderId="6" xfId="0" applyNumberFormat="1" applyFill="1" applyBorder="1" applyAlignment="1">
      <alignment horizontal="right" vertical="center"/>
    </xf>
    <xf numFmtId="0" fontId="10" fillId="14" borderId="1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1" xfId="0" applyFont="1" applyFill="1" applyBorder="1" applyAlignment="1">
      <alignment horizontal="center" vertical="center"/>
    </xf>
    <xf numFmtId="0" fontId="10" fillId="14" borderId="23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10" fillId="14" borderId="22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0" fillId="14" borderId="19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0" fillId="13" borderId="25" xfId="0" applyFill="1" applyBorder="1" applyAlignment="1">
      <alignment vertical="center"/>
    </xf>
    <xf numFmtId="14" fontId="0" fillId="13" borderId="21" xfId="0" applyNumberFormat="1" applyFill="1" applyBorder="1" applyAlignment="1">
      <alignment horizontal="right" vertical="center"/>
    </xf>
    <xf numFmtId="0" fontId="0" fillId="13" borderId="26" xfId="0" applyFill="1" applyBorder="1" applyAlignment="1">
      <alignment horizontal="center" vertical="center"/>
    </xf>
    <xf numFmtId="20" fontId="4" fillId="13" borderId="26" xfId="0" applyNumberFormat="1" applyFont="1" applyFill="1" applyBorder="1" applyAlignment="1">
      <alignment horizontal="center" vertical="center"/>
    </xf>
    <xf numFmtId="0" fontId="0" fillId="13" borderId="26" xfId="0" applyFill="1" applyBorder="1" applyAlignment="1">
      <alignment horizontal="left" vertical="center"/>
    </xf>
    <xf numFmtId="0" fontId="0" fillId="13" borderId="26" xfId="0" applyFill="1" applyBorder="1" applyAlignment="1">
      <alignment vertical="center"/>
    </xf>
    <xf numFmtId="0" fontId="4" fillId="13" borderId="26" xfId="0" applyFont="1" applyFill="1" applyBorder="1" applyAlignment="1">
      <alignment vertical="center"/>
    </xf>
    <xf numFmtId="0" fontId="0" fillId="13" borderId="22" xfId="0" applyFill="1" applyBorder="1" applyAlignment="1">
      <alignment vertical="center"/>
    </xf>
    <xf numFmtId="14" fontId="0" fillId="13" borderId="27" xfId="0" applyNumberFormat="1" applyFill="1" applyBorder="1" applyAlignment="1">
      <alignment horizontal="right" vertical="center"/>
    </xf>
    <xf numFmtId="0" fontId="0" fillId="13" borderId="28" xfId="0" applyFill="1" applyBorder="1" applyAlignment="1">
      <alignment vertical="center"/>
    </xf>
    <xf numFmtId="14" fontId="0" fillId="13" borderId="23" xfId="0" applyNumberFormat="1" applyFill="1" applyBorder="1" applyAlignment="1">
      <alignment horizontal="right" vertical="center"/>
    </xf>
    <xf numFmtId="0" fontId="0" fillId="13" borderId="20" xfId="0" applyFill="1" applyBorder="1" applyAlignment="1">
      <alignment horizontal="center" vertical="center"/>
    </xf>
    <xf numFmtId="20" fontId="4" fillId="13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vertical="center"/>
    </xf>
    <xf numFmtId="0" fontId="4" fillId="13" borderId="20" xfId="0" applyFont="1" applyFill="1" applyBorder="1" applyAlignment="1">
      <alignment vertical="center"/>
    </xf>
    <xf numFmtId="0" fontId="0" fillId="13" borderId="24" xfId="0" applyFill="1" applyBorder="1" applyAlignment="1">
      <alignment vertical="center"/>
    </xf>
    <xf numFmtId="0" fontId="10" fillId="14" borderId="20" xfId="0" applyFont="1" applyFill="1" applyBorder="1" applyAlignment="1">
      <alignment horizontal="center" vertical="center"/>
    </xf>
    <xf numFmtId="0" fontId="0" fillId="13" borderId="17" xfId="0" applyFill="1" applyBorder="1" applyAlignment="1">
      <alignment vertical="center"/>
    </xf>
    <xf numFmtId="0" fontId="11" fillId="15" borderId="14" xfId="0" applyFont="1" applyFill="1" applyBorder="1" applyAlignment="1">
      <alignment vertical="center"/>
    </xf>
    <xf numFmtId="0" fontId="4" fillId="15" borderId="0" xfId="0" applyFont="1" applyFill="1" applyAlignment="1">
      <alignment vertical="center"/>
    </xf>
    <xf numFmtId="0" fontId="0" fillId="13" borderId="15" xfId="0" applyFill="1" applyBorder="1" applyAlignment="1">
      <alignment horizontal="left" vertical="center"/>
    </xf>
    <xf numFmtId="2" fontId="4" fillId="13" borderId="2" xfId="0" applyNumberFormat="1" applyFont="1" applyFill="1" applyBorder="1" applyAlignment="1">
      <alignment horizontal="center" vertical="center"/>
    </xf>
    <xf numFmtId="2" fontId="4" fillId="13" borderId="0" xfId="0" applyNumberFormat="1" applyFont="1" applyFill="1" applyAlignment="1">
      <alignment horizontal="center" vertical="center"/>
    </xf>
    <xf numFmtId="2" fontId="0" fillId="13" borderId="0" xfId="0" applyNumberFormat="1" applyFill="1" applyAlignment="1">
      <alignment vertical="center"/>
    </xf>
    <xf numFmtId="2" fontId="0" fillId="13" borderId="2" xfId="0" applyNumberFormat="1" applyFill="1" applyBorder="1" applyAlignment="1">
      <alignment horizontal="left" vertical="center"/>
    </xf>
    <xf numFmtId="2" fontId="0" fillId="13" borderId="0" xfId="0" applyNumberFormat="1" applyFill="1" applyAlignment="1">
      <alignment horizontal="left" vertical="center"/>
    </xf>
    <xf numFmtId="2" fontId="0" fillId="13" borderId="11" xfId="0" applyNumberFormat="1" applyFill="1" applyBorder="1" applyAlignment="1">
      <alignment horizontal="left" vertical="center"/>
    </xf>
    <xf numFmtId="2" fontId="0" fillId="13" borderId="20" xfId="0" applyNumberFormat="1" applyFill="1" applyBorder="1" applyAlignment="1">
      <alignment horizontal="left" vertical="center"/>
    </xf>
    <xf numFmtId="2" fontId="4" fillId="13" borderId="11" xfId="0" applyNumberFormat="1" applyFont="1" applyFill="1" applyBorder="1" applyAlignment="1">
      <alignment horizontal="left" vertical="center"/>
    </xf>
    <xf numFmtId="2" fontId="4" fillId="13" borderId="2" xfId="0" applyNumberFormat="1" applyFont="1" applyFill="1" applyBorder="1" applyAlignment="1">
      <alignment horizontal="left" vertical="center"/>
    </xf>
    <xf numFmtId="2" fontId="4" fillId="13" borderId="0" xfId="0" applyNumberFormat="1" applyFont="1" applyFill="1" applyAlignment="1">
      <alignment horizontal="left" vertical="center"/>
    </xf>
    <xf numFmtId="14" fontId="0" fillId="13" borderId="1" xfId="0" applyNumberFormat="1" applyFill="1" applyBorder="1" applyAlignment="1">
      <alignment horizontal="right" vertical="center"/>
    </xf>
    <xf numFmtId="14" fontId="0" fillId="13" borderId="8" xfId="0" applyNumberFormat="1" applyFill="1" applyBorder="1" applyAlignment="1">
      <alignment horizontal="right" vertical="center"/>
    </xf>
    <xf numFmtId="14" fontId="0" fillId="13" borderId="10" xfId="0" applyNumberFormat="1" applyFill="1" applyBorder="1" applyAlignment="1">
      <alignment horizontal="right" vertical="center"/>
    </xf>
    <xf numFmtId="164" fontId="4" fillId="13" borderId="0" xfId="0" applyNumberFormat="1" applyFont="1" applyFill="1" applyAlignment="1">
      <alignment horizontal="center" vertical="center"/>
    </xf>
    <xf numFmtId="164" fontId="4" fillId="13" borderId="11" xfId="0" applyNumberFormat="1" applyFont="1" applyFill="1" applyBorder="1" applyAlignment="1">
      <alignment horizontal="center" vertical="center"/>
    </xf>
    <xf numFmtId="164" fontId="4" fillId="13" borderId="2" xfId="0" applyNumberFormat="1" applyFont="1" applyFill="1" applyBorder="1" applyAlignment="1">
      <alignment horizontal="center" vertical="center"/>
    </xf>
    <xf numFmtId="164" fontId="4" fillId="13" borderId="26" xfId="0" applyNumberFormat="1" applyFont="1" applyFill="1" applyBorder="1" applyAlignment="1">
      <alignment horizontal="center" vertical="center"/>
    </xf>
    <xf numFmtId="164" fontId="4" fillId="13" borderId="2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13" borderId="29" xfId="0" applyFill="1" applyBorder="1" applyAlignment="1">
      <alignment vertical="center"/>
    </xf>
    <xf numFmtId="0" fontId="0" fillId="13" borderId="30" xfId="0" applyFill="1" applyBorder="1" applyAlignment="1">
      <alignment vertical="center"/>
    </xf>
    <xf numFmtId="0" fontId="0" fillId="13" borderId="31" xfId="0" applyFill="1" applyBorder="1" applyAlignment="1">
      <alignment vertical="center"/>
    </xf>
    <xf numFmtId="0" fontId="10" fillId="0" borderId="0" xfId="0" applyFont="1"/>
    <xf numFmtId="0" fontId="10" fillId="10" borderId="5" xfId="0" applyFont="1" applyFill="1" applyBorder="1" applyAlignment="1">
      <alignment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2" fontId="10" fillId="16" borderId="8" xfId="0" applyNumberFormat="1" applyFont="1" applyFill="1" applyBorder="1" applyAlignment="1">
      <alignment horizontal="center" vertical="center"/>
    </xf>
    <xf numFmtId="2" fontId="10" fillId="17" borderId="0" xfId="0" applyNumberFormat="1" applyFont="1" applyFill="1" applyAlignment="1">
      <alignment horizontal="center" vertical="center"/>
    </xf>
    <xf numFmtId="2" fontId="10" fillId="18" borderId="0" xfId="0" applyNumberFormat="1" applyFont="1" applyFill="1" applyAlignment="1">
      <alignment horizontal="center" vertical="center"/>
    </xf>
    <xf numFmtId="2" fontId="10" fillId="19" borderId="9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2" fontId="10" fillId="16" borderId="10" xfId="0" applyNumberFormat="1" applyFont="1" applyFill="1" applyBorder="1" applyAlignment="1">
      <alignment horizontal="center" vertical="center"/>
    </xf>
    <xf numFmtId="2" fontId="10" fillId="17" borderId="11" xfId="0" applyNumberFormat="1" applyFont="1" applyFill="1" applyBorder="1" applyAlignment="1">
      <alignment horizontal="center" vertical="center"/>
    </xf>
    <xf numFmtId="2" fontId="10" fillId="18" borderId="11" xfId="0" applyNumberFormat="1" applyFont="1" applyFill="1" applyBorder="1" applyAlignment="1">
      <alignment horizontal="center" vertical="center"/>
    </xf>
    <xf numFmtId="2" fontId="10" fillId="19" borderId="12" xfId="0" applyNumberFormat="1" applyFont="1" applyFill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65" fontId="10" fillId="0" borderId="0" xfId="0" applyNumberFormat="1" applyFont="1"/>
    <xf numFmtId="16" fontId="2" fillId="0" borderId="2" xfId="0" applyNumberFormat="1" applyFont="1" applyBorder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9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FE3"/>
      <color rgb="FFFFC7CE"/>
      <color rgb="FF7DF8FF"/>
      <color rgb="FFC6EFCE"/>
      <color rgb="FFFFFD00"/>
      <color rgb="FFFF8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8EB7-2594-8047-A152-ED0C8DDC51EE}">
  <dimension ref="A1:Y33"/>
  <sheetViews>
    <sheetView tabSelected="1" workbookViewId="0">
      <selection activeCell="D2" sqref="D2"/>
    </sheetView>
  </sheetViews>
  <sheetFormatPr baseColWidth="10" defaultColWidth="11.3984375" defaultRowHeight="12.75" customHeight="1" x14ac:dyDescent="0.2"/>
  <cols>
    <col min="1" max="1" width="33" customWidth="1"/>
    <col min="2" max="2" width="10.19921875" bestFit="1" customWidth="1"/>
    <col min="3" max="3" width="9.796875" bestFit="1" customWidth="1"/>
    <col min="4" max="4" width="5.3984375" bestFit="1" customWidth="1"/>
    <col min="5" max="5" width="12.19921875" bestFit="1" customWidth="1"/>
    <col min="6" max="15" width="8.796875" bestFit="1" customWidth="1"/>
  </cols>
  <sheetData>
    <row r="1" spans="1:25" ht="31" x14ac:dyDescent="0.35">
      <c r="A1" s="122" t="s">
        <v>0</v>
      </c>
    </row>
    <row r="2" spans="1:25" ht="26" x14ac:dyDescent="0.3">
      <c r="A2" s="121" t="s">
        <v>1</v>
      </c>
    </row>
    <row r="3" spans="1:25" ht="26" x14ac:dyDescent="0.3">
      <c r="A3" s="121"/>
    </row>
    <row r="4" spans="1:25" s="205" customFormat="1" ht="16" x14ac:dyDescent="0.2">
      <c r="A4" s="205" t="s">
        <v>2</v>
      </c>
    </row>
    <row r="5" spans="1:25" s="205" customFormat="1" ht="16" x14ac:dyDescent="0.2">
      <c r="A5" s="206" t="s">
        <v>3</v>
      </c>
      <c r="B5" s="207" t="s">
        <v>4</v>
      </c>
      <c r="C5" s="208" t="s">
        <v>5</v>
      </c>
      <c r="D5" s="208" t="s">
        <v>6</v>
      </c>
      <c r="E5" s="209" t="s">
        <v>7</v>
      </c>
      <c r="F5" s="208">
        <v>1</v>
      </c>
      <c r="G5" s="208">
        <v>2</v>
      </c>
      <c r="H5" s="208">
        <v>3</v>
      </c>
      <c r="I5" s="208">
        <v>4</v>
      </c>
      <c r="J5" s="208">
        <v>5</v>
      </c>
      <c r="K5" s="208">
        <v>6</v>
      </c>
      <c r="L5" s="208">
        <v>7</v>
      </c>
      <c r="M5" s="208">
        <v>8</v>
      </c>
      <c r="N5" s="208">
        <v>9</v>
      </c>
      <c r="O5" s="209">
        <v>10</v>
      </c>
      <c r="P5" s="150"/>
      <c r="Q5" s="150"/>
      <c r="R5" s="150"/>
      <c r="S5" s="150"/>
      <c r="T5" s="150"/>
      <c r="U5" s="150"/>
      <c r="V5" s="150"/>
      <c r="W5" s="150"/>
      <c r="X5" s="150"/>
      <c r="Y5" s="150"/>
    </row>
    <row r="6" spans="1:25" s="205" customFormat="1" ht="16" x14ac:dyDescent="0.2">
      <c r="A6" s="210" t="s">
        <v>8</v>
      </c>
      <c r="B6" s="211">
        <f>SUM(F6:O6)</f>
        <v>86</v>
      </c>
      <c r="C6" s="212">
        <f t="shared" ref="C6:C13" si="0">B6/6</f>
        <v>14.333333333333334</v>
      </c>
      <c r="D6" s="213">
        <f>C6/8</f>
        <v>1.7916666666666667</v>
      </c>
      <c r="E6" s="214">
        <v>16</v>
      </c>
      <c r="F6" s="215">
        <f>SUMIF('sem-3-large-int-class'!Q2:Q20,"*Zelle*",'sem-3-large-int-class'!G2:G20)</f>
        <v>4.5000000000000009</v>
      </c>
      <c r="G6" s="216">
        <f>SUMIF('sem-3-large-int-class'!Q21:Q46,"*Zelle*",'sem-3-large-int-class'!G21:G46)</f>
        <v>10</v>
      </c>
      <c r="H6" s="216">
        <f>SUMIF('sem-3-large-int-class'!Q47:Q70,"*Zelle*",'sem-3-large-int-class'!G47:G70)</f>
        <v>10</v>
      </c>
      <c r="I6" s="216">
        <f>SUMIF('sem-3-large-int-class'!Q71:Q96,"*Zelle*",'sem-3-large-int-class'!G71:G96)</f>
        <v>10</v>
      </c>
      <c r="J6" s="216">
        <f>SUMIF('sem-3-large-int-class'!Q97:Q111,"*Zelle*",'sem-3-large-int-class'!G97:G111)</f>
        <v>10</v>
      </c>
      <c r="K6" s="216">
        <f>SUMIF('sem-3-large-int-class'!Q112:Q126,"*Zelle*",'sem-3-large-int-class'!G112:G126)</f>
        <v>12.500000000000004</v>
      </c>
      <c r="L6" s="216">
        <f>SUMIF('sem-3-large-int-class'!$Q$127:$Q$128,"*Zelle*",'sem-3-large-int-class'!$G$127:$G$128)</f>
        <v>0</v>
      </c>
      <c r="M6" s="216">
        <f>SUMIF('sem-3-large-int-class'!Q127:Q135,"*Zelle*",'sem-3-large-int-class'!G127:G135)</f>
        <v>23.999999999999996</v>
      </c>
      <c r="N6" s="217">
        <f>SUMIF('sem-3-large-int-class'!$Q$136:$Q$136,"*Zelle*",'sem-3-large-int-class'!$G$136:$G$136)</f>
        <v>0</v>
      </c>
      <c r="O6" s="218">
        <f>SUMIF('sem-3-large-int-class'!$Q$137:$Q$164,"*Zelle*",'sem-3-large-int-class'!$G$137:$G$164)</f>
        <v>5.0000000000000036</v>
      </c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s="205" customFormat="1" ht="16" x14ac:dyDescent="0.2">
      <c r="A7" s="210" t="s">
        <v>9</v>
      </c>
      <c r="B7" s="211">
        <f t="shared" ref="B7:B12" si="1">SUM(F7:O7)</f>
        <v>69.500000000000014</v>
      </c>
      <c r="C7" s="212">
        <f t="shared" si="0"/>
        <v>11.583333333333336</v>
      </c>
      <c r="D7" s="213">
        <f t="shared" ref="D7:D13" si="2">C7/8</f>
        <v>1.447916666666667</v>
      </c>
      <c r="E7" s="214">
        <v>24</v>
      </c>
      <c r="F7" s="219">
        <f>SUMIF('sem-3-large-int-class'!Q2:Q20,"*Cijsouw*",'sem-3-large-int-class'!G2:G20)</f>
        <v>10.500000000000005</v>
      </c>
      <c r="G7" s="217">
        <f>SUMIF('sem-3-large-int-class'!$Q$20:$Q$46,"*Cijsouw*",'sem-3-large-int-class'!$G$20:$G$46)</f>
        <v>6.0000000000000027</v>
      </c>
      <c r="H7" s="217">
        <f>SUMIF('sem-3-large-int-class'!$Q$47:$Q$70,"*Cijsouw*",'sem-3-large-int-class'!$G$47:$G$70)</f>
        <v>5.0000000000000009</v>
      </c>
      <c r="I7" s="217">
        <f>SUMIF('sem-3-large-int-class'!$Q$71:$Q$96,"*Cijsouw*",'sem-3-large-int-class'!$G$71:$G$96)</f>
        <v>0</v>
      </c>
      <c r="J7" s="217">
        <f>SUMIF('sem-3-large-int-class'!$Q$97:$Q$111,"*Cijsouw*",'sem-3-large-int-class'!$G$97:$G$111)</f>
        <v>0</v>
      </c>
      <c r="K7" s="217">
        <f>SUMIF('sem-3-large-int-class'!$Q$112:$Q$126,"*Cijsouw*",'sem-3-large-int-class'!$G$112:$G$126)</f>
        <v>14.000000000000004</v>
      </c>
      <c r="L7" s="217">
        <f>SUMIF('sem-3-large-int-class'!$Q$127:$Q$128,"*Cijsouw*",'sem-3-large-int-class'!$G$127:$G$128)</f>
        <v>3</v>
      </c>
      <c r="M7" s="217">
        <f>SUMIF('sem-3-large-int-class'!$Q$129:$Q$135,"*Cijsouw*",'sem-3-large-int-class'!$G$129:$G$135)</f>
        <v>30.999999999999996</v>
      </c>
      <c r="N7" s="217">
        <f>SUMIF('sem-3-large-int-class'!$Q$136:$Q$136,"*Cijsouw*",'sem-3-large-int-class'!$G$136:$G$136)</f>
        <v>0</v>
      </c>
      <c r="O7" s="220">
        <f>SUMIF('sem-3-large-int-class'!$Q$137:$Q$164,"*Cijsouw*",'sem-3-large-int-class'!$G$137:$G$164)</f>
        <v>0</v>
      </c>
    </row>
    <row r="8" spans="1:25" s="205" customFormat="1" ht="16" x14ac:dyDescent="0.2">
      <c r="A8" s="210" t="s">
        <v>10</v>
      </c>
      <c r="B8" s="211">
        <f t="shared" si="1"/>
        <v>74.000000000000014</v>
      </c>
      <c r="C8" s="212">
        <f t="shared" si="0"/>
        <v>12.333333333333336</v>
      </c>
      <c r="D8" s="213">
        <f t="shared" si="2"/>
        <v>1.541666666666667</v>
      </c>
      <c r="E8" s="214">
        <v>24</v>
      </c>
      <c r="F8" s="219">
        <f>SUMIF('sem-3-large-int-class'!Q2:Q20,"*Nieuwenhuize*",'sem-3-large-int-class'!G2:G20)</f>
        <v>0.50000000000000089</v>
      </c>
      <c r="G8" s="217">
        <f>SUMIF('sem-3-large-int-class'!$Q$20:$Q$46,"*Nieuwenhuize*",'sem-3-large-int-class'!$G$20:$G$46)</f>
        <v>7.5000000000000027</v>
      </c>
      <c r="H8" s="217">
        <f>SUMIF('sem-3-large-int-class'!$Q$47:$Q$70,"*Nieuwenhuize*",'sem-3-large-int-class'!$G$47:$G$70)</f>
        <v>7.5000000000000027</v>
      </c>
      <c r="I8" s="217">
        <f>SUMIF('sem-3-large-int-class'!$Q$71:$Q$96,"*Nieuwenhuize*",'sem-3-large-int-class'!$G$71:$G$96)</f>
        <v>10.000000000000004</v>
      </c>
      <c r="J8" s="217">
        <f>SUMIF('sem-3-large-int-class'!$Q$97:$Q$111,"*Nieuwenhuize*",'sem-3-large-int-class'!$G$97:$G$111)</f>
        <v>2.5000000000000018</v>
      </c>
      <c r="K8" s="217">
        <f>SUMIF('sem-3-large-int-class'!$Q$112:$Q$126,"*Nieuwenhuize*",'sem-3-large-int-class'!$G$112:$G$126)</f>
        <v>11.000000000000004</v>
      </c>
      <c r="L8" s="217">
        <f>SUMIF('sem-3-large-int-class'!$Q$127:$Q$128,"*Nieuwenhuize*",'sem-3-large-int-class'!$G$127:$G$128)</f>
        <v>3</v>
      </c>
      <c r="M8" s="217">
        <f>SUMIF('sem-3-large-int-class'!$Q$129:$Q$135,"*Nieuwenhuize*",'sem-3-large-int-class'!$G$129:$G$135)</f>
        <v>17</v>
      </c>
      <c r="N8" s="217">
        <f>SUMIF('sem-3-large-int-class'!$Q$136:$Q$136,"*Nieuwenhuize*",'sem-3-large-int-class'!$G$136:$G$136)</f>
        <v>0</v>
      </c>
      <c r="O8" s="220">
        <f>SUMIF('sem-3-large-int-class'!$Q$137:$Q$164,"*Nieuwenhuize*",'sem-3-large-int-class'!$G$137:$G$164)</f>
        <v>15</v>
      </c>
    </row>
    <row r="9" spans="1:25" s="205" customFormat="1" ht="16" x14ac:dyDescent="0.2">
      <c r="A9" s="210" t="s">
        <v>11</v>
      </c>
      <c r="B9" s="211">
        <f t="shared" si="1"/>
        <v>62</v>
      </c>
      <c r="C9" s="212">
        <f t="shared" si="0"/>
        <v>10.333333333333334</v>
      </c>
      <c r="D9" s="213">
        <f t="shared" si="2"/>
        <v>1.2916666666666667</v>
      </c>
      <c r="E9" s="214">
        <v>24</v>
      </c>
      <c r="F9" s="219">
        <f>SUMIF('sem-3-large-int-class'!Q2:Q20,"*de Nijs*",'sem-3-large-int-class'!G2:G20)</f>
        <v>10.500000000000004</v>
      </c>
      <c r="G9" s="217">
        <f>SUMIF('sem-3-large-int-class'!$Q$20:$Q$46,"*de Nijs*",'sem-3-large-int-class'!$G$20:$G$46)</f>
        <v>5.0000000000000009</v>
      </c>
      <c r="H9" s="217">
        <f>SUMIF('sem-3-large-int-class'!$Q$47:$Q$70,"*de Nijs*",'sem-3-large-int-class'!$G$47:$G$70)</f>
        <v>5.0000000000000009</v>
      </c>
      <c r="I9" s="217">
        <f>SUMIF('sem-3-large-int-class'!$Q$71:$Q$96,"*de Nijs*",'sem-3-large-int-class'!$G$71:$G$96)</f>
        <v>5.0000000000000009</v>
      </c>
      <c r="J9" s="217">
        <f>SUMIF('sem-3-large-int-class'!$Q$97:$Q$111,"*de Nijs*",'sem-3-large-int-class'!$G$97:$G$111)</f>
        <v>0</v>
      </c>
      <c r="K9" s="217">
        <f>SUMIF('sem-3-large-int-class'!$Q$112:$Q$126,"*de Nijs*",'sem-3-large-int-class'!$G$112:$G$126)</f>
        <v>12.500000000000004</v>
      </c>
      <c r="L9" s="217">
        <f>SUMIF('sem-3-large-int-class'!$Q$127:$Q$128,"*de Nijs*",'sem-3-large-int-class'!$G$127:$G$128)</f>
        <v>0</v>
      </c>
      <c r="M9" s="217">
        <f>SUMIF('sem-3-large-int-class'!$Q$129:$Q$135,"*de Nijs*",'sem-3-large-int-class'!$G$129:$G$135)</f>
        <v>23.999999999999996</v>
      </c>
      <c r="N9" s="217">
        <f>SUMIF('sem-3-large-int-class'!$Q$136:$Q$136,"*de Nijs*",'sem-3-large-int-class'!$G$136:$G$136)</f>
        <v>0</v>
      </c>
      <c r="O9" s="220">
        <f>SUMIF('sem-3-large-int-class'!$Q$137:$Q$164,"*de Nijs*",'sem-3-large-int-class'!$G$137:$G$164)</f>
        <v>0</v>
      </c>
    </row>
    <row r="10" spans="1:25" s="205" customFormat="1" ht="16" x14ac:dyDescent="0.2">
      <c r="A10" s="210" t="s">
        <v>12</v>
      </c>
      <c r="B10" s="211">
        <f t="shared" si="1"/>
        <v>31</v>
      </c>
      <c r="C10" s="212">
        <f t="shared" si="0"/>
        <v>5.166666666666667</v>
      </c>
      <c r="D10" s="213">
        <f t="shared" si="2"/>
        <v>0.64583333333333337</v>
      </c>
      <c r="E10" s="214">
        <v>8</v>
      </c>
      <c r="F10" s="219">
        <f>SUMIF('sem-3-large-int-class'!Q2:Q20,"*§*",'sem-3-large-int-class'!G2:G20)</f>
        <v>0</v>
      </c>
      <c r="G10" s="217">
        <f>SUMIF('sem-3-large-int-class'!$Q$20:$Q$46,"*Schippers-Vastrick*",'sem-3-large-int-class'!$G$20:$G$46)</f>
        <v>0</v>
      </c>
      <c r="H10" s="217">
        <f>SUMIF('sem-3-large-int-class'!$Q$47:$Q$70,"*Schippers-Vastrick*",'sem-3-large-int-class'!$G$47:$G$70)</f>
        <v>0</v>
      </c>
      <c r="I10" s="217">
        <f>SUMIF('sem-3-large-int-class'!$Q$71:$Q$96,"*Schippers-Vastrick*",'sem-3-large-int-class'!$G$71:$G$96)</f>
        <v>0</v>
      </c>
      <c r="J10" s="217">
        <f>SUMIF('sem-3-large-int-class'!$Q$97:$Q$111,"*Schippers-Vastrick*",'sem-3-large-int-class'!$G$97:$G$111)</f>
        <v>0</v>
      </c>
      <c r="K10" s="217">
        <f>SUMIF('sem-3-large-int-class'!$Q$112:$Q$126,"*Schippers-Vastrick*",'sem-3-large-int-class'!$G$112:$G$126)</f>
        <v>7.0000000000000018</v>
      </c>
      <c r="L10" s="217">
        <f>SUMIF('sem-3-large-int-class'!$Q$127:$Q$128,"*Schippers-Vastrick*",'sem-3-large-int-class'!$G$127:$G$128)</f>
        <v>0</v>
      </c>
      <c r="M10" s="217">
        <f>SUMIF('sem-3-large-int-class'!$Q$129:$Q$135,"*Schippers-Vastrick*",'sem-3-large-int-class'!$G$129:$G$135)</f>
        <v>23.999999999999996</v>
      </c>
      <c r="N10" s="217">
        <f>SUMIF('sem-3-large-int-class'!$Q$136:$Q$136,"*Schippers-Vastrick*",'sem-3-large-int-class'!$G$136:$G$136)</f>
        <v>0</v>
      </c>
      <c r="O10" s="220">
        <f>SUMIF('sem-3-large-int-class'!$Q$137:$Q$164,"*Schippers-Vastrick*",'sem-3-large-int-class'!$G$137:$G$164)</f>
        <v>0</v>
      </c>
    </row>
    <row r="11" spans="1:25" s="205" customFormat="1" ht="16" x14ac:dyDescent="0.2">
      <c r="A11" s="210" t="s">
        <v>13</v>
      </c>
      <c r="B11" s="211">
        <f>SUM(F11:O11)</f>
        <v>47.000000000000021</v>
      </c>
      <c r="C11" s="212">
        <f t="shared" si="0"/>
        <v>7.8333333333333366</v>
      </c>
      <c r="D11" s="213">
        <f t="shared" ref="D11" si="3">C11/8</f>
        <v>0.97916666666666707</v>
      </c>
      <c r="E11" s="214">
        <v>24</v>
      </c>
      <c r="F11" s="219">
        <f>SUMIF('sem-3-large-int-class'!Q2:Q20,"*Veen*",'sem-3-large-int-class'!G2:G20)</f>
        <v>0.50000000000000089</v>
      </c>
      <c r="G11" s="217">
        <f>SUMIF('sem-3-large-int-class'!$Q$20:$Q$46,"*Veen*",'sem-3-large-int-class'!$G$20:$G$46)</f>
        <v>5.0000000000000036</v>
      </c>
      <c r="H11" s="217">
        <f>SUMIF('sem-3-large-int-class'!$Q$47:$Q$70,"*Veen*",'sem-3-large-int-class'!$G$47:$G$70)</f>
        <v>2.5000000000000018</v>
      </c>
      <c r="I11" s="217">
        <f>SUMIF('sem-3-large-int-class'!$Q$71:$Q$96,"*Veen*",'sem-3-large-int-class'!$G$71:$G$96)</f>
        <v>7.5000000000000027</v>
      </c>
      <c r="J11" s="217">
        <f>SUMIF('sem-3-large-int-class'!$Q$97:$Q$111,"*Veen*",'sem-3-large-int-class'!$G$97:$G$111)</f>
        <v>2.5000000000000018</v>
      </c>
      <c r="K11" s="217">
        <f>SUMIF('sem-3-large-int-class'!$Q$112:$Q$126,"*Veen*",'sem-3-large-int-class'!$G$112:$G$126)</f>
        <v>4.0000000000000018</v>
      </c>
      <c r="L11" s="217">
        <f>SUMIF('sem-3-large-int-class'!$Q$127:$Q$128,"*Veen*",'sem-3-large-int-class'!$G$127:$G$128)</f>
        <v>0</v>
      </c>
      <c r="M11" s="217">
        <f>SUMIF('sem-3-large-int-class'!$Q$129:$Q$135,"*Veen*",'sem-3-large-int-class'!$G$129:$G$135)</f>
        <v>10</v>
      </c>
      <c r="N11" s="217">
        <f>SUMIF('sem-3-large-int-class'!$Q$136:$Q$136,"*Veen*",'sem-3-large-int-class'!$G$136:$G$136)</f>
        <v>0</v>
      </c>
      <c r="O11" s="220">
        <f>SUMIF('sem-3-large-int-class'!$Q$137:$Q$164,"*Veen*",'sem-3-large-int-class'!$G$137:$G$164)</f>
        <v>15.000000000000007</v>
      </c>
    </row>
    <row r="12" spans="1:25" s="205" customFormat="1" ht="16" x14ac:dyDescent="0.2">
      <c r="A12" s="221" t="s">
        <v>14</v>
      </c>
      <c r="B12" s="222">
        <f t="shared" si="1"/>
        <v>12.000000000000002</v>
      </c>
      <c r="C12" s="223">
        <f t="shared" si="0"/>
        <v>2.0000000000000004</v>
      </c>
      <c r="D12" s="224">
        <f t="shared" si="2"/>
        <v>0.25000000000000006</v>
      </c>
      <c r="E12" s="225"/>
      <c r="F12" s="226">
        <f>SUMIF('sem-3-large-int-class'!Q2:Q20,"*Vacature*",'sem-3-large-int-class'!G2:G20)</f>
        <v>0</v>
      </c>
      <c r="G12" s="227">
        <f>SUMIF('sem-3-large-int-class'!$Q$20:$Q$46,"*Vacature*",'sem-3-large-int-class'!$G$20:$G$46)</f>
        <v>0</v>
      </c>
      <c r="H12" s="227">
        <f>SUMIF('sem-3-large-int-class'!$Q$47:$Q$70,"*Vacature*",'sem-3-large-int-class'!$G$47:$G$70)</f>
        <v>0</v>
      </c>
      <c r="I12" s="227">
        <f>SUMIF('sem-3-large-int-class'!$Q$71:$Q$96,"*Vacature*",'sem-3-large-int-class'!$G$71:$G$96)</f>
        <v>0</v>
      </c>
      <c r="J12" s="227">
        <f>SUMIF('sem-3-large-int-class'!$Q$97:$Q$111,"*Vacature*",'sem-3-large-int-class'!$G$97:$G$111)</f>
        <v>9</v>
      </c>
      <c r="K12" s="227">
        <f>SUMIF('sem-3-large-int-class'!$Q$112:$Q$126,"*Vacature*",'sem-3-large-int-class'!$G$112:$G$126)</f>
        <v>3.0000000000000013</v>
      </c>
      <c r="L12" s="227">
        <f>SUMIF('sem-3-large-int-class'!$Q$127:$Q$128,"*Vacature*",'sem-3-large-int-class'!$G$127:$G$128)</f>
        <v>0</v>
      </c>
      <c r="M12" s="227">
        <f>SUMIF('sem-3-large-int-class'!$Q$129:$Q$135,"*Vacature*",'sem-3-large-int-class'!$G$129:$G$135)</f>
        <v>0</v>
      </c>
      <c r="N12" s="227">
        <f>SUMIF('sem-3-large-int-class'!$Q$136:$Q$136,"*Vacature*",'sem-3-large-int-class'!$G$136:$G$136)</f>
        <v>0</v>
      </c>
      <c r="O12" s="228">
        <f>SUMIF('sem-3-large-int-class'!$Q$137:$Q$164,"*Vacature*",'sem-3-large-int-class'!$G$137:$G$164)</f>
        <v>0</v>
      </c>
    </row>
    <row r="13" spans="1:25" s="205" customFormat="1" ht="16" x14ac:dyDescent="0.2">
      <c r="A13" s="210" t="s">
        <v>15</v>
      </c>
      <c r="B13" s="217">
        <f>SUM(B6:B12)</f>
        <v>381.5</v>
      </c>
      <c r="C13" s="212">
        <f t="shared" si="0"/>
        <v>63.583333333333336</v>
      </c>
      <c r="D13" s="213">
        <f t="shared" si="2"/>
        <v>7.947916666666667</v>
      </c>
      <c r="E13" s="217">
        <f>SUM(E6:E12)</f>
        <v>120</v>
      </c>
    </row>
    <row r="14" spans="1:25" s="205" customFormat="1" ht="16" x14ac:dyDescent="0.2">
      <c r="A14" s="229" t="s">
        <v>16</v>
      </c>
      <c r="B14" s="150"/>
      <c r="C14" s="150"/>
      <c r="D14" s="150"/>
      <c r="E14" s="150"/>
      <c r="F14" s="230" t="s">
        <v>17</v>
      </c>
      <c r="G14" s="150" t="s">
        <v>18</v>
      </c>
      <c r="H14" s="150" t="s">
        <v>19</v>
      </c>
      <c r="I14" s="150" t="s">
        <v>20</v>
      </c>
      <c r="J14" s="150" t="s">
        <v>21</v>
      </c>
      <c r="K14" s="150" t="s">
        <v>22</v>
      </c>
      <c r="L14" s="150" t="s">
        <v>23</v>
      </c>
      <c r="M14" s="150" t="s">
        <v>24</v>
      </c>
      <c r="N14" s="150">
        <v>136</v>
      </c>
      <c r="O14" s="150" t="s">
        <v>25</v>
      </c>
    </row>
    <row r="15" spans="1:25" s="205" customFormat="1" ht="16" x14ac:dyDescent="0.2">
      <c r="A15" s="229"/>
      <c r="B15" s="150"/>
      <c r="C15" s="150"/>
      <c r="D15" s="150"/>
      <c r="E15" s="150"/>
      <c r="F15" s="23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</row>
    <row r="16" spans="1:25" s="205" customFormat="1" ht="16" x14ac:dyDescent="0.2">
      <c r="A16" s="229" t="s">
        <v>26</v>
      </c>
      <c r="B16" s="150"/>
      <c r="C16" s="150"/>
      <c r="D16" s="150"/>
      <c r="E16" s="150"/>
      <c r="F16" s="23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</row>
    <row r="17" spans="1:24" s="205" customFormat="1" ht="16" x14ac:dyDescent="0.2">
      <c r="A17" s="206" t="s">
        <v>3</v>
      </c>
      <c r="B17" s="207" t="s">
        <v>4</v>
      </c>
      <c r="C17" s="208" t="s">
        <v>5</v>
      </c>
      <c r="D17" s="208" t="s">
        <v>6</v>
      </c>
      <c r="E17" s="209" t="s">
        <v>7</v>
      </c>
      <c r="F17" s="208">
        <v>1</v>
      </c>
      <c r="G17" s="208">
        <v>2</v>
      </c>
      <c r="H17" s="208">
        <v>3</v>
      </c>
      <c r="I17" s="208">
        <v>4</v>
      </c>
      <c r="J17" s="208">
        <v>5</v>
      </c>
      <c r="K17" s="208">
        <v>6</v>
      </c>
      <c r="L17" s="208">
        <v>7</v>
      </c>
      <c r="M17" s="208">
        <v>8</v>
      </c>
      <c r="N17" s="208">
        <v>9</v>
      </c>
      <c r="O17" s="209">
        <v>10</v>
      </c>
      <c r="P17" s="150"/>
      <c r="Q17" s="150"/>
      <c r="R17" s="150"/>
      <c r="S17" s="150"/>
      <c r="T17" s="150"/>
      <c r="U17" s="150"/>
      <c r="V17" s="150"/>
      <c r="W17" s="150"/>
      <c r="X17" s="150"/>
    </row>
    <row r="18" spans="1:24" s="205" customFormat="1" ht="16" x14ac:dyDescent="0.2">
      <c r="A18" s="210" t="s">
        <v>8</v>
      </c>
      <c r="B18" s="211">
        <f>SUM(F18:O18)</f>
        <v>78.999999999999986</v>
      </c>
      <c r="C18" s="212">
        <f t="shared" ref="C18:C25" si="4">B18/6</f>
        <v>13.166666666666664</v>
      </c>
      <c r="D18" s="213">
        <f>C18/8</f>
        <v>1.645833333333333</v>
      </c>
      <c r="E18" s="214">
        <v>16</v>
      </c>
      <c r="F18" s="215">
        <f>SUMIF('sem-3-large-int-class'!$Q$165:$Q$176,"*Zelle*",'sem-3-large-int-class'!$G$165:$G$176)</f>
        <v>11</v>
      </c>
      <c r="G18" s="216">
        <f>SUMIF('sem-3-large-int-class'!$Q$177:$Q$184,"*Zelle*",'sem-3-large-int-class'!$G177:$G184)</f>
        <v>8.9999999999999964</v>
      </c>
      <c r="H18" s="216">
        <f>SUMIF('sem-3-large-int-class'!$Q$186:$Q$195,"*Zelle*",'sem-3-large-int-class'!$G$186:$G$195)</f>
        <v>8.9999999999999982</v>
      </c>
      <c r="I18" s="216">
        <f>SUMIF('sem-3-large-int-class'!$Q$196:$Q$204,"*Zelle*",'sem-3-large-int-class'!$G$196:$G$204)</f>
        <v>8.9999999999999964</v>
      </c>
      <c r="J18" s="216">
        <f>SUMIF('sem-3-large-int-class'!$Q$205:$Q$214,"*Zelle*",'sem-3-large-int-class'!$G$205:$G$214)</f>
        <v>8.9999999999999982</v>
      </c>
      <c r="K18" s="216">
        <f>SUMIF('sem-3-large-int-class'!$Q$215:$Q$223,"*Zelle*",'sem-3-large-int-class'!$G$215:$G$223)</f>
        <v>8.9999999999999964</v>
      </c>
      <c r="L18" s="216">
        <f>SUMIF('sem-3-large-int-class'!$Q$224:$Q$230,"*Zelle*",'sem-3-large-int-class'!$G$224:$G$230)</f>
        <v>6.9999999999999982</v>
      </c>
      <c r="M18" s="216">
        <f>SUMIF('sem-3-large-int-class'!$Q$231:$Q$238,"*Zelle*",'sem-3-large-int-class'!$G$231:$G$238)</f>
        <v>13</v>
      </c>
      <c r="N18" s="216">
        <f>SUMIF('sem-3-large-int-class'!$Q$239:$Q$241,"*Zelle*",'sem-3-large-int-class'!$G$239:$G$241)</f>
        <v>3</v>
      </c>
      <c r="O18" s="218">
        <f>SUMIF('sem-3-large-int-class'!$Q$245:$Q$245,"*Zelle*",'sem-3-large-int-class'!$G$245:$G$245)</f>
        <v>0</v>
      </c>
      <c r="P18" s="150"/>
      <c r="Q18" s="150"/>
      <c r="R18" s="150"/>
      <c r="S18" s="150"/>
      <c r="T18" s="150"/>
      <c r="U18" s="150"/>
      <c r="V18" s="150"/>
      <c r="W18" s="150"/>
      <c r="X18" s="150"/>
    </row>
    <row r="19" spans="1:24" s="205" customFormat="1" ht="16" x14ac:dyDescent="0.2">
      <c r="A19" s="210" t="s">
        <v>9</v>
      </c>
      <c r="B19" s="211">
        <f t="shared" ref="B19:B22" si="5">SUM(F19:O19)</f>
        <v>64.999999999999986</v>
      </c>
      <c r="C19" s="212">
        <f t="shared" si="4"/>
        <v>10.83333333333333</v>
      </c>
      <c r="D19" s="213">
        <f t="shared" ref="D19:D25" si="6">C19/8</f>
        <v>1.3541666666666663</v>
      </c>
      <c r="E19" s="214">
        <v>24</v>
      </c>
      <c r="F19" s="219">
        <f>SUMIF('sem-3-large-int-class'!$Q$165:$Q$176,"*Cijsouw*",'sem-3-large-int-class'!$G$165:$G$176)</f>
        <v>9</v>
      </c>
      <c r="G19" s="217">
        <f>SUMIF('sem-3-large-int-class'!$Q$177:$Q$184,"*Cijsouw*",'sem-3-large-int-class'!$G178:$G186)</f>
        <v>7</v>
      </c>
      <c r="H19" s="217">
        <f>SUMIF('sem-3-large-int-class'!$Q$186:$Q$195,"*Cijsouw*",'sem-3-large-int-class'!$G$186:$G$195)</f>
        <v>7.9999999999999982</v>
      </c>
      <c r="I19" s="217">
        <f>SUMIF('sem-3-large-int-class'!$Q$196:$Q$204,"*Cijsouw*",'sem-3-large-int-class'!$G$196:$G$204)</f>
        <v>5.9999999999999973</v>
      </c>
      <c r="J19" s="217">
        <f>SUMIF('sem-3-large-int-class'!$Q$205:$Q$214,"*Cijsouw*",'sem-3-large-int-class'!$G$205:$G$214)</f>
        <v>7.9999999999999982</v>
      </c>
      <c r="K19" s="217">
        <f>SUMIF('sem-3-large-int-class'!$Q$215:$Q$223,"*Cijsouw*",'sem-3-large-int-class'!$G$215:$G$223)</f>
        <v>5.9999999999999973</v>
      </c>
      <c r="L19" s="217">
        <f>SUMIF('sem-3-large-int-class'!$Q$224:$Q$230,"*Cijsouw*",'sem-3-large-int-class'!$G$224:$G$230)</f>
        <v>5.9999999999999982</v>
      </c>
      <c r="M19" s="217">
        <f>SUMIF('sem-3-large-int-class'!$Q$231:$Q$238,"*Cijsouw*",'sem-3-large-int-class'!$G$231:$G$238)</f>
        <v>10</v>
      </c>
      <c r="N19" s="217">
        <f>SUMIF('sem-3-large-int-class'!$Q$239:$Q$241,"*Cijsouw*",'sem-3-large-int-class'!$G$239:$G$241)</f>
        <v>3</v>
      </c>
      <c r="O19" s="220">
        <f>SUMIF('sem-3-large-int-class'!$Q$245:$Q$245,"*Cijsouw*",'sem-3-large-int-class'!$G$245:$G$245)</f>
        <v>1.9999999999999996</v>
      </c>
      <c r="P19" s="150"/>
      <c r="Q19" s="150"/>
      <c r="R19" s="150"/>
      <c r="S19" s="150"/>
      <c r="T19" s="150"/>
      <c r="U19" s="150"/>
      <c r="V19" s="150"/>
      <c r="W19" s="150"/>
      <c r="X19" s="150"/>
    </row>
    <row r="20" spans="1:24" s="205" customFormat="1" ht="16" x14ac:dyDescent="0.2">
      <c r="A20" s="210" t="s">
        <v>10</v>
      </c>
      <c r="B20" s="211">
        <f t="shared" si="5"/>
        <v>67.5</v>
      </c>
      <c r="C20" s="212">
        <f t="shared" si="4"/>
        <v>11.25</v>
      </c>
      <c r="D20" s="213">
        <f t="shared" si="6"/>
        <v>1.40625</v>
      </c>
      <c r="E20" s="214">
        <v>24</v>
      </c>
      <c r="F20" s="219">
        <f>SUMIF('sem-3-large-int-class'!$Q$165:$Q$176,"*Nieuwenhuize*",'sem-3-large-int-class'!$G$165:$G$176)</f>
        <v>7</v>
      </c>
      <c r="G20" s="217">
        <f>SUMIF('sem-3-large-int-class'!$Q$177:$Q$184,"*Nieuwenhuize*",'sem-3-large-int-class'!$G179:$G187)</f>
        <v>3.4999999999999996</v>
      </c>
      <c r="H20" s="217">
        <f>SUMIF('sem-3-large-int-class'!$Q$186:$Q$195,"*Nieuwenhuize*",'sem-3-large-int-class'!$G$186:$G$195)</f>
        <v>8.9999999999999982</v>
      </c>
      <c r="I20" s="217">
        <f>SUMIF('sem-3-large-int-class'!$Q$196:$Q$204,"*Nieuwenhuize*",'sem-3-large-int-class'!$G$196:$G$204)</f>
        <v>6.9999999999999991</v>
      </c>
      <c r="J20" s="217">
        <f>SUMIF('sem-3-large-int-class'!$Q$205:$Q$214,"*Nieuwenhuize*",'sem-3-large-int-class'!$G$205:$G$214)</f>
        <v>6.9999999999999991</v>
      </c>
      <c r="K20" s="217">
        <f>SUMIF('sem-3-large-int-class'!$Q$215:$Q$223,"*Nieuwenhuize*",'sem-3-large-int-class'!$G$215:$G$223)</f>
        <v>6.9999999999999991</v>
      </c>
      <c r="L20" s="217">
        <f>SUMIF('sem-3-large-int-class'!$Q$224:$Q$230,"*Nieuwenhuize*",'sem-3-large-int-class'!$G$224:$G$230)</f>
        <v>6.9999999999999991</v>
      </c>
      <c r="M20" s="217">
        <f>SUMIF('sem-3-large-int-class'!$Q$231:$Q$238,"*Nieuwenhuize*",'sem-3-large-int-class'!$G$231:$G$238)</f>
        <v>17</v>
      </c>
      <c r="N20" s="217">
        <f>SUMIF('sem-3-large-int-class'!$Q$239:$Q$241,"*Nieuwenhuize*",'sem-3-large-int-class'!$G$239:$G$241)</f>
        <v>3</v>
      </c>
      <c r="O20" s="220">
        <f>SUMIF('sem-3-large-int-class'!$Q$245:$Q$245,"*Nieuwenhuize*",'sem-3-large-int-class'!$G$245:$G$245)</f>
        <v>0</v>
      </c>
      <c r="P20" s="150"/>
      <c r="Q20" s="150"/>
      <c r="R20" s="150"/>
      <c r="S20" s="150"/>
      <c r="T20" s="150"/>
      <c r="U20" s="150"/>
      <c r="V20" s="150"/>
      <c r="W20" s="150"/>
      <c r="X20" s="150"/>
    </row>
    <row r="21" spans="1:24" s="205" customFormat="1" ht="16" x14ac:dyDescent="0.2">
      <c r="A21" s="210" t="s">
        <v>11</v>
      </c>
      <c r="B21" s="211">
        <f t="shared" si="5"/>
        <v>71.999999999999986</v>
      </c>
      <c r="C21" s="212">
        <f t="shared" si="4"/>
        <v>11.999999999999998</v>
      </c>
      <c r="D21" s="213">
        <f t="shared" si="6"/>
        <v>1.4999999999999998</v>
      </c>
      <c r="E21" s="214">
        <v>24</v>
      </c>
      <c r="F21" s="219">
        <f>SUMIF('sem-3-large-int-class'!$Q$165:$Q$176,"*de Nijs*",'sem-3-large-int-class'!$G$165:$G$176)</f>
        <v>11</v>
      </c>
      <c r="G21" s="217">
        <f>SUMIF('sem-3-large-int-class'!$Q$177:$Q$184,"*de Nijs*",'sem-3-large-int-class'!$G180:$G188)</f>
        <v>5.9999999999999982</v>
      </c>
      <c r="H21" s="217">
        <f>SUMIF('sem-3-large-int-class'!$Q$186:$Q$195,"*de Nijs*",'sem-3-large-int-class'!$G$186:$G$195)</f>
        <v>7.9999999999999964</v>
      </c>
      <c r="I21" s="217">
        <f>SUMIF('sem-3-large-int-class'!$Q$196:$Q$204,"*de Nijs*",'sem-3-large-int-class'!$G$196:$G$204)</f>
        <v>7.9999999999999964</v>
      </c>
      <c r="J21" s="217">
        <f>SUMIF('sem-3-large-int-class'!$Q$205:$Q$214,"*de Nijs*",'sem-3-large-int-class'!$G$205:$G$214)</f>
        <v>7.9999999999999964</v>
      </c>
      <c r="K21" s="217">
        <f>SUMIF('sem-3-large-int-class'!$Q$215:$Q$223,"*de Nijs*",'sem-3-large-int-class'!$G$215:$G$223)</f>
        <v>7.9999999999999964</v>
      </c>
      <c r="L21" s="217">
        <f>SUMIF('sem-3-large-int-class'!$Q$224:$Q$230,"*de Nijs*",'sem-3-large-int-class'!$G$224:$G$230)</f>
        <v>5.9999999999999973</v>
      </c>
      <c r="M21" s="217">
        <f>SUMIF('sem-3-large-int-class'!$Q$231:$Q$238,"*de Nijs*",'sem-3-large-int-class'!$G$231:$G$238)</f>
        <v>11.999999999999998</v>
      </c>
      <c r="N21" s="217">
        <f>SUMIF('sem-3-large-int-class'!$Q$239:$Q$241,"*de Nijs*",'sem-3-large-int-class'!$G$239:$G$241)</f>
        <v>3</v>
      </c>
      <c r="O21" s="220">
        <f>SUMIF('sem-3-large-int-class'!$Q$245:$Q$245,"*de Nijs*",'sem-3-large-int-class'!$G$245:$G$245)</f>
        <v>1.9999999999999996</v>
      </c>
      <c r="P21" s="150"/>
      <c r="Q21" s="150"/>
      <c r="R21" s="150"/>
      <c r="S21" s="150"/>
      <c r="T21" s="150"/>
      <c r="U21" s="150"/>
      <c r="V21" s="150"/>
      <c r="W21" s="150"/>
      <c r="X21" s="150"/>
    </row>
    <row r="22" spans="1:24" s="205" customFormat="1" ht="16" x14ac:dyDescent="0.2">
      <c r="A22" s="210" t="s">
        <v>12</v>
      </c>
      <c r="B22" s="211">
        <f t="shared" si="5"/>
        <v>19</v>
      </c>
      <c r="C22" s="212">
        <f t="shared" si="4"/>
        <v>3.1666666666666665</v>
      </c>
      <c r="D22" s="213">
        <f t="shared" si="6"/>
        <v>0.39583333333333331</v>
      </c>
      <c r="E22" s="214">
        <v>8</v>
      </c>
      <c r="F22" s="219">
        <f>SUMIF('sem-3-large-int-class'!$Q$165:$Q$176,"*Schippers-Vastrick*",'sem-3-large-int-class'!$G$165:$G$176)</f>
        <v>0</v>
      </c>
      <c r="G22" s="217">
        <f>SUMIF('sem-3-large-int-class'!$Q$177:$Q$184,"*Schippers-Vastric*",'sem-3-large-int-class'!$G181:$G189)</f>
        <v>3.9999999999999991</v>
      </c>
      <c r="H22" s="217">
        <f>SUMIF('sem-3-large-int-class'!$Q$186:$Q$195,"*Schippers-Vastric*",'sem-3-large-int-class'!$G$186:$G$195)</f>
        <v>3</v>
      </c>
      <c r="I22" s="217">
        <f>SUMIF('sem-3-large-int-class'!$Q$196:$Q$204,"*Schippers-Vastric*",'sem-3-large-int-class'!$G$196:$G$204)</f>
        <v>3</v>
      </c>
      <c r="J22" s="217">
        <f>SUMIF('sem-3-large-int-class'!$Q$205:$Q$214,"*Schippers-Vastric*",'sem-3-large-int-class'!$G$205:$G$214)</f>
        <v>3</v>
      </c>
      <c r="K22" s="217">
        <f>SUMIF('sem-3-large-int-class'!$Q$215:$Q$223,"*Schippers-Vastric*",'sem-3-large-int-class'!$G$215:$G$223)</f>
        <v>3</v>
      </c>
      <c r="L22" s="217">
        <f>SUMIF('sem-3-large-int-class'!$Q$224:$Q$230,"*Schippers-Vastric*",'sem-3-large-int-class'!$G$224:$G$230)</f>
        <v>0</v>
      </c>
      <c r="M22" s="217">
        <f>SUMIF('sem-3-large-int-class'!$Q$231:$Q$238,"*Schippers-Vastric*",'sem-3-large-int-class'!$G$231:$G$238)</f>
        <v>0</v>
      </c>
      <c r="N22" s="217">
        <f>SUMIF('sem-3-large-int-class'!$Q$239:$Q$241,"*Schippers-Vastric*",'sem-3-large-int-class'!$G$239:$G$241)</f>
        <v>3</v>
      </c>
      <c r="O22" s="220">
        <f>SUMIF('sem-3-large-int-class'!$Q$245:$Q$245,"*Schippers-Vastric*",'sem-3-large-int-class'!$G$245:$G$245)</f>
        <v>0</v>
      </c>
      <c r="P22" s="150"/>
      <c r="Q22" s="150"/>
      <c r="R22" s="150"/>
      <c r="S22" s="150"/>
      <c r="T22" s="150"/>
      <c r="U22" s="150"/>
      <c r="V22" s="150"/>
      <c r="W22" s="150"/>
      <c r="X22" s="150"/>
    </row>
    <row r="23" spans="1:24" s="205" customFormat="1" ht="16" x14ac:dyDescent="0.2">
      <c r="A23" s="210" t="s">
        <v>13</v>
      </c>
      <c r="B23" s="211">
        <f>SUM(F23:O23)</f>
        <v>55.999999999999993</v>
      </c>
      <c r="C23" s="212">
        <f t="shared" si="4"/>
        <v>9.3333333333333321</v>
      </c>
      <c r="D23" s="213">
        <f t="shared" si="6"/>
        <v>1.1666666666666665</v>
      </c>
      <c r="E23" s="214">
        <v>24</v>
      </c>
      <c r="F23" s="219">
        <f>SUMIF('sem-3-large-int-class'!$Q$165:$Q$176,"*Veen*",'sem-3-large-int-class'!$G$165:$G$176)</f>
        <v>9</v>
      </c>
      <c r="G23" s="217">
        <f>SUMIF('sem-3-large-int-class'!$Q$177:$Q$184,"*Veen*",'sem-3-large-int-class'!$G182:$G190)</f>
        <v>5.9999999999999982</v>
      </c>
      <c r="H23" s="217">
        <f>SUMIF('sem-3-large-int-class'!$Q$186:$Q$195,"*Veen*",'sem-3-large-int-class'!$G$186:$G$195)</f>
        <v>5.9999999999999973</v>
      </c>
      <c r="I23" s="217">
        <f>SUMIF('sem-3-large-int-class'!$Q$196:$Q$204,"*Veen*",'sem-3-large-int-class'!$G$196:$G$204)</f>
        <v>5.9999999999999973</v>
      </c>
      <c r="J23" s="217">
        <f>SUMIF('sem-3-large-int-class'!$Q$205:$Q$214,"*Veen*",'sem-3-large-int-class'!$G$205:$G$214)</f>
        <v>5.9999999999999973</v>
      </c>
      <c r="K23" s="217">
        <f>SUMIF('sem-3-large-int-class'!$Q$215:$Q$223,"*Veen*",'sem-3-large-int-class'!$G$215:$G$223)</f>
        <v>5.9999999999999973</v>
      </c>
      <c r="L23" s="217">
        <f>SUMIF('sem-3-large-int-class'!$Q$224:$Q$230,"*Veen*",'sem-3-large-int-class'!$G$224:$G$230)</f>
        <v>3.9999999999999978</v>
      </c>
      <c r="M23" s="217">
        <f>SUMIF('sem-3-large-int-class'!$Q$231:$Q$238,"*Veen*",'sem-3-large-int-class'!$G$231:$G$238)</f>
        <v>10</v>
      </c>
      <c r="N23" s="217">
        <f>SUMIF('sem-3-large-int-class'!$Q$239:$Q$241,"*Veen*",'sem-3-large-int-class'!$G$239:$G$241)</f>
        <v>3</v>
      </c>
      <c r="O23" s="220">
        <f>SUMIF('sem-3-large-int-class'!$Q$245:$Q$245,"*Veen*",'sem-3-large-int-class'!$G$245:$G$245)</f>
        <v>0</v>
      </c>
      <c r="P23" s="150"/>
      <c r="Q23" s="150"/>
      <c r="R23" s="150"/>
      <c r="S23" s="150"/>
      <c r="T23" s="150"/>
      <c r="U23" s="150"/>
      <c r="V23" s="150"/>
      <c r="W23" s="150"/>
      <c r="X23" s="150"/>
    </row>
    <row r="24" spans="1:24" s="205" customFormat="1" ht="16" x14ac:dyDescent="0.2">
      <c r="A24" s="221" t="s">
        <v>14</v>
      </c>
      <c r="B24" s="222">
        <f t="shared" ref="B24" si="7">SUM(F24:O24)</f>
        <v>0</v>
      </c>
      <c r="C24" s="223">
        <f t="shared" si="4"/>
        <v>0</v>
      </c>
      <c r="D24" s="224">
        <f t="shared" si="6"/>
        <v>0</v>
      </c>
      <c r="E24" s="225"/>
      <c r="F24" s="226">
        <f>SUMIF('sem-3-large-int-class'!$Q$165:$Q$176,"*Vacature*",'sem-3-large-int-class'!$G$165:$G$176)</f>
        <v>0</v>
      </c>
      <c r="G24" s="227">
        <f>SUMIF('sem-3-large-int-class'!$Q$177:$Q$184,"*Vacature*",'sem-3-large-int-class'!$G183:$G191)</f>
        <v>0</v>
      </c>
      <c r="H24" s="227">
        <f>SUMIF('sem-3-large-int-class'!$Q$186:$Q$195,"*Vacature*",'sem-3-large-int-class'!$G$186:$G$195)</f>
        <v>0</v>
      </c>
      <c r="I24" s="227">
        <f>SUMIF('sem-3-large-int-class'!$Q$196:$Q$204,"*Vacature*",'sem-3-large-int-class'!$G$196:$G$204)</f>
        <v>0</v>
      </c>
      <c r="J24" s="227">
        <f>SUMIF('sem-3-large-int-class'!$Q$205:$Q$214,"*Vacature*",'sem-3-large-int-class'!$G$205:$G$214)</f>
        <v>0</v>
      </c>
      <c r="K24" s="227">
        <f>SUMIF('sem-3-large-int-class'!$Q$215:$Q$223,"*Vacature*",'sem-3-large-int-class'!$G$215:$G$223)</f>
        <v>0</v>
      </c>
      <c r="L24" s="227">
        <f>SUMIF('sem-3-large-int-class'!$Q$224:$Q$230,"*Vacature*",'sem-3-large-int-class'!$G$224:$G$230)</f>
        <v>0</v>
      </c>
      <c r="M24" s="227">
        <f>SUMIF('sem-3-large-int-class'!$Q$231:$Q$238,"*Vacature*",'sem-3-large-int-class'!$G$231:$G$238)</f>
        <v>0</v>
      </c>
      <c r="N24" s="227">
        <f>SUMIF('sem-3-large-int-class'!$Q$239:$Q$241,"*Vacature*",'sem-3-large-int-class'!$G$239:$G$241)</f>
        <v>0</v>
      </c>
      <c r="O24" s="228">
        <f>SUMIF('sem-3-large-int-class'!$Q$245:$Q$245,"*Vacature*",'sem-3-large-int-class'!$G$245:$G$245)</f>
        <v>0</v>
      </c>
      <c r="P24" s="150"/>
      <c r="Q24" s="150"/>
      <c r="R24" s="150"/>
      <c r="S24" s="150"/>
      <c r="T24" s="150"/>
      <c r="U24" s="150"/>
      <c r="V24" s="150"/>
      <c r="W24" s="150"/>
      <c r="X24" s="150"/>
    </row>
    <row r="25" spans="1:24" s="205" customFormat="1" ht="16" x14ac:dyDescent="0.2">
      <c r="A25" s="210" t="s">
        <v>15</v>
      </c>
      <c r="B25" s="217">
        <f>SUM(B18:B24)</f>
        <v>358.49999999999994</v>
      </c>
      <c r="C25" s="212">
        <f t="shared" si="4"/>
        <v>59.749999999999993</v>
      </c>
      <c r="D25" s="213">
        <f t="shared" si="6"/>
        <v>7.4687499999999991</v>
      </c>
      <c r="E25" s="217">
        <f>SUM(E18:E24)</f>
        <v>120</v>
      </c>
      <c r="P25" s="150"/>
      <c r="Q25" s="150"/>
      <c r="R25" s="150"/>
      <c r="S25" s="150"/>
      <c r="T25" s="150"/>
      <c r="U25" s="150"/>
      <c r="V25" s="150"/>
      <c r="W25" s="150"/>
      <c r="X25" s="150"/>
    </row>
    <row r="26" spans="1:24" s="205" customFormat="1" ht="16" x14ac:dyDescent="0.2">
      <c r="A26" s="229" t="s">
        <v>16</v>
      </c>
      <c r="B26" s="150"/>
      <c r="C26" s="150"/>
      <c r="D26" s="150"/>
      <c r="E26" s="150"/>
      <c r="F26" s="150" t="s">
        <v>27</v>
      </c>
      <c r="G26" s="150" t="s">
        <v>28</v>
      </c>
      <c r="H26" s="150" t="s">
        <v>29</v>
      </c>
      <c r="I26" s="150" t="s">
        <v>30</v>
      </c>
      <c r="J26" s="150" t="s">
        <v>31</v>
      </c>
      <c r="K26" s="150" t="s">
        <v>32</v>
      </c>
      <c r="L26" s="150" t="s">
        <v>33</v>
      </c>
      <c r="M26" s="150" t="s">
        <v>34</v>
      </c>
      <c r="N26" s="150" t="s">
        <v>35</v>
      </c>
      <c r="O26" s="150">
        <v>234</v>
      </c>
    </row>
    <row r="27" spans="1:24" s="205" customFormat="1" ht="16" x14ac:dyDescent="0.2">
      <c r="A27" s="229"/>
      <c r="B27" s="150"/>
      <c r="C27" s="150"/>
      <c r="D27" s="150"/>
      <c r="E27" s="150"/>
      <c r="F27" s="230"/>
      <c r="G27" s="150"/>
      <c r="H27" s="150"/>
      <c r="I27" s="150"/>
      <c r="J27" s="150"/>
      <c r="K27" s="150"/>
      <c r="L27" s="150"/>
      <c r="M27" s="150"/>
      <c r="N27" s="150"/>
      <c r="O27" s="150"/>
    </row>
    <row r="28" spans="1:24" s="205" customFormat="1" ht="16" x14ac:dyDescent="0.2">
      <c r="A28" s="229" t="s">
        <v>36</v>
      </c>
    </row>
    <row r="29" spans="1:24" s="205" customFormat="1" ht="12.75" customHeight="1" x14ac:dyDescent="0.2"/>
    <row r="30" spans="1:24" s="205" customFormat="1" ht="16" x14ac:dyDescent="0.2">
      <c r="A30" s="229" t="s">
        <v>37</v>
      </c>
      <c r="B30" s="205">
        <v>75</v>
      </c>
      <c r="C30" s="205" t="s">
        <v>38</v>
      </c>
    </row>
    <row r="31" spans="1:24" s="205" customFormat="1" ht="16" x14ac:dyDescent="0.2">
      <c r="A31" s="205" t="s">
        <v>39</v>
      </c>
      <c r="B31" s="231">
        <f>B30/23</f>
        <v>3.2608695652173911</v>
      </c>
      <c r="C31" s="205" t="s">
        <v>40</v>
      </c>
    </row>
    <row r="32" spans="1:24" s="205" customFormat="1" ht="16" x14ac:dyDescent="0.2">
      <c r="A32" s="205" t="s">
        <v>4</v>
      </c>
      <c r="B32" s="231">
        <f>C13/42</f>
        <v>1.5138888888888888</v>
      </c>
      <c r="C32" s="205" t="s">
        <v>39</v>
      </c>
    </row>
    <row r="33" spans="1:4" ht="21" x14ac:dyDescent="0.25">
      <c r="A33" s="123"/>
      <c r="B33" s="124"/>
      <c r="C33" s="123"/>
      <c r="D33" s="123"/>
    </row>
  </sheetData>
  <conditionalFormatting sqref="A30 P5:Y6 P17:X25 A5:A28 F15:X16 F14:O14 F27:O27 F26:N26 F17:O24 F5:O12">
    <cfRule type="containsText" dxfId="194" priority="2" operator="containsText" text="VACATURE">
      <formula>NOT(ISERROR(SEARCH("VACATURE",A5)))</formula>
    </cfRule>
  </conditionalFormatting>
  <conditionalFormatting sqref="A30 P5:Y6 P17:X25 F15:X16 F14:O14 A5:A25 A27:A28 F27:O27 F17:O24 F5:O12">
    <cfRule type="expression" dxfId="193" priority="1">
      <formula>$K5="Test"</formula>
    </cfRule>
  </conditionalFormatting>
  <conditionalFormatting sqref="F26:N26">
    <cfRule type="expression" dxfId="192" priority="126">
      <formula>$K14="Test"</formula>
    </cfRule>
  </conditionalFormatting>
  <conditionalFormatting sqref="A26">
    <cfRule type="expression" dxfId="191" priority="128">
      <formula>#REF!="Test"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9CE6-D554-4143-85A7-257DF5DA683E}">
  <dimension ref="A1:AB246"/>
  <sheetViews>
    <sheetView zoomScale="130" zoomScaleNormal="130" workbookViewId="0">
      <pane ySplit="1" topLeftCell="A209" activePane="bottomLeft" state="frozen"/>
      <selection pane="bottomLeft" activeCell="D1" sqref="D1"/>
    </sheetView>
  </sheetViews>
  <sheetFormatPr baseColWidth="10" defaultColWidth="11" defaultRowHeight="16" x14ac:dyDescent="0.2"/>
  <cols>
    <col min="1" max="1" width="10" style="150" bestFit="1" customWidth="1"/>
    <col min="2" max="2" width="8.796875" style="150" bestFit="1" customWidth="1"/>
    <col min="3" max="3" width="17.59765625" style="135" customWidth="1"/>
    <col min="4" max="4" width="8.19921875" style="31" bestFit="1" customWidth="1"/>
    <col min="5" max="5" width="12.3984375" style="107" bestFit="1" customWidth="1"/>
    <col min="6" max="6" width="11.3984375" style="107" bestFit="1" customWidth="1"/>
    <col min="7" max="7" width="8.19921875" style="31" bestFit="1" customWidth="1"/>
    <col min="8" max="8" width="15.796875" style="83" bestFit="1" customWidth="1"/>
    <col min="9" max="9" width="16.19921875" style="59" customWidth="1"/>
    <col min="10" max="10" width="16.796875" style="59" customWidth="1"/>
    <col min="11" max="11" width="18.3984375" style="59" bestFit="1" customWidth="1"/>
    <col min="12" max="12" width="16.59765625" style="83" customWidth="1"/>
    <col min="13" max="13" width="21.59765625" style="59" bestFit="1" customWidth="1"/>
    <col min="14" max="14" width="12.796875" style="83" bestFit="1" customWidth="1"/>
    <col min="15" max="15" width="18.3984375" style="31" bestFit="1" customWidth="1"/>
    <col min="16" max="16" width="24.59765625" style="83" bestFit="1" customWidth="1"/>
    <col min="17" max="17" width="49.59765625" style="83" customWidth="1"/>
    <col min="18" max="18" width="9.19921875" style="83"/>
    <col min="19" max="19" width="12.59765625" style="83" customWidth="1"/>
    <col min="20" max="28" width="8.3984375" style="31" customWidth="1"/>
    <col min="29" max="16384" width="11" style="83"/>
  </cols>
  <sheetData>
    <row r="1" spans="1:17" ht="28" customHeight="1" thickBot="1" x14ac:dyDescent="0.25">
      <c r="A1" s="74" t="s">
        <v>41</v>
      </c>
      <c r="B1" s="73" t="s">
        <v>42</v>
      </c>
      <c r="C1" s="128" t="s">
        <v>43</v>
      </c>
      <c r="D1" s="73" t="s">
        <v>44</v>
      </c>
      <c r="E1" s="105" t="s">
        <v>45</v>
      </c>
      <c r="F1" s="105" t="s">
        <v>46</v>
      </c>
      <c r="G1" s="73" t="s">
        <v>47</v>
      </c>
      <c r="H1" s="75" t="s">
        <v>48</v>
      </c>
      <c r="I1" s="72" t="s">
        <v>49</v>
      </c>
      <c r="J1" s="72" t="s">
        <v>50</v>
      </c>
      <c r="K1" s="72" t="s">
        <v>51</v>
      </c>
      <c r="L1" s="75" t="s">
        <v>52</v>
      </c>
      <c r="M1" s="72" t="s">
        <v>53</v>
      </c>
      <c r="N1" s="75" t="s">
        <v>54</v>
      </c>
      <c r="O1" s="73" t="s">
        <v>55</v>
      </c>
      <c r="P1" s="75" t="s">
        <v>56</v>
      </c>
      <c r="Q1" s="76" t="s">
        <v>3</v>
      </c>
    </row>
    <row r="2" spans="1:17" ht="14" customHeight="1" x14ac:dyDescent="0.2">
      <c r="A2" s="142">
        <v>36</v>
      </c>
      <c r="B2" s="151">
        <v>1</v>
      </c>
      <c r="C2" s="129">
        <v>45173</v>
      </c>
      <c r="D2" s="67" t="s">
        <v>57</v>
      </c>
      <c r="E2" s="106">
        <v>0.375</v>
      </c>
      <c r="F2" s="106">
        <v>0.45833333333333331</v>
      </c>
      <c r="G2" s="117">
        <f>(F2-E2)*24</f>
        <v>1.9999999999999996</v>
      </c>
      <c r="H2" s="84" t="s">
        <v>58</v>
      </c>
      <c r="I2" s="186" t="s">
        <v>59</v>
      </c>
      <c r="J2" s="186" t="s">
        <v>60</v>
      </c>
      <c r="K2" s="66" t="s">
        <v>61</v>
      </c>
      <c r="L2" s="84" t="s">
        <v>62</v>
      </c>
      <c r="M2" s="66" t="s">
        <v>61</v>
      </c>
      <c r="N2" s="84" t="s">
        <v>63</v>
      </c>
      <c r="O2" s="67">
        <v>25</v>
      </c>
      <c r="P2" s="85" t="s">
        <v>64</v>
      </c>
      <c r="Q2" s="86" t="s">
        <v>8</v>
      </c>
    </row>
    <row r="3" spans="1:17" ht="14" customHeight="1" x14ac:dyDescent="0.2">
      <c r="A3" s="143">
        <v>36</v>
      </c>
      <c r="B3" s="152">
        <v>1</v>
      </c>
      <c r="C3" s="130">
        <v>45173</v>
      </c>
      <c r="D3" s="69" t="s">
        <v>57</v>
      </c>
      <c r="E3" s="108">
        <v>0.54166666666666663</v>
      </c>
      <c r="F3" s="108">
        <v>0.625</v>
      </c>
      <c r="G3" s="118">
        <f>(F3-E3)*24</f>
        <v>2.0000000000000009</v>
      </c>
      <c r="H3" s="87" t="s">
        <v>58</v>
      </c>
      <c r="I3" s="187" t="s">
        <v>59</v>
      </c>
      <c r="J3" s="187" t="s">
        <v>60</v>
      </c>
      <c r="K3" s="68" t="s">
        <v>61</v>
      </c>
      <c r="L3" s="87" t="s">
        <v>62</v>
      </c>
      <c r="M3" s="68" t="s">
        <v>61</v>
      </c>
      <c r="N3" s="87" t="s">
        <v>65</v>
      </c>
      <c r="O3" s="69">
        <v>50</v>
      </c>
      <c r="P3" s="88" t="s">
        <v>66</v>
      </c>
      <c r="Q3" s="86" t="s">
        <v>8</v>
      </c>
    </row>
    <row r="4" spans="1:17" ht="14" customHeight="1" x14ac:dyDescent="0.2">
      <c r="A4" s="143">
        <v>36</v>
      </c>
      <c r="B4" s="152">
        <v>1</v>
      </c>
      <c r="C4" s="130">
        <v>45173</v>
      </c>
      <c r="D4" s="69" t="s">
        <v>57</v>
      </c>
      <c r="E4" s="108">
        <v>0.625</v>
      </c>
      <c r="F4" s="108">
        <v>0.64583333333333337</v>
      </c>
      <c r="G4" s="118">
        <f t="shared" ref="G4:G20" si="0">(F4-E4)*24</f>
        <v>0.50000000000000089</v>
      </c>
      <c r="H4" s="68" t="s">
        <v>67</v>
      </c>
      <c r="I4" s="187" t="s">
        <v>59</v>
      </c>
      <c r="J4" s="187" t="s">
        <v>68</v>
      </c>
      <c r="K4" s="68" t="s">
        <v>69</v>
      </c>
      <c r="L4" s="185" t="s">
        <v>68</v>
      </c>
      <c r="M4" s="68" t="s">
        <v>69</v>
      </c>
      <c r="N4" s="68" t="s">
        <v>67</v>
      </c>
      <c r="O4" s="69">
        <v>4</v>
      </c>
      <c r="P4" s="89" t="s">
        <v>70</v>
      </c>
      <c r="Q4" s="90" t="s">
        <v>71</v>
      </c>
    </row>
    <row r="5" spans="1:17" ht="14" customHeight="1" x14ac:dyDescent="0.2">
      <c r="A5" s="143">
        <v>36</v>
      </c>
      <c r="B5" s="152">
        <v>1</v>
      </c>
      <c r="C5" s="130">
        <v>45174</v>
      </c>
      <c r="D5" s="69" t="s">
        <v>72</v>
      </c>
      <c r="E5" s="108">
        <v>0.375</v>
      </c>
      <c r="F5" s="108">
        <v>0.4375</v>
      </c>
      <c r="G5" s="118">
        <f t="shared" si="0"/>
        <v>1.5</v>
      </c>
      <c r="H5" s="87" t="s">
        <v>58</v>
      </c>
      <c r="I5" s="187" t="s">
        <v>59</v>
      </c>
      <c r="J5" s="187" t="s">
        <v>60</v>
      </c>
      <c r="K5" s="68" t="s">
        <v>73</v>
      </c>
      <c r="L5" s="87" t="s">
        <v>62</v>
      </c>
      <c r="M5" s="68"/>
      <c r="N5" s="87" t="s">
        <v>63</v>
      </c>
      <c r="O5" s="69">
        <v>25</v>
      </c>
      <c r="P5" s="88" t="s">
        <v>70</v>
      </c>
      <c r="Q5" s="86" t="s">
        <v>11</v>
      </c>
    </row>
    <row r="6" spans="1:17" ht="14" customHeight="1" x14ac:dyDescent="0.2">
      <c r="A6" s="143">
        <v>36</v>
      </c>
      <c r="B6" s="152">
        <v>1</v>
      </c>
      <c r="C6" s="130">
        <v>45174</v>
      </c>
      <c r="D6" s="69" t="s">
        <v>72</v>
      </c>
      <c r="E6" s="108">
        <v>0.4375</v>
      </c>
      <c r="F6" s="108">
        <v>0.5</v>
      </c>
      <c r="G6" s="118">
        <f t="shared" si="0"/>
        <v>1.5</v>
      </c>
      <c r="H6" s="87" t="s">
        <v>58</v>
      </c>
      <c r="I6" s="187" t="s">
        <v>59</v>
      </c>
      <c r="J6" s="187" t="s">
        <v>60</v>
      </c>
      <c r="K6" s="68" t="s">
        <v>73</v>
      </c>
      <c r="L6" s="87" t="s">
        <v>62</v>
      </c>
      <c r="M6" s="68"/>
      <c r="N6" s="87" t="s">
        <v>65</v>
      </c>
      <c r="O6" s="69">
        <v>50</v>
      </c>
      <c r="P6" s="91" t="s">
        <v>64</v>
      </c>
      <c r="Q6" s="92" t="s">
        <v>11</v>
      </c>
    </row>
    <row r="7" spans="1:17" ht="14" customHeight="1" x14ac:dyDescent="0.2">
      <c r="A7" s="143">
        <v>36</v>
      </c>
      <c r="B7" s="152">
        <v>1</v>
      </c>
      <c r="C7" s="130">
        <v>45174</v>
      </c>
      <c r="D7" s="69" t="s">
        <v>72</v>
      </c>
      <c r="E7" s="108">
        <v>0.54166666666666663</v>
      </c>
      <c r="F7" s="108">
        <v>0.58333333333333337</v>
      </c>
      <c r="G7" s="118">
        <f t="shared" si="0"/>
        <v>1.0000000000000018</v>
      </c>
      <c r="H7" s="87" t="s">
        <v>58</v>
      </c>
      <c r="I7" s="187" t="s">
        <v>59</v>
      </c>
      <c r="J7" s="187" t="s">
        <v>60</v>
      </c>
      <c r="K7" s="68" t="s">
        <v>73</v>
      </c>
      <c r="L7" s="87" t="s">
        <v>62</v>
      </c>
      <c r="M7" s="68"/>
      <c r="N7" s="87" t="s">
        <v>63</v>
      </c>
      <c r="O7" s="69">
        <v>25</v>
      </c>
      <c r="P7" s="91" t="s">
        <v>70</v>
      </c>
      <c r="Q7" s="92" t="s">
        <v>11</v>
      </c>
    </row>
    <row r="8" spans="1:17" ht="14" customHeight="1" x14ac:dyDescent="0.2">
      <c r="A8" s="143">
        <v>36</v>
      </c>
      <c r="B8" s="152">
        <v>1</v>
      </c>
      <c r="C8" s="130">
        <v>45174</v>
      </c>
      <c r="D8" s="69" t="s">
        <v>72</v>
      </c>
      <c r="E8" s="108">
        <v>0.58333333333333337</v>
      </c>
      <c r="F8" s="108">
        <v>0.625</v>
      </c>
      <c r="G8" s="118">
        <f t="shared" si="0"/>
        <v>0.99999999999999911</v>
      </c>
      <c r="H8" s="87" t="s">
        <v>58</v>
      </c>
      <c r="I8" s="187" t="s">
        <v>59</v>
      </c>
      <c r="J8" s="187" t="s">
        <v>60</v>
      </c>
      <c r="K8" s="68" t="s">
        <v>73</v>
      </c>
      <c r="L8" s="87" t="s">
        <v>62</v>
      </c>
      <c r="M8" s="68"/>
      <c r="N8" s="87" t="s">
        <v>65</v>
      </c>
      <c r="O8" s="69">
        <v>50</v>
      </c>
      <c r="P8" s="91" t="s">
        <v>64</v>
      </c>
      <c r="Q8" s="92" t="s">
        <v>11</v>
      </c>
    </row>
    <row r="9" spans="1:17" ht="14" customHeight="1" x14ac:dyDescent="0.2">
      <c r="A9" s="143">
        <v>36</v>
      </c>
      <c r="B9" s="152">
        <v>1</v>
      </c>
      <c r="C9" s="130">
        <v>45175</v>
      </c>
      <c r="D9" s="69" t="s">
        <v>74</v>
      </c>
      <c r="E9" s="108">
        <v>0.375</v>
      </c>
      <c r="F9" s="108">
        <v>0.4375</v>
      </c>
      <c r="G9" s="118">
        <f t="shared" si="0"/>
        <v>1.5</v>
      </c>
      <c r="H9" s="87" t="s">
        <v>58</v>
      </c>
      <c r="I9" s="187" t="s">
        <v>59</v>
      </c>
      <c r="J9" s="187" t="s">
        <v>60</v>
      </c>
      <c r="K9" s="68" t="s">
        <v>75</v>
      </c>
      <c r="L9" s="87" t="s">
        <v>62</v>
      </c>
      <c r="M9" s="68" t="s">
        <v>76</v>
      </c>
      <c r="N9" s="87" t="s">
        <v>63</v>
      </c>
      <c r="O9" s="69">
        <v>25</v>
      </c>
      <c r="P9" s="88" t="s">
        <v>70</v>
      </c>
      <c r="Q9" s="86" t="s">
        <v>9</v>
      </c>
    </row>
    <row r="10" spans="1:17" ht="14" customHeight="1" x14ac:dyDescent="0.2">
      <c r="A10" s="143">
        <v>36</v>
      </c>
      <c r="B10" s="152">
        <v>1</v>
      </c>
      <c r="C10" s="130">
        <v>45175</v>
      </c>
      <c r="D10" s="69" t="s">
        <v>74</v>
      </c>
      <c r="E10" s="108">
        <v>0.4375</v>
      </c>
      <c r="F10" s="108">
        <v>0.5</v>
      </c>
      <c r="G10" s="118">
        <f t="shared" si="0"/>
        <v>1.5</v>
      </c>
      <c r="H10" s="87" t="s">
        <v>58</v>
      </c>
      <c r="I10" s="187" t="s">
        <v>59</v>
      </c>
      <c r="J10" s="187" t="s">
        <v>60</v>
      </c>
      <c r="K10" s="68" t="s">
        <v>75</v>
      </c>
      <c r="L10" s="87" t="s">
        <v>62</v>
      </c>
      <c r="M10" s="68" t="s">
        <v>76</v>
      </c>
      <c r="N10" s="87" t="s">
        <v>65</v>
      </c>
      <c r="O10" s="69">
        <v>50</v>
      </c>
      <c r="P10" s="91" t="s">
        <v>64</v>
      </c>
      <c r="Q10" s="86" t="s">
        <v>9</v>
      </c>
    </row>
    <row r="11" spans="1:17" ht="14" customHeight="1" x14ac:dyDescent="0.2">
      <c r="A11" s="143">
        <v>36</v>
      </c>
      <c r="B11" s="152">
        <v>1</v>
      </c>
      <c r="C11" s="130">
        <v>45175</v>
      </c>
      <c r="D11" s="69" t="s">
        <v>74</v>
      </c>
      <c r="E11" s="108">
        <v>0.54166666666666663</v>
      </c>
      <c r="F11" s="108">
        <v>0.58333333333333337</v>
      </c>
      <c r="G11" s="118">
        <f t="shared" si="0"/>
        <v>1.0000000000000018</v>
      </c>
      <c r="H11" s="87" t="s">
        <v>58</v>
      </c>
      <c r="I11" s="187" t="s">
        <v>59</v>
      </c>
      <c r="J11" s="187" t="s">
        <v>60</v>
      </c>
      <c r="K11" s="68" t="s">
        <v>75</v>
      </c>
      <c r="L11" s="87" t="s">
        <v>62</v>
      </c>
      <c r="M11" s="68" t="s">
        <v>76</v>
      </c>
      <c r="N11" s="87" t="s">
        <v>63</v>
      </c>
      <c r="O11" s="69">
        <v>25</v>
      </c>
      <c r="P11" s="91" t="s">
        <v>70</v>
      </c>
      <c r="Q11" s="86" t="s">
        <v>9</v>
      </c>
    </row>
    <row r="12" spans="1:17" ht="14" customHeight="1" x14ac:dyDescent="0.2">
      <c r="A12" s="143">
        <v>36</v>
      </c>
      <c r="B12" s="152">
        <v>1</v>
      </c>
      <c r="C12" s="130">
        <v>45175</v>
      </c>
      <c r="D12" s="69" t="s">
        <v>74</v>
      </c>
      <c r="E12" s="108">
        <v>0.58333333333333337</v>
      </c>
      <c r="F12" s="108">
        <v>0.625</v>
      </c>
      <c r="G12" s="118">
        <f t="shared" si="0"/>
        <v>0.99999999999999911</v>
      </c>
      <c r="H12" s="87" t="s">
        <v>58</v>
      </c>
      <c r="I12" s="187" t="s">
        <v>59</v>
      </c>
      <c r="J12" s="187" t="s">
        <v>60</v>
      </c>
      <c r="K12" s="68" t="s">
        <v>75</v>
      </c>
      <c r="L12" s="87" t="s">
        <v>62</v>
      </c>
      <c r="M12" s="68" t="s">
        <v>76</v>
      </c>
      <c r="N12" s="87" t="s">
        <v>65</v>
      </c>
      <c r="O12" s="69">
        <v>50</v>
      </c>
      <c r="P12" s="91" t="s">
        <v>64</v>
      </c>
      <c r="Q12" s="86" t="s">
        <v>9</v>
      </c>
    </row>
    <row r="13" spans="1:17" ht="14" customHeight="1" x14ac:dyDescent="0.2">
      <c r="A13" s="143">
        <v>36</v>
      </c>
      <c r="B13" s="152">
        <v>1</v>
      </c>
      <c r="C13" s="130">
        <v>45176</v>
      </c>
      <c r="D13" s="69" t="s">
        <v>77</v>
      </c>
      <c r="E13" s="108">
        <v>0.375</v>
      </c>
      <c r="F13" s="108">
        <v>0.4375</v>
      </c>
      <c r="G13" s="118">
        <f t="shared" si="0"/>
        <v>1.5</v>
      </c>
      <c r="H13" s="87" t="s">
        <v>58</v>
      </c>
      <c r="I13" s="187" t="s">
        <v>59</v>
      </c>
      <c r="J13" s="187" t="s">
        <v>60</v>
      </c>
      <c r="K13" s="68" t="s">
        <v>73</v>
      </c>
      <c r="L13" s="87" t="s">
        <v>62</v>
      </c>
      <c r="M13" s="68"/>
      <c r="N13" s="87" t="s">
        <v>63</v>
      </c>
      <c r="O13" s="69">
        <v>25</v>
      </c>
      <c r="P13" s="88" t="s">
        <v>70</v>
      </c>
      <c r="Q13" s="86" t="s">
        <v>11</v>
      </c>
    </row>
    <row r="14" spans="1:17" ht="14" customHeight="1" x14ac:dyDescent="0.2">
      <c r="A14" s="143">
        <v>36</v>
      </c>
      <c r="B14" s="152">
        <v>1</v>
      </c>
      <c r="C14" s="130">
        <v>45176</v>
      </c>
      <c r="D14" s="69" t="s">
        <v>77</v>
      </c>
      <c r="E14" s="108">
        <v>0.4375</v>
      </c>
      <c r="F14" s="108">
        <v>0.5</v>
      </c>
      <c r="G14" s="118">
        <f t="shared" si="0"/>
        <v>1.5</v>
      </c>
      <c r="H14" s="87" t="s">
        <v>58</v>
      </c>
      <c r="I14" s="187" t="s">
        <v>59</v>
      </c>
      <c r="J14" s="187" t="s">
        <v>60</v>
      </c>
      <c r="K14" s="68" t="s">
        <v>73</v>
      </c>
      <c r="L14" s="87" t="s">
        <v>62</v>
      </c>
      <c r="M14" s="68"/>
      <c r="N14" s="87" t="s">
        <v>65</v>
      </c>
      <c r="O14" s="69">
        <v>50</v>
      </c>
      <c r="P14" s="91" t="s">
        <v>64</v>
      </c>
      <c r="Q14" s="92" t="s">
        <v>11</v>
      </c>
    </row>
    <row r="15" spans="1:17" ht="14" customHeight="1" x14ac:dyDescent="0.2">
      <c r="A15" s="143">
        <v>36</v>
      </c>
      <c r="B15" s="152">
        <v>1</v>
      </c>
      <c r="C15" s="130">
        <v>45176</v>
      </c>
      <c r="D15" s="69" t="s">
        <v>77</v>
      </c>
      <c r="E15" s="108">
        <v>0.54166666666666663</v>
      </c>
      <c r="F15" s="108">
        <v>0.58333333333333337</v>
      </c>
      <c r="G15" s="118">
        <f t="shared" si="0"/>
        <v>1.0000000000000018</v>
      </c>
      <c r="H15" s="87" t="s">
        <v>58</v>
      </c>
      <c r="I15" s="187" t="s">
        <v>59</v>
      </c>
      <c r="J15" s="187" t="s">
        <v>60</v>
      </c>
      <c r="K15" s="68" t="s">
        <v>73</v>
      </c>
      <c r="L15" s="87" t="s">
        <v>62</v>
      </c>
      <c r="M15" s="68"/>
      <c r="N15" s="87" t="s">
        <v>63</v>
      </c>
      <c r="O15" s="69">
        <v>25</v>
      </c>
      <c r="P15" s="91" t="s">
        <v>70</v>
      </c>
      <c r="Q15" s="92" t="s">
        <v>11</v>
      </c>
    </row>
    <row r="16" spans="1:17" ht="14" customHeight="1" x14ac:dyDescent="0.2">
      <c r="A16" s="143">
        <v>36</v>
      </c>
      <c r="B16" s="152">
        <v>1</v>
      </c>
      <c r="C16" s="130">
        <v>45176</v>
      </c>
      <c r="D16" s="69" t="s">
        <v>77</v>
      </c>
      <c r="E16" s="108">
        <v>0.58333333333333337</v>
      </c>
      <c r="F16" s="108">
        <v>0.625</v>
      </c>
      <c r="G16" s="118">
        <f t="shared" si="0"/>
        <v>0.99999999999999911</v>
      </c>
      <c r="H16" s="87" t="s">
        <v>58</v>
      </c>
      <c r="I16" s="187" t="s">
        <v>59</v>
      </c>
      <c r="J16" s="187" t="s">
        <v>60</v>
      </c>
      <c r="K16" s="68" t="s">
        <v>73</v>
      </c>
      <c r="L16" s="87" t="s">
        <v>62</v>
      </c>
      <c r="M16" s="68"/>
      <c r="N16" s="87" t="s">
        <v>65</v>
      </c>
      <c r="O16" s="69">
        <v>50</v>
      </c>
      <c r="P16" s="91" t="s">
        <v>64</v>
      </c>
      <c r="Q16" s="92" t="s">
        <v>11</v>
      </c>
    </row>
    <row r="17" spans="1:17" ht="14" customHeight="1" x14ac:dyDescent="0.2">
      <c r="A17" s="143">
        <v>36</v>
      </c>
      <c r="B17" s="152">
        <v>1</v>
      </c>
      <c r="C17" s="130">
        <v>45177</v>
      </c>
      <c r="D17" s="69" t="s">
        <v>78</v>
      </c>
      <c r="E17" s="108">
        <v>0.375</v>
      </c>
      <c r="F17" s="108">
        <v>0.4375</v>
      </c>
      <c r="G17" s="118">
        <f t="shared" si="0"/>
        <v>1.5</v>
      </c>
      <c r="H17" s="87" t="s">
        <v>58</v>
      </c>
      <c r="I17" s="187" t="s">
        <v>59</v>
      </c>
      <c r="J17" s="187" t="s">
        <v>60</v>
      </c>
      <c r="K17" s="68" t="s">
        <v>75</v>
      </c>
      <c r="L17" s="87" t="s">
        <v>62</v>
      </c>
      <c r="M17" s="68" t="s">
        <v>79</v>
      </c>
      <c r="N17" s="87" t="s">
        <v>63</v>
      </c>
      <c r="O17" s="69">
        <v>25</v>
      </c>
      <c r="P17" s="88" t="s">
        <v>70</v>
      </c>
      <c r="Q17" s="86" t="s">
        <v>9</v>
      </c>
    </row>
    <row r="18" spans="1:17" ht="14" customHeight="1" x14ac:dyDescent="0.2">
      <c r="A18" s="143">
        <v>36</v>
      </c>
      <c r="B18" s="152">
        <v>1</v>
      </c>
      <c r="C18" s="130">
        <v>45177</v>
      </c>
      <c r="D18" s="69" t="s">
        <v>78</v>
      </c>
      <c r="E18" s="108">
        <v>0.4375</v>
      </c>
      <c r="F18" s="108">
        <v>0.5</v>
      </c>
      <c r="G18" s="118">
        <f t="shared" si="0"/>
        <v>1.5</v>
      </c>
      <c r="H18" s="87" t="s">
        <v>58</v>
      </c>
      <c r="I18" s="187" t="s">
        <v>59</v>
      </c>
      <c r="J18" s="187" t="s">
        <v>60</v>
      </c>
      <c r="K18" s="68" t="s">
        <v>75</v>
      </c>
      <c r="L18" s="87" t="s">
        <v>62</v>
      </c>
      <c r="M18" s="68" t="s">
        <v>79</v>
      </c>
      <c r="N18" s="87" t="s">
        <v>65</v>
      </c>
      <c r="O18" s="69">
        <v>50</v>
      </c>
      <c r="P18" s="91" t="s">
        <v>64</v>
      </c>
      <c r="Q18" s="86" t="s">
        <v>9</v>
      </c>
    </row>
    <row r="19" spans="1:17" ht="14" customHeight="1" x14ac:dyDescent="0.2">
      <c r="A19" s="143">
        <v>36</v>
      </c>
      <c r="B19" s="152">
        <v>1</v>
      </c>
      <c r="C19" s="130">
        <v>45177</v>
      </c>
      <c r="D19" s="69" t="s">
        <v>78</v>
      </c>
      <c r="E19" s="108">
        <v>0.54166666666666663</v>
      </c>
      <c r="F19" s="108">
        <v>0.58333333333333337</v>
      </c>
      <c r="G19" s="118">
        <f t="shared" si="0"/>
        <v>1.0000000000000018</v>
      </c>
      <c r="H19" s="87" t="s">
        <v>58</v>
      </c>
      <c r="I19" s="187" t="s">
        <v>59</v>
      </c>
      <c r="J19" s="187" t="s">
        <v>60</v>
      </c>
      <c r="K19" s="68" t="s">
        <v>75</v>
      </c>
      <c r="L19" s="87" t="s">
        <v>62</v>
      </c>
      <c r="M19" s="68" t="s">
        <v>79</v>
      </c>
      <c r="N19" s="87" t="s">
        <v>63</v>
      </c>
      <c r="O19" s="69">
        <v>25</v>
      </c>
      <c r="P19" s="91" t="s">
        <v>70</v>
      </c>
      <c r="Q19" s="86" t="s">
        <v>9</v>
      </c>
    </row>
    <row r="20" spans="1:17" ht="14" customHeight="1" thickBot="1" x14ac:dyDescent="0.25">
      <c r="A20" s="143">
        <v>36</v>
      </c>
      <c r="B20" s="152">
        <v>1</v>
      </c>
      <c r="C20" s="130">
        <v>45177</v>
      </c>
      <c r="D20" s="69" t="s">
        <v>78</v>
      </c>
      <c r="E20" s="108">
        <v>0.54166666666666663</v>
      </c>
      <c r="F20" s="108">
        <v>0.58333333333333337</v>
      </c>
      <c r="G20" s="118">
        <f t="shared" si="0"/>
        <v>1.0000000000000018</v>
      </c>
      <c r="H20" s="87" t="s">
        <v>58</v>
      </c>
      <c r="I20" s="187" t="s">
        <v>59</v>
      </c>
      <c r="J20" s="187" t="s">
        <v>60</v>
      </c>
      <c r="K20" s="68" t="s">
        <v>75</v>
      </c>
      <c r="L20" s="87" t="s">
        <v>62</v>
      </c>
      <c r="M20" s="68" t="s">
        <v>79</v>
      </c>
      <c r="N20" s="87" t="s">
        <v>65</v>
      </c>
      <c r="O20" s="69">
        <v>50</v>
      </c>
      <c r="P20" s="88" t="s">
        <v>64</v>
      </c>
      <c r="Q20" s="86" t="s">
        <v>9</v>
      </c>
    </row>
    <row r="21" spans="1:17" ht="14" customHeight="1" x14ac:dyDescent="0.2">
      <c r="A21" s="142">
        <v>37</v>
      </c>
      <c r="B21" s="154">
        <v>2</v>
      </c>
      <c r="C21" s="131">
        <v>45180</v>
      </c>
      <c r="D21" s="67" t="s">
        <v>57</v>
      </c>
      <c r="E21" s="106">
        <v>0.375</v>
      </c>
      <c r="F21" s="106">
        <v>0.4375</v>
      </c>
      <c r="G21" s="117">
        <f>(F21-E21)*24</f>
        <v>1.5</v>
      </c>
      <c r="H21" s="84" t="s">
        <v>58</v>
      </c>
      <c r="I21" s="186" t="s">
        <v>59</v>
      </c>
      <c r="J21" s="186" t="s">
        <v>60</v>
      </c>
      <c r="K21" s="66" t="s">
        <v>80</v>
      </c>
      <c r="L21" s="84" t="s">
        <v>62</v>
      </c>
      <c r="M21" s="66" t="s">
        <v>81</v>
      </c>
      <c r="N21" s="84" t="s">
        <v>63</v>
      </c>
      <c r="O21" s="67">
        <v>25</v>
      </c>
      <c r="P21" s="84" t="s">
        <v>70</v>
      </c>
      <c r="Q21" s="96" t="s">
        <v>8</v>
      </c>
    </row>
    <row r="22" spans="1:17" ht="14" customHeight="1" x14ac:dyDescent="0.2">
      <c r="A22" s="143">
        <v>37</v>
      </c>
      <c r="B22" s="155">
        <v>2</v>
      </c>
      <c r="C22" s="132">
        <v>45180</v>
      </c>
      <c r="D22" s="69" t="s">
        <v>57</v>
      </c>
      <c r="E22" s="108">
        <v>0.375</v>
      </c>
      <c r="F22" s="108">
        <v>0.4375</v>
      </c>
      <c r="G22" s="118">
        <f>(F22-E22)*24</f>
        <v>1.5</v>
      </c>
      <c r="H22" s="87" t="s">
        <v>58</v>
      </c>
      <c r="I22" s="187" t="s">
        <v>59</v>
      </c>
      <c r="J22" s="187" t="s">
        <v>60</v>
      </c>
      <c r="K22" s="68" t="s">
        <v>80</v>
      </c>
      <c r="L22" s="87" t="s">
        <v>62</v>
      </c>
      <c r="M22" s="77" t="s">
        <v>81</v>
      </c>
      <c r="N22" s="87" t="s">
        <v>82</v>
      </c>
      <c r="O22" s="69">
        <v>25</v>
      </c>
      <c r="P22" s="87" t="s">
        <v>83</v>
      </c>
      <c r="Q22" s="86" t="s">
        <v>10</v>
      </c>
    </row>
    <row r="23" spans="1:17" ht="14" customHeight="1" x14ac:dyDescent="0.2">
      <c r="A23" s="143">
        <v>37</v>
      </c>
      <c r="B23" s="155">
        <v>2</v>
      </c>
      <c r="C23" s="132">
        <v>45180</v>
      </c>
      <c r="D23" s="69" t="s">
        <v>57</v>
      </c>
      <c r="E23" s="108">
        <v>0.4375</v>
      </c>
      <c r="F23" s="108">
        <v>0.5</v>
      </c>
      <c r="G23" s="118">
        <f t="shared" ref="G23:G45" si="1">(F23-E23)*24</f>
        <v>1.5</v>
      </c>
      <c r="H23" s="87" t="s">
        <v>58</v>
      </c>
      <c r="I23" s="187" t="s">
        <v>59</v>
      </c>
      <c r="J23" s="187" t="s">
        <v>60</v>
      </c>
      <c r="K23" s="68" t="s">
        <v>80</v>
      </c>
      <c r="L23" s="87" t="s">
        <v>62</v>
      </c>
      <c r="M23" s="77" t="s">
        <v>81</v>
      </c>
      <c r="N23" s="87" t="s">
        <v>84</v>
      </c>
      <c r="O23" s="69">
        <v>25</v>
      </c>
      <c r="P23" s="97" t="s">
        <v>70</v>
      </c>
      <c r="Q23" s="86" t="s">
        <v>8</v>
      </c>
    </row>
    <row r="24" spans="1:17" ht="14" customHeight="1" x14ac:dyDescent="0.2">
      <c r="A24" s="143">
        <v>37</v>
      </c>
      <c r="B24" s="155">
        <v>2</v>
      </c>
      <c r="C24" s="132">
        <v>45180</v>
      </c>
      <c r="D24" s="69" t="s">
        <v>57</v>
      </c>
      <c r="E24" s="108">
        <v>0.54166666666666663</v>
      </c>
      <c r="F24" s="108">
        <v>0.58333333333333337</v>
      </c>
      <c r="G24" s="118">
        <f t="shared" si="1"/>
        <v>1.0000000000000018</v>
      </c>
      <c r="H24" s="87" t="s">
        <v>58</v>
      </c>
      <c r="I24" s="187" t="s">
        <v>59</v>
      </c>
      <c r="J24" s="187" t="s">
        <v>60</v>
      </c>
      <c r="K24" s="68" t="s">
        <v>80</v>
      </c>
      <c r="L24" s="87" t="s">
        <v>62</v>
      </c>
      <c r="M24" s="77" t="s">
        <v>81</v>
      </c>
      <c r="N24" s="87" t="s">
        <v>63</v>
      </c>
      <c r="O24" s="69">
        <v>25</v>
      </c>
      <c r="P24" s="97" t="s">
        <v>70</v>
      </c>
      <c r="Q24" s="86" t="s">
        <v>8</v>
      </c>
    </row>
    <row r="25" spans="1:17" ht="14" customHeight="1" x14ac:dyDescent="0.2">
      <c r="A25" s="143">
        <v>37</v>
      </c>
      <c r="B25" s="155">
        <v>2</v>
      </c>
      <c r="C25" s="132">
        <v>45180</v>
      </c>
      <c r="D25" s="69" t="s">
        <v>57</v>
      </c>
      <c r="E25" s="108">
        <v>0.54166666666666663</v>
      </c>
      <c r="F25" s="108">
        <v>0.58333333333333337</v>
      </c>
      <c r="G25" s="118">
        <f t="shared" si="1"/>
        <v>1.0000000000000018</v>
      </c>
      <c r="H25" s="87" t="s">
        <v>58</v>
      </c>
      <c r="I25" s="187" t="s">
        <v>59</v>
      </c>
      <c r="J25" s="187" t="s">
        <v>60</v>
      </c>
      <c r="K25" s="68" t="s">
        <v>80</v>
      </c>
      <c r="L25" s="87" t="s">
        <v>62</v>
      </c>
      <c r="M25" s="77" t="s">
        <v>81</v>
      </c>
      <c r="N25" s="87" t="s">
        <v>82</v>
      </c>
      <c r="O25" s="69">
        <v>25</v>
      </c>
      <c r="P25" s="87" t="s">
        <v>83</v>
      </c>
      <c r="Q25" s="86" t="s">
        <v>10</v>
      </c>
    </row>
    <row r="26" spans="1:17" ht="14" customHeight="1" x14ac:dyDescent="0.2">
      <c r="A26" s="143">
        <v>37</v>
      </c>
      <c r="B26" s="155">
        <v>2</v>
      </c>
      <c r="C26" s="132">
        <v>45180</v>
      </c>
      <c r="D26" s="69" t="s">
        <v>57</v>
      </c>
      <c r="E26" s="108">
        <v>0.58333333333333337</v>
      </c>
      <c r="F26" s="108">
        <v>0.625</v>
      </c>
      <c r="G26" s="118">
        <f t="shared" si="1"/>
        <v>0.99999999999999911</v>
      </c>
      <c r="H26" s="87" t="s">
        <v>58</v>
      </c>
      <c r="I26" s="187" t="s">
        <v>59</v>
      </c>
      <c r="J26" s="187" t="s">
        <v>60</v>
      </c>
      <c r="K26" s="68" t="s">
        <v>80</v>
      </c>
      <c r="L26" s="87" t="s">
        <v>62</v>
      </c>
      <c r="M26" s="77" t="s">
        <v>81</v>
      </c>
      <c r="N26" s="87" t="s">
        <v>84</v>
      </c>
      <c r="O26" s="69">
        <v>25</v>
      </c>
      <c r="P26" s="87" t="s">
        <v>83</v>
      </c>
      <c r="Q26" s="86" t="s">
        <v>8</v>
      </c>
    </row>
    <row r="27" spans="1:17" ht="14" customHeight="1" x14ac:dyDescent="0.2">
      <c r="A27" s="143">
        <v>37</v>
      </c>
      <c r="B27" s="155">
        <v>2</v>
      </c>
      <c r="C27" s="132">
        <v>45181</v>
      </c>
      <c r="D27" s="69" t="s">
        <v>72</v>
      </c>
      <c r="E27" s="108">
        <v>0.375</v>
      </c>
      <c r="F27" s="108">
        <v>0.4375</v>
      </c>
      <c r="G27" s="118">
        <f t="shared" si="1"/>
        <v>1.5</v>
      </c>
      <c r="H27" s="87" t="s">
        <v>58</v>
      </c>
      <c r="I27" s="187" t="s">
        <v>59</v>
      </c>
      <c r="J27" s="187" t="s">
        <v>60</v>
      </c>
      <c r="K27" s="68" t="s">
        <v>80</v>
      </c>
      <c r="L27" s="87" t="s">
        <v>62</v>
      </c>
      <c r="M27" s="68" t="s">
        <v>85</v>
      </c>
      <c r="N27" s="87" t="s">
        <v>63</v>
      </c>
      <c r="O27" s="69">
        <v>25</v>
      </c>
      <c r="P27" s="87" t="s">
        <v>70</v>
      </c>
      <c r="Q27" s="86" t="s">
        <v>8</v>
      </c>
    </row>
    <row r="28" spans="1:17" ht="14" customHeight="1" x14ac:dyDescent="0.2">
      <c r="A28" s="143">
        <v>37</v>
      </c>
      <c r="B28" s="155">
        <v>2</v>
      </c>
      <c r="C28" s="132">
        <v>45181</v>
      </c>
      <c r="D28" s="69" t="s">
        <v>72</v>
      </c>
      <c r="E28" s="108">
        <v>0.375</v>
      </c>
      <c r="F28" s="108">
        <v>0.4375</v>
      </c>
      <c r="G28" s="118">
        <f t="shared" si="1"/>
        <v>1.5</v>
      </c>
      <c r="H28" s="87" t="s">
        <v>58</v>
      </c>
      <c r="I28" s="187" t="s">
        <v>59</v>
      </c>
      <c r="J28" s="187" t="s">
        <v>60</v>
      </c>
      <c r="K28" s="68" t="s">
        <v>80</v>
      </c>
      <c r="L28" s="87" t="s">
        <v>62</v>
      </c>
      <c r="M28" s="68" t="s">
        <v>85</v>
      </c>
      <c r="N28" s="87" t="s">
        <v>82</v>
      </c>
      <c r="O28" s="69">
        <v>25</v>
      </c>
      <c r="P28" s="87" t="s">
        <v>83</v>
      </c>
      <c r="Q28" s="86" t="s">
        <v>13</v>
      </c>
    </row>
    <row r="29" spans="1:17" ht="14" customHeight="1" x14ac:dyDescent="0.2">
      <c r="A29" s="143">
        <v>37</v>
      </c>
      <c r="B29" s="155">
        <v>2</v>
      </c>
      <c r="C29" s="132">
        <v>45181</v>
      </c>
      <c r="D29" s="69" t="s">
        <v>72</v>
      </c>
      <c r="E29" s="108">
        <v>0.4375</v>
      </c>
      <c r="F29" s="108">
        <v>0.5</v>
      </c>
      <c r="G29" s="118">
        <f t="shared" si="1"/>
        <v>1.5</v>
      </c>
      <c r="H29" s="87" t="s">
        <v>58</v>
      </c>
      <c r="I29" s="187" t="s">
        <v>59</v>
      </c>
      <c r="J29" s="187" t="s">
        <v>60</v>
      </c>
      <c r="K29" s="68" t="s">
        <v>80</v>
      </c>
      <c r="L29" s="87" t="s">
        <v>62</v>
      </c>
      <c r="M29" s="68" t="s">
        <v>85</v>
      </c>
      <c r="N29" s="87" t="s">
        <v>84</v>
      </c>
      <c r="O29" s="69">
        <v>25</v>
      </c>
      <c r="P29" s="97" t="s">
        <v>70</v>
      </c>
      <c r="Q29" s="86" t="s">
        <v>8</v>
      </c>
    </row>
    <row r="30" spans="1:17" ht="14" customHeight="1" x14ac:dyDescent="0.2">
      <c r="A30" s="143">
        <v>37</v>
      </c>
      <c r="B30" s="155">
        <v>2</v>
      </c>
      <c r="C30" s="132">
        <v>45181</v>
      </c>
      <c r="D30" s="69" t="s">
        <v>72</v>
      </c>
      <c r="E30" s="108">
        <v>0.54166666666666663</v>
      </c>
      <c r="F30" s="108">
        <v>0.58333333333333337</v>
      </c>
      <c r="G30" s="118">
        <f t="shared" si="1"/>
        <v>1.0000000000000018</v>
      </c>
      <c r="H30" s="87" t="s">
        <v>58</v>
      </c>
      <c r="I30" s="187" t="s">
        <v>59</v>
      </c>
      <c r="J30" s="187" t="s">
        <v>60</v>
      </c>
      <c r="K30" s="68" t="s">
        <v>80</v>
      </c>
      <c r="L30" s="87" t="s">
        <v>62</v>
      </c>
      <c r="M30" s="68" t="s">
        <v>85</v>
      </c>
      <c r="N30" s="87" t="s">
        <v>63</v>
      </c>
      <c r="O30" s="69">
        <v>25</v>
      </c>
      <c r="P30" s="97" t="s">
        <v>70</v>
      </c>
      <c r="Q30" s="86" t="s">
        <v>8</v>
      </c>
    </row>
    <row r="31" spans="1:17" ht="14" customHeight="1" x14ac:dyDescent="0.2">
      <c r="A31" s="143">
        <v>37</v>
      </c>
      <c r="B31" s="155">
        <v>2</v>
      </c>
      <c r="C31" s="132">
        <v>45181</v>
      </c>
      <c r="D31" s="69" t="s">
        <v>72</v>
      </c>
      <c r="E31" s="108">
        <v>0.54166666666666663</v>
      </c>
      <c r="F31" s="108">
        <v>0.58333333333333337</v>
      </c>
      <c r="G31" s="118">
        <f t="shared" si="1"/>
        <v>1.0000000000000018</v>
      </c>
      <c r="H31" s="87" t="s">
        <v>58</v>
      </c>
      <c r="I31" s="187" t="s">
        <v>59</v>
      </c>
      <c r="J31" s="187" t="s">
        <v>60</v>
      </c>
      <c r="K31" s="68" t="s">
        <v>80</v>
      </c>
      <c r="L31" s="87" t="s">
        <v>62</v>
      </c>
      <c r="M31" s="68" t="s">
        <v>85</v>
      </c>
      <c r="N31" s="87" t="s">
        <v>82</v>
      </c>
      <c r="O31" s="69">
        <v>25</v>
      </c>
      <c r="P31" s="87" t="s">
        <v>83</v>
      </c>
      <c r="Q31" s="86" t="s">
        <v>13</v>
      </c>
    </row>
    <row r="32" spans="1:17" ht="14" customHeight="1" x14ac:dyDescent="0.2">
      <c r="A32" s="143">
        <v>37</v>
      </c>
      <c r="B32" s="155">
        <v>2</v>
      </c>
      <c r="C32" s="132">
        <v>45181</v>
      </c>
      <c r="D32" s="69" t="s">
        <v>72</v>
      </c>
      <c r="E32" s="108">
        <v>0.58333333333333337</v>
      </c>
      <c r="F32" s="108">
        <v>0.625</v>
      </c>
      <c r="G32" s="118">
        <f t="shared" si="1"/>
        <v>0.99999999999999911</v>
      </c>
      <c r="H32" s="87" t="s">
        <v>58</v>
      </c>
      <c r="I32" s="187" t="s">
        <v>59</v>
      </c>
      <c r="J32" s="187" t="s">
        <v>60</v>
      </c>
      <c r="K32" s="68" t="s">
        <v>80</v>
      </c>
      <c r="L32" s="87" t="s">
        <v>62</v>
      </c>
      <c r="M32" s="68" t="s">
        <v>85</v>
      </c>
      <c r="N32" s="87" t="s">
        <v>84</v>
      </c>
      <c r="O32" s="69">
        <v>25</v>
      </c>
      <c r="P32" s="87" t="s">
        <v>83</v>
      </c>
      <c r="Q32" s="86" t="s">
        <v>8</v>
      </c>
    </row>
    <row r="33" spans="1:17" ht="14" customHeight="1" x14ac:dyDescent="0.2">
      <c r="A33" s="143">
        <v>37</v>
      </c>
      <c r="B33" s="155">
        <v>2</v>
      </c>
      <c r="C33" s="132">
        <v>45182</v>
      </c>
      <c r="D33" s="69" t="s">
        <v>74</v>
      </c>
      <c r="E33" s="108">
        <v>0.375</v>
      </c>
      <c r="F33" s="108">
        <v>0.4375</v>
      </c>
      <c r="G33" s="118">
        <f t="shared" si="1"/>
        <v>1.5</v>
      </c>
      <c r="H33" s="87" t="s">
        <v>58</v>
      </c>
      <c r="I33" s="187" t="s">
        <v>59</v>
      </c>
      <c r="J33" s="187" t="s">
        <v>60</v>
      </c>
      <c r="K33" s="68" t="s">
        <v>75</v>
      </c>
      <c r="L33" s="87" t="s">
        <v>62</v>
      </c>
      <c r="M33" s="68" t="s">
        <v>86</v>
      </c>
      <c r="N33" s="87" t="s">
        <v>63</v>
      </c>
      <c r="O33" s="69">
        <v>25</v>
      </c>
      <c r="P33" s="87" t="s">
        <v>70</v>
      </c>
      <c r="Q33" s="86" t="s">
        <v>9</v>
      </c>
    </row>
    <row r="34" spans="1:17" ht="14" customHeight="1" x14ac:dyDescent="0.2">
      <c r="A34" s="143">
        <v>37</v>
      </c>
      <c r="B34" s="155">
        <v>2</v>
      </c>
      <c r="C34" s="132">
        <v>45182</v>
      </c>
      <c r="D34" s="69" t="s">
        <v>74</v>
      </c>
      <c r="E34" s="108">
        <v>0.4375</v>
      </c>
      <c r="F34" s="108">
        <v>0.5</v>
      </c>
      <c r="G34" s="118">
        <f t="shared" si="1"/>
        <v>1.5</v>
      </c>
      <c r="H34" s="87" t="s">
        <v>58</v>
      </c>
      <c r="I34" s="187" t="s">
        <v>59</v>
      </c>
      <c r="J34" s="187" t="s">
        <v>60</v>
      </c>
      <c r="K34" s="68" t="s">
        <v>75</v>
      </c>
      <c r="L34" s="87" t="s">
        <v>62</v>
      </c>
      <c r="M34" s="68" t="s">
        <v>86</v>
      </c>
      <c r="N34" s="87" t="s">
        <v>65</v>
      </c>
      <c r="O34" s="69">
        <v>50</v>
      </c>
      <c r="P34" s="88" t="s">
        <v>64</v>
      </c>
      <c r="Q34" s="86" t="s">
        <v>9</v>
      </c>
    </row>
    <row r="35" spans="1:17" ht="14" customHeight="1" x14ac:dyDescent="0.2">
      <c r="A35" s="143">
        <v>37</v>
      </c>
      <c r="B35" s="155">
        <v>2</v>
      </c>
      <c r="C35" s="132">
        <v>45182</v>
      </c>
      <c r="D35" s="69" t="s">
        <v>74</v>
      </c>
      <c r="E35" s="108">
        <v>0.54166666666666663</v>
      </c>
      <c r="F35" s="108">
        <v>0.58333333333333337</v>
      </c>
      <c r="G35" s="118">
        <f t="shared" si="1"/>
        <v>1.0000000000000018</v>
      </c>
      <c r="H35" s="87" t="s">
        <v>58</v>
      </c>
      <c r="I35" s="187" t="s">
        <v>59</v>
      </c>
      <c r="J35" s="187" t="s">
        <v>60</v>
      </c>
      <c r="K35" s="68" t="s">
        <v>75</v>
      </c>
      <c r="L35" s="87" t="s">
        <v>62</v>
      </c>
      <c r="M35" s="68" t="s">
        <v>86</v>
      </c>
      <c r="N35" s="87" t="s">
        <v>63</v>
      </c>
      <c r="O35" s="69">
        <v>25</v>
      </c>
      <c r="P35" s="97" t="s">
        <v>70</v>
      </c>
      <c r="Q35" s="86" t="s">
        <v>9</v>
      </c>
    </row>
    <row r="36" spans="1:17" ht="14" customHeight="1" x14ac:dyDescent="0.2">
      <c r="A36" s="143">
        <v>37</v>
      </c>
      <c r="B36" s="155">
        <v>2</v>
      </c>
      <c r="C36" s="132">
        <v>45182</v>
      </c>
      <c r="D36" s="69" t="s">
        <v>74</v>
      </c>
      <c r="E36" s="108">
        <v>0.58333333333333337</v>
      </c>
      <c r="F36" s="108">
        <v>0.625</v>
      </c>
      <c r="G36" s="118">
        <f t="shared" si="1"/>
        <v>0.99999999999999911</v>
      </c>
      <c r="H36" s="87" t="s">
        <v>58</v>
      </c>
      <c r="I36" s="187" t="s">
        <v>59</v>
      </c>
      <c r="J36" s="187" t="s">
        <v>60</v>
      </c>
      <c r="K36" s="68" t="s">
        <v>75</v>
      </c>
      <c r="L36" s="87" t="s">
        <v>62</v>
      </c>
      <c r="M36" s="68" t="s">
        <v>86</v>
      </c>
      <c r="N36" s="87" t="s">
        <v>65</v>
      </c>
      <c r="O36" s="69">
        <v>50</v>
      </c>
      <c r="P36" s="88" t="s">
        <v>64</v>
      </c>
      <c r="Q36" s="86" t="s">
        <v>9</v>
      </c>
    </row>
    <row r="37" spans="1:17" ht="14" customHeight="1" x14ac:dyDescent="0.2">
      <c r="A37" s="143">
        <v>37</v>
      </c>
      <c r="B37" s="155">
        <v>2</v>
      </c>
      <c r="C37" s="127">
        <v>45183</v>
      </c>
      <c r="D37" s="69" t="s">
        <v>77</v>
      </c>
      <c r="E37" s="108">
        <v>0.375</v>
      </c>
      <c r="F37" s="108">
        <v>0.4375</v>
      </c>
      <c r="G37" s="118">
        <f t="shared" si="1"/>
        <v>1.5</v>
      </c>
      <c r="H37" s="87" t="s">
        <v>58</v>
      </c>
      <c r="I37" s="187" t="s">
        <v>59</v>
      </c>
      <c r="J37" s="187" t="s">
        <v>60</v>
      </c>
      <c r="K37" s="68" t="s">
        <v>73</v>
      </c>
      <c r="L37" s="87" t="s">
        <v>62</v>
      </c>
      <c r="M37" s="68"/>
      <c r="N37" s="87" t="s">
        <v>63</v>
      </c>
      <c r="O37" s="69">
        <v>25</v>
      </c>
      <c r="P37" s="87" t="s">
        <v>70</v>
      </c>
      <c r="Q37" s="86" t="s">
        <v>11</v>
      </c>
    </row>
    <row r="38" spans="1:17" ht="14" customHeight="1" x14ac:dyDescent="0.2">
      <c r="A38" s="143">
        <v>37</v>
      </c>
      <c r="B38" s="155">
        <v>2</v>
      </c>
      <c r="C38" s="127">
        <v>45183</v>
      </c>
      <c r="D38" s="69" t="s">
        <v>77</v>
      </c>
      <c r="E38" s="108">
        <v>0.4375</v>
      </c>
      <c r="F38" s="108">
        <v>0.5</v>
      </c>
      <c r="G38" s="118">
        <f t="shared" si="1"/>
        <v>1.5</v>
      </c>
      <c r="H38" s="87" t="s">
        <v>58</v>
      </c>
      <c r="I38" s="187" t="s">
        <v>59</v>
      </c>
      <c r="J38" s="187" t="s">
        <v>60</v>
      </c>
      <c r="K38" s="68" t="s">
        <v>73</v>
      </c>
      <c r="L38" s="87" t="s">
        <v>62</v>
      </c>
      <c r="M38" s="68"/>
      <c r="N38" s="181" t="s">
        <v>65</v>
      </c>
      <c r="O38" s="69">
        <v>50</v>
      </c>
      <c r="P38" s="88" t="s">
        <v>64</v>
      </c>
      <c r="Q38" s="92" t="s">
        <v>11</v>
      </c>
    </row>
    <row r="39" spans="1:17" ht="14" customHeight="1" x14ac:dyDescent="0.2">
      <c r="A39" s="143">
        <v>37</v>
      </c>
      <c r="B39" s="155">
        <v>2</v>
      </c>
      <c r="C39" s="127">
        <v>45183</v>
      </c>
      <c r="D39" s="69" t="s">
        <v>77</v>
      </c>
      <c r="E39" s="108">
        <v>0.54166666666666663</v>
      </c>
      <c r="F39" s="108">
        <v>0.58333333333333337</v>
      </c>
      <c r="G39" s="118">
        <f t="shared" si="1"/>
        <v>1.0000000000000018</v>
      </c>
      <c r="H39" s="87" t="s">
        <v>58</v>
      </c>
      <c r="I39" s="187" t="s">
        <v>59</v>
      </c>
      <c r="J39" s="187" t="s">
        <v>60</v>
      </c>
      <c r="K39" s="68" t="s">
        <v>73</v>
      </c>
      <c r="L39" s="87" t="s">
        <v>62</v>
      </c>
      <c r="M39" s="68"/>
      <c r="N39" s="87" t="s">
        <v>63</v>
      </c>
      <c r="O39" s="69">
        <v>25</v>
      </c>
      <c r="P39" s="97" t="s">
        <v>70</v>
      </c>
      <c r="Q39" s="92" t="s">
        <v>11</v>
      </c>
    </row>
    <row r="40" spans="1:17" ht="14" customHeight="1" x14ac:dyDescent="0.2">
      <c r="A40" s="143">
        <v>37</v>
      </c>
      <c r="B40" s="155">
        <v>2</v>
      </c>
      <c r="C40" s="127">
        <v>45183</v>
      </c>
      <c r="D40" s="69" t="s">
        <v>77</v>
      </c>
      <c r="E40" s="108">
        <v>0.58333333333333337</v>
      </c>
      <c r="F40" s="108">
        <v>0.625</v>
      </c>
      <c r="G40" s="118">
        <f t="shared" si="1"/>
        <v>0.99999999999999911</v>
      </c>
      <c r="H40" s="87" t="s">
        <v>58</v>
      </c>
      <c r="I40" s="187" t="s">
        <v>59</v>
      </c>
      <c r="J40" s="187" t="s">
        <v>60</v>
      </c>
      <c r="K40" s="68" t="s">
        <v>73</v>
      </c>
      <c r="L40" s="87" t="s">
        <v>62</v>
      </c>
      <c r="M40" s="68"/>
      <c r="N40" s="181" t="s">
        <v>65</v>
      </c>
      <c r="O40" s="69">
        <v>50</v>
      </c>
      <c r="P40" s="88" t="s">
        <v>64</v>
      </c>
      <c r="Q40" s="92" t="s">
        <v>11</v>
      </c>
    </row>
    <row r="41" spans="1:17" ht="14" customHeight="1" x14ac:dyDescent="0.2">
      <c r="A41" s="143">
        <v>37</v>
      </c>
      <c r="B41" s="155">
        <v>2</v>
      </c>
      <c r="C41" s="127">
        <v>45184</v>
      </c>
      <c r="D41" s="69" t="s">
        <v>78</v>
      </c>
      <c r="E41" s="108">
        <v>0.375</v>
      </c>
      <c r="F41" s="108">
        <v>0.4375</v>
      </c>
      <c r="G41" s="118">
        <f t="shared" si="1"/>
        <v>1.5</v>
      </c>
      <c r="H41" s="87" t="s">
        <v>58</v>
      </c>
      <c r="I41" s="187" t="s">
        <v>87</v>
      </c>
      <c r="J41" s="187" t="s">
        <v>88</v>
      </c>
      <c r="K41" s="68" t="s">
        <v>89</v>
      </c>
      <c r="L41" s="87" t="s">
        <v>62</v>
      </c>
      <c r="M41" s="68" t="s">
        <v>89</v>
      </c>
      <c r="N41" s="87" t="s">
        <v>63</v>
      </c>
      <c r="O41" s="69">
        <v>25</v>
      </c>
      <c r="P41" s="87" t="s">
        <v>70</v>
      </c>
      <c r="Q41" s="86" t="s">
        <v>10</v>
      </c>
    </row>
    <row r="42" spans="1:17" ht="14" customHeight="1" x14ac:dyDescent="0.2">
      <c r="A42" s="143">
        <v>37</v>
      </c>
      <c r="B42" s="155">
        <v>2</v>
      </c>
      <c r="C42" s="127">
        <v>45184</v>
      </c>
      <c r="D42" s="69" t="s">
        <v>78</v>
      </c>
      <c r="E42" s="108">
        <v>0.375</v>
      </c>
      <c r="F42" s="108">
        <v>0.4375</v>
      </c>
      <c r="G42" s="118">
        <f t="shared" si="1"/>
        <v>1.5</v>
      </c>
      <c r="H42" s="87" t="s">
        <v>58</v>
      </c>
      <c r="I42" s="187" t="s">
        <v>87</v>
      </c>
      <c r="J42" s="187" t="s">
        <v>88</v>
      </c>
      <c r="K42" s="68" t="s">
        <v>89</v>
      </c>
      <c r="L42" s="87" t="s">
        <v>62</v>
      </c>
      <c r="M42" s="68" t="s">
        <v>89</v>
      </c>
      <c r="N42" s="87" t="s">
        <v>82</v>
      </c>
      <c r="O42" s="69">
        <v>25</v>
      </c>
      <c r="P42" s="87" t="s">
        <v>83</v>
      </c>
      <c r="Q42" s="86" t="s">
        <v>13</v>
      </c>
    </row>
    <row r="43" spans="1:17" ht="14" customHeight="1" x14ac:dyDescent="0.2">
      <c r="A43" s="143">
        <v>37</v>
      </c>
      <c r="B43" s="155">
        <v>2</v>
      </c>
      <c r="C43" s="127">
        <v>45184</v>
      </c>
      <c r="D43" s="69" t="s">
        <v>78</v>
      </c>
      <c r="E43" s="108">
        <v>0.4375</v>
      </c>
      <c r="F43" s="108">
        <v>0.5</v>
      </c>
      <c r="G43" s="118">
        <f t="shared" si="1"/>
        <v>1.5</v>
      </c>
      <c r="H43" s="87" t="s">
        <v>58</v>
      </c>
      <c r="I43" s="187" t="s">
        <v>87</v>
      </c>
      <c r="J43" s="187" t="s">
        <v>88</v>
      </c>
      <c r="K43" s="68" t="s">
        <v>89</v>
      </c>
      <c r="L43" s="87" t="s">
        <v>62</v>
      </c>
      <c r="M43" s="68" t="s">
        <v>89</v>
      </c>
      <c r="N43" s="87" t="s">
        <v>84</v>
      </c>
      <c r="O43" s="69">
        <v>25</v>
      </c>
      <c r="P43" s="97" t="s">
        <v>70</v>
      </c>
      <c r="Q43" s="86" t="s">
        <v>10</v>
      </c>
    </row>
    <row r="44" spans="1:17" ht="14" customHeight="1" x14ac:dyDescent="0.2">
      <c r="A44" s="143">
        <v>37</v>
      </c>
      <c r="B44" s="155">
        <v>2</v>
      </c>
      <c r="C44" s="127">
        <v>45184</v>
      </c>
      <c r="D44" s="69" t="s">
        <v>78</v>
      </c>
      <c r="E44" s="108">
        <v>0.54166666666666663</v>
      </c>
      <c r="F44" s="108">
        <v>0.58333333333333337</v>
      </c>
      <c r="G44" s="118">
        <f t="shared" si="1"/>
        <v>1.0000000000000018</v>
      </c>
      <c r="H44" s="87" t="s">
        <v>58</v>
      </c>
      <c r="I44" s="187" t="s">
        <v>87</v>
      </c>
      <c r="J44" s="187" t="s">
        <v>88</v>
      </c>
      <c r="K44" s="68" t="s">
        <v>89</v>
      </c>
      <c r="L44" s="87" t="s">
        <v>62</v>
      </c>
      <c r="M44" s="68" t="s">
        <v>89</v>
      </c>
      <c r="N44" s="87" t="s">
        <v>63</v>
      </c>
      <c r="O44" s="69">
        <v>25</v>
      </c>
      <c r="P44" s="97" t="s">
        <v>70</v>
      </c>
      <c r="Q44" s="86" t="s">
        <v>10</v>
      </c>
    </row>
    <row r="45" spans="1:17" ht="14" customHeight="1" x14ac:dyDescent="0.2">
      <c r="A45" s="143">
        <v>37</v>
      </c>
      <c r="B45" s="155">
        <v>2</v>
      </c>
      <c r="C45" s="127">
        <v>45184</v>
      </c>
      <c r="D45" s="69" t="s">
        <v>78</v>
      </c>
      <c r="E45" s="108">
        <v>0.54166666666666663</v>
      </c>
      <c r="F45" s="108">
        <v>0.58333333333333337</v>
      </c>
      <c r="G45" s="118">
        <f t="shared" si="1"/>
        <v>1.0000000000000018</v>
      </c>
      <c r="H45" s="87" t="s">
        <v>58</v>
      </c>
      <c r="I45" s="187" t="s">
        <v>87</v>
      </c>
      <c r="J45" s="187" t="s">
        <v>88</v>
      </c>
      <c r="K45" s="68" t="s">
        <v>89</v>
      </c>
      <c r="L45" s="87" t="s">
        <v>62</v>
      </c>
      <c r="M45" s="68" t="s">
        <v>89</v>
      </c>
      <c r="N45" s="87" t="s">
        <v>82</v>
      </c>
      <c r="O45" s="69">
        <v>25</v>
      </c>
      <c r="P45" s="87" t="s">
        <v>83</v>
      </c>
      <c r="Q45" s="86" t="s">
        <v>13</v>
      </c>
    </row>
    <row r="46" spans="1:17" ht="14" customHeight="1" thickBot="1" x14ac:dyDescent="0.25">
      <c r="A46" s="144">
        <v>37</v>
      </c>
      <c r="B46" s="156">
        <v>2</v>
      </c>
      <c r="C46" s="127">
        <v>45184</v>
      </c>
      <c r="D46" s="71" t="s">
        <v>78</v>
      </c>
      <c r="E46" s="109">
        <v>0.58333333333333337</v>
      </c>
      <c r="F46" s="109">
        <v>0.625</v>
      </c>
      <c r="G46" s="119">
        <f>(F46-E46)*24</f>
        <v>0.99999999999999911</v>
      </c>
      <c r="H46" s="93" t="s">
        <v>58</v>
      </c>
      <c r="I46" s="188" t="s">
        <v>87</v>
      </c>
      <c r="J46" s="187" t="s">
        <v>88</v>
      </c>
      <c r="K46" s="70" t="s">
        <v>89</v>
      </c>
      <c r="L46" s="93" t="s">
        <v>62</v>
      </c>
      <c r="M46" s="70" t="s">
        <v>89</v>
      </c>
      <c r="N46" s="93" t="s">
        <v>84</v>
      </c>
      <c r="O46" s="71">
        <v>25</v>
      </c>
      <c r="P46" s="93" t="s">
        <v>83</v>
      </c>
      <c r="Q46" s="95" t="s">
        <v>10</v>
      </c>
    </row>
    <row r="47" spans="1:17" ht="14" customHeight="1" x14ac:dyDescent="0.2">
      <c r="A47" s="142">
        <v>38</v>
      </c>
      <c r="B47" s="154">
        <v>3</v>
      </c>
      <c r="C47" s="133">
        <v>45187</v>
      </c>
      <c r="D47" s="67" t="s">
        <v>57</v>
      </c>
      <c r="E47" s="106">
        <v>0.375</v>
      </c>
      <c r="F47" s="106">
        <v>0.4375</v>
      </c>
      <c r="G47" s="117">
        <f>(F47-E47)*24</f>
        <v>1.5</v>
      </c>
      <c r="H47" s="84" t="s">
        <v>58</v>
      </c>
      <c r="I47" s="186" t="s">
        <v>59</v>
      </c>
      <c r="J47" s="186" t="s">
        <v>60</v>
      </c>
      <c r="K47" s="66" t="s">
        <v>80</v>
      </c>
      <c r="L47" s="84" t="s">
        <v>62</v>
      </c>
      <c r="M47" s="66" t="s">
        <v>90</v>
      </c>
      <c r="N47" s="84" t="s">
        <v>63</v>
      </c>
      <c r="O47" s="67">
        <v>25</v>
      </c>
      <c r="P47" s="84" t="s">
        <v>70</v>
      </c>
      <c r="Q47" s="96" t="s">
        <v>8</v>
      </c>
    </row>
    <row r="48" spans="1:17" ht="14" customHeight="1" x14ac:dyDescent="0.2">
      <c r="A48" s="143">
        <v>38</v>
      </c>
      <c r="B48" s="155">
        <v>3</v>
      </c>
      <c r="C48" s="127">
        <v>45187</v>
      </c>
      <c r="D48" s="69" t="s">
        <v>57</v>
      </c>
      <c r="E48" s="108">
        <v>0.375</v>
      </c>
      <c r="F48" s="108">
        <v>0.4375</v>
      </c>
      <c r="G48" s="118">
        <f>(F48-E48)*24</f>
        <v>1.5</v>
      </c>
      <c r="H48" s="87" t="s">
        <v>58</v>
      </c>
      <c r="I48" s="187" t="s">
        <v>59</v>
      </c>
      <c r="J48" s="187" t="s">
        <v>60</v>
      </c>
      <c r="K48" s="68" t="s">
        <v>80</v>
      </c>
      <c r="L48" s="87" t="s">
        <v>62</v>
      </c>
      <c r="M48" s="68" t="s">
        <v>90</v>
      </c>
      <c r="N48" s="87" t="s">
        <v>82</v>
      </c>
      <c r="O48" s="69">
        <v>25</v>
      </c>
      <c r="P48" s="87" t="s">
        <v>83</v>
      </c>
      <c r="Q48" s="86" t="s">
        <v>10</v>
      </c>
    </row>
    <row r="49" spans="1:17" ht="14" customHeight="1" x14ac:dyDescent="0.2">
      <c r="A49" s="143">
        <v>38</v>
      </c>
      <c r="B49" s="155">
        <v>3</v>
      </c>
      <c r="C49" s="127">
        <v>45187</v>
      </c>
      <c r="D49" s="69" t="s">
        <v>57</v>
      </c>
      <c r="E49" s="108">
        <v>0.4375</v>
      </c>
      <c r="F49" s="108">
        <v>0.5</v>
      </c>
      <c r="G49" s="118">
        <f t="shared" ref="G49:G69" si="2">(F49-E49)*24</f>
        <v>1.5</v>
      </c>
      <c r="H49" s="87" t="s">
        <v>58</v>
      </c>
      <c r="I49" s="187" t="s">
        <v>59</v>
      </c>
      <c r="J49" s="187" t="s">
        <v>60</v>
      </c>
      <c r="K49" s="68" t="s">
        <v>80</v>
      </c>
      <c r="L49" s="87" t="s">
        <v>62</v>
      </c>
      <c r="M49" s="68" t="s">
        <v>90</v>
      </c>
      <c r="N49" s="87" t="s">
        <v>84</v>
      </c>
      <c r="O49" s="69">
        <v>25</v>
      </c>
      <c r="P49" s="97" t="s">
        <v>70</v>
      </c>
      <c r="Q49" s="86" t="s">
        <v>8</v>
      </c>
    </row>
    <row r="50" spans="1:17" ht="14" customHeight="1" x14ac:dyDescent="0.2">
      <c r="A50" s="143">
        <v>38</v>
      </c>
      <c r="B50" s="155">
        <v>3</v>
      </c>
      <c r="C50" s="127">
        <v>45187</v>
      </c>
      <c r="D50" s="69" t="s">
        <v>57</v>
      </c>
      <c r="E50" s="108">
        <v>0.54166666666666663</v>
      </c>
      <c r="F50" s="108">
        <v>0.58333333333333337</v>
      </c>
      <c r="G50" s="118">
        <f t="shared" si="2"/>
        <v>1.0000000000000018</v>
      </c>
      <c r="H50" s="87" t="s">
        <v>58</v>
      </c>
      <c r="I50" s="187" t="s">
        <v>59</v>
      </c>
      <c r="J50" s="187" t="s">
        <v>60</v>
      </c>
      <c r="K50" s="68" t="s">
        <v>80</v>
      </c>
      <c r="L50" s="87" t="s">
        <v>62</v>
      </c>
      <c r="M50" s="68" t="s">
        <v>90</v>
      </c>
      <c r="N50" s="87" t="s">
        <v>63</v>
      </c>
      <c r="O50" s="69">
        <v>25</v>
      </c>
      <c r="P50" s="97" t="s">
        <v>70</v>
      </c>
      <c r="Q50" s="86" t="s">
        <v>8</v>
      </c>
    </row>
    <row r="51" spans="1:17" ht="14" customHeight="1" x14ac:dyDescent="0.2">
      <c r="A51" s="143">
        <v>38</v>
      </c>
      <c r="B51" s="155">
        <v>3</v>
      </c>
      <c r="C51" s="127">
        <v>45187</v>
      </c>
      <c r="D51" s="69" t="s">
        <v>57</v>
      </c>
      <c r="E51" s="108">
        <v>0.54166666666666663</v>
      </c>
      <c r="F51" s="108">
        <v>0.58333333333333337</v>
      </c>
      <c r="G51" s="118">
        <f t="shared" si="2"/>
        <v>1.0000000000000018</v>
      </c>
      <c r="H51" s="87" t="s">
        <v>58</v>
      </c>
      <c r="I51" s="187" t="s">
        <v>59</v>
      </c>
      <c r="J51" s="187" t="s">
        <v>60</v>
      </c>
      <c r="K51" s="68" t="s">
        <v>80</v>
      </c>
      <c r="L51" s="87" t="s">
        <v>62</v>
      </c>
      <c r="M51" s="68" t="s">
        <v>90</v>
      </c>
      <c r="N51" s="87" t="s">
        <v>82</v>
      </c>
      <c r="O51" s="69">
        <v>25</v>
      </c>
      <c r="P51" s="87" t="s">
        <v>83</v>
      </c>
      <c r="Q51" s="86" t="s">
        <v>10</v>
      </c>
    </row>
    <row r="52" spans="1:17" ht="14" customHeight="1" x14ac:dyDescent="0.2">
      <c r="A52" s="143">
        <v>38</v>
      </c>
      <c r="B52" s="155">
        <v>3</v>
      </c>
      <c r="C52" s="127">
        <v>45187</v>
      </c>
      <c r="D52" s="69" t="s">
        <v>57</v>
      </c>
      <c r="E52" s="108">
        <v>0.58333333333333337</v>
      </c>
      <c r="F52" s="108">
        <v>0.625</v>
      </c>
      <c r="G52" s="118">
        <f t="shared" si="2"/>
        <v>0.99999999999999911</v>
      </c>
      <c r="H52" s="87" t="s">
        <v>58</v>
      </c>
      <c r="I52" s="187" t="s">
        <v>59</v>
      </c>
      <c r="J52" s="187" t="s">
        <v>60</v>
      </c>
      <c r="K52" s="68" t="s">
        <v>80</v>
      </c>
      <c r="L52" s="87" t="s">
        <v>62</v>
      </c>
      <c r="M52" s="68" t="s">
        <v>90</v>
      </c>
      <c r="N52" s="87" t="s">
        <v>84</v>
      </c>
      <c r="O52" s="69">
        <v>25</v>
      </c>
      <c r="P52" s="87" t="s">
        <v>83</v>
      </c>
      <c r="Q52" s="86" t="s">
        <v>8</v>
      </c>
    </row>
    <row r="53" spans="1:17" ht="14" customHeight="1" x14ac:dyDescent="0.2">
      <c r="A53" s="143">
        <v>38</v>
      </c>
      <c r="B53" s="155">
        <v>3</v>
      </c>
      <c r="C53" s="127">
        <v>45188</v>
      </c>
      <c r="D53" s="69" t="s">
        <v>72</v>
      </c>
      <c r="E53" s="108">
        <v>0.375</v>
      </c>
      <c r="F53" s="108">
        <v>0.4375</v>
      </c>
      <c r="G53" s="118">
        <f t="shared" si="2"/>
        <v>1.5</v>
      </c>
      <c r="H53" s="87" t="s">
        <v>58</v>
      </c>
      <c r="I53" s="187" t="s">
        <v>59</v>
      </c>
      <c r="J53" s="187" t="s">
        <v>60</v>
      </c>
      <c r="K53" s="68" t="s">
        <v>73</v>
      </c>
      <c r="L53" s="87" t="s">
        <v>62</v>
      </c>
      <c r="M53" s="68"/>
      <c r="N53" s="87" t="s">
        <v>63</v>
      </c>
      <c r="O53" s="69">
        <v>25</v>
      </c>
      <c r="P53" s="87" t="s">
        <v>70</v>
      </c>
      <c r="Q53" s="86" t="s">
        <v>11</v>
      </c>
    </row>
    <row r="54" spans="1:17" ht="14" customHeight="1" x14ac:dyDescent="0.2">
      <c r="A54" s="143">
        <v>38</v>
      </c>
      <c r="B54" s="155">
        <v>3</v>
      </c>
      <c r="C54" s="127">
        <v>45188</v>
      </c>
      <c r="D54" s="69" t="s">
        <v>72</v>
      </c>
      <c r="E54" s="108">
        <v>0.4375</v>
      </c>
      <c r="F54" s="108">
        <v>0.5</v>
      </c>
      <c r="G54" s="118">
        <f t="shared" si="2"/>
        <v>1.5</v>
      </c>
      <c r="H54" s="87" t="s">
        <v>58</v>
      </c>
      <c r="I54" s="187" t="s">
        <v>59</v>
      </c>
      <c r="J54" s="187" t="s">
        <v>60</v>
      </c>
      <c r="K54" s="68" t="s">
        <v>73</v>
      </c>
      <c r="L54" s="87" t="s">
        <v>62</v>
      </c>
      <c r="M54" s="68"/>
      <c r="N54" s="181" t="s">
        <v>65</v>
      </c>
      <c r="O54" s="69">
        <v>50</v>
      </c>
      <c r="P54" s="88" t="s">
        <v>64</v>
      </c>
      <c r="Q54" s="92" t="s">
        <v>11</v>
      </c>
    </row>
    <row r="55" spans="1:17" ht="14" customHeight="1" x14ac:dyDescent="0.2">
      <c r="A55" s="143">
        <v>38</v>
      </c>
      <c r="B55" s="155">
        <v>3</v>
      </c>
      <c r="C55" s="127">
        <v>45188</v>
      </c>
      <c r="D55" s="69" t="s">
        <v>72</v>
      </c>
      <c r="E55" s="108">
        <v>0.54166666666666663</v>
      </c>
      <c r="F55" s="108">
        <v>0.58333333333333337</v>
      </c>
      <c r="G55" s="118">
        <f t="shared" si="2"/>
        <v>1.0000000000000018</v>
      </c>
      <c r="H55" s="87" t="s">
        <v>58</v>
      </c>
      <c r="I55" s="187" t="s">
        <v>59</v>
      </c>
      <c r="J55" s="187" t="s">
        <v>60</v>
      </c>
      <c r="K55" s="68" t="s">
        <v>73</v>
      </c>
      <c r="L55" s="87" t="s">
        <v>62</v>
      </c>
      <c r="M55" s="68"/>
      <c r="N55" s="87" t="s">
        <v>63</v>
      </c>
      <c r="O55" s="69">
        <v>25</v>
      </c>
      <c r="P55" s="97" t="s">
        <v>70</v>
      </c>
      <c r="Q55" s="92" t="s">
        <v>11</v>
      </c>
    </row>
    <row r="56" spans="1:17" ht="14" customHeight="1" x14ac:dyDescent="0.2">
      <c r="A56" s="143">
        <v>38</v>
      </c>
      <c r="B56" s="155">
        <v>3</v>
      </c>
      <c r="C56" s="127">
        <v>45188</v>
      </c>
      <c r="D56" s="69" t="s">
        <v>72</v>
      </c>
      <c r="E56" s="108">
        <v>0.58333333333333337</v>
      </c>
      <c r="F56" s="108">
        <v>0.625</v>
      </c>
      <c r="G56" s="118">
        <f t="shared" si="2"/>
        <v>0.99999999999999911</v>
      </c>
      <c r="H56" s="87" t="s">
        <v>58</v>
      </c>
      <c r="I56" s="187" t="s">
        <v>59</v>
      </c>
      <c r="J56" s="187" t="s">
        <v>60</v>
      </c>
      <c r="K56" s="68" t="s">
        <v>73</v>
      </c>
      <c r="L56" s="87" t="s">
        <v>62</v>
      </c>
      <c r="M56" s="68"/>
      <c r="N56" s="181" t="s">
        <v>65</v>
      </c>
      <c r="O56" s="69">
        <v>50</v>
      </c>
      <c r="P56" s="88" t="s">
        <v>64</v>
      </c>
      <c r="Q56" s="92" t="s">
        <v>11</v>
      </c>
    </row>
    <row r="57" spans="1:17" ht="14" customHeight="1" x14ac:dyDescent="0.2">
      <c r="A57" s="143">
        <v>38</v>
      </c>
      <c r="B57" s="155">
        <v>3</v>
      </c>
      <c r="C57" s="127">
        <v>45189</v>
      </c>
      <c r="D57" s="69" t="s">
        <v>74</v>
      </c>
      <c r="E57" s="108">
        <v>0.375</v>
      </c>
      <c r="F57" s="108">
        <v>0.4375</v>
      </c>
      <c r="G57" s="118">
        <f t="shared" si="2"/>
        <v>1.5</v>
      </c>
      <c r="H57" s="87" t="s">
        <v>58</v>
      </c>
      <c r="I57" s="187" t="s">
        <v>59</v>
      </c>
      <c r="J57" s="187" t="s">
        <v>60</v>
      </c>
      <c r="K57" s="68" t="s">
        <v>75</v>
      </c>
      <c r="L57" s="87" t="s">
        <v>62</v>
      </c>
      <c r="M57" s="68" t="s">
        <v>91</v>
      </c>
      <c r="N57" s="87" t="s">
        <v>63</v>
      </c>
      <c r="O57" s="69">
        <v>25</v>
      </c>
      <c r="P57" s="87" t="s">
        <v>70</v>
      </c>
      <c r="Q57" s="86" t="s">
        <v>9</v>
      </c>
    </row>
    <row r="58" spans="1:17" ht="14" customHeight="1" x14ac:dyDescent="0.2">
      <c r="A58" s="143">
        <v>38</v>
      </c>
      <c r="B58" s="155">
        <v>3</v>
      </c>
      <c r="C58" s="127">
        <v>45189</v>
      </c>
      <c r="D58" s="69" t="s">
        <v>74</v>
      </c>
      <c r="E58" s="108">
        <v>0.4375</v>
      </c>
      <c r="F58" s="108">
        <v>0.5</v>
      </c>
      <c r="G58" s="118">
        <f t="shared" si="2"/>
        <v>1.5</v>
      </c>
      <c r="H58" s="87" t="s">
        <v>58</v>
      </c>
      <c r="I58" s="187" t="s">
        <v>59</v>
      </c>
      <c r="J58" s="187" t="s">
        <v>60</v>
      </c>
      <c r="K58" s="68" t="s">
        <v>75</v>
      </c>
      <c r="L58" s="87" t="s">
        <v>62</v>
      </c>
      <c r="M58" s="68" t="s">
        <v>91</v>
      </c>
      <c r="N58" s="181" t="s">
        <v>65</v>
      </c>
      <c r="O58" s="69">
        <v>50</v>
      </c>
      <c r="P58" s="88" t="s">
        <v>64</v>
      </c>
      <c r="Q58" s="86" t="s">
        <v>9</v>
      </c>
    </row>
    <row r="59" spans="1:17" ht="14" customHeight="1" x14ac:dyDescent="0.2">
      <c r="A59" s="143">
        <v>38</v>
      </c>
      <c r="B59" s="155">
        <v>3</v>
      </c>
      <c r="C59" s="127">
        <v>45189</v>
      </c>
      <c r="D59" s="69" t="s">
        <v>74</v>
      </c>
      <c r="E59" s="108">
        <v>0.54166666666666663</v>
      </c>
      <c r="F59" s="108">
        <v>0.58333333333333337</v>
      </c>
      <c r="G59" s="118">
        <f t="shared" si="2"/>
        <v>1.0000000000000018</v>
      </c>
      <c r="H59" s="87" t="s">
        <v>58</v>
      </c>
      <c r="I59" s="187" t="s">
        <v>59</v>
      </c>
      <c r="J59" s="187" t="s">
        <v>60</v>
      </c>
      <c r="K59" s="68" t="s">
        <v>75</v>
      </c>
      <c r="L59" s="87" t="s">
        <v>62</v>
      </c>
      <c r="M59" s="68" t="s">
        <v>91</v>
      </c>
      <c r="N59" s="87" t="s">
        <v>63</v>
      </c>
      <c r="O59" s="69">
        <v>25</v>
      </c>
      <c r="P59" s="97" t="s">
        <v>70</v>
      </c>
      <c r="Q59" s="86" t="s">
        <v>9</v>
      </c>
    </row>
    <row r="60" spans="1:17" ht="14" customHeight="1" x14ac:dyDescent="0.2">
      <c r="A60" s="143">
        <v>38</v>
      </c>
      <c r="B60" s="155">
        <v>3</v>
      </c>
      <c r="C60" s="127">
        <v>45189</v>
      </c>
      <c r="D60" s="69" t="s">
        <v>74</v>
      </c>
      <c r="E60" s="108">
        <v>0.58333333333333337</v>
      </c>
      <c r="F60" s="108">
        <v>0.625</v>
      </c>
      <c r="G60" s="118">
        <f t="shared" si="2"/>
        <v>0.99999999999999911</v>
      </c>
      <c r="H60" s="87" t="s">
        <v>58</v>
      </c>
      <c r="I60" s="187" t="s">
        <v>59</v>
      </c>
      <c r="J60" s="187" t="s">
        <v>60</v>
      </c>
      <c r="K60" s="68" t="s">
        <v>75</v>
      </c>
      <c r="L60" s="87" t="s">
        <v>62</v>
      </c>
      <c r="M60" s="68" t="s">
        <v>91</v>
      </c>
      <c r="N60" s="181" t="s">
        <v>65</v>
      </c>
      <c r="O60" s="69">
        <v>50</v>
      </c>
      <c r="P60" s="88" t="s">
        <v>64</v>
      </c>
      <c r="Q60" s="86" t="s">
        <v>9</v>
      </c>
    </row>
    <row r="61" spans="1:17" ht="14" customHeight="1" x14ac:dyDescent="0.2">
      <c r="A61" s="143">
        <v>38</v>
      </c>
      <c r="B61" s="155">
        <v>3</v>
      </c>
      <c r="C61" s="127">
        <v>45190</v>
      </c>
      <c r="D61" s="69" t="s">
        <v>77</v>
      </c>
      <c r="E61" s="108">
        <v>0.375</v>
      </c>
      <c r="F61" s="108">
        <v>0.4375</v>
      </c>
      <c r="G61" s="118">
        <f t="shared" si="2"/>
        <v>1.5</v>
      </c>
      <c r="H61" s="87" t="s">
        <v>58</v>
      </c>
      <c r="I61" s="187" t="s">
        <v>59</v>
      </c>
      <c r="J61" s="187" t="s">
        <v>60</v>
      </c>
      <c r="K61" s="68" t="s">
        <v>92</v>
      </c>
      <c r="L61" s="87" t="s">
        <v>62</v>
      </c>
      <c r="M61" s="68" t="s">
        <v>61</v>
      </c>
      <c r="N61" s="87" t="s">
        <v>63</v>
      </c>
      <c r="O61" s="69">
        <v>25</v>
      </c>
      <c r="P61" s="87" t="s">
        <v>70</v>
      </c>
      <c r="Q61" s="86" t="s">
        <v>8</v>
      </c>
    </row>
    <row r="62" spans="1:17" ht="14" customHeight="1" x14ac:dyDescent="0.2">
      <c r="A62" s="143">
        <v>38</v>
      </c>
      <c r="B62" s="155">
        <v>3</v>
      </c>
      <c r="C62" s="127">
        <v>45190</v>
      </c>
      <c r="D62" s="69" t="s">
        <v>77</v>
      </c>
      <c r="E62" s="108">
        <v>0.375</v>
      </c>
      <c r="F62" s="108">
        <v>0.4375</v>
      </c>
      <c r="G62" s="118">
        <f t="shared" si="2"/>
        <v>1.5</v>
      </c>
      <c r="H62" s="87" t="s">
        <v>58</v>
      </c>
      <c r="I62" s="187" t="s">
        <v>59</v>
      </c>
      <c r="J62" s="187" t="s">
        <v>60</v>
      </c>
      <c r="K62" s="68" t="s">
        <v>92</v>
      </c>
      <c r="L62" s="87" t="s">
        <v>62</v>
      </c>
      <c r="M62" s="68" t="s">
        <v>61</v>
      </c>
      <c r="N62" s="87" t="s">
        <v>82</v>
      </c>
      <c r="O62" s="69">
        <v>25</v>
      </c>
      <c r="P62" s="87" t="s">
        <v>83</v>
      </c>
      <c r="Q62" s="86" t="s">
        <v>13</v>
      </c>
    </row>
    <row r="63" spans="1:17" ht="14" customHeight="1" x14ac:dyDescent="0.2">
      <c r="A63" s="143">
        <v>38</v>
      </c>
      <c r="B63" s="155">
        <v>3</v>
      </c>
      <c r="C63" s="127">
        <v>45190</v>
      </c>
      <c r="D63" s="69" t="s">
        <v>77</v>
      </c>
      <c r="E63" s="108">
        <v>0.4375</v>
      </c>
      <c r="F63" s="108">
        <v>0.5</v>
      </c>
      <c r="G63" s="118">
        <f t="shared" si="2"/>
        <v>1.5</v>
      </c>
      <c r="H63" s="87" t="s">
        <v>58</v>
      </c>
      <c r="I63" s="187" t="s">
        <v>59</v>
      </c>
      <c r="J63" s="187" t="s">
        <v>60</v>
      </c>
      <c r="K63" s="68" t="s">
        <v>92</v>
      </c>
      <c r="L63" s="87" t="s">
        <v>62</v>
      </c>
      <c r="M63" s="68" t="s">
        <v>61</v>
      </c>
      <c r="N63" s="87" t="s">
        <v>84</v>
      </c>
      <c r="O63" s="69">
        <v>25</v>
      </c>
      <c r="P63" s="97" t="s">
        <v>70</v>
      </c>
      <c r="Q63" s="86" t="s">
        <v>8</v>
      </c>
    </row>
    <row r="64" spans="1:17" ht="14" customHeight="1" x14ac:dyDescent="0.2">
      <c r="A64" s="143">
        <v>38</v>
      </c>
      <c r="B64" s="155">
        <v>3</v>
      </c>
      <c r="C64" s="127">
        <v>45190</v>
      </c>
      <c r="D64" s="69" t="s">
        <v>77</v>
      </c>
      <c r="E64" s="108">
        <v>0.54166666666666663</v>
      </c>
      <c r="F64" s="108">
        <v>0.58333333333333337</v>
      </c>
      <c r="G64" s="118">
        <f t="shared" si="2"/>
        <v>1.0000000000000018</v>
      </c>
      <c r="H64" s="87" t="s">
        <v>58</v>
      </c>
      <c r="I64" s="187" t="s">
        <v>59</v>
      </c>
      <c r="J64" s="187" t="s">
        <v>60</v>
      </c>
      <c r="K64" s="68" t="s">
        <v>92</v>
      </c>
      <c r="L64" s="87" t="s">
        <v>62</v>
      </c>
      <c r="M64" s="68" t="s">
        <v>61</v>
      </c>
      <c r="N64" s="87" t="s">
        <v>63</v>
      </c>
      <c r="O64" s="69">
        <v>25</v>
      </c>
      <c r="P64" s="97" t="s">
        <v>70</v>
      </c>
      <c r="Q64" s="86" t="s">
        <v>8</v>
      </c>
    </row>
    <row r="65" spans="1:17" ht="14" customHeight="1" x14ac:dyDescent="0.2">
      <c r="A65" s="143">
        <v>38</v>
      </c>
      <c r="B65" s="155">
        <v>3</v>
      </c>
      <c r="C65" s="127">
        <v>45190</v>
      </c>
      <c r="D65" s="69" t="s">
        <v>77</v>
      </c>
      <c r="E65" s="108">
        <v>0.54166666666666663</v>
      </c>
      <c r="F65" s="108">
        <v>0.58333333333333337</v>
      </c>
      <c r="G65" s="118">
        <f t="shared" si="2"/>
        <v>1.0000000000000018</v>
      </c>
      <c r="H65" s="87" t="s">
        <v>58</v>
      </c>
      <c r="I65" s="187" t="s">
        <v>59</v>
      </c>
      <c r="J65" s="187" t="s">
        <v>60</v>
      </c>
      <c r="K65" s="68" t="s">
        <v>92</v>
      </c>
      <c r="L65" s="87" t="s">
        <v>62</v>
      </c>
      <c r="M65" s="68" t="s">
        <v>61</v>
      </c>
      <c r="N65" s="87" t="s">
        <v>82</v>
      </c>
      <c r="O65" s="69">
        <v>25</v>
      </c>
      <c r="P65" s="87" t="s">
        <v>83</v>
      </c>
      <c r="Q65" s="86" t="s">
        <v>13</v>
      </c>
    </row>
    <row r="66" spans="1:17" ht="14" customHeight="1" x14ac:dyDescent="0.2">
      <c r="A66" s="143">
        <v>38</v>
      </c>
      <c r="B66" s="155">
        <v>3</v>
      </c>
      <c r="C66" s="127">
        <v>45190</v>
      </c>
      <c r="D66" s="69" t="s">
        <v>77</v>
      </c>
      <c r="E66" s="108">
        <v>0.58333333333333337</v>
      </c>
      <c r="F66" s="108">
        <v>0.625</v>
      </c>
      <c r="G66" s="118">
        <f t="shared" si="2"/>
        <v>0.99999999999999911</v>
      </c>
      <c r="H66" s="87" t="s">
        <v>58</v>
      </c>
      <c r="I66" s="187" t="s">
        <v>59</v>
      </c>
      <c r="J66" s="187" t="s">
        <v>60</v>
      </c>
      <c r="K66" s="68" t="s">
        <v>92</v>
      </c>
      <c r="L66" s="87" t="s">
        <v>62</v>
      </c>
      <c r="M66" s="68" t="s">
        <v>61</v>
      </c>
      <c r="N66" s="87" t="s">
        <v>84</v>
      </c>
      <c r="O66" s="69">
        <v>25</v>
      </c>
      <c r="P66" s="87" t="s">
        <v>83</v>
      </c>
      <c r="Q66" s="86" t="s">
        <v>8</v>
      </c>
    </row>
    <row r="67" spans="1:17" ht="14" customHeight="1" x14ac:dyDescent="0.2">
      <c r="A67" s="143">
        <v>38</v>
      </c>
      <c r="B67" s="155">
        <v>3</v>
      </c>
      <c r="C67" s="127">
        <v>45191</v>
      </c>
      <c r="D67" s="69" t="s">
        <v>78</v>
      </c>
      <c r="E67" s="108">
        <v>0.375</v>
      </c>
      <c r="F67" s="108">
        <v>0.4375</v>
      </c>
      <c r="G67" s="118">
        <f t="shared" si="2"/>
        <v>1.5</v>
      </c>
      <c r="H67" s="87" t="s">
        <v>58</v>
      </c>
      <c r="I67" s="187" t="s">
        <v>87</v>
      </c>
      <c r="J67" s="187" t="s">
        <v>88</v>
      </c>
      <c r="K67" s="68" t="s">
        <v>93</v>
      </c>
      <c r="L67" s="87" t="s">
        <v>62</v>
      </c>
      <c r="M67" s="68" t="s">
        <v>93</v>
      </c>
      <c r="N67" s="87" t="s">
        <v>63</v>
      </c>
      <c r="O67" s="69">
        <v>25</v>
      </c>
      <c r="P67" s="87" t="s">
        <v>70</v>
      </c>
      <c r="Q67" s="86" t="s">
        <v>10</v>
      </c>
    </row>
    <row r="68" spans="1:17" ht="14" customHeight="1" x14ac:dyDescent="0.2">
      <c r="A68" s="143">
        <v>38</v>
      </c>
      <c r="B68" s="155">
        <v>3</v>
      </c>
      <c r="C68" s="127">
        <v>45191</v>
      </c>
      <c r="D68" s="69" t="s">
        <v>78</v>
      </c>
      <c r="E68" s="108">
        <v>0.4375</v>
      </c>
      <c r="F68" s="108">
        <v>0.5</v>
      </c>
      <c r="G68" s="118">
        <f t="shared" si="2"/>
        <v>1.5</v>
      </c>
      <c r="H68" s="87" t="s">
        <v>58</v>
      </c>
      <c r="I68" s="187" t="s">
        <v>87</v>
      </c>
      <c r="J68" s="187" t="s">
        <v>88</v>
      </c>
      <c r="K68" s="68" t="s">
        <v>93</v>
      </c>
      <c r="L68" s="87" t="s">
        <v>62</v>
      </c>
      <c r="M68" s="68" t="s">
        <v>93</v>
      </c>
      <c r="N68" s="181" t="s">
        <v>65</v>
      </c>
      <c r="O68" s="69">
        <v>50</v>
      </c>
      <c r="P68" s="88" t="s">
        <v>64</v>
      </c>
      <c r="Q68" s="86" t="s">
        <v>10</v>
      </c>
    </row>
    <row r="69" spans="1:17" ht="14" customHeight="1" x14ac:dyDescent="0.2">
      <c r="A69" s="143">
        <v>38</v>
      </c>
      <c r="B69" s="155">
        <v>3</v>
      </c>
      <c r="C69" s="127">
        <v>45191</v>
      </c>
      <c r="D69" s="69" t="s">
        <v>78</v>
      </c>
      <c r="E69" s="108">
        <v>0.54166666666666663</v>
      </c>
      <c r="F69" s="108">
        <v>0.58333333333333337</v>
      </c>
      <c r="G69" s="118">
        <f t="shared" si="2"/>
        <v>1.0000000000000018</v>
      </c>
      <c r="H69" s="87" t="s">
        <v>58</v>
      </c>
      <c r="I69" s="187" t="s">
        <v>87</v>
      </c>
      <c r="J69" s="187" t="s">
        <v>88</v>
      </c>
      <c r="K69" s="68" t="s">
        <v>93</v>
      </c>
      <c r="L69" s="87" t="s">
        <v>62</v>
      </c>
      <c r="M69" s="68" t="s">
        <v>93</v>
      </c>
      <c r="N69" s="87" t="s">
        <v>63</v>
      </c>
      <c r="O69" s="69">
        <v>25</v>
      </c>
      <c r="P69" s="97" t="s">
        <v>70</v>
      </c>
      <c r="Q69" s="86" t="s">
        <v>10</v>
      </c>
    </row>
    <row r="70" spans="1:17" ht="14" customHeight="1" thickBot="1" x14ac:dyDescent="0.25">
      <c r="A70" s="144">
        <v>38</v>
      </c>
      <c r="B70" s="156">
        <v>3</v>
      </c>
      <c r="C70" s="127">
        <v>45191</v>
      </c>
      <c r="D70" s="71" t="s">
        <v>78</v>
      </c>
      <c r="E70" s="109">
        <v>0.58333333333333337</v>
      </c>
      <c r="F70" s="109">
        <v>0.625</v>
      </c>
      <c r="G70" s="119">
        <f>(F70-E70)*24</f>
        <v>0.99999999999999911</v>
      </c>
      <c r="H70" s="93" t="s">
        <v>58</v>
      </c>
      <c r="I70" s="188" t="s">
        <v>87</v>
      </c>
      <c r="J70" s="188" t="s">
        <v>88</v>
      </c>
      <c r="K70" s="70" t="s">
        <v>93</v>
      </c>
      <c r="L70" s="93" t="s">
        <v>62</v>
      </c>
      <c r="M70" s="70" t="s">
        <v>93</v>
      </c>
      <c r="N70" s="181" t="s">
        <v>65</v>
      </c>
      <c r="O70" s="69">
        <v>50</v>
      </c>
      <c r="P70" s="88" t="s">
        <v>64</v>
      </c>
      <c r="Q70" s="95" t="s">
        <v>10</v>
      </c>
    </row>
    <row r="71" spans="1:17" ht="14" customHeight="1" x14ac:dyDescent="0.2">
      <c r="A71" s="142">
        <v>39</v>
      </c>
      <c r="B71" s="154">
        <v>4</v>
      </c>
      <c r="C71" s="133">
        <v>45194</v>
      </c>
      <c r="D71" s="67" t="s">
        <v>57</v>
      </c>
      <c r="E71" s="106">
        <v>0.375</v>
      </c>
      <c r="F71" s="106">
        <v>0.4375</v>
      </c>
      <c r="G71" s="117">
        <f>(F71-E71)*24</f>
        <v>1.5</v>
      </c>
      <c r="H71" s="84" t="s">
        <v>58</v>
      </c>
      <c r="I71" s="186" t="s">
        <v>59</v>
      </c>
      <c r="J71" s="186" t="s">
        <v>60</v>
      </c>
      <c r="K71" s="66" t="s">
        <v>92</v>
      </c>
      <c r="L71" s="84" t="s">
        <v>62</v>
      </c>
      <c r="M71" s="66" t="s">
        <v>94</v>
      </c>
      <c r="N71" s="84" t="s">
        <v>63</v>
      </c>
      <c r="O71" s="67">
        <v>25</v>
      </c>
      <c r="P71" s="84" t="s">
        <v>70</v>
      </c>
      <c r="Q71" s="96" t="s">
        <v>8</v>
      </c>
    </row>
    <row r="72" spans="1:17" ht="14" customHeight="1" x14ac:dyDescent="0.2">
      <c r="A72" s="143">
        <v>39</v>
      </c>
      <c r="B72" s="155">
        <v>4</v>
      </c>
      <c r="C72" s="127">
        <v>45194</v>
      </c>
      <c r="D72" s="69" t="s">
        <v>57</v>
      </c>
      <c r="E72" s="108">
        <v>0.375</v>
      </c>
      <c r="F72" s="108">
        <v>0.4375</v>
      </c>
      <c r="G72" s="118">
        <f>(F72-E72)*24</f>
        <v>1.5</v>
      </c>
      <c r="H72" s="87" t="s">
        <v>58</v>
      </c>
      <c r="I72" s="187" t="s">
        <v>59</v>
      </c>
      <c r="J72" s="187" t="s">
        <v>60</v>
      </c>
      <c r="K72" s="68" t="s">
        <v>92</v>
      </c>
      <c r="L72" s="87" t="s">
        <v>62</v>
      </c>
      <c r="M72" s="68" t="s">
        <v>94</v>
      </c>
      <c r="N72" s="87" t="s">
        <v>82</v>
      </c>
      <c r="O72" s="69">
        <v>25</v>
      </c>
      <c r="P72" s="87" t="s">
        <v>83</v>
      </c>
      <c r="Q72" s="86" t="s">
        <v>10</v>
      </c>
    </row>
    <row r="73" spans="1:17" ht="14" customHeight="1" x14ac:dyDescent="0.2">
      <c r="A73" s="143">
        <v>39</v>
      </c>
      <c r="B73" s="155">
        <v>4</v>
      </c>
      <c r="C73" s="127">
        <v>45194</v>
      </c>
      <c r="D73" s="69" t="s">
        <v>57</v>
      </c>
      <c r="E73" s="108">
        <v>0.4375</v>
      </c>
      <c r="F73" s="108">
        <v>0.5</v>
      </c>
      <c r="G73" s="118">
        <f t="shared" ref="G73:G95" si="3">(F73-E73)*24</f>
        <v>1.5</v>
      </c>
      <c r="H73" s="87" t="s">
        <v>58</v>
      </c>
      <c r="I73" s="187" t="s">
        <v>59</v>
      </c>
      <c r="J73" s="187" t="s">
        <v>60</v>
      </c>
      <c r="K73" s="68" t="s">
        <v>92</v>
      </c>
      <c r="L73" s="87" t="s">
        <v>62</v>
      </c>
      <c r="M73" s="68" t="s">
        <v>94</v>
      </c>
      <c r="N73" s="87" t="s">
        <v>84</v>
      </c>
      <c r="O73" s="69">
        <v>25</v>
      </c>
      <c r="P73" s="97" t="s">
        <v>70</v>
      </c>
      <c r="Q73" s="86" t="s">
        <v>8</v>
      </c>
    </row>
    <row r="74" spans="1:17" ht="14" customHeight="1" x14ac:dyDescent="0.2">
      <c r="A74" s="143">
        <v>39</v>
      </c>
      <c r="B74" s="155">
        <v>4</v>
      </c>
      <c r="C74" s="127">
        <v>45194</v>
      </c>
      <c r="D74" s="69" t="s">
        <v>57</v>
      </c>
      <c r="E74" s="108">
        <v>0.54166666666666663</v>
      </c>
      <c r="F74" s="108">
        <v>0.58333333333333337</v>
      </c>
      <c r="G74" s="118">
        <f t="shared" si="3"/>
        <v>1.0000000000000018</v>
      </c>
      <c r="H74" s="87" t="s">
        <v>58</v>
      </c>
      <c r="I74" s="187" t="s">
        <v>59</v>
      </c>
      <c r="J74" s="187" t="s">
        <v>60</v>
      </c>
      <c r="K74" s="68" t="s">
        <v>92</v>
      </c>
      <c r="L74" s="87" t="s">
        <v>62</v>
      </c>
      <c r="M74" s="68" t="s">
        <v>94</v>
      </c>
      <c r="N74" s="87" t="s">
        <v>63</v>
      </c>
      <c r="O74" s="69">
        <v>25</v>
      </c>
      <c r="P74" s="97" t="s">
        <v>70</v>
      </c>
      <c r="Q74" s="86" t="s">
        <v>8</v>
      </c>
    </row>
    <row r="75" spans="1:17" ht="14" customHeight="1" x14ac:dyDescent="0.2">
      <c r="A75" s="143">
        <v>39</v>
      </c>
      <c r="B75" s="155">
        <v>4</v>
      </c>
      <c r="C75" s="127">
        <v>45194</v>
      </c>
      <c r="D75" s="69" t="s">
        <v>57</v>
      </c>
      <c r="E75" s="108">
        <v>0.54166666666666663</v>
      </c>
      <c r="F75" s="108">
        <v>0.58333333333333337</v>
      </c>
      <c r="G75" s="118">
        <f t="shared" si="3"/>
        <v>1.0000000000000018</v>
      </c>
      <c r="H75" s="87" t="s">
        <v>58</v>
      </c>
      <c r="I75" s="187" t="s">
        <v>59</v>
      </c>
      <c r="J75" s="187" t="s">
        <v>60</v>
      </c>
      <c r="K75" s="68" t="s">
        <v>92</v>
      </c>
      <c r="L75" s="87" t="s">
        <v>62</v>
      </c>
      <c r="M75" s="68" t="s">
        <v>94</v>
      </c>
      <c r="N75" s="87" t="s">
        <v>82</v>
      </c>
      <c r="O75" s="69">
        <v>25</v>
      </c>
      <c r="P75" s="87" t="s">
        <v>83</v>
      </c>
      <c r="Q75" s="86" t="s">
        <v>10</v>
      </c>
    </row>
    <row r="76" spans="1:17" ht="14" customHeight="1" x14ac:dyDescent="0.2">
      <c r="A76" s="143">
        <v>39</v>
      </c>
      <c r="B76" s="155">
        <v>4</v>
      </c>
      <c r="C76" s="127">
        <v>45194</v>
      </c>
      <c r="D76" s="69" t="s">
        <v>57</v>
      </c>
      <c r="E76" s="108">
        <v>0.58333333333333337</v>
      </c>
      <c r="F76" s="108">
        <v>0.625</v>
      </c>
      <c r="G76" s="118">
        <f t="shared" si="3"/>
        <v>0.99999999999999911</v>
      </c>
      <c r="H76" s="87" t="s">
        <v>58</v>
      </c>
      <c r="I76" s="187" t="s">
        <v>59</v>
      </c>
      <c r="J76" s="187" t="s">
        <v>60</v>
      </c>
      <c r="K76" s="68" t="s">
        <v>92</v>
      </c>
      <c r="L76" s="87" t="s">
        <v>62</v>
      </c>
      <c r="M76" s="68" t="s">
        <v>94</v>
      </c>
      <c r="N76" s="87" t="s">
        <v>84</v>
      </c>
      <c r="O76" s="69">
        <v>25</v>
      </c>
      <c r="P76" s="87" t="s">
        <v>83</v>
      </c>
      <c r="Q76" s="86" t="s">
        <v>8</v>
      </c>
    </row>
    <row r="77" spans="1:17" ht="14" customHeight="1" x14ac:dyDescent="0.2">
      <c r="A77" s="143">
        <v>39</v>
      </c>
      <c r="B77" s="155">
        <v>4</v>
      </c>
      <c r="C77" s="127">
        <v>41178</v>
      </c>
      <c r="D77" s="69" t="s">
        <v>72</v>
      </c>
      <c r="E77" s="108">
        <v>0.375</v>
      </c>
      <c r="F77" s="108">
        <v>0.4375</v>
      </c>
      <c r="G77" s="118">
        <f t="shared" si="3"/>
        <v>1.5</v>
      </c>
      <c r="H77" s="87" t="s">
        <v>58</v>
      </c>
      <c r="I77" s="187" t="s">
        <v>59</v>
      </c>
      <c r="J77" s="187" t="s">
        <v>60</v>
      </c>
      <c r="K77" s="68" t="s">
        <v>73</v>
      </c>
      <c r="L77" s="87" t="s">
        <v>62</v>
      </c>
      <c r="M77" s="68"/>
      <c r="N77" s="87" t="s">
        <v>63</v>
      </c>
      <c r="O77" s="69">
        <v>25</v>
      </c>
      <c r="P77" s="87" t="s">
        <v>70</v>
      </c>
      <c r="Q77" s="86" t="s">
        <v>11</v>
      </c>
    </row>
    <row r="78" spans="1:17" ht="14" customHeight="1" x14ac:dyDescent="0.2">
      <c r="A78" s="143">
        <v>39</v>
      </c>
      <c r="B78" s="155">
        <v>4</v>
      </c>
      <c r="C78" s="127">
        <v>41178</v>
      </c>
      <c r="D78" s="69" t="s">
        <v>72</v>
      </c>
      <c r="E78" s="108">
        <v>0.4375</v>
      </c>
      <c r="F78" s="108">
        <v>0.5</v>
      </c>
      <c r="G78" s="118">
        <f t="shared" si="3"/>
        <v>1.5</v>
      </c>
      <c r="H78" s="87" t="s">
        <v>58</v>
      </c>
      <c r="I78" s="187" t="s">
        <v>59</v>
      </c>
      <c r="J78" s="187" t="s">
        <v>60</v>
      </c>
      <c r="K78" s="68" t="s">
        <v>73</v>
      </c>
      <c r="L78" s="87" t="s">
        <v>62</v>
      </c>
      <c r="M78" s="68"/>
      <c r="N78" s="181" t="s">
        <v>65</v>
      </c>
      <c r="O78" s="69">
        <v>50</v>
      </c>
      <c r="P78" s="97" t="s">
        <v>64</v>
      </c>
      <c r="Q78" s="92" t="s">
        <v>11</v>
      </c>
    </row>
    <row r="79" spans="1:17" ht="14" customHeight="1" x14ac:dyDescent="0.2">
      <c r="A79" s="143">
        <v>39</v>
      </c>
      <c r="B79" s="155">
        <v>4</v>
      </c>
      <c r="C79" s="127">
        <v>41178</v>
      </c>
      <c r="D79" s="69" t="s">
        <v>72</v>
      </c>
      <c r="E79" s="108">
        <v>0.54166666666666663</v>
      </c>
      <c r="F79" s="108">
        <v>0.58333333333333337</v>
      </c>
      <c r="G79" s="118">
        <f t="shared" si="3"/>
        <v>1.0000000000000018</v>
      </c>
      <c r="H79" s="87" t="s">
        <v>58</v>
      </c>
      <c r="I79" s="187" t="s">
        <v>59</v>
      </c>
      <c r="J79" s="187" t="s">
        <v>60</v>
      </c>
      <c r="K79" s="68" t="s">
        <v>73</v>
      </c>
      <c r="L79" s="87" t="s">
        <v>62</v>
      </c>
      <c r="M79" s="68"/>
      <c r="N79" s="87" t="s">
        <v>63</v>
      </c>
      <c r="O79" s="69">
        <v>25</v>
      </c>
      <c r="P79" s="97" t="s">
        <v>70</v>
      </c>
      <c r="Q79" s="92" t="s">
        <v>11</v>
      </c>
    </row>
    <row r="80" spans="1:17" ht="14" customHeight="1" x14ac:dyDescent="0.2">
      <c r="A80" s="143">
        <v>39</v>
      </c>
      <c r="B80" s="155">
        <v>4</v>
      </c>
      <c r="C80" s="127">
        <v>41178</v>
      </c>
      <c r="D80" s="69" t="s">
        <v>72</v>
      </c>
      <c r="E80" s="108">
        <v>0.58333333333333337</v>
      </c>
      <c r="F80" s="108">
        <v>0.625</v>
      </c>
      <c r="G80" s="118">
        <f t="shared" si="3"/>
        <v>0.99999999999999911</v>
      </c>
      <c r="H80" s="87" t="s">
        <v>58</v>
      </c>
      <c r="I80" s="187" t="s">
        <v>59</v>
      </c>
      <c r="J80" s="187" t="s">
        <v>60</v>
      </c>
      <c r="K80" s="68" t="s">
        <v>73</v>
      </c>
      <c r="L80" s="87" t="s">
        <v>62</v>
      </c>
      <c r="M80" s="68"/>
      <c r="N80" s="181" t="s">
        <v>65</v>
      </c>
      <c r="O80" s="69">
        <v>50</v>
      </c>
      <c r="P80" s="87" t="s">
        <v>64</v>
      </c>
      <c r="Q80" s="92" t="s">
        <v>11</v>
      </c>
    </row>
    <row r="81" spans="1:17" ht="14" customHeight="1" x14ac:dyDescent="0.2">
      <c r="A81" s="143">
        <v>39</v>
      </c>
      <c r="B81" s="155">
        <v>4</v>
      </c>
      <c r="C81" s="127">
        <v>45196</v>
      </c>
      <c r="D81" s="69" t="s">
        <v>74</v>
      </c>
      <c r="E81" s="108">
        <v>0.375</v>
      </c>
      <c r="F81" s="108">
        <v>0.4375</v>
      </c>
      <c r="G81" s="118">
        <f t="shared" si="3"/>
        <v>1.5</v>
      </c>
      <c r="H81" s="87" t="s">
        <v>58</v>
      </c>
      <c r="I81" s="187" t="s">
        <v>59</v>
      </c>
      <c r="J81" s="187" t="s">
        <v>60</v>
      </c>
      <c r="K81" s="68" t="s">
        <v>92</v>
      </c>
      <c r="L81" s="87" t="s">
        <v>62</v>
      </c>
      <c r="M81" s="68" t="s">
        <v>95</v>
      </c>
      <c r="N81" s="87" t="s">
        <v>63</v>
      </c>
      <c r="O81" s="69">
        <v>25</v>
      </c>
      <c r="P81" s="87" t="s">
        <v>70</v>
      </c>
      <c r="Q81" s="86" t="s">
        <v>8</v>
      </c>
    </row>
    <row r="82" spans="1:17" ht="14" customHeight="1" x14ac:dyDescent="0.2">
      <c r="A82" s="143">
        <v>39</v>
      </c>
      <c r="B82" s="155">
        <v>4</v>
      </c>
      <c r="C82" s="127">
        <v>45196</v>
      </c>
      <c r="D82" s="69" t="s">
        <v>74</v>
      </c>
      <c r="E82" s="108">
        <v>0.375</v>
      </c>
      <c r="F82" s="108">
        <v>0.4375</v>
      </c>
      <c r="G82" s="118">
        <f t="shared" si="3"/>
        <v>1.5</v>
      </c>
      <c r="H82" s="87" t="s">
        <v>58</v>
      </c>
      <c r="I82" s="187" t="s">
        <v>59</v>
      </c>
      <c r="J82" s="187" t="s">
        <v>60</v>
      </c>
      <c r="K82" s="68" t="s">
        <v>92</v>
      </c>
      <c r="L82" s="87" t="s">
        <v>62</v>
      </c>
      <c r="M82" s="68" t="s">
        <v>95</v>
      </c>
      <c r="N82" s="87" t="s">
        <v>82</v>
      </c>
      <c r="O82" s="69">
        <v>25</v>
      </c>
      <c r="P82" s="87" t="s">
        <v>83</v>
      </c>
      <c r="Q82" s="86" t="s">
        <v>10</v>
      </c>
    </row>
    <row r="83" spans="1:17" ht="14" customHeight="1" x14ac:dyDescent="0.2">
      <c r="A83" s="143">
        <v>39</v>
      </c>
      <c r="B83" s="155">
        <v>4</v>
      </c>
      <c r="C83" s="127">
        <v>45196</v>
      </c>
      <c r="D83" s="69" t="s">
        <v>74</v>
      </c>
      <c r="E83" s="108">
        <v>0.4375</v>
      </c>
      <c r="F83" s="108">
        <v>0.5</v>
      </c>
      <c r="G83" s="118">
        <f t="shared" si="3"/>
        <v>1.5</v>
      </c>
      <c r="H83" s="87" t="s">
        <v>58</v>
      </c>
      <c r="I83" s="187" t="s">
        <v>59</v>
      </c>
      <c r="J83" s="187" t="s">
        <v>60</v>
      </c>
      <c r="K83" s="68" t="s">
        <v>92</v>
      </c>
      <c r="L83" s="87" t="s">
        <v>62</v>
      </c>
      <c r="M83" s="68" t="s">
        <v>95</v>
      </c>
      <c r="N83" s="87" t="s">
        <v>84</v>
      </c>
      <c r="O83" s="69">
        <v>25</v>
      </c>
      <c r="P83" s="97" t="s">
        <v>70</v>
      </c>
      <c r="Q83" s="86" t="s">
        <v>8</v>
      </c>
    </row>
    <row r="84" spans="1:17" ht="14" customHeight="1" x14ac:dyDescent="0.2">
      <c r="A84" s="143">
        <v>39</v>
      </c>
      <c r="B84" s="155">
        <v>4</v>
      </c>
      <c r="C84" s="127">
        <v>45196</v>
      </c>
      <c r="D84" s="69" t="s">
        <v>74</v>
      </c>
      <c r="E84" s="108">
        <v>0.54166666666666663</v>
      </c>
      <c r="F84" s="108">
        <v>0.58333333333333337</v>
      </c>
      <c r="G84" s="118">
        <f t="shared" si="3"/>
        <v>1.0000000000000018</v>
      </c>
      <c r="H84" s="87" t="s">
        <v>58</v>
      </c>
      <c r="I84" s="187" t="s">
        <v>59</v>
      </c>
      <c r="J84" s="187" t="s">
        <v>60</v>
      </c>
      <c r="K84" s="68" t="s">
        <v>92</v>
      </c>
      <c r="L84" s="87" t="s">
        <v>62</v>
      </c>
      <c r="M84" s="68" t="s">
        <v>95</v>
      </c>
      <c r="N84" s="87" t="s">
        <v>63</v>
      </c>
      <c r="O84" s="69">
        <v>25</v>
      </c>
      <c r="P84" s="97" t="s">
        <v>70</v>
      </c>
      <c r="Q84" s="86" t="s">
        <v>8</v>
      </c>
    </row>
    <row r="85" spans="1:17" ht="14" customHeight="1" x14ac:dyDescent="0.2">
      <c r="A85" s="143">
        <v>39</v>
      </c>
      <c r="B85" s="155">
        <v>4</v>
      </c>
      <c r="C85" s="127">
        <v>45196</v>
      </c>
      <c r="D85" s="69" t="s">
        <v>74</v>
      </c>
      <c r="E85" s="108">
        <v>0.54166666666666663</v>
      </c>
      <c r="F85" s="108">
        <v>0.58333333333333337</v>
      </c>
      <c r="G85" s="118">
        <f t="shared" si="3"/>
        <v>1.0000000000000018</v>
      </c>
      <c r="H85" s="87" t="s">
        <v>58</v>
      </c>
      <c r="I85" s="187" t="s">
        <v>59</v>
      </c>
      <c r="J85" s="187" t="s">
        <v>60</v>
      </c>
      <c r="K85" s="68" t="s">
        <v>92</v>
      </c>
      <c r="L85" s="87" t="s">
        <v>62</v>
      </c>
      <c r="M85" s="68" t="s">
        <v>95</v>
      </c>
      <c r="N85" s="87" t="s">
        <v>82</v>
      </c>
      <c r="O85" s="69">
        <v>25</v>
      </c>
      <c r="P85" s="87" t="s">
        <v>83</v>
      </c>
      <c r="Q85" s="86" t="s">
        <v>10</v>
      </c>
    </row>
    <row r="86" spans="1:17" ht="14" customHeight="1" x14ac:dyDescent="0.2">
      <c r="A86" s="143">
        <v>39</v>
      </c>
      <c r="B86" s="155">
        <v>4</v>
      </c>
      <c r="C86" s="127">
        <v>45196</v>
      </c>
      <c r="D86" s="69" t="s">
        <v>74</v>
      </c>
      <c r="E86" s="108">
        <v>0.58333333333333337</v>
      </c>
      <c r="F86" s="108">
        <v>0.625</v>
      </c>
      <c r="G86" s="118">
        <f t="shared" si="3"/>
        <v>0.99999999999999911</v>
      </c>
      <c r="H86" s="87" t="s">
        <v>58</v>
      </c>
      <c r="I86" s="187" t="s">
        <v>59</v>
      </c>
      <c r="J86" s="187" t="s">
        <v>60</v>
      </c>
      <c r="K86" s="68" t="s">
        <v>92</v>
      </c>
      <c r="L86" s="87" t="s">
        <v>62</v>
      </c>
      <c r="M86" s="68" t="s">
        <v>95</v>
      </c>
      <c r="N86" s="87" t="s">
        <v>84</v>
      </c>
      <c r="O86" s="69">
        <v>25</v>
      </c>
      <c r="P86" s="87" t="s">
        <v>83</v>
      </c>
      <c r="Q86" s="86" t="s">
        <v>8</v>
      </c>
    </row>
    <row r="87" spans="1:17" ht="14" customHeight="1" x14ac:dyDescent="0.2">
      <c r="A87" s="143">
        <v>39</v>
      </c>
      <c r="B87" s="155">
        <v>4</v>
      </c>
      <c r="C87" s="127">
        <v>45197</v>
      </c>
      <c r="D87" s="69" t="s">
        <v>77</v>
      </c>
      <c r="E87" s="108">
        <v>0.375</v>
      </c>
      <c r="F87" s="108">
        <v>0.4375</v>
      </c>
      <c r="G87" s="118">
        <f t="shared" si="3"/>
        <v>1.5</v>
      </c>
      <c r="H87" s="87" t="s">
        <v>58</v>
      </c>
      <c r="I87" s="187" t="s">
        <v>87</v>
      </c>
      <c r="J87" s="187" t="s">
        <v>88</v>
      </c>
      <c r="K87" s="68" t="s">
        <v>96</v>
      </c>
      <c r="L87" s="87" t="s">
        <v>62</v>
      </c>
      <c r="M87" s="68" t="s">
        <v>96</v>
      </c>
      <c r="N87" s="87" t="s">
        <v>63</v>
      </c>
      <c r="O87" s="69">
        <v>25</v>
      </c>
      <c r="P87" s="87" t="s">
        <v>70</v>
      </c>
      <c r="Q87" s="86" t="s">
        <v>13</v>
      </c>
    </row>
    <row r="88" spans="1:17" ht="14" customHeight="1" x14ac:dyDescent="0.2">
      <c r="A88" s="143">
        <v>39</v>
      </c>
      <c r="B88" s="155">
        <v>4</v>
      </c>
      <c r="C88" s="127">
        <v>45197</v>
      </c>
      <c r="D88" s="69" t="s">
        <v>77</v>
      </c>
      <c r="E88" s="108">
        <v>0.4375</v>
      </c>
      <c r="F88" s="108">
        <v>0.5</v>
      </c>
      <c r="G88" s="118">
        <f t="shared" si="3"/>
        <v>1.5</v>
      </c>
      <c r="H88" s="87" t="s">
        <v>58</v>
      </c>
      <c r="I88" s="187" t="s">
        <v>87</v>
      </c>
      <c r="J88" s="187" t="s">
        <v>88</v>
      </c>
      <c r="K88" s="68" t="s">
        <v>96</v>
      </c>
      <c r="L88" s="87" t="s">
        <v>62</v>
      </c>
      <c r="M88" s="68" t="s">
        <v>96</v>
      </c>
      <c r="N88" s="181" t="s">
        <v>65</v>
      </c>
      <c r="O88" s="69">
        <v>50</v>
      </c>
      <c r="P88" s="97" t="s">
        <v>64</v>
      </c>
      <c r="Q88" s="86" t="s">
        <v>13</v>
      </c>
    </row>
    <row r="89" spans="1:17" ht="14" customHeight="1" x14ac:dyDescent="0.2">
      <c r="A89" s="143">
        <v>39</v>
      </c>
      <c r="B89" s="155">
        <v>4</v>
      </c>
      <c r="C89" s="127">
        <v>45197</v>
      </c>
      <c r="D89" s="69" t="s">
        <v>77</v>
      </c>
      <c r="E89" s="108">
        <v>0.54166666666666663</v>
      </c>
      <c r="F89" s="108">
        <v>0.58333333333333337</v>
      </c>
      <c r="G89" s="118">
        <f t="shared" si="3"/>
        <v>1.0000000000000018</v>
      </c>
      <c r="H89" s="87" t="s">
        <v>58</v>
      </c>
      <c r="I89" s="187" t="s">
        <v>87</v>
      </c>
      <c r="J89" s="187" t="s">
        <v>88</v>
      </c>
      <c r="K89" s="68" t="s">
        <v>96</v>
      </c>
      <c r="L89" s="87" t="s">
        <v>62</v>
      </c>
      <c r="M89" s="68" t="s">
        <v>96</v>
      </c>
      <c r="N89" s="87" t="s">
        <v>63</v>
      </c>
      <c r="O89" s="69">
        <v>25</v>
      </c>
      <c r="P89" s="97" t="s">
        <v>70</v>
      </c>
      <c r="Q89" s="86" t="s">
        <v>13</v>
      </c>
    </row>
    <row r="90" spans="1:17" ht="14" customHeight="1" x14ac:dyDescent="0.2">
      <c r="A90" s="143">
        <v>39</v>
      </c>
      <c r="B90" s="155">
        <v>4</v>
      </c>
      <c r="C90" s="127">
        <v>45197</v>
      </c>
      <c r="D90" s="69" t="s">
        <v>77</v>
      </c>
      <c r="E90" s="108">
        <v>0.58333333333333337</v>
      </c>
      <c r="F90" s="108">
        <v>0.625</v>
      </c>
      <c r="G90" s="118">
        <f t="shared" si="3"/>
        <v>0.99999999999999911</v>
      </c>
      <c r="H90" s="87" t="s">
        <v>58</v>
      </c>
      <c r="I90" s="187" t="s">
        <v>87</v>
      </c>
      <c r="J90" s="187" t="s">
        <v>88</v>
      </c>
      <c r="K90" s="68" t="s">
        <v>96</v>
      </c>
      <c r="L90" s="87" t="s">
        <v>62</v>
      </c>
      <c r="M90" s="68" t="s">
        <v>96</v>
      </c>
      <c r="N90" s="181" t="s">
        <v>65</v>
      </c>
      <c r="O90" s="69">
        <v>50</v>
      </c>
      <c r="P90" s="87" t="s">
        <v>64</v>
      </c>
      <c r="Q90" s="86" t="s">
        <v>13</v>
      </c>
    </row>
    <row r="91" spans="1:17" ht="14" customHeight="1" x14ac:dyDescent="0.2">
      <c r="A91" s="143">
        <v>39</v>
      </c>
      <c r="B91" s="155">
        <v>4</v>
      </c>
      <c r="C91" s="127">
        <v>45198</v>
      </c>
      <c r="D91" s="69" t="s">
        <v>78</v>
      </c>
      <c r="E91" s="108">
        <v>0.375</v>
      </c>
      <c r="F91" s="108">
        <v>0.4375</v>
      </c>
      <c r="G91" s="118">
        <f t="shared" si="3"/>
        <v>1.5</v>
      </c>
      <c r="H91" s="87" t="s">
        <v>58</v>
      </c>
      <c r="I91" s="187" t="s">
        <v>59</v>
      </c>
      <c r="J91" s="187" t="s">
        <v>60</v>
      </c>
      <c r="K91" s="68" t="s">
        <v>92</v>
      </c>
      <c r="L91" s="87" t="s">
        <v>62</v>
      </c>
      <c r="M91" s="68" t="s">
        <v>97</v>
      </c>
      <c r="N91" s="87" t="s">
        <v>63</v>
      </c>
      <c r="O91" s="69">
        <v>25</v>
      </c>
      <c r="P91" s="87" t="s">
        <v>70</v>
      </c>
      <c r="Q91" s="86" t="s">
        <v>10</v>
      </c>
    </row>
    <row r="92" spans="1:17" ht="14" customHeight="1" x14ac:dyDescent="0.2">
      <c r="A92" s="143">
        <v>39</v>
      </c>
      <c r="B92" s="155">
        <v>4</v>
      </c>
      <c r="C92" s="127">
        <v>45198</v>
      </c>
      <c r="D92" s="69" t="s">
        <v>78</v>
      </c>
      <c r="E92" s="108">
        <v>0.375</v>
      </c>
      <c r="F92" s="108">
        <v>0.4375</v>
      </c>
      <c r="G92" s="118">
        <f t="shared" si="3"/>
        <v>1.5</v>
      </c>
      <c r="H92" s="87" t="s">
        <v>58</v>
      </c>
      <c r="I92" s="187" t="s">
        <v>59</v>
      </c>
      <c r="J92" s="187" t="s">
        <v>60</v>
      </c>
      <c r="K92" s="68" t="s">
        <v>92</v>
      </c>
      <c r="L92" s="87" t="s">
        <v>62</v>
      </c>
      <c r="M92" s="68" t="s">
        <v>97</v>
      </c>
      <c r="N92" s="87" t="s">
        <v>82</v>
      </c>
      <c r="O92" s="69">
        <v>25</v>
      </c>
      <c r="P92" s="87" t="s">
        <v>83</v>
      </c>
      <c r="Q92" s="86" t="s">
        <v>13</v>
      </c>
    </row>
    <row r="93" spans="1:17" ht="14" customHeight="1" x14ac:dyDescent="0.2">
      <c r="A93" s="143">
        <v>39</v>
      </c>
      <c r="B93" s="155">
        <v>4</v>
      </c>
      <c r="C93" s="127">
        <v>45198</v>
      </c>
      <c r="D93" s="69" t="s">
        <v>78</v>
      </c>
      <c r="E93" s="108">
        <v>0.4375</v>
      </c>
      <c r="F93" s="108">
        <v>0.5</v>
      </c>
      <c r="G93" s="118">
        <f t="shared" si="3"/>
        <v>1.5</v>
      </c>
      <c r="H93" s="87" t="s">
        <v>58</v>
      </c>
      <c r="I93" s="187" t="s">
        <v>59</v>
      </c>
      <c r="J93" s="187" t="s">
        <v>60</v>
      </c>
      <c r="K93" s="68" t="s">
        <v>92</v>
      </c>
      <c r="L93" s="87" t="s">
        <v>62</v>
      </c>
      <c r="M93" s="68" t="s">
        <v>97</v>
      </c>
      <c r="N93" s="87" t="s">
        <v>84</v>
      </c>
      <c r="O93" s="69">
        <v>25</v>
      </c>
      <c r="P93" s="97" t="s">
        <v>70</v>
      </c>
      <c r="Q93" s="86" t="s">
        <v>10</v>
      </c>
    </row>
    <row r="94" spans="1:17" ht="14" customHeight="1" x14ac:dyDescent="0.2">
      <c r="A94" s="143">
        <v>39</v>
      </c>
      <c r="B94" s="155">
        <v>4</v>
      </c>
      <c r="C94" s="127">
        <v>45198</v>
      </c>
      <c r="D94" s="69" t="s">
        <v>78</v>
      </c>
      <c r="E94" s="108">
        <v>0.54166666666666663</v>
      </c>
      <c r="F94" s="108">
        <v>0.58333333333333337</v>
      </c>
      <c r="G94" s="118">
        <f t="shared" si="3"/>
        <v>1.0000000000000018</v>
      </c>
      <c r="H94" s="87" t="s">
        <v>58</v>
      </c>
      <c r="I94" s="187" t="s">
        <v>59</v>
      </c>
      <c r="J94" s="187" t="s">
        <v>60</v>
      </c>
      <c r="K94" s="68" t="s">
        <v>92</v>
      </c>
      <c r="L94" s="87" t="s">
        <v>62</v>
      </c>
      <c r="M94" s="68" t="s">
        <v>97</v>
      </c>
      <c r="N94" s="87" t="s">
        <v>63</v>
      </c>
      <c r="O94" s="69">
        <v>25</v>
      </c>
      <c r="P94" s="97" t="s">
        <v>70</v>
      </c>
      <c r="Q94" s="86" t="s">
        <v>10</v>
      </c>
    </row>
    <row r="95" spans="1:17" ht="14" customHeight="1" x14ac:dyDescent="0.2">
      <c r="A95" s="143">
        <v>39</v>
      </c>
      <c r="B95" s="155">
        <v>4</v>
      </c>
      <c r="C95" s="127">
        <v>45198</v>
      </c>
      <c r="D95" s="69" t="s">
        <v>78</v>
      </c>
      <c r="E95" s="108">
        <v>0.54166666666666663</v>
      </c>
      <c r="F95" s="108">
        <v>0.58333333333333337</v>
      </c>
      <c r="G95" s="118">
        <f t="shared" si="3"/>
        <v>1.0000000000000018</v>
      </c>
      <c r="H95" s="87" t="s">
        <v>58</v>
      </c>
      <c r="I95" s="187" t="s">
        <v>59</v>
      </c>
      <c r="J95" s="187" t="s">
        <v>60</v>
      </c>
      <c r="K95" s="68" t="s">
        <v>92</v>
      </c>
      <c r="L95" s="87" t="s">
        <v>62</v>
      </c>
      <c r="M95" s="68" t="s">
        <v>97</v>
      </c>
      <c r="N95" s="87" t="s">
        <v>82</v>
      </c>
      <c r="O95" s="69">
        <v>25</v>
      </c>
      <c r="P95" s="87" t="s">
        <v>83</v>
      </c>
      <c r="Q95" s="86" t="s">
        <v>13</v>
      </c>
    </row>
    <row r="96" spans="1:17" ht="14" customHeight="1" thickBot="1" x14ac:dyDescent="0.25">
      <c r="A96" s="144">
        <v>39</v>
      </c>
      <c r="B96" s="156">
        <v>4</v>
      </c>
      <c r="C96" s="127">
        <v>45198</v>
      </c>
      <c r="D96" s="71" t="s">
        <v>78</v>
      </c>
      <c r="E96" s="109">
        <v>0.58333333333333337</v>
      </c>
      <c r="F96" s="109">
        <v>0.625</v>
      </c>
      <c r="G96" s="119">
        <f>(F96-E96)*24</f>
        <v>0.99999999999999911</v>
      </c>
      <c r="H96" s="93" t="s">
        <v>58</v>
      </c>
      <c r="I96" s="188" t="s">
        <v>59</v>
      </c>
      <c r="J96" s="188" t="s">
        <v>60</v>
      </c>
      <c r="K96" s="70" t="s">
        <v>92</v>
      </c>
      <c r="L96" s="93" t="s">
        <v>62</v>
      </c>
      <c r="M96" s="70" t="s">
        <v>97</v>
      </c>
      <c r="N96" s="93" t="s">
        <v>84</v>
      </c>
      <c r="O96" s="71">
        <v>25</v>
      </c>
      <c r="P96" s="93" t="s">
        <v>83</v>
      </c>
      <c r="Q96" s="95" t="s">
        <v>10</v>
      </c>
    </row>
    <row r="97" spans="1:17" ht="14" customHeight="1" x14ac:dyDescent="0.2">
      <c r="A97" s="142">
        <v>40</v>
      </c>
      <c r="B97" s="154">
        <v>5</v>
      </c>
      <c r="C97" s="133">
        <v>45201</v>
      </c>
      <c r="D97" s="67" t="s">
        <v>57</v>
      </c>
      <c r="E97" s="106">
        <v>0.375</v>
      </c>
      <c r="F97" s="106">
        <v>0.4375</v>
      </c>
      <c r="G97" s="117">
        <f>(F97-E97)*24</f>
        <v>1.5</v>
      </c>
      <c r="H97" s="84" t="s">
        <v>58</v>
      </c>
      <c r="I97" s="186" t="s">
        <v>59</v>
      </c>
      <c r="J97" s="186" t="s">
        <v>60</v>
      </c>
      <c r="K97" s="66" t="s">
        <v>92</v>
      </c>
      <c r="L97" s="84" t="s">
        <v>62</v>
      </c>
      <c r="M97" s="66" t="s">
        <v>98</v>
      </c>
      <c r="N97" s="84" t="s">
        <v>63</v>
      </c>
      <c r="O97" s="67">
        <v>25</v>
      </c>
      <c r="P97" s="84" t="s">
        <v>70</v>
      </c>
      <c r="Q97" s="96" t="s">
        <v>8</v>
      </c>
    </row>
    <row r="98" spans="1:17" ht="14" customHeight="1" x14ac:dyDescent="0.2">
      <c r="A98" s="143">
        <v>40</v>
      </c>
      <c r="B98" s="155">
        <v>5</v>
      </c>
      <c r="C98" s="127">
        <v>45201</v>
      </c>
      <c r="D98" s="69" t="s">
        <v>57</v>
      </c>
      <c r="E98" s="108">
        <v>0.375</v>
      </c>
      <c r="F98" s="108">
        <v>0.4375</v>
      </c>
      <c r="G98" s="118">
        <f>(F98-E98)*24</f>
        <v>1.5</v>
      </c>
      <c r="H98" s="87" t="s">
        <v>58</v>
      </c>
      <c r="I98" s="187" t="s">
        <v>59</v>
      </c>
      <c r="J98" s="187" t="s">
        <v>60</v>
      </c>
      <c r="K98" s="68" t="s">
        <v>92</v>
      </c>
      <c r="L98" s="87" t="s">
        <v>62</v>
      </c>
      <c r="M98" s="68" t="s">
        <v>98</v>
      </c>
      <c r="N98" s="87" t="s">
        <v>82</v>
      </c>
      <c r="O98" s="69">
        <v>25</v>
      </c>
      <c r="P98" s="87" t="s">
        <v>83</v>
      </c>
      <c r="Q98" s="86" t="s">
        <v>10</v>
      </c>
    </row>
    <row r="99" spans="1:17" ht="14" customHeight="1" x14ac:dyDescent="0.2">
      <c r="A99" s="143">
        <v>40</v>
      </c>
      <c r="B99" s="155">
        <v>5</v>
      </c>
      <c r="C99" s="127">
        <v>45201</v>
      </c>
      <c r="D99" s="69" t="s">
        <v>57</v>
      </c>
      <c r="E99" s="108">
        <v>0.4375</v>
      </c>
      <c r="F99" s="108">
        <v>0.5</v>
      </c>
      <c r="G99" s="118">
        <f t="shared" ref="G99:G110" si="4">(F99-E99)*24</f>
        <v>1.5</v>
      </c>
      <c r="H99" s="87" t="s">
        <v>58</v>
      </c>
      <c r="I99" s="187" t="s">
        <v>59</v>
      </c>
      <c r="J99" s="187" t="s">
        <v>60</v>
      </c>
      <c r="K99" s="68" t="s">
        <v>92</v>
      </c>
      <c r="L99" s="87" t="s">
        <v>62</v>
      </c>
      <c r="M99" s="68" t="s">
        <v>98</v>
      </c>
      <c r="N99" s="87" t="s">
        <v>84</v>
      </c>
      <c r="O99" s="69">
        <v>25</v>
      </c>
      <c r="P99" s="97" t="s">
        <v>70</v>
      </c>
      <c r="Q99" s="86" t="s">
        <v>8</v>
      </c>
    </row>
    <row r="100" spans="1:17" ht="14" customHeight="1" x14ac:dyDescent="0.2">
      <c r="A100" s="143">
        <v>40</v>
      </c>
      <c r="B100" s="155">
        <v>5</v>
      </c>
      <c r="C100" s="127">
        <v>45201</v>
      </c>
      <c r="D100" s="69" t="s">
        <v>57</v>
      </c>
      <c r="E100" s="108">
        <v>0.54166666666666663</v>
      </c>
      <c r="F100" s="108">
        <v>0.58333333333333337</v>
      </c>
      <c r="G100" s="118">
        <f t="shared" si="4"/>
        <v>1.0000000000000018</v>
      </c>
      <c r="H100" s="87" t="s">
        <v>58</v>
      </c>
      <c r="I100" s="187" t="s">
        <v>59</v>
      </c>
      <c r="J100" s="187" t="s">
        <v>60</v>
      </c>
      <c r="K100" s="68" t="s">
        <v>92</v>
      </c>
      <c r="L100" s="87" t="s">
        <v>62</v>
      </c>
      <c r="M100" s="68" t="s">
        <v>98</v>
      </c>
      <c r="N100" s="87" t="s">
        <v>63</v>
      </c>
      <c r="O100" s="69">
        <v>25</v>
      </c>
      <c r="P100" s="97" t="s">
        <v>70</v>
      </c>
      <c r="Q100" s="86" t="s">
        <v>8</v>
      </c>
    </row>
    <row r="101" spans="1:17" ht="14" customHeight="1" x14ac:dyDescent="0.2">
      <c r="A101" s="143">
        <v>40</v>
      </c>
      <c r="B101" s="155">
        <v>5</v>
      </c>
      <c r="C101" s="127">
        <v>45201</v>
      </c>
      <c r="D101" s="69" t="s">
        <v>57</v>
      </c>
      <c r="E101" s="108">
        <v>0.54166666666666663</v>
      </c>
      <c r="F101" s="108">
        <v>0.58333333333333337</v>
      </c>
      <c r="G101" s="118">
        <f t="shared" si="4"/>
        <v>1.0000000000000018</v>
      </c>
      <c r="H101" s="87" t="s">
        <v>58</v>
      </c>
      <c r="I101" s="187" t="s">
        <v>59</v>
      </c>
      <c r="J101" s="187" t="s">
        <v>60</v>
      </c>
      <c r="K101" s="68" t="s">
        <v>92</v>
      </c>
      <c r="L101" s="87" t="s">
        <v>62</v>
      </c>
      <c r="M101" s="68" t="s">
        <v>98</v>
      </c>
      <c r="N101" s="87" t="s">
        <v>82</v>
      </c>
      <c r="O101" s="69">
        <v>25</v>
      </c>
      <c r="P101" s="87" t="s">
        <v>83</v>
      </c>
      <c r="Q101" s="86" t="s">
        <v>10</v>
      </c>
    </row>
    <row r="102" spans="1:17" ht="14" customHeight="1" x14ac:dyDescent="0.2">
      <c r="A102" s="143">
        <v>40</v>
      </c>
      <c r="B102" s="155">
        <v>5</v>
      </c>
      <c r="C102" s="127">
        <v>45201</v>
      </c>
      <c r="D102" s="69" t="s">
        <v>57</v>
      </c>
      <c r="E102" s="108">
        <v>0.58333333333333337</v>
      </c>
      <c r="F102" s="108">
        <v>0.625</v>
      </c>
      <c r="G102" s="118">
        <f t="shared" si="4"/>
        <v>0.99999999999999911</v>
      </c>
      <c r="H102" s="87" t="s">
        <v>58</v>
      </c>
      <c r="I102" s="187" t="s">
        <v>59</v>
      </c>
      <c r="J102" s="187" t="s">
        <v>60</v>
      </c>
      <c r="K102" s="68" t="s">
        <v>92</v>
      </c>
      <c r="L102" s="87" t="s">
        <v>62</v>
      </c>
      <c r="M102" s="68" t="s">
        <v>98</v>
      </c>
      <c r="N102" s="87" t="s">
        <v>84</v>
      </c>
      <c r="O102" s="69">
        <v>25</v>
      </c>
      <c r="P102" s="87" t="s">
        <v>83</v>
      </c>
      <c r="Q102" s="86" t="s">
        <v>8</v>
      </c>
    </row>
    <row r="103" spans="1:17" ht="14" customHeight="1" x14ac:dyDescent="0.2">
      <c r="A103" s="143">
        <v>40</v>
      </c>
      <c r="B103" s="155">
        <v>5</v>
      </c>
      <c r="C103" s="127">
        <v>45202</v>
      </c>
      <c r="D103" s="69" t="s">
        <v>72</v>
      </c>
      <c r="E103" s="108">
        <v>0.375</v>
      </c>
      <c r="F103" s="108">
        <v>0.4375</v>
      </c>
      <c r="G103" s="118">
        <f t="shared" si="4"/>
        <v>1.5</v>
      </c>
      <c r="H103" s="87" t="s">
        <v>58</v>
      </c>
      <c r="I103" s="187" t="s">
        <v>59</v>
      </c>
      <c r="J103" s="187" t="s">
        <v>60</v>
      </c>
      <c r="K103" s="68" t="s">
        <v>92</v>
      </c>
      <c r="L103" s="87" t="s">
        <v>62</v>
      </c>
      <c r="M103" s="68" t="s">
        <v>99</v>
      </c>
      <c r="N103" s="87" t="s">
        <v>63</v>
      </c>
      <c r="O103" s="69">
        <v>25</v>
      </c>
      <c r="P103" s="87" t="s">
        <v>70</v>
      </c>
      <c r="Q103" s="86" t="s">
        <v>8</v>
      </c>
    </row>
    <row r="104" spans="1:17" ht="14" customHeight="1" x14ac:dyDescent="0.2">
      <c r="A104" s="143">
        <v>40</v>
      </c>
      <c r="B104" s="155">
        <v>5</v>
      </c>
      <c r="C104" s="127">
        <v>45202</v>
      </c>
      <c r="D104" s="69" t="s">
        <v>72</v>
      </c>
      <c r="E104" s="108">
        <v>0.375</v>
      </c>
      <c r="F104" s="108">
        <v>0.4375</v>
      </c>
      <c r="G104" s="118">
        <f t="shared" si="4"/>
        <v>1.5</v>
      </c>
      <c r="H104" s="87" t="s">
        <v>58</v>
      </c>
      <c r="I104" s="187" t="s">
        <v>59</v>
      </c>
      <c r="J104" s="187" t="s">
        <v>60</v>
      </c>
      <c r="K104" s="68" t="s">
        <v>92</v>
      </c>
      <c r="L104" s="87" t="s">
        <v>62</v>
      </c>
      <c r="M104" s="68" t="s">
        <v>99</v>
      </c>
      <c r="N104" s="87" t="s">
        <v>82</v>
      </c>
      <c r="O104" s="69">
        <v>25</v>
      </c>
      <c r="P104" s="87" t="s">
        <v>83</v>
      </c>
      <c r="Q104" s="86" t="s">
        <v>13</v>
      </c>
    </row>
    <row r="105" spans="1:17" ht="14" customHeight="1" x14ac:dyDescent="0.2">
      <c r="A105" s="143">
        <v>40</v>
      </c>
      <c r="B105" s="155">
        <v>5</v>
      </c>
      <c r="C105" s="127">
        <v>45202</v>
      </c>
      <c r="D105" s="69" t="s">
        <v>72</v>
      </c>
      <c r="E105" s="108">
        <v>0.4375</v>
      </c>
      <c r="F105" s="108">
        <v>0.5</v>
      </c>
      <c r="G105" s="118">
        <f t="shared" si="4"/>
        <v>1.5</v>
      </c>
      <c r="H105" s="87" t="s">
        <v>58</v>
      </c>
      <c r="I105" s="187" t="s">
        <v>59</v>
      </c>
      <c r="J105" s="187" t="s">
        <v>60</v>
      </c>
      <c r="K105" s="68" t="s">
        <v>92</v>
      </c>
      <c r="L105" s="87" t="s">
        <v>62</v>
      </c>
      <c r="M105" s="68" t="s">
        <v>99</v>
      </c>
      <c r="N105" s="87" t="s">
        <v>84</v>
      </c>
      <c r="O105" s="69">
        <v>25</v>
      </c>
      <c r="P105" s="97" t="s">
        <v>70</v>
      </c>
      <c r="Q105" s="86" t="s">
        <v>8</v>
      </c>
    </row>
    <row r="106" spans="1:17" ht="14" customHeight="1" x14ac:dyDescent="0.2">
      <c r="A106" s="143">
        <v>40</v>
      </c>
      <c r="B106" s="155">
        <v>5</v>
      </c>
      <c r="C106" s="127">
        <v>45202</v>
      </c>
      <c r="D106" s="69" t="s">
        <v>72</v>
      </c>
      <c r="E106" s="108">
        <v>0.54166666666666663</v>
      </c>
      <c r="F106" s="108">
        <v>0.58333333333333337</v>
      </c>
      <c r="G106" s="118">
        <f t="shared" si="4"/>
        <v>1.0000000000000018</v>
      </c>
      <c r="H106" s="87" t="s">
        <v>58</v>
      </c>
      <c r="I106" s="187" t="s">
        <v>59</v>
      </c>
      <c r="J106" s="187" t="s">
        <v>60</v>
      </c>
      <c r="K106" s="68" t="s">
        <v>92</v>
      </c>
      <c r="L106" s="87" t="s">
        <v>62</v>
      </c>
      <c r="M106" s="68" t="s">
        <v>99</v>
      </c>
      <c r="N106" s="87" t="s">
        <v>63</v>
      </c>
      <c r="O106" s="69">
        <v>25</v>
      </c>
      <c r="P106" s="97" t="s">
        <v>70</v>
      </c>
      <c r="Q106" s="86" t="s">
        <v>8</v>
      </c>
    </row>
    <row r="107" spans="1:17" ht="14" customHeight="1" x14ac:dyDescent="0.2">
      <c r="A107" s="143">
        <v>40</v>
      </c>
      <c r="B107" s="155">
        <v>5</v>
      </c>
      <c r="C107" s="127">
        <v>45202</v>
      </c>
      <c r="D107" s="69" t="s">
        <v>72</v>
      </c>
      <c r="E107" s="108">
        <v>0.54166666666666663</v>
      </c>
      <c r="F107" s="108">
        <v>0.58333333333333337</v>
      </c>
      <c r="G107" s="118">
        <f t="shared" si="4"/>
        <v>1.0000000000000018</v>
      </c>
      <c r="H107" s="87" t="s">
        <v>58</v>
      </c>
      <c r="I107" s="187" t="s">
        <v>59</v>
      </c>
      <c r="J107" s="187" t="s">
        <v>60</v>
      </c>
      <c r="K107" s="68" t="s">
        <v>92</v>
      </c>
      <c r="L107" s="87" t="s">
        <v>62</v>
      </c>
      <c r="M107" s="68" t="s">
        <v>99</v>
      </c>
      <c r="N107" s="87" t="s">
        <v>82</v>
      </c>
      <c r="O107" s="69">
        <v>25</v>
      </c>
      <c r="P107" s="87" t="s">
        <v>83</v>
      </c>
      <c r="Q107" s="86" t="s">
        <v>13</v>
      </c>
    </row>
    <row r="108" spans="1:17" ht="14" customHeight="1" x14ac:dyDescent="0.2">
      <c r="A108" s="143">
        <v>40</v>
      </c>
      <c r="B108" s="155">
        <v>5</v>
      </c>
      <c r="C108" s="127">
        <v>45202</v>
      </c>
      <c r="D108" s="69" t="s">
        <v>72</v>
      </c>
      <c r="E108" s="108">
        <v>0.58333333333333337</v>
      </c>
      <c r="F108" s="108">
        <v>0.625</v>
      </c>
      <c r="G108" s="118">
        <f t="shared" si="4"/>
        <v>0.99999999999999911</v>
      </c>
      <c r="H108" s="87" t="s">
        <v>58</v>
      </c>
      <c r="I108" s="187" t="s">
        <v>59</v>
      </c>
      <c r="J108" s="187" t="s">
        <v>60</v>
      </c>
      <c r="K108" s="68" t="s">
        <v>92</v>
      </c>
      <c r="L108" s="87" t="s">
        <v>62</v>
      </c>
      <c r="M108" s="68" t="s">
        <v>99</v>
      </c>
      <c r="N108" s="87" t="s">
        <v>84</v>
      </c>
      <c r="O108" s="69">
        <v>25</v>
      </c>
      <c r="P108" s="87" t="s">
        <v>83</v>
      </c>
      <c r="Q108" s="86" t="s">
        <v>8</v>
      </c>
    </row>
    <row r="109" spans="1:17" ht="14" customHeight="1" x14ac:dyDescent="0.2">
      <c r="A109" s="143">
        <v>40</v>
      </c>
      <c r="B109" s="155">
        <v>5</v>
      </c>
      <c r="C109" s="127">
        <v>45204</v>
      </c>
      <c r="D109" s="69" t="s">
        <v>77</v>
      </c>
      <c r="E109" s="108">
        <v>0.375</v>
      </c>
      <c r="F109" s="108">
        <v>0.5</v>
      </c>
      <c r="G109" s="118">
        <f t="shared" si="4"/>
        <v>3</v>
      </c>
      <c r="H109" s="87" t="s">
        <v>58</v>
      </c>
      <c r="I109" s="187" t="s">
        <v>59</v>
      </c>
      <c r="J109" s="187" t="s">
        <v>60</v>
      </c>
      <c r="K109" s="68" t="s">
        <v>100</v>
      </c>
      <c r="L109" s="87" t="s">
        <v>100</v>
      </c>
      <c r="M109" s="68" t="s">
        <v>101</v>
      </c>
      <c r="N109" s="87" t="s">
        <v>63</v>
      </c>
      <c r="O109" s="69">
        <v>25</v>
      </c>
      <c r="P109" s="87" t="s">
        <v>64</v>
      </c>
      <c r="Q109" s="86" t="s">
        <v>102</v>
      </c>
    </row>
    <row r="110" spans="1:17" ht="14" customHeight="1" x14ac:dyDescent="0.2">
      <c r="A110" s="143">
        <v>40</v>
      </c>
      <c r="B110" s="155">
        <v>5</v>
      </c>
      <c r="C110" s="127">
        <v>45204</v>
      </c>
      <c r="D110" s="69" t="s">
        <v>77</v>
      </c>
      <c r="E110" s="108">
        <v>0.375</v>
      </c>
      <c r="F110" s="108">
        <v>0.5</v>
      </c>
      <c r="G110" s="118">
        <f t="shared" si="4"/>
        <v>3</v>
      </c>
      <c r="H110" s="87" t="s">
        <v>58</v>
      </c>
      <c r="I110" s="187" t="s">
        <v>59</v>
      </c>
      <c r="J110" s="187" t="s">
        <v>60</v>
      </c>
      <c r="K110" s="68" t="s">
        <v>100</v>
      </c>
      <c r="L110" s="87" t="s">
        <v>100</v>
      </c>
      <c r="M110" s="68" t="s">
        <v>101</v>
      </c>
      <c r="N110" s="87" t="s">
        <v>82</v>
      </c>
      <c r="O110" s="69">
        <v>25</v>
      </c>
      <c r="P110" s="87" t="s">
        <v>103</v>
      </c>
      <c r="Q110" s="86" t="s">
        <v>102</v>
      </c>
    </row>
    <row r="111" spans="1:17" ht="14" customHeight="1" thickBot="1" x14ac:dyDescent="0.25">
      <c r="A111" s="144">
        <v>40</v>
      </c>
      <c r="B111" s="156">
        <v>5</v>
      </c>
      <c r="C111" s="127">
        <v>45204</v>
      </c>
      <c r="D111" s="71" t="s">
        <v>77</v>
      </c>
      <c r="E111" s="109">
        <v>0.375</v>
      </c>
      <c r="F111" s="109">
        <v>0.5</v>
      </c>
      <c r="G111" s="119">
        <f>(F111-E111)*24</f>
        <v>3</v>
      </c>
      <c r="H111" s="93" t="s">
        <v>58</v>
      </c>
      <c r="I111" s="188" t="s">
        <v>59</v>
      </c>
      <c r="J111" s="187" t="s">
        <v>60</v>
      </c>
      <c r="K111" s="70" t="s">
        <v>100</v>
      </c>
      <c r="L111" s="93" t="s">
        <v>100</v>
      </c>
      <c r="M111" s="70" t="s">
        <v>101</v>
      </c>
      <c r="N111" s="93" t="s">
        <v>84</v>
      </c>
      <c r="O111" s="71">
        <v>25</v>
      </c>
      <c r="P111" s="98" t="s">
        <v>70</v>
      </c>
      <c r="Q111" s="95" t="s">
        <v>102</v>
      </c>
    </row>
    <row r="112" spans="1:17" ht="14" customHeight="1" x14ac:dyDescent="0.2">
      <c r="A112" s="142">
        <v>41</v>
      </c>
      <c r="B112" s="154">
        <v>6</v>
      </c>
      <c r="C112" s="133">
        <v>45208</v>
      </c>
      <c r="D112" s="67" t="s">
        <v>57</v>
      </c>
      <c r="E112" s="106">
        <v>0.375</v>
      </c>
      <c r="F112" s="106">
        <v>0.5</v>
      </c>
      <c r="G112" s="117">
        <f>(F112-E112)*24</f>
        <v>3</v>
      </c>
      <c r="H112" s="84" t="s">
        <v>58</v>
      </c>
      <c r="I112" s="186" t="s">
        <v>59</v>
      </c>
      <c r="J112" s="186" t="s">
        <v>104</v>
      </c>
      <c r="K112" s="68" t="s">
        <v>105</v>
      </c>
      <c r="L112" s="84" t="s">
        <v>62</v>
      </c>
      <c r="M112" s="66" t="s">
        <v>105</v>
      </c>
      <c r="N112" s="84" t="s">
        <v>65</v>
      </c>
      <c r="O112" s="67">
        <v>50</v>
      </c>
      <c r="P112" s="99" t="s">
        <v>66</v>
      </c>
      <c r="Q112" s="96" t="s">
        <v>106</v>
      </c>
    </row>
    <row r="113" spans="1:17" ht="14" customHeight="1" x14ac:dyDescent="0.2">
      <c r="A113" s="143">
        <v>41</v>
      </c>
      <c r="B113" s="155">
        <v>6</v>
      </c>
      <c r="C113" s="127">
        <v>45208</v>
      </c>
      <c r="D113" s="69" t="s">
        <v>57</v>
      </c>
      <c r="E113" s="108">
        <v>0.375</v>
      </c>
      <c r="F113" s="108">
        <v>0.5</v>
      </c>
      <c r="G113" s="118">
        <f>(F113-E113)*24</f>
        <v>3</v>
      </c>
      <c r="H113" s="87" t="s">
        <v>58</v>
      </c>
      <c r="I113" s="187" t="s">
        <v>59</v>
      </c>
      <c r="J113" s="187" t="s">
        <v>104</v>
      </c>
      <c r="K113" s="68" t="s">
        <v>105</v>
      </c>
      <c r="L113" s="87" t="s">
        <v>62</v>
      </c>
      <c r="M113" s="68" t="s">
        <v>105</v>
      </c>
      <c r="N113" s="87" t="s">
        <v>63</v>
      </c>
      <c r="O113" s="69">
        <v>25</v>
      </c>
      <c r="P113" s="87" t="s">
        <v>64</v>
      </c>
      <c r="Q113" s="86" t="s">
        <v>107</v>
      </c>
    </row>
    <row r="114" spans="1:17" ht="14" customHeight="1" x14ac:dyDescent="0.2">
      <c r="A114" s="143">
        <v>41</v>
      </c>
      <c r="B114" s="155">
        <v>6</v>
      </c>
      <c r="C114" s="127">
        <v>45208</v>
      </c>
      <c r="D114" s="69" t="s">
        <v>57</v>
      </c>
      <c r="E114" s="108">
        <v>0.54166666666666663</v>
      </c>
      <c r="F114" s="108">
        <v>0.58333333333333337</v>
      </c>
      <c r="G114" s="118">
        <f t="shared" ref="G114:G125" si="5">(F114-E114)*24</f>
        <v>1.0000000000000018</v>
      </c>
      <c r="H114" s="68" t="s">
        <v>67</v>
      </c>
      <c r="I114" s="187" t="s">
        <v>59</v>
      </c>
      <c r="J114" s="187" t="s">
        <v>104</v>
      </c>
      <c r="K114" s="68" t="s">
        <v>69</v>
      </c>
      <c r="L114" s="87" t="s">
        <v>69</v>
      </c>
      <c r="M114" s="68" t="s">
        <v>69</v>
      </c>
      <c r="N114" s="68" t="s">
        <v>67</v>
      </c>
      <c r="O114" s="69">
        <v>4</v>
      </c>
      <c r="P114" s="68" t="s">
        <v>70</v>
      </c>
      <c r="Q114" s="90" t="s">
        <v>71</v>
      </c>
    </row>
    <row r="115" spans="1:17" ht="14" customHeight="1" x14ac:dyDescent="0.2">
      <c r="A115" s="143">
        <v>41</v>
      </c>
      <c r="B115" s="155">
        <v>6</v>
      </c>
      <c r="C115" s="127">
        <v>45208</v>
      </c>
      <c r="D115" s="69" t="s">
        <v>57</v>
      </c>
      <c r="E115" s="108">
        <v>0.58333333333333337</v>
      </c>
      <c r="F115" s="108">
        <v>0.70833333333333337</v>
      </c>
      <c r="G115" s="118">
        <f t="shared" si="5"/>
        <v>3</v>
      </c>
      <c r="H115" s="87" t="s">
        <v>58</v>
      </c>
      <c r="I115" s="187" t="s">
        <v>59</v>
      </c>
      <c r="J115" s="187" t="s">
        <v>104</v>
      </c>
      <c r="K115" s="68" t="s">
        <v>108</v>
      </c>
      <c r="L115" s="87" t="s">
        <v>62</v>
      </c>
      <c r="M115" s="68" t="s">
        <v>108</v>
      </c>
      <c r="N115" s="87" t="s">
        <v>109</v>
      </c>
      <c r="O115" s="69">
        <v>75</v>
      </c>
      <c r="P115" s="87" t="s">
        <v>66</v>
      </c>
      <c r="Q115" s="86" t="s">
        <v>110</v>
      </c>
    </row>
    <row r="116" spans="1:17" ht="14" customHeight="1" x14ac:dyDescent="0.2">
      <c r="A116" s="143">
        <v>41</v>
      </c>
      <c r="B116" s="155">
        <v>6</v>
      </c>
      <c r="C116" s="127">
        <v>45209</v>
      </c>
      <c r="D116" s="69" t="s">
        <v>72</v>
      </c>
      <c r="E116" s="108">
        <v>0.375</v>
      </c>
      <c r="F116" s="108">
        <v>0.4375</v>
      </c>
      <c r="G116" s="118">
        <f t="shared" si="5"/>
        <v>1.5</v>
      </c>
      <c r="H116" s="87" t="s">
        <v>58</v>
      </c>
      <c r="I116" s="187" t="s">
        <v>59</v>
      </c>
      <c r="J116" s="187" t="s">
        <v>104</v>
      </c>
      <c r="K116" s="68" t="s">
        <v>111</v>
      </c>
      <c r="L116" s="87" t="s">
        <v>62</v>
      </c>
      <c r="M116" s="68" t="s">
        <v>111</v>
      </c>
      <c r="N116" s="87" t="s">
        <v>63</v>
      </c>
      <c r="O116" s="69">
        <v>25</v>
      </c>
      <c r="P116" s="87" t="s">
        <v>64</v>
      </c>
      <c r="Q116" s="86" t="s">
        <v>9</v>
      </c>
    </row>
    <row r="117" spans="1:17" ht="14" customHeight="1" x14ac:dyDescent="0.2">
      <c r="A117" s="143">
        <v>41</v>
      </c>
      <c r="B117" s="155">
        <v>6</v>
      </c>
      <c r="C117" s="127">
        <v>45209</v>
      </c>
      <c r="D117" s="69" t="s">
        <v>72</v>
      </c>
      <c r="E117" s="108">
        <v>0.4375</v>
      </c>
      <c r="F117" s="108">
        <v>0.5</v>
      </c>
      <c r="G117" s="118">
        <f t="shared" si="5"/>
        <v>1.5</v>
      </c>
      <c r="H117" s="87" t="s">
        <v>58</v>
      </c>
      <c r="I117" s="187" t="s">
        <v>59</v>
      </c>
      <c r="J117" s="187" t="s">
        <v>104</v>
      </c>
      <c r="K117" s="68" t="s">
        <v>111</v>
      </c>
      <c r="L117" s="87" t="s">
        <v>62</v>
      </c>
      <c r="M117" s="68" t="s">
        <v>111</v>
      </c>
      <c r="N117" s="87" t="s">
        <v>82</v>
      </c>
      <c r="O117" s="69">
        <v>25</v>
      </c>
      <c r="P117" s="87" t="s">
        <v>64</v>
      </c>
      <c r="Q117" s="86" t="s">
        <v>12</v>
      </c>
    </row>
    <row r="118" spans="1:17" ht="14" customHeight="1" x14ac:dyDescent="0.2">
      <c r="A118" s="143">
        <v>41</v>
      </c>
      <c r="B118" s="155">
        <v>6</v>
      </c>
      <c r="C118" s="127">
        <v>45209</v>
      </c>
      <c r="D118" s="69" t="s">
        <v>72</v>
      </c>
      <c r="E118" s="108">
        <v>0.4375</v>
      </c>
      <c r="F118" s="108">
        <v>0.5</v>
      </c>
      <c r="G118" s="118">
        <f t="shared" si="5"/>
        <v>1.5</v>
      </c>
      <c r="H118" s="87" t="s">
        <v>58</v>
      </c>
      <c r="I118" s="187" t="s">
        <v>59</v>
      </c>
      <c r="J118" s="187" t="s">
        <v>104</v>
      </c>
      <c r="K118" s="68" t="s">
        <v>111</v>
      </c>
      <c r="L118" s="87" t="s">
        <v>62</v>
      </c>
      <c r="M118" s="68" t="s">
        <v>111</v>
      </c>
      <c r="N118" s="87" t="s">
        <v>84</v>
      </c>
      <c r="O118" s="69">
        <v>25</v>
      </c>
      <c r="P118" s="87" t="s">
        <v>64</v>
      </c>
      <c r="Q118" s="86" t="s">
        <v>11</v>
      </c>
    </row>
    <row r="119" spans="1:17" ht="14" customHeight="1" x14ac:dyDescent="0.2">
      <c r="A119" s="143">
        <v>41</v>
      </c>
      <c r="B119" s="155">
        <v>6</v>
      </c>
      <c r="C119" s="127">
        <v>45209</v>
      </c>
      <c r="D119" s="69" t="s">
        <v>72</v>
      </c>
      <c r="E119" s="108">
        <v>0.58333333333333337</v>
      </c>
      <c r="F119" s="108">
        <v>0.70833333333333337</v>
      </c>
      <c r="G119" s="118">
        <f t="shared" si="5"/>
        <v>3</v>
      </c>
      <c r="H119" s="87" t="s">
        <v>58</v>
      </c>
      <c r="I119" s="187" t="s">
        <v>59</v>
      </c>
      <c r="J119" s="187" t="s">
        <v>104</v>
      </c>
      <c r="K119" s="68" t="s">
        <v>108</v>
      </c>
      <c r="L119" s="87" t="s">
        <v>62</v>
      </c>
      <c r="M119" s="68" t="s">
        <v>108</v>
      </c>
      <c r="N119" s="87" t="s">
        <v>109</v>
      </c>
      <c r="O119" s="69">
        <v>75</v>
      </c>
      <c r="P119" s="87" t="s">
        <v>66</v>
      </c>
      <c r="Q119" s="90" t="s">
        <v>71</v>
      </c>
    </row>
    <row r="120" spans="1:17" ht="14" customHeight="1" x14ac:dyDescent="0.2">
      <c r="A120" s="143">
        <v>41</v>
      </c>
      <c r="B120" s="155">
        <v>6</v>
      </c>
      <c r="C120" s="127">
        <v>45210</v>
      </c>
      <c r="D120" s="69" t="s">
        <v>74</v>
      </c>
      <c r="E120" s="108">
        <v>0.375</v>
      </c>
      <c r="F120" s="108">
        <v>0.4375</v>
      </c>
      <c r="G120" s="118">
        <f t="shared" si="5"/>
        <v>1.5</v>
      </c>
      <c r="H120" s="87" t="s">
        <v>58</v>
      </c>
      <c r="I120" s="187" t="s">
        <v>59</v>
      </c>
      <c r="J120" s="187" t="s">
        <v>104</v>
      </c>
      <c r="K120" s="68" t="s">
        <v>111</v>
      </c>
      <c r="L120" s="87" t="s">
        <v>62</v>
      </c>
      <c r="M120" s="68" t="s">
        <v>111</v>
      </c>
      <c r="N120" s="87" t="s">
        <v>63</v>
      </c>
      <c r="O120" s="69">
        <v>25</v>
      </c>
      <c r="P120" s="87" t="s">
        <v>64</v>
      </c>
      <c r="Q120" s="86" t="s">
        <v>9</v>
      </c>
    </row>
    <row r="121" spans="1:17" ht="14" customHeight="1" x14ac:dyDescent="0.2">
      <c r="A121" s="143">
        <v>41</v>
      </c>
      <c r="B121" s="155">
        <v>6</v>
      </c>
      <c r="C121" s="127">
        <v>45210</v>
      </c>
      <c r="D121" s="69" t="s">
        <v>74</v>
      </c>
      <c r="E121" s="108">
        <v>0.4375</v>
      </c>
      <c r="F121" s="108">
        <v>0.5</v>
      </c>
      <c r="G121" s="118">
        <f t="shared" si="5"/>
        <v>1.5</v>
      </c>
      <c r="H121" s="87" t="s">
        <v>58</v>
      </c>
      <c r="I121" s="187" t="s">
        <v>59</v>
      </c>
      <c r="J121" s="187" t="s">
        <v>104</v>
      </c>
      <c r="K121" s="68" t="s">
        <v>111</v>
      </c>
      <c r="L121" s="87" t="s">
        <v>62</v>
      </c>
      <c r="M121" s="68" t="s">
        <v>111</v>
      </c>
      <c r="N121" s="87" t="s">
        <v>82</v>
      </c>
      <c r="O121" s="69">
        <v>25</v>
      </c>
      <c r="P121" s="87" t="s">
        <v>64</v>
      </c>
      <c r="Q121" s="86" t="s">
        <v>12</v>
      </c>
    </row>
    <row r="122" spans="1:17" ht="14" customHeight="1" x14ac:dyDescent="0.2">
      <c r="A122" s="143">
        <v>41</v>
      </c>
      <c r="B122" s="155">
        <v>6</v>
      </c>
      <c r="C122" s="127">
        <v>45210</v>
      </c>
      <c r="D122" s="69" t="s">
        <v>74</v>
      </c>
      <c r="E122" s="108">
        <v>0.4375</v>
      </c>
      <c r="F122" s="108">
        <v>0.5</v>
      </c>
      <c r="G122" s="118">
        <f t="shared" si="5"/>
        <v>1.5</v>
      </c>
      <c r="H122" s="87" t="s">
        <v>58</v>
      </c>
      <c r="I122" s="187" t="s">
        <v>59</v>
      </c>
      <c r="J122" s="187" t="s">
        <v>104</v>
      </c>
      <c r="K122" s="68" t="s">
        <v>111</v>
      </c>
      <c r="L122" s="87" t="s">
        <v>62</v>
      </c>
      <c r="M122" s="68" t="s">
        <v>111</v>
      </c>
      <c r="N122" s="87" t="s">
        <v>84</v>
      </c>
      <c r="O122" s="69">
        <v>25</v>
      </c>
      <c r="P122" s="87" t="s">
        <v>64</v>
      </c>
      <c r="Q122" s="86" t="s">
        <v>8</v>
      </c>
    </row>
    <row r="123" spans="1:17" ht="14" customHeight="1" x14ac:dyDescent="0.2">
      <c r="A123" s="143">
        <v>41</v>
      </c>
      <c r="B123" s="155">
        <v>6</v>
      </c>
      <c r="C123" s="127">
        <v>45210</v>
      </c>
      <c r="D123" s="69" t="s">
        <v>74</v>
      </c>
      <c r="E123" s="108">
        <v>0.54166666666666663</v>
      </c>
      <c r="F123" s="108">
        <v>0.58333333333333337</v>
      </c>
      <c r="G123" s="118">
        <f t="shared" si="5"/>
        <v>1.0000000000000018</v>
      </c>
      <c r="H123" s="87" t="s">
        <v>58</v>
      </c>
      <c r="I123" s="187" t="s">
        <v>59</v>
      </c>
      <c r="J123" s="187" t="s">
        <v>60</v>
      </c>
      <c r="K123" s="68" t="s">
        <v>100</v>
      </c>
      <c r="L123" s="87" t="s">
        <v>112</v>
      </c>
      <c r="M123" s="68" t="s">
        <v>113</v>
      </c>
      <c r="N123" s="87" t="s">
        <v>109</v>
      </c>
      <c r="O123" s="69">
        <v>50</v>
      </c>
      <c r="P123" s="87" t="s">
        <v>64</v>
      </c>
      <c r="Q123" s="86" t="s">
        <v>110</v>
      </c>
    </row>
    <row r="124" spans="1:17" ht="14" customHeight="1" x14ac:dyDescent="0.2">
      <c r="A124" s="143">
        <v>41</v>
      </c>
      <c r="B124" s="155">
        <v>6</v>
      </c>
      <c r="C124" s="127">
        <v>45212</v>
      </c>
      <c r="D124" s="69" t="s">
        <v>78</v>
      </c>
      <c r="E124" s="108">
        <v>0.375</v>
      </c>
      <c r="F124" s="108">
        <v>0.41666666666666669</v>
      </c>
      <c r="G124" s="118">
        <f t="shared" si="5"/>
        <v>1.0000000000000004</v>
      </c>
      <c r="H124" s="87" t="s">
        <v>58</v>
      </c>
      <c r="I124" s="187" t="s">
        <v>59</v>
      </c>
      <c r="J124" s="187" t="s">
        <v>104</v>
      </c>
      <c r="K124" s="68" t="s">
        <v>100</v>
      </c>
      <c r="L124" s="87" t="s">
        <v>114</v>
      </c>
      <c r="M124" s="68" t="s">
        <v>114</v>
      </c>
      <c r="N124" s="87" t="s">
        <v>63</v>
      </c>
      <c r="O124" s="69">
        <v>25</v>
      </c>
      <c r="P124" s="87" t="s">
        <v>70</v>
      </c>
      <c r="Q124" s="86" t="s">
        <v>102</v>
      </c>
    </row>
    <row r="125" spans="1:17" ht="14" customHeight="1" x14ac:dyDescent="0.2">
      <c r="A125" s="143">
        <v>41</v>
      </c>
      <c r="B125" s="155">
        <v>6</v>
      </c>
      <c r="C125" s="127">
        <v>45212</v>
      </c>
      <c r="D125" s="69" t="s">
        <v>78</v>
      </c>
      <c r="E125" s="108">
        <v>0.375</v>
      </c>
      <c r="F125" s="108">
        <v>0.41666666666666669</v>
      </c>
      <c r="G125" s="118">
        <f t="shared" si="5"/>
        <v>1.0000000000000004</v>
      </c>
      <c r="H125" s="87" t="s">
        <v>58</v>
      </c>
      <c r="I125" s="187" t="s">
        <v>59</v>
      </c>
      <c r="J125" s="187" t="s">
        <v>104</v>
      </c>
      <c r="K125" s="68" t="s">
        <v>100</v>
      </c>
      <c r="L125" s="87" t="s">
        <v>114</v>
      </c>
      <c r="M125" s="68" t="s">
        <v>114</v>
      </c>
      <c r="N125" s="87" t="s">
        <v>82</v>
      </c>
      <c r="O125" s="69">
        <v>25</v>
      </c>
      <c r="P125" s="87" t="s">
        <v>83</v>
      </c>
      <c r="Q125" s="86" t="s">
        <v>102</v>
      </c>
    </row>
    <row r="126" spans="1:17" ht="14" customHeight="1" thickBot="1" x14ac:dyDescent="0.25">
      <c r="A126" s="145">
        <v>41</v>
      </c>
      <c r="B126" s="155">
        <v>6</v>
      </c>
      <c r="C126" s="134">
        <v>45212</v>
      </c>
      <c r="D126" s="71" t="s">
        <v>78</v>
      </c>
      <c r="E126" s="109">
        <v>0.375</v>
      </c>
      <c r="F126" s="109">
        <v>0.41666666666666669</v>
      </c>
      <c r="G126" s="126">
        <f>(F126-E126)*24</f>
        <v>1.0000000000000004</v>
      </c>
      <c r="H126" s="93" t="s">
        <v>58</v>
      </c>
      <c r="I126" s="189" t="s">
        <v>59</v>
      </c>
      <c r="J126" s="189" t="s">
        <v>104</v>
      </c>
      <c r="K126" s="125" t="s">
        <v>100</v>
      </c>
      <c r="L126" s="93" t="s">
        <v>114</v>
      </c>
      <c r="M126" s="70" t="s">
        <v>114</v>
      </c>
      <c r="N126" s="93" t="s">
        <v>84</v>
      </c>
      <c r="O126" s="71">
        <v>25</v>
      </c>
      <c r="P126" s="93" t="s">
        <v>103</v>
      </c>
      <c r="Q126" s="95" t="s">
        <v>102</v>
      </c>
    </row>
    <row r="127" spans="1:17" ht="14" customHeight="1" x14ac:dyDescent="0.2">
      <c r="A127" s="146">
        <v>42</v>
      </c>
      <c r="B127" s="157">
        <v>7</v>
      </c>
      <c r="C127" s="127">
        <v>45215</v>
      </c>
      <c r="D127" s="69" t="s">
        <v>78</v>
      </c>
      <c r="E127" s="108">
        <v>0.375</v>
      </c>
      <c r="F127" s="108">
        <v>0.5</v>
      </c>
      <c r="G127" s="118">
        <f>(F127-E127)*24</f>
        <v>3</v>
      </c>
      <c r="H127" s="68" t="s">
        <v>58</v>
      </c>
      <c r="I127" s="187" t="s">
        <v>59</v>
      </c>
      <c r="J127" s="187" t="s">
        <v>60</v>
      </c>
      <c r="K127" s="68" t="s">
        <v>100</v>
      </c>
      <c r="L127" s="87" t="s">
        <v>115</v>
      </c>
      <c r="M127" s="68" t="s">
        <v>116</v>
      </c>
      <c r="N127" s="68" t="s">
        <v>109</v>
      </c>
      <c r="O127" s="69">
        <v>50</v>
      </c>
      <c r="P127" s="87" t="s">
        <v>64</v>
      </c>
      <c r="Q127" s="90" t="s">
        <v>10</v>
      </c>
    </row>
    <row r="128" spans="1:17" ht="17" thickBot="1" x14ac:dyDescent="0.25">
      <c r="A128" s="147">
        <v>42</v>
      </c>
      <c r="B128" s="158">
        <v>7</v>
      </c>
      <c r="C128" s="127">
        <v>45215</v>
      </c>
      <c r="D128" s="69" t="s">
        <v>78</v>
      </c>
      <c r="E128" s="108">
        <v>0.375</v>
      </c>
      <c r="F128" s="108">
        <v>0.5</v>
      </c>
      <c r="G128" s="119">
        <f>(F128-E128)*24</f>
        <v>3</v>
      </c>
      <c r="H128" s="68" t="s">
        <v>58</v>
      </c>
      <c r="I128" s="187" t="s">
        <v>59</v>
      </c>
      <c r="J128" s="187" t="s">
        <v>60</v>
      </c>
      <c r="K128" s="68" t="s">
        <v>100</v>
      </c>
      <c r="L128" s="87" t="s">
        <v>115</v>
      </c>
      <c r="M128" s="68" t="s">
        <v>116</v>
      </c>
      <c r="N128" s="68" t="s">
        <v>109</v>
      </c>
      <c r="O128" s="69">
        <v>25</v>
      </c>
      <c r="P128" s="87" t="s">
        <v>64</v>
      </c>
      <c r="Q128" s="182" t="s">
        <v>9</v>
      </c>
    </row>
    <row r="129" spans="1:17" ht="14" customHeight="1" x14ac:dyDescent="0.2">
      <c r="A129" s="143">
        <v>43</v>
      </c>
      <c r="B129" s="152">
        <v>8</v>
      </c>
      <c r="C129" s="136">
        <v>45222</v>
      </c>
      <c r="D129" s="67" t="s">
        <v>57</v>
      </c>
      <c r="E129" s="106">
        <v>0.375</v>
      </c>
      <c r="F129" s="106">
        <v>0.66666666666666663</v>
      </c>
      <c r="G129" s="117">
        <f>(F129-E129)*24</f>
        <v>6.9999999999999991</v>
      </c>
      <c r="H129" s="84" t="s">
        <v>58</v>
      </c>
      <c r="I129" s="186" t="s">
        <v>59</v>
      </c>
      <c r="J129" s="186" t="s">
        <v>104</v>
      </c>
      <c r="K129" s="66" t="s">
        <v>104</v>
      </c>
      <c r="L129" s="84" t="s">
        <v>62</v>
      </c>
      <c r="M129" s="66" t="s">
        <v>117</v>
      </c>
      <c r="N129" s="84" t="s">
        <v>109</v>
      </c>
      <c r="O129" s="67">
        <v>75</v>
      </c>
      <c r="P129" s="84" t="s">
        <v>118</v>
      </c>
      <c r="Q129" s="90" t="s">
        <v>71</v>
      </c>
    </row>
    <row r="130" spans="1:17" ht="14" customHeight="1" x14ac:dyDescent="0.2">
      <c r="A130" s="143">
        <v>43</v>
      </c>
      <c r="B130" s="152">
        <v>8</v>
      </c>
      <c r="C130" s="137">
        <v>45223</v>
      </c>
      <c r="D130" s="69" t="s">
        <v>72</v>
      </c>
      <c r="E130" s="108">
        <v>0.375</v>
      </c>
      <c r="F130" s="108">
        <v>0.66666666666666663</v>
      </c>
      <c r="G130" s="118">
        <f>(F130-E130)*24</f>
        <v>6.9999999999999991</v>
      </c>
      <c r="H130" s="87" t="s">
        <v>58</v>
      </c>
      <c r="I130" s="187" t="s">
        <v>59</v>
      </c>
      <c r="J130" s="187" t="s">
        <v>104</v>
      </c>
      <c r="K130" s="68" t="s">
        <v>104</v>
      </c>
      <c r="L130" s="87" t="s">
        <v>62</v>
      </c>
      <c r="M130" s="68" t="s">
        <v>119</v>
      </c>
      <c r="N130" s="87" t="s">
        <v>109</v>
      </c>
      <c r="O130" s="69">
        <v>75</v>
      </c>
      <c r="P130" s="87" t="s">
        <v>118</v>
      </c>
      <c r="Q130" s="86" t="s">
        <v>120</v>
      </c>
    </row>
    <row r="131" spans="1:17" ht="14" customHeight="1" x14ac:dyDescent="0.2">
      <c r="A131" s="143">
        <v>43</v>
      </c>
      <c r="B131" s="152">
        <v>8</v>
      </c>
      <c r="C131" s="137">
        <v>45224</v>
      </c>
      <c r="D131" s="69" t="s">
        <v>74</v>
      </c>
      <c r="E131" s="108">
        <v>0.375</v>
      </c>
      <c r="F131" s="108">
        <v>0.66666666666666663</v>
      </c>
      <c r="G131" s="118">
        <f t="shared" ref="G131:G134" si="6">(F131-E131)*24</f>
        <v>6.9999999999999991</v>
      </c>
      <c r="H131" s="87" t="s">
        <v>58</v>
      </c>
      <c r="I131" s="187" t="s">
        <v>59</v>
      </c>
      <c r="J131" s="187" t="s">
        <v>104</v>
      </c>
      <c r="K131" s="68" t="s">
        <v>104</v>
      </c>
      <c r="L131" s="87" t="s">
        <v>62</v>
      </c>
      <c r="M131" s="68" t="s">
        <v>121</v>
      </c>
      <c r="N131" s="87" t="s">
        <v>109</v>
      </c>
      <c r="O131" s="69">
        <v>75</v>
      </c>
      <c r="P131" s="87" t="s">
        <v>118</v>
      </c>
      <c r="Q131" s="86" t="s">
        <v>122</v>
      </c>
    </row>
    <row r="132" spans="1:17" ht="14" customHeight="1" x14ac:dyDescent="0.2">
      <c r="A132" s="143">
        <v>43</v>
      </c>
      <c r="B132" s="152">
        <v>8</v>
      </c>
      <c r="C132" s="137">
        <v>45225</v>
      </c>
      <c r="D132" s="69" t="s">
        <v>77</v>
      </c>
      <c r="E132" s="108">
        <v>0.375</v>
      </c>
      <c r="F132" s="108">
        <v>0.66666666666666663</v>
      </c>
      <c r="G132" s="118">
        <f t="shared" si="6"/>
        <v>6.9999999999999991</v>
      </c>
      <c r="H132" s="87" t="s">
        <v>58</v>
      </c>
      <c r="I132" s="187" t="s">
        <v>59</v>
      </c>
      <c r="J132" s="187" t="s">
        <v>104</v>
      </c>
      <c r="K132" s="68" t="s">
        <v>104</v>
      </c>
      <c r="L132" s="87" t="s">
        <v>62</v>
      </c>
      <c r="M132" s="77" t="s">
        <v>123</v>
      </c>
      <c r="N132" s="87" t="s">
        <v>109</v>
      </c>
      <c r="O132" s="69">
        <v>75</v>
      </c>
      <c r="P132" s="87" t="s">
        <v>118</v>
      </c>
      <c r="Q132" s="86" t="s">
        <v>124</v>
      </c>
    </row>
    <row r="133" spans="1:17" ht="14" customHeight="1" x14ac:dyDescent="0.2">
      <c r="A133" s="143">
        <v>43</v>
      </c>
      <c r="B133" s="152">
        <v>8</v>
      </c>
      <c r="C133" s="137">
        <v>45226</v>
      </c>
      <c r="D133" s="69" t="s">
        <v>78</v>
      </c>
      <c r="E133" s="108">
        <v>0.375</v>
      </c>
      <c r="F133" s="108">
        <v>0.5</v>
      </c>
      <c r="G133" s="118">
        <f t="shared" si="6"/>
        <v>3</v>
      </c>
      <c r="H133" s="87" t="s">
        <v>58</v>
      </c>
      <c r="I133" s="187" t="s">
        <v>59</v>
      </c>
      <c r="J133" s="187" t="s">
        <v>104</v>
      </c>
      <c r="K133" s="68" t="s">
        <v>100</v>
      </c>
      <c r="L133" s="87" t="s">
        <v>125</v>
      </c>
      <c r="M133" s="68" t="s">
        <v>125</v>
      </c>
      <c r="N133" s="87" t="s">
        <v>63</v>
      </c>
      <c r="O133" s="69">
        <v>25</v>
      </c>
      <c r="P133" s="87" t="s">
        <v>70</v>
      </c>
      <c r="Q133" s="86" t="s">
        <v>126</v>
      </c>
    </row>
    <row r="134" spans="1:17" ht="14" customHeight="1" x14ac:dyDescent="0.2">
      <c r="A134" s="143">
        <v>43</v>
      </c>
      <c r="B134" s="152">
        <v>8</v>
      </c>
      <c r="C134" s="137">
        <v>45226</v>
      </c>
      <c r="D134" s="69" t="s">
        <v>78</v>
      </c>
      <c r="E134" s="108">
        <v>0.375</v>
      </c>
      <c r="F134" s="108">
        <v>0.5</v>
      </c>
      <c r="G134" s="118">
        <f t="shared" si="6"/>
        <v>3</v>
      </c>
      <c r="H134" s="87" t="s">
        <v>58</v>
      </c>
      <c r="I134" s="187" t="s">
        <v>59</v>
      </c>
      <c r="J134" s="187" t="s">
        <v>104</v>
      </c>
      <c r="K134" s="68" t="s">
        <v>100</v>
      </c>
      <c r="L134" s="87" t="s">
        <v>125</v>
      </c>
      <c r="M134" s="68" t="s">
        <v>125</v>
      </c>
      <c r="N134" s="87" t="s">
        <v>82</v>
      </c>
      <c r="O134" s="69">
        <v>25</v>
      </c>
      <c r="P134" s="87" t="s">
        <v>83</v>
      </c>
      <c r="Q134" s="86" t="s">
        <v>127</v>
      </c>
    </row>
    <row r="135" spans="1:17" ht="14" customHeight="1" thickBot="1" x14ac:dyDescent="0.25">
      <c r="A135" s="143">
        <v>43</v>
      </c>
      <c r="B135" s="152">
        <v>8</v>
      </c>
      <c r="C135" s="138">
        <v>45226</v>
      </c>
      <c r="D135" s="71" t="s">
        <v>78</v>
      </c>
      <c r="E135" s="109">
        <v>0.375</v>
      </c>
      <c r="F135" s="109">
        <v>0.5</v>
      </c>
      <c r="G135" s="119">
        <f>(F135-E135)*24</f>
        <v>3</v>
      </c>
      <c r="H135" s="93" t="s">
        <v>128</v>
      </c>
      <c r="I135" s="188" t="s">
        <v>59</v>
      </c>
      <c r="J135" s="188" t="s">
        <v>104</v>
      </c>
      <c r="K135" s="70" t="s">
        <v>100</v>
      </c>
      <c r="L135" s="93" t="s">
        <v>125</v>
      </c>
      <c r="M135" s="70" t="s">
        <v>125</v>
      </c>
      <c r="N135" s="93" t="s">
        <v>84</v>
      </c>
      <c r="O135" s="71">
        <v>25</v>
      </c>
      <c r="P135" s="93" t="s">
        <v>103</v>
      </c>
      <c r="Q135" s="95" t="s">
        <v>129</v>
      </c>
    </row>
    <row r="136" spans="1:17" ht="17" thickBot="1" x14ac:dyDescent="0.25">
      <c r="A136" s="148">
        <v>44</v>
      </c>
      <c r="B136" s="159">
        <v>9</v>
      </c>
      <c r="C136" s="127"/>
      <c r="D136" s="69"/>
      <c r="E136" s="108"/>
      <c r="F136" s="108"/>
      <c r="G136" s="118"/>
      <c r="H136" s="87"/>
      <c r="I136" s="187"/>
      <c r="J136" s="187"/>
      <c r="K136" s="68"/>
      <c r="L136" s="87"/>
      <c r="M136" s="68"/>
      <c r="N136" s="87"/>
      <c r="O136" s="69"/>
      <c r="P136" s="87"/>
      <c r="Q136" s="86"/>
    </row>
    <row r="137" spans="1:17" ht="14" customHeight="1" x14ac:dyDescent="0.2">
      <c r="A137" s="143">
        <v>45</v>
      </c>
      <c r="B137" s="155">
        <v>10</v>
      </c>
      <c r="C137" s="133">
        <v>45236</v>
      </c>
      <c r="D137" s="67" t="s">
        <v>57</v>
      </c>
      <c r="E137" s="106">
        <v>0.375</v>
      </c>
      <c r="F137" s="106">
        <v>0.4375</v>
      </c>
      <c r="G137" s="117">
        <f>(F137-E137)*24</f>
        <v>1.5</v>
      </c>
      <c r="H137" s="84" t="s">
        <v>58</v>
      </c>
      <c r="I137" s="186" t="s">
        <v>87</v>
      </c>
      <c r="J137" s="66" t="s">
        <v>88</v>
      </c>
      <c r="K137" s="66" t="s">
        <v>61</v>
      </c>
      <c r="L137" s="84" t="s">
        <v>62</v>
      </c>
      <c r="M137" s="66" t="s">
        <v>61</v>
      </c>
      <c r="N137" s="84" t="s">
        <v>63</v>
      </c>
      <c r="O137" s="67">
        <v>25</v>
      </c>
      <c r="P137" s="84" t="s">
        <v>70</v>
      </c>
      <c r="Q137" s="96" t="s">
        <v>10</v>
      </c>
    </row>
    <row r="138" spans="1:17" ht="14" customHeight="1" x14ac:dyDescent="0.2">
      <c r="A138" s="143">
        <v>45</v>
      </c>
      <c r="B138" s="155">
        <v>10</v>
      </c>
      <c r="C138" s="127">
        <v>45236</v>
      </c>
      <c r="D138" s="69" t="s">
        <v>57</v>
      </c>
      <c r="E138" s="108">
        <v>0.375</v>
      </c>
      <c r="F138" s="108">
        <v>0.4375</v>
      </c>
      <c r="G138" s="118">
        <f>(F138-E138)*24</f>
        <v>1.5</v>
      </c>
      <c r="H138" s="87" t="s">
        <v>58</v>
      </c>
      <c r="I138" s="187" t="s">
        <v>87</v>
      </c>
      <c r="J138" s="68" t="s">
        <v>88</v>
      </c>
      <c r="K138" s="68" t="s">
        <v>61</v>
      </c>
      <c r="L138" s="87" t="s">
        <v>62</v>
      </c>
      <c r="M138" s="68" t="s">
        <v>61</v>
      </c>
      <c r="N138" s="87" t="s">
        <v>82</v>
      </c>
      <c r="O138" s="69">
        <v>25</v>
      </c>
      <c r="P138" s="87" t="s">
        <v>83</v>
      </c>
      <c r="Q138" s="86" t="s">
        <v>13</v>
      </c>
    </row>
    <row r="139" spans="1:17" ht="14" customHeight="1" x14ac:dyDescent="0.2">
      <c r="A139" s="143">
        <v>45</v>
      </c>
      <c r="B139" s="155">
        <v>10</v>
      </c>
      <c r="C139" s="127">
        <v>45236</v>
      </c>
      <c r="D139" s="69" t="s">
        <v>57</v>
      </c>
      <c r="E139" s="108">
        <v>0.4375</v>
      </c>
      <c r="F139" s="108">
        <v>0.5</v>
      </c>
      <c r="G139" s="118">
        <f t="shared" ref="G139:G163" si="7">(F139-E139)*24</f>
        <v>1.5</v>
      </c>
      <c r="H139" s="87" t="s">
        <v>58</v>
      </c>
      <c r="I139" s="187" t="s">
        <v>87</v>
      </c>
      <c r="J139" s="68" t="s">
        <v>88</v>
      </c>
      <c r="K139" s="68" t="s">
        <v>61</v>
      </c>
      <c r="L139" s="87" t="s">
        <v>62</v>
      </c>
      <c r="M139" s="68" t="s">
        <v>61</v>
      </c>
      <c r="N139" s="87" t="s">
        <v>84</v>
      </c>
      <c r="O139" s="69">
        <v>25</v>
      </c>
      <c r="P139" s="97" t="s">
        <v>70</v>
      </c>
      <c r="Q139" s="86" t="s">
        <v>10</v>
      </c>
    </row>
    <row r="140" spans="1:17" ht="14" customHeight="1" x14ac:dyDescent="0.2">
      <c r="A140" s="143">
        <v>45</v>
      </c>
      <c r="B140" s="155">
        <v>10</v>
      </c>
      <c r="C140" s="127">
        <v>45236</v>
      </c>
      <c r="D140" s="69" t="s">
        <v>57</v>
      </c>
      <c r="E140" s="108">
        <v>0.54166666666666663</v>
      </c>
      <c r="F140" s="108">
        <v>0.58333333333333337</v>
      </c>
      <c r="G140" s="118">
        <f t="shared" si="7"/>
        <v>1.0000000000000018</v>
      </c>
      <c r="H140" s="87" t="s">
        <v>58</v>
      </c>
      <c r="I140" s="187" t="s">
        <v>87</v>
      </c>
      <c r="J140" s="68" t="s">
        <v>88</v>
      </c>
      <c r="K140" s="68" t="s">
        <v>61</v>
      </c>
      <c r="L140" s="87" t="s">
        <v>62</v>
      </c>
      <c r="M140" s="68" t="s">
        <v>61</v>
      </c>
      <c r="N140" s="87" t="s">
        <v>63</v>
      </c>
      <c r="O140" s="69">
        <v>25</v>
      </c>
      <c r="P140" s="97" t="s">
        <v>70</v>
      </c>
      <c r="Q140" s="86" t="s">
        <v>10</v>
      </c>
    </row>
    <row r="141" spans="1:17" ht="14" customHeight="1" x14ac:dyDescent="0.2">
      <c r="A141" s="143">
        <v>45</v>
      </c>
      <c r="B141" s="155">
        <v>10</v>
      </c>
      <c r="C141" s="127">
        <v>45236</v>
      </c>
      <c r="D141" s="69" t="s">
        <v>57</v>
      </c>
      <c r="E141" s="108">
        <v>0.54166666666666663</v>
      </c>
      <c r="F141" s="108">
        <v>0.58333333333333337</v>
      </c>
      <c r="G141" s="118">
        <f t="shared" si="7"/>
        <v>1.0000000000000018</v>
      </c>
      <c r="H141" s="87" t="s">
        <v>58</v>
      </c>
      <c r="I141" s="187" t="s">
        <v>87</v>
      </c>
      <c r="J141" s="68" t="s">
        <v>88</v>
      </c>
      <c r="K141" s="68" t="s">
        <v>61</v>
      </c>
      <c r="L141" s="87" t="s">
        <v>62</v>
      </c>
      <c r="M141" s="68" t="s">
        <v>61</v>
      </c>
      <c r="N141" s="87" t="s">
        <v>82</v>
      </c>
      <c r="O141" s="69">
        <v>25</v>
      </c>
      <c r="P141" s="87" t="s">
        <v>83</v>
      </c>
      <c r="Q141" s="86" t="s">
        <v>13</v>
      </c>
    </row>
    <row r="142" spans="1:17" ht="14" customHeight="1" x14ac:dyDescent="0.2">
      <c r="A142" s="143">
        <v>45</v>
      </c>
      <c r="B142" s="155">
        <v>10</v>
      </c>
      <c r="C142" s="127">
        <v>45236</v>
      </c>
      <c r="D142" s="69" t="s">
        <v>57</v>
      </c>
      <c r="E142" s="108">
        <v>0.58333333333333337</v>
      </c>
      <c r="F142" s="108">
        <v>0.625</v>
      </c>
      <c r="G142" s="118">
        <f t="shared" si="7"/>
        <v>0.99999999999999911</v>
      </c>
      <c r="H142" s="87" t="s">
        <v>58</v>
      </c>
      <c r="I142" s="187" t="s">
        <v>87</v>
      </c>
      <c r="J142" s="68" t="s">
        <v>88</v>
      </c>
      <c r="K142" s="68" t="s">
        <v>61</v>
      </c>
      <c r="L142" s="87" t="s">
        <v>62</v>
      </c>
      <c r="M142" s="68" t="s">
        <v>61</v>
      </c>
      <c r="N142" s="87" t="s">
        <v>84</v>
      </c>
      <c r="O142" s="69">
        <v>25</v>
      </c>
      <c r="P142" s="87" t="s">
        <v>83</v>
      </c>
      <c r="Q142" s="86" t="s">
        <v>10</v>
      </c>
    </row>
    <row r="143" spans="1:17" ht="14" customHeight="1" x14ac:dyDescent="0.2">
      <c r="A143" s="143">
        <v>45</v>
      </c>
      <c r="B143" s="155">
        <v>10</v>
      </c>
      <c r="C143" s="127">
        <v>45237</v>
      </c>
      <c r="D143" s="69" t="s">
        <v>72</v>
      </c>
      <c r="E143" s="108">
        <v>0.375</v>
      </c>
      <c r="F143" s="108">
        <v>0.4375</v>
      </c>
      <c r="G143" s="118">
        <f t="shared" si="7"/>
        <v>1.5</v>
      </c>
      <c r="H143" s="87" t="s">
        <v>58</v>
      </c>
      <c r="I143" s="187" t="s">
        <v>87</v>
      </c>
      <c r="J143" s="68" t="s">
        <v>88</v>
      </c>
      <c r="K143" s="68" t="s">
        <v>130</v>
      </c>
      <c r="L143" s="87" t="s">
        <v>62</v>
      </c>
      <c r="M143" s="68" t="s">
        <v>130</v>
      </c>
      <c r="N143" s="87" t="s">
        <v>63</v>
      </c>
      <c r="O143" s="69">
        <v>25</v>
      </c>
      <c r="P143" s="87" t="s">
        <v>70</v>
      </c>
      <c r="Q143" s="86" t="s">
        <v>13</v>
      </c>
    </row>
    <row r="144" spans="1:17" ht="14" customHeight="1" x14ac:dyDescent="0.2">
      <c r="A144" s="143">
        <v>45</v>
      </c>
      <c r="B144" s="155">
        <v>10</v>
      </c>
      <c r="C144" s="127">
        <v>45237</v>
      </c>
      <c r="D144" s="69" t="s">
        <v>72</v>
      </c>
      <c r="E144" s="108">
        <v>0.375</v>
      </c>
      <c r="F144" s="108">
        <v>0.4375</v>
      </c>
      <c r="G144" s="118">
        <f t="shared" si="7"/>
        <v>1.5</v>
      </c>
      <c r="H144" s="87" t="s">
        <v>58</v>
      </c>
      <c r="I144" s="187" t="s">
        <v>87</v>
      </c>
      <c r="J144" s="68" t="s">
        <v>88</v>
      </c>
      <c r="K144" s="68" t="s">
        <v>130</v>
      </c>
      <c r="L144" s="87" t="s">
        <v>62</v>
      </c>
      <c r="M144" s="68" t="s">
        <v>130</v>
      </c>
      <c r="N144" s="87" t="s">
        <v>82</v>
      </c>
      <c r="O144" s="69">
        <v>25</v>
      </c>
      <c r="P144" s="87" t="s">
        <v>83</v>
      </c>
      <c r="Q144" s="86" t="s">
        <v>8</v>
      </c>
    </row>
    <row r="145" spans="1:17" ht="14" customHeight="1" x14ac:dyDescent="0.2">
      <c r="A145" s="143">
        <v>45</v>
      </c>
      <c r="B145" s="155">
        <v>10</v>
      </c>
      <c r="C145" s="127">
        <v>45237</v>
      </c>
      <c r="D145" s="69" t="s">
        <v>72</v>
      </c>
      <c r="E145" s="108">
        <v>0.4375</v>
      </c>
      <c r="F145" s="108">
        <v>0.5</v>
      </c>
      <c r="G145" s="118">
        <f t="shared" si="7"/>
        <v>1.5</v>
      </c>
      <c r="H145" s="87" t="s">
        <v>58</v>
      </c>
      <c r="I145" s="187" t="s">
        <v>87</v>
      </c>
      <c r="J145" s="68" t="s">
        <v>88</v>
      </c>
      <c r="K145" s="68" t="s">
        <v>130</v>
      </c>
      <c r="L145" s="87" t="s">
        <v>62</v>
      </c>
      <c r="M145" s="68" t="s">
        <v>130</v>
      </c>
      <c r="N145" s="87" t="s">
        <v>84</v>
      </c>
      <c r="O145" s="69">
        <v>25</v>
      </c>
      <c r="P145" s="97" t="s">
        <v>70</v>
      </c>
      <c r="Q145" s="86" t="s">
        <v>13</v>
      </c>
    </row>
    <row r="146" spans="1:17" ht="14" customHeight="1" x14ac:dyDescent="0.2">
      <c r="A146" s="143">
        <v>45</v>
      </c>
      <c r="B146" s="155">
        <v>10</v>
      </c>
      <c r="C146" s="127">
        <v>45237</v>
      </c>
      <c r="D146" s="69" t="s">
        <v>72</v>
      </c>
      <c r="E146" s="108">
        <v>0.54166666666666663</v>
      </c>
      <c r="F146" s="108">
        <v>0.58333333333333337</v>
      </c>
      <c r="G146" s="118">
        <f t="shared" si="7"/>
        <v>1.0000000000000018</v>
      </c>
      <c r="H146" s="87" t="s">
        <v>58</v>
      </c>
      <c r="I146" s="187" t="s">
        <v>87</v>
      </c>
      <c r="J146" s="68" t="s">
        <v>88</v>
      </c>
      <c r="K146" s="68" t="s">
        <v>130</v>
      </c>
      <c r="L146" s="87" t="s">
        <v>62</v>
      </c>
      <c r="M146" s="68" t="s">
        <v>130</v>
      </c>
      <c r="N146" s="87" t="s">
        <v>63</v>
      </c>
      <c r="O146" s="69">
        <v>25</v>
      </c>
      <c r="P146" s="97" t="s">
        <v>70</v>
      </c>
      <c r="Q146" s="86" t="s">
        <v>13</v>
      </c>
    </row>
    <row r="147" spans="1:17" ht="14" customHeight="1" x14ac:dyDescent="0.2">
      <c r="A147" s="143">
        <v>45</v>
      </c>
      <c r="B147" s="155">
        <v>10</v>
      </c>
      <c r="C147" s="127">
        <v>45237</v>
      </c>
      <c r="D147" s="69" t="s">
        <v>72</v>
      </c>
      <c r="E147" s="108">
        <v>0.54166666666666663</v>
      </c>
      <c r="F147" s="108">
        <v>0.58333333333333337</v>
      </c>
      <c r="G147" s="118">
        <f t="shared" si="7"/>
        <v>1.0000000000000018</v>
      </c>
      <c r="H147" s="87" t="s">
        <v>58</v>
      </c>
      <c r="I147" s="187" t="s">
        <v>87</v>
      </c>
      <c r="J147" s="68" t="s">
        <v>88</v>
      </c>
      <c r="K147" s="68" t="s">
        <v>130</v>
      </c>
      <c r="L147" s="87" t="s">
        <v>62</v>
      </c>
      <c r="M147" s="68" t="s">
        <v>130</v>
      </c>
      <c r="N147" s="87" t="s">
        <v>82</v>
      </c>
      <c r="O147" s="69">
        <v>25</v>
      </c>
      <c r="P147" s="87" t="s">
        <v>83</v>
      </c>
      <c r="Q147" s="86" t="s">
        <v>8</v>
      </c>
    </row>
    <row r="148" spans="1:17" ht="14" customHeight="1" x14ac:dyDescent="0.2">
      <c r="A148" s="143">
        <v>45</v>
      </c>
      <c r="B148" s="155">
        <v>10</v>
      </c>
      <c r="C148" s="127">
        <v>45237</v>
      </c>
      <c r="D148" s="69" t="s">
        <v>72</v>
      </c>
      <c r="E148" s="108">
        <v>0.58333333333333337</v>
      </c>
      <c r="F148" s="108">
        <v>0.625</v>
      </c>
      <c r="G148" s="118">
        <f t="shared" si="7"/>
        <v>0.99999999999999911</v>
      </c>
      <c r="H148" s="87" t="s">
        <v>58</v>
      </c>
      <c r="I148" s="187" t="s">
        <v>87</v>
      </c>
      <c r="J148" s="68" t="s">
        <v>88</v>
      </c>
      <c r="K148" s="68" t="s">
        <v>130</v>
      </c>
      <c r="L148" s="87" t="s">
        <v>62</v>
      </c>
      <c r="M148" s="68" t="s">
        <v>130</v>
      </c>
      <c r="N148" s="87" t="s">
        <v>84</v>
      </c>
      <c r="O148" s="69">
        <v>25</v>
      </c>
      <c r="P148" s="87" t="s">
        <v>83</v>
      </c>
      <c r="Q148" s="86" t="s">
        <v>13</v>
      </c>
    </row>
    <row r="149" spans="1:17" ht="14" customHeight="1" x14ac:dyDescent="0.2">
      <c r="A149" s="143">
        <v>45</v>
      </c>
      <c r="B149" s="155">
        <v>10</v>
      </c>
      <c r="C149" s="127">
        <v>45238</v>
      </c>
      <c r="D149" s="69" t="s">
        <v>74</v>
      </c>
      <c r="E149" s="108">
        <v>0.375</v>
      </c>
      <c r="F149" s="108">
        <v>0.4375</v>
      </c>
      <c r="G149" s="118">
        <f t="shared" si="7"/>
        <v>1.5</v>
      </c>
      <c r="H149" s="87" t="s">
        <v>58</v>
      </c>
      <c r="I149" s="187" t="s">
        <v>87</v>
      </c>
      <c r="J149" s="68" t="s">
        <v>88</v>
      </c>
      <c r="K149" s="68" t="s">
        <v>131</v>
      </c>
      <c r="L149" s="87" t="s">
        <v>62</v>
      </c>
      <c r="M149" s="68" t="s">
        <v>131</v>
      </c>
      <c r="N149" s="87" t="s">
        <v>63</v>
      </c>
      <c r="O149" s="69">
        <v>25</v>
      </c>
      <c r="P149" s="87" t="s">
        <v>70</v>
      </c>
      <c r="Q149" s="86" t="s">
        <v>10</v>
      </c>
    </row>
    <row r="150" spans="1:17" ht="14" customHeight="1" x14ac:dyDescent="0.2">
      <c r="A150" s="143">
        <v>45</v>
      </c>
      <c r="B150" s="155">
        <v>10</v>
      </c>
      <c r="C150" s="127">
        <v>45238</v>
      </c>
      <c r="D150" s="69" t="s">
        <v>74</v>
      </c>
      <c r="E150" s="108">
        <v>0.375</v>
      </c>
      <c r="F150" s="108">
        <v>0.4375</v>
      </c>
      <c r="G150" s="118">
        <f t="shared" si="7"/>
        <v>1.5</v>
      </c>
      <c r="H150" s="87" t="s">
        <v>58</v>
      </c>
      <c r="I150" s="187" t="s">
        <v>87</v>
      </c>
      <c r="J150" s="68" t="s">
        <v>88</v>
      </c>
      <c r="K150" s="68" t="s">
        <v>131</v>
      </c>
      <c r="L150" s="87" t="s">
        <v>62</v>
      </c>
      <c r="M150" s="68" t="s">
        <v>131</v>
      </c>
      <c r="N150" s="87" t="s">
        <v>82</v>
      </c>
      <c r="O150" s="69">
        <v>25</v>
      </c>
      <c r="P150" s="87" t="s">
        <v>83</v>
      </c>
      <c r="Q150" s="86" t="s">
        <v>13</v>
      </c>
    </row>
    <row r="151" spans="1:17" ht="14" customHeight="1" x14ac:dyDescent="0.2">
      <c r="A151" s="143">
        <v>45</v>
      </c>
      <c r="B151" s="155">
        <v>10</v>
      </c>
      <c r="C151" s="127">
        <v>45238</v>
      </c>
      <c r="D151" s="69" t="s">
        <v>74</v>
      </c>
      <c r="E151" s="108">
        <v>0.4375</v>
      </c>
      <c r="F151" s="108">
        <v>0.5</v>
      </c>
      <c r="G151" s="118">
        <f t="shared" si="7"/>
        <v>1.5</v>
      </c>
      <c r="H151" s="87" t="s">
        <v>58</v>
      </c>
      <c r="I151" s="187" t="s">
        <v>87</v>
      </c>
      <c r="J151" s="68" t="s">
        <v>88</v>
      </c>
      <c r="K151" s="68" t="s">
        <v>131</v>
      </c>
      <c r="L151" s="87" t="s">
        <v>62</v>
      </c>
      <c r="M151" s="68" t="s">
        <v>131</v>
      </c>
      <c r="N151" s="87" t="s">
        <v>84</v>
      </c>
      <c r="O151" s="69">
        <v>25</v>
      </c>
      <c r="P151" s="97" t="s">
        <v>70</v>
      </c>
      <c r="Q151" s="86" t="s">
        <v>10</v>
      </c>
    </row>
    <row r="152" spans="1:17" ht="14" customHeight="1" x14ac:dyDescent="0.2">
      <c r="A152" s="143">
        <v>45</v>
      </c>
      <c r="B152" s="155">
        <v>10</v>
      </c>
      <c r="C152" s="127">
        <v>45238</v>
      </c>
      <c r="D152" s="69" t="s">
        <v>74</v>
      </c>
      <c r="E152" s="108">
        <v>0.54166666666666663</v>
      </c>
      <c r="F152" s="108">
        <v>0.58333333333333337</v>
      </c>
      <c r="G152" s="118">
        <f t="shared" si="7"/>
        <v>1.0000000000000018</v>
      </c>
      <c r="H152" s="87" t="s">
        <v>58</v>
      </c>
      <c r="I152" s="187" t="s">
        <v>87</v>
      </c>
      <c r="J152" s="68" t="s">
        <v>88</v>
      </c>
      <c r="K152" s="68" t="s">
        <v>131</v>
      </c>
      <c r="L152" s="87" t="s">
        <v>62</v>
      </c>
      <c r="M152" s="68" t="s">
        <v>131</v>
      </c>
      <c r="N152" s="87" t="s">
        <v>63</v>
      </c>
      <c r="O152" s="69">
        <v>25</v>
      </c>
      <c r="P152" s="97" t="s">
        <v>70</v>
      </c>
      <c r="Q152" s="86" t="s">
        <v>10</v>
      </c>
    </row>
    <row r="153" spans="1:17" ht="14" customHeight="1" x14ac:dyDescent="0.2">
      <c r="A153" s="143">
        <v>45</v>
      </c>
      <c r="B153" s="155">
        <v>10</v>
      </c>
      <c r="C153" s="127">
        <v>45238</v>
      </c>
      <c r="D153" s="69" t="s">
        <v>74</v>
      </c>
      <c r="E153" s="108">
        <v>0.54166666666666663</v>
      </c>
      <c r="F153" s="108">
        <v>0.58333333333333337</v>
      </c>
      <c r="G153" s="118">
        <f t="shared" si="7"/>
        <v>1.0000000000000018</v>
      </c>
      <c r="H153" s="87" t="s">
        <v>58</v>
      </c>
      <c r="I153" s="187" t="s">
        <v>87</v>
      </c>
      <c r="J153" s="68" t="s">
        <v>88</v>
      </c>
      <c r="K153" s="68" t="s">
        <v>131</v>
      </c>
      <c r="L153" s="87" t="s">
        <v>62</v>
      </c>
      <c r="M153" s="68" t="s">
        <v>131</v>
      </c>
      <c r="N153" s="87" t="s">
        <v>82</v>
      </c>
      <c r="O153" s="69">
        <v>25</v>
      </c>
      <c r="P153" s="87" t="s">
        <v>83</v>
      </c>
      <c r="Q153" s="86" t="s">
        <v>13</v>
      </c>
    </row>
    <row r="154" spans="1:17" ht="14" customHeight="1" x14ac:dyDescent="0.2">
      <c r="A154" s="143">
        <v>45</v>
      </c>
      <c r="B154" s="155">
        <v>10</v>
      </c>
      <c r="C154" s="127">
        <v>45238</v>
      </c>
      <c r="D154" s="69" t="s">
        <v>74</v>
      </c>
      <c r="E154" s="108">
        <v>0.58333333333333337</v>
      </c>
      <c r="F154" s="108">
        <v>0.625</v>
      </c>
      <c r="G154" s="118">
        <f t="shared" si="7"/>
        <v>0.99999999999999911</v>
      </c>
      <c r="H154" s="87" t="s">
        <v>58</v>
      </c>
      <c r="I154" s="187" t="s">
        <v>87</v>
      </c>
      <c r="J154" s="68" t="s">
        <v>88</v>
      </c>
      <c r="K154" s="68" t="s">
        <v>131</v>
      </c>
      <c r="L154" s="87" t="s">
        <v>62</v>
      </c>
      <c r="M154" s="68" t="s">
        <v>131</v>
      </c>
      <c r="N154" s="87" t="s">
        <v>84</v>
      </c>
      <c r="O154" s="69">
        <v>25</v>
      </c>
      <c r="P154" s="87" t="s">
        <v>83</v>
      </c>
      <c r="Q154" s="86" t="s">
        <v>10</v>
      </c>
    </row>
    <row r="155" spans="1:17" ht="14" customHeight="1" x14ac:dyDescent="0.2">
      <c r="A155" s="143">
        <v>45</v>
      </c>
      <c r="B155" s="155">
        <v>10</v>
      </c>
      <c r="C155" s="127">
        <v>45239</v>
      </c>
      <c r="D155" s="69" t="s">
        <v>77</v>
      </c>
      <c r="E155" s="108">
        <v>0.375</v>
      </c>
      <c r="F155" s="108">
        <v>0.4375</v>
      </c>
      <c r="G155" s="118">
        <f t="shared" si="7"/>
        <v>1.5</v>
      </c>
      <c r="H155" s="87" t="s">
        <v>58</v>
      </c>
      <c r="I155" s="187" t="s">
        <v>87</v>
      </c>
      <c r="J155" s="68" t="s">
        <v>88</v>
      </c>
      <c r="K155" s="68" t="s">
        <v>132</v>
      </c>
      <c r="L155" s="87" t="s">
        <v>62</v>
      </c>
      <c r="M155" s="68" t="s">
        <v>132</v>
      </c>
      <c r="N155" s="87" t="s">
        <v>63</v>
      </c>
      <c r="O155" s="69">
        <v>25</v>
      </c>
      <c r="P155" s="87" t="s">
        <v>70</v>
      </c>
      <c r="Q155" s="86" t="s">
        <v>13</v>
      </c>
    </row>
    <row r="156" spans="1:17" ht="14" customHeight="1" x14ac:dyDescent="0.2">
      <c r="A156" s="143">
        <v>45</v>
      </c>
      <c r="B156" s="155">
        <v>10</v>
      </c>
      <c r="C156" s="127">
        <v>45239</v>
      </c>
      <c r="D156" s="69" t="s">
        <v>77</v>
      </c>
      <c r="E156" s="108">
        <v>0.375</v>
      </c>
      <c r="F156" s="108">
        <v>0.4375</v>
      </c>
      <c r="G156" s="118">
        <f t="shared" si="7"/>
        <v>1.5</v>
      </c>
      <c r="H156" s="87" t="s">
        <v>58</v>
      </c>
      <c r="I156" s="187" t="s">
        <v>87</v>
      </c>
      <c r="J156" s="68" t="s">
        <v>88</v>
      </c>
      <c r="K156" s="68" t="s">
        <v>132</v>
      </c>
      <c r="L156" s="87" t="s">
        <v>62</v>
      </c>
      <c r="M156" s="68" t="s">
        <v>132</v>
      </c>
      <c r="N156" s="87" t="s">
        <v>82</v>
      </c>
      <c r="O156" s="69">
        <v>25</v>
      </c>
      <c r="P156" s="87" t="s">
        <v>83</v>
      </c>
      <c r="Q156" s="86" t="s">
        <v>8</v>
      </c>
    </row>
    <row r="157" spans="1:17" ht="14" customHeight="1" x14ac:dyDescent="0.2">
      <c r="A157" s="143">
        <v>45</v>
      </c>
      <c r="B157" s="155">
        <v>10</v>
      </c>
      <c r="C157" s="127">
        <v>45239</v>
      </c>
      <c r="D157" s="69" t="s">
        <v>77</v>
      </c>
      <c r="E157" s="108">
        <v>0.4375</v>
      </c>
      <c r="F157" s="108">
        <v>0.5</v>
      </c>
      <c r="G157" s="118">
        <f t="shared" si="7"/>
        <v>1.5</v>
      </c>
      <c r="H157" s="87" t="s">
        <v>58</v>
      </c>
      <c r="I157" s="187" t="s">
        <v>87</v>
      </c>
      <c r="J157" s="68" t="s">
        <v>88</v>
      </c>
      <c r="K157" s="68" t="s">
        <v>132</v>
      </c>
      <c r="L157" s="87" t="s">
        <v>62</v>
      </c>
      <c r="M157" s="68" t="s">
        <v>132</v>
      </c>
      <c r="N157" s="87" t="s">
        <v>84</v>
      </c>
      <c r="O157" s="69">
        <v>25</v>
      </c>
      <c r="P157" s="97" t="s">
        <v>70</v>
      </c>
      <c r="Q157" s="86" t="s">
        <v>13</v>
      </c>
    </row>
    <row r="158" spans="1:17" ht="14" customHeight="1" x14ac:dyDescent="0.2">
      <c r="A158" s="143">
        <v>45</v>
      </c>
      <c r="B158" s="155">
        <v>10</v>
      </c>
      <c r="C158" s="127">
        <v>45239</v>
      </c>
      <c r="D158" s="69" t="s">
        <v>77</v>
      </c>
      <c r="E158" s="108">
        <v>0.54166666666666663</v>
      </c>
      <c r="F158" s="108">
        <v>0.58333333333333337</v>
      </c>
      <c r="G158" s="118">
        <f t="shared" si="7"/>
        <v>1.0000000000000018</v>
      </c>
      <c r="H158" s="87" t="s">
        <v>58</v>
      </c>
      <c r="I158" s="187" t="s">
        <v>87</v>
      </c>
      <c r="J158" s="68" t="s">
        <v>88</v>
      </c>
      <c r="K158" s="68" t="s">
        <v>132</v>
      </c>
      <c r="L158" s="87" t="s">
        <v>62</v>
      </c>
      <c r="M158" s="68" t="s">
        <v>132</v>
      </c>
      <c r="N158" s="87" t="s">
        <v>63</v>
      </c>
      <c r="O158" s="69">
        <v>25</v>
      </c>
      <c r="P158" s="97" t="s">
        <v>70</v>
      </c>
      <c r="Q158" s="180" t="s">
        <v>13</v>
      </c>
    </row>
    <row r="159" spans="1:17" ht="14" customHeight="1" x14ac:dyDescent="0.2">
      <c r="A159" s="143">
        <v>45</v>
      </c>
      <c r="B159" s="155">
        <v>10</v>
      </c>
      <c r="C159" s="127">
        <v>45239</v>
      </c>
      <c r="D159" s="69" t="s">
        <v>77</v>
      </c>
      <c r="E159" s="108">
        <v>0.54166666666666663</v>
      </c>
      <c r="F159" s="108">
        <v>0.58333333333333337</v>
      </c>
      <c r="G159" s="118">
        <f t="shared" si="7"/>
        <v>1.0000000000000018</v>
      </c>
      <c r="H159" s="87" t="s">
        <v>58</v>
      </c>
      <c r="I159" s="187" t="s">
        <v>87</v>
      </c>
      <c r="J159" s="68" t="s">
        <v>88</v>
      </c>
      <c r="K159" s="68" t="s">
        <v>132</v>
      </c>
      <c r="L159" s="87" t="s">
        <v>62</v>
      </c>
      <c r="M159" s="68" t="s">
        <v>132</v>
      </c>
      <c r="N159" s="87" t="s">
        <v>82</v>
      </c>
      <c r="O159" s="69">
        <v>25</v>
      </c>
      <c r="P159" s="87" t="s">
        <v>83</v>
      </c>
      <c r="Q159" s="86" t="s">
        <v>8</v>
      </c>
    </row>
    <row r="160" spans="1:17" ht="14" customHeight="1" x14ac:dyDescent="0.2">
      <c r="A160" s="143">
        <v>45</v>
      </c>
      <c r="B160" s="155">
        <v>10</v>
      </c>
      <c r="C160" s="127">
        <v>45239</v>
      </c>
      <c r="D160" s="69" t="s">
        <v>77</v>
      </c>
      <c r="E160" s="108">
        <v>0.58333333333333337</v>
      </c>
      <c r="F160" s="108">
        <v>0.625</v>
      </c>
      <c r="G160" s="118">
        <f t="shared" si="7"/>
        <v>0.99999999999999911</v>
      </c>
      <c r="H160" s="87" t="s">
        <v>58</v>
      </c>
      <c r="I160" s="187" t="s">
        <v>87</v>
      </c>
      <c r="J160" s="68" t="s">
        <v>88</v>
      </c>
      <c r="K160" s="68" t="s">
        <v>132</v>
      </c>
      <c r="L160" s="87" t="s">
        <v>62</v>
      </c>
      <c r="M160" s="68" t="s">
        <v>132</v>
      </c>
      <c r="N160" s="87" t="s">
        <v>84</v>
      </c>
      <c r="O160" s="69">
        <v>25</v>
      </c>
      <c r="P160" s="87" t="s">
        <v>83</v>
      </c>
      <c r="Q160" s="86" t="s">
        <v>13</v>
      </c>
    </row>
    <row r="161" spans="1:17" ht="14" customHeight="1" x14ac:dyDescent="0.2">
      <c r="A161" s="143">
        <v>45</v>
      </c>
      <c r="B161" s="155">
        <v>10</v>
      </c>
      <c r="C161" s="127">
        <v>45240</v>
      </c>
      <c r="D161" s="78" t="s">
        <v>78</v>
      </c>
      <c r="E161" s="196">
        <v>0.375</v>
      </c>
      <c r="F161" s="196">
        <v>0.4375</v>
      </c>
      <c r="G161" s="118">
        <f t="shared" si="7"/>
        <v>1.5</v>
      </c>
      <c r="H161" s="87" t="s">
        <v>58</v>
      </c>
      <c r="I161" s="187" t="s">
        <v>87</v>
      </c>
      <c r="J161" s="68" t="s">
        <v>88</v>
      </c>
      <c r="K161" s="77" t="s">
        <v>133</v>
      </c>
      <c r="L161" s="87" t="s">
        <v>62</v>
      </c>
      <c r="M161" s="77" t="s">
        <v>133</v>
      </c>
      <c r="N161" s="97" t="s">
        <v>63</v>
      </c>
      <c r="O161" s="78">
        <v>25</v>
      </c>
      <c r="P161" s="97" t="s">
        <v>70</v>
      </c>
      <c r="Q161" s="92" t="s">
        <v>10</v>
      </c>
    </row>
    <row r="162" spans="1:17" ht="14" customHeight="1" x14ac:dyDescent="0.2">
      <c r="A162" s="143">
        <v>45</v>
      </c>
      <c r="B162" s="155">
        <v>10</v>
      </c>
      <c r="C162" s="127">
        <v>45240</v>
      </c>
      <c r="D162" s="78" t="s">
        <v>78</v>
      </c>
      <c r="E162" s="196">
        <v>0.4375</v>
      </c>
      <c r="F162" s="196">
        <v>0.5</v>
      </c>
      <c r="G162" s="118">
        <f t="shared" si="7"/>
        <v>1.5</v>
      </c>
      <c r="H162" s="87" t="s">
        <v>58</v>
      </c>
      <c r="I162" s="187" t="s">
        <v>87</v>
      </c>
      <c r="J162" s="68" t="s">
        <v>88</v>
      </c>
      <c r="K162" s="77" t="s">
        <v>133</v>
      </c>
      <c r="L162" s="87" t="s">
        <v>62</v>
      </c>
      <c r="M162" s="77" t="s">
        <v>133</v>
      </c>
      <c r="N162" s="181" t="s">
        <v>65</v>
      </c>
      <c r="O162" s="78">
        <v>50</v>
      </c>
      <c r="P162" s="97" t="s">
        <v>64</v>
      </c>
      <c r="Q162" s="92" t="s">
        <v>10</v>
      </c>
    </row>
    <row r="163" spans="1:17" ht="14" customHeight="1" x14ac:dyDescent="0.2">
      <c r="A163" s="143">
        <v>45</v>
      </c>
      <c r="B163" s="155">
        <v>10</v>
      </c>
      <c r="C163" s="127">
        <v>45240</v>
      </c>
      <c r="D163" s="78" t="s">
        <v>78</v>
      </c>
      <c r="E163" s="196">
        <v>0.54166666666666663</v>
      </c>
      <c r="F163" s="196">
        <v>0.58333333333333337</v>
      </c>
      <c r="G163" s="118">
        <f t="shared" si="7"/>
        <v>1.0000000000000018</v>
      </c>
      <c r="H163" s="87" t="s">
        <v>58</v>
      </c>
      <c r="I163" s="187" t="s">
        <v>87</v>
      </c>
      <c r="J163" s="68" t="s">
        <v>88</v>
      </c>
      <c r="K163" s="77" t="s">
        <v>133</v>
      </c>
      <c r="L163" s="87" t="s">
        <v>62</v>
      </c>
      <c r="M163" s="77" t="s">
        <v>133</v>
      </c>
      <c r="N163" s="97" t="s">
        <v>63</v>
      </c>
      <c r="O163" s="78">
        <v>25</v>
      </c>
      <c r="P163" s="97" t="s">
        <v>70</v>
      </c>
      <c r="Q163" s="92" t="s">
        <v>10</v>
      </c>
    </row>
    <row r="164" spans="1:17" ht="14" customHeight="1" thickBot="1" x14ac:dyDescent="0.25">
      <c r="A164" s="144">
        <v>45</v>
      </c>
      <c r="B164" s="160">
        <v>10</v>
      </c>
      <c r="C164" s="139">
        <v>45240</v>
      </c>
      <c r="D164" s="80" t="s">
        <v>78</v>
      </c>
      <c r="E164" s="197">
        <v>0.58333333333333337</v>
      </c>
      <c r="F164" s="197">
        <v>0.625</v>
      </c>
      <c r="G164" s="120">
        <f>(F164-E164)*24</f>
        <v>0.99999999999999911</v>
      </c>
      <c r="H164" s="93" t="s">
        <v>58</v>
      </c>
      <c r="I164" s="190" t="s">
        <v>87</v>
      </c>
      <c r="J164" s="79" t="s">
        <v>88</v>
      </c>
      <c r="K164" s="79" t="s">
        <v>133</v>
      </c>
      <c r="L164" s="98" t="s">
        <v>62</v>
      </c>
      <c r="M164" s="79" t="s">
        <v>133</v>
      </c>
      <c r="N164" s="181" t="s">
        <v>65</v>
      </c>
      <c r="O164" s="80">
        <v>50</v>
      </c>
      <c r="P164" s="98" t="s">
        <v>64</v>
      </c>
      <c r="Q164" s="101" t="s">
        <v>10</v>
      </c>
    </row>
    <row r="165" spans="1:17" ht="14" customHeight="1" x14ac:dyDescent="0.2">
      <c r="A165" s="142">
        <v>46</v>
      </c>
      <c r="B165" s="155">
        <v>1</v>
      </c>
      <c r="C165" s="133">
        <v>45243</v>
      </c>
      <c r="D165" s="67" t="s">
        <v>57</v>
      </c>
      <c r="E165" s="198">
        <v>0.375</v>
      </c>
      <c r="F165" s="198">
        <v>0.4375</v>
      </c>
      <c r="G165" s="183">
        <f>(F165-E165)*24</f>
        <v>1.5</v>
      </c>
      <c r="H165" s="84" t="s">
        <v>134</v>
      </c>
      <c r="I165" s="191" t="s">
        <v>135</v>
      </c>
      <c r="J165" s="191" t="s">
        <v>88</v>
      </c>
      <c r="K165" s="68" t="s">
        <v>136</v>
      </c>
      <c r="L165" s="84" t="s">
        <v>62</v>
      </c>
      <c r="M165" s="66" t="s">
        <v>137</v>
      </c>
      <c r="N165" s="99" t="s">
        <v>63</v>
      </c>
      <c r="O165" s="67">
        <v>25</v>
      </c>
      <c r="P165" s="99" t="s">
        <v>103</v>
      </c>
      <c r="Q165" s="86" t="s">
        <v>138</v>
      </c>
    </row>
    <row r="166" spans="1:17" ht="14" customHeight="1" x14ac:dyDescent="0.2">
      <c r="A166" s="143">
        <v>46</v>
      </c>
      <c r="B166" s="155">
        <v>1</v>
      </c>
      <c r="C166" s="127">
        <v>45243</v>
      </c>
      <c r="D166" s="69" t="s">
        <v>57</v>
      </c>
      <c r="E166" s="196">
        <v>0.4375</v>
      </c>
      <c r="F166" s="196">
        <v>0.45833333333333331</v>
      </c>
      <c r="G166" s="184">
        <f>(F166-E166)*24</f>
        <v>0.49999999999999956</v>
      </c>
      <c r="H166" s="87" t="s">
        <v>134</v>
      </c>
      <c r="I166" s="192" t="s">
        <v>135</v>
      </c>
      <c r="J166" s="192" t="s">
        <v>88</v>
      </c>
      <c r="K166" s="68" t="s">
        <v>136</v>
      </c>
      <c r="L166" s="87" t="s">
        <v>62</v>
      </c>
      <c r="M166" s="68" t="s">
        <v>137</v>
      </c>
      <c r="N166" s="97" t="s">
        <v>65</v>
      </c>
      <c r="O166" s="69">
        <v>50</v>
      </c>
      <c r="P166" s="97" t="s">
        <v>103</v>
      </c>
      <c r="Q166" s="86" t="s">
        <v>138</v>
      </c>
    </row>
    <row r="167" spans="1:17" ht="14" customHeight="1" x14ac:dyDescent="0.2">
      <c r="A167" s="143">
        <v>46</v>
      </c>
      <c r="B167" s="155">
        <v>1</v>
      </c>
      <c r="C167" s="127">
        <v>45243</v>
      </c>
      <c r="D167" s="69" t="s">
        <v>57</v>
      </c>
      <c r="E167" s="196">
        <v>0.54166666666666663</v>
      </c>
      <c r="F167" s="196">
        <v>0.625</v>
      </c>
      <c r="G167" s="184">
        <f t="shared" ref="G167:G175" si="8">(F167-E167)*24</f>
        <v>2.0000000000000009</v>
      </c>
      <c r="H167" s="87" t="s">
        <v>134</v>
      </c>
      <c r="I167" s="192" t="s">
        <v>135</v>
      </c>
      <c r="J167" s="192" t="s">
        <v>88</v>
      </c>
      <c r="K167" s="68" t="s">
        <v>136</v>
      </c>
      <c r="L167" s="87" t="s">
        <v>139</v>
      </c>
      <c r="M167" s="68" t="s">
        <v>140</v>
      </c>
      <c r="N167" s="97" t="s">
        <v>109</v>
      </c>
      <c r="O167" s="69">
        <v>75</v>
      </c>
      <c r="P167" s="87" t="s">
        <v>141</v>
      </c>
      <c r="Q167" s="86" t="s">
        <v>138</v>
      </c>
    </row>
    <row r="168" spans="1:17" ht="14" customHeight="1" x14ac:dyDescent="0.2">
      <c r="A168" s="143">
        <v>46</v>
      </c>
      <c r="B168" s="155">
        <v>1</v>
      </c>
      <c r="C168" s="127">
        <v>45244</v>
      </c>
      <c r="D168" s="69" t="s">
        <v>72</v>
      </c>
      <c r="E168" s="196">
        <v>0.375</v>
      </c>
      <c r="F168" s="196">
        <v>0.45833333333333331</v>
      </c>
      <c r="G168" s="184">
        <f t="shared" si="8"/>
        <v>1.9999999999999996</v>
      </c>
      <c r="H168" s="87" t="s">
        <v>134</v>
      </c>
      <c r="I168" s="192" t="s">
        <v>135</v>
      </c>
      <c r="J168" s="192" t="s">
        <v>88</v>
      </c>
      <c r="K168" s="68" t="s">
        <v>136</v>
      </c>
      <c r="L168" s="68" t="s">
        <v>139</v>
      </c>
      <c r="M168" s="68" t="s">
        <v>139</v>
      </c>
      <c r="N168" s="97" t="s">
        <v>109</v>
      </c>
      <c r="O168" s="69">
        <v>75</v>
      </c>
      <c r="P168" s="87" t="s">
        <v>141</v>
      </c>
      <c r="Q168" s="86" t="s">
        <v>138</v>
      </c>
    </row>
    <row r="169" spans="1:17" ht="14" customHeight="1" x14ac:dyDescent="0.2">
      <c r="A169" s="143">
        <v>46</v>
      </c>
      <c r="B169" s="155">
        <v>1</v>
      </c>
      <c r="C169" s="127">
        <v>45244</v>
      </c>
      <c r="D169" s="69" t="s">
        <v>72</v>
      </c>
      <c r="E169" s="196">
        <v>0.54166666666666663</v>
      </c>
      <c r="F169" s="196">
        <v>0.58333333333333337</v>
      </c>
      <c r="G169" s="184">
        <f t="shared" si="8"/>
        <v>1.0000000000000018</v>
      </c>
      <c r="H169" s="87" t="s">
        <v>142</v>
      </c>
      <c r="I169" s="192" t="s">
        <v>59</v>
      </c>
      <c r="J169" s="192" t="s">
        <v>60</v>
      </c>
      <c r="K169" s="68" t="s">
        <v>100</v>
      </c>
      <c r="L169" s="87" t="s">
        <v>112</v>
      </c>
      <c r="M169" s="68" t="s">
        <v>143</v>
      </c>
      <c r="N169" s="97" t="s">
        <v>109</v>
      </c>
      <c r="O169" s="69">
        <v>25</v>
      </c>
      <c r="P169" s="87" t="s">
        <v>70</v>
      </c>
      <c r="Q169" s="86" t="s">
        <v>138</v>
      </c>
    </row>
    <row r="170" spans="1:17" ht="14" customHeight="1" x14ac:dyDescent="0.2">
      <c r="A170" s="143">
        <v>46</v>
      </c>
      <c r="B170" s="155">
        <v>1</v>
      </c>
      <c r="C170" s="127">
        <v>45245</v>
      </c>
      <c r="D170" s="69" t="s">
        <v>74</v>
      </c>
      <c r="E170" s="196">
        <v>0.375</v>
      </c>
      <c r="F170" s="196">
        <v>0.45833333333333331</v>
      </c>
      <c r="G170" s="184">
        <f t="shared" si="8"/>
        <v>1.9999999999999996</v>
      </c>
      <c r="H170" s="87" t="s">
        <v>134</v>
      </c>
      <c r="I170" s="192" t="s">
        <v>135</v>
      </c>
      <c r="J170" s="192" t="s">
        <v>88</v>
      </c>
      <c r="K170" s="68" t="s">
        <v>144</v>
      </c>
      <c r="L170" s="87" t="s">
        <v>62</v>
      </c>
      <c r="M170" s="68" t="s">
        <v>144</v>
      </c>
      <c r="N170" s="97" t="s">
        <v>65</v>
      </c>
      <c r="O170" s="69">
        <v>50</v>
      </c>
      <c r="P170" s="87" t="s">
        <v>103</v>
      </c>
      <c r="Q170" s="86" t="s">
        <v>10</v>
      </c>
    </row>
    <row r="171" spans="1:17" ht="14" customHeight="1" x14ac:dyDescent="0.2">
      <c r="A171" s="143">
        <v>46</v>
      </c>
      <c r="B171" s="155">
        <v>1</v>
      </c>
      <c r="C171" s="127">
        <v>45245</v>
      </c>
      <c r="D171" s="69" t="s">
        <v>74</v>
      </c>
      <c r="E171" s="196">
        <v>0.375</v>
      </c>
      <c r="F171" s="196">
        <v>0.45833333333333331</v>
      </c>
      <c r="G171" s="184">
        <f t="shared" si="8"/>
        <v>1.9999999999999996</v>
      </c>
      <c r="H171" s="87" t="s">
        <v>134</v>
      </c>
      <c r="I171" s="192" t="s">
        <v>135</v>
      </c>
      <c r="J171" s="192" t="s">
        <v>88</v>
      </c>
      <c r="K171" s="68" t="s">
        <v>144</v>
      </c>
      <c r="L171" s="87" t="s">
        <v>62</v>
      </c>
      <c r="M171" s="68" t="s">
        <v>144</v>
      </c>
      <c r="N171" s="97" t="s">
        <v>63</v>
      </c>
      <c r="O171" s="69">
        <v>25</v>
      </c>
      <c r="P171" s="87" t="s">
        <v>70</v>
      </c>
      <c r="Q171" s="86" t="s">
        <v>8</v>
      </c>
    </row>
    <row r="172" spans="1:17" ht="14" customHeight="1" x14ac:dyDescent="0.2">
      <c r="A172" s="143">
        <v>46</v>
      </c>
      <c r="B172" s="155">
        <v>1</v>
      </c>
      <c r="C172" s="127">
        <v>45246</v>
      </c>
      <c r="D172" s="69" t="s">
        <v>77</v>
      </c>
      <c r="E172" s="196">
        <v>0.58333333333333337</v>
      </c>
      <c r="F172" s="196">
        <v>0.66666666666666663</v>
      </c>
      <c r="G172" s="184">
        <f t="shared" si="8"/>
        <v>1.9999999999999982</v>
      </c>
      <c r="H172" s="87" t="s">
        <v>134</v>
      </c>
      <c r="I172" s="192" t="s">
        <v>135</v>
      </c>
      <c r="J172" s="192" t="s">
        <v>88</v>
      </c>
      <c r="K172" s="68" t="s">
        <v>136</v>
      </c>
      <c r="L172" s="68" t="s">
        <v>139</v>
      </c>
      <c r="M172" s="68" t="s">
        <v>139</v>
      </c>
      <c r="N172" s="97" t="s">
        <v>109</v>
      </c>
      <c r="O172" s="69">
        <v>75</v>
      </c>
      <c r="P172" s="87" t="s">
        <v>141</v>
      </c>
      <c r="Q172" s="86" t="s">
        <v>138</v>
      </c>
    </row>
    <row r="173" spans="1:17" ht="14" customHeight="1" x14ac:dyDescent="0.2">
      <c r="A173" s="143">
        <v>46</v>
      </c>
      <c r="B173" s="155">
        <v>1</v>
      </c>
      <c r="C173" s="127">
        <v>45246</v>
      </c>
      <c r="D173" s="69" t="s">
        <v>77</v>
      </c>
      <c r="E173" s="196">
        <v>0.375</v>
      </c>
      <c r="F173" s="196">
        <v>0.45833333333333331</v>
      </c>
      <c r="G173" s="184">
        <f t="shared" si="8"/>
        <v>1.9999999999999996</v>
      </c>
      <c r="H173" s="87" t="s">
        <v>145</v>
      </c>
      <c r="I173" s="192" t="s">
        <v>146</v>
      </c>
      <c r="J173" s="192" t="s">
        <v>88</v>
      </c>
      <c r="K173" s="68" t="s">
        <v>147</v>
      </c>
      <c r="L173" s="87" t="s">
        <v>62</v>
      </c>
      <c r="M173" s="68" t="s">
        <v>147</v>
      </c>
      <c r="N173" s="97" t="s">
        <v>109</v>
      </c>
      <c r="O173" s="69">
        <v>75</v>
      </c>
      <c r="P173" s="87" t="s">
        <v>64</v>
      </c>
      <c r="Q173" s="86" t="s">
        <v>148</v>
      </c>
    </row>
    <row r="174" spans="1:17" ht="14" customHeight="1" x14ac:dyDescent="0.2">
      <c r="A174" s="143">
        <v>46</v>
      </c>
      <c r="B174" s="155">
        <v>1</v>
      </c>
      <c r="C174" s="127">
        <v>45246</v>
      </c>
      <c r="D174" s="69" t="s">
        <v>77</v>
      </c>
      <c r="E174" s="196">
        <v>0.375</v>
      </c>
      <c r="F174" s="196">
        <v>0.5</v>
      </c>
      <c r="G174" s="184">
        <f t="shared" si="8"/>
        <v>3</v>
      </c>
      <c r="H174" s="87" t="s">
        <v>149</v>
      </c>
      <c r="I174" s="192" t="s">
        <v>150</v>
      </c>
      <c r="J174" s="192" t="s">
        <v>88</v>
      </c>
      <c r="K174" s="68" t="s">
        <v>151</v>
      </c>
      <c r="L174" s="87" t="s">
        <v>62</v>
      </c>
      <c r="M174" s="68" t="s">
        <v>151</v>
      </c>
      <c r="N174" s="97" t="s">
        <v>109</v>
      </c>
      <c r="O174" s="69">
        <v>75</v>
      </c>
      <c r="P174" s="87" t="s">
        <v>103</v>
      </c>
      <c r="Q174" s="86" t="s">
        <v>10</v>
      </c>
    </row>
    <row r="175" spans="1:17" ht="14" customHeight="1" x14ac:dyDescent="0.2">
      <c r="A175" s="143">
        <v>46</v>
      </c>
      <c r="B175" s="155">
        <v>1</v>
      </c>
      <c r="C175" s="127">
        <v>45246</v>
      </c>
      <c r="D175" s="69" t="s">
        <v>77</v>
      </c>
      <c r="E175" s="196">
        <v>0.625</v>
      </c>
      <c r="F175" s="196">
        <v>0.66666666666666663</v>
      </c>
      <c r="G175" s="184">
        <f t="shared" si="8"/>
        <v>0.99999999999999911</v>
      </c>
      <c r="H175" s="87" t="s">
        <v>149</v>
      </c>
      <c r="I175" s="192" t="s">
        <v>150</v>
      </c>
      <c r="J175" s="192" t="s">
        <v>88</v>
      </c>
      <c r="K175" s="68" t="s">
        <v>151</v>
      </c>
      <c r="L175" s="87" t="s">
        <v>152</v>
      </c>
      <c r="M175" s="87" t="s">
        <v>153</v>
      </c>
      <c r="N175" s="97" t="s">
        <v>109</v>
      </c>
      <c r="O175" s="69">
        <v>75</v>
      </c>
      <c r="P175" s="87" t="s">
        <v>103</v>
      </c>
      <c r="Q175" s="86" t="s">
        <v>10</v>
      </c>
    </row>
    <row r="176" spans="1:17" ht="15" customHeight="1" thickBot="1" x14ac:dyDescent="0.25">
      <c r="A176" s="144">
        <v>46</v>
      </c>
      <c r="B176" s="156">
        <v>1</v>
      </c>
      <c r="C176" s="140">
        <v>45247</v>
      </c>
      <c r="D176" s="71" t="s">
        <v>78</v>
      </c>
      <c r="E176" s="197">
        <v>0.375</v>
      </c>
      <c r="F176" s="197">
        <v>0.41666666666666669</v>
      </c>
      <c r="G176" s="120">
        <f>(F176-E176)*24</f>
        <v>1.0000000000000004</v>
      </c>
      <c r="H176" s="93" t="s">
        <v>58</v>
      </c>
      <c r="I176" s="192" t="s">
        <v>87</v>
      </c>
      <c r="J176" s="190" t="s">
        <v>88</v>
      </c>
      <c r="K176" s="70" t="s">
        <v>100</v>
      </c>
      <c r="L176" s="93" t="s">
        <v>112</v>
      </c>
      <c r="M176" s="70" t="s">
        <v>113</v>
      </c>
      <c r="N176" s="98" t="s">
        <v>109</v>
      </c>
      <c r="O176" s="71">
        <v>25</v>
      </c>
      <c r="P176" s="93" t="s">
        <v>70</v>
      </c>
      <c r="Q176" s="95" t="s">
        <v>10</v>
      </c>
    </row>
    <row r="177" spans="1:17" ht="14" customHeight="1" x14ac:dyDescent="0.2">
      <c r="A177" s="142">
        <v>47</v>
      </c>
      <c r="B177" s="151">
        <v>2</v>
      </c>
      <c r="C177" s="193">
        <v>45250</v>
      </c>
      <c r="D177" s="67" t="s">
        <v>57</v>
      </c>
      <c r="E177" s="198">
        <v>0.375</v>
      </c>
      <c r="F177" s="198">
        <v>0.45833333333333331</v>
      </c>
      <c r="G177" s="183">
        <f>(F177-E177)*24</f>
        <v>1.9999999999999996</v>
      </c>
      <c r="H177" s="84" t="s">
        <v>134</v>
      </c>
      <c r="I177" s="66" t="s">
        <v>135</v>
      </c>
      <c r="J177" s="191" t="s">
        <v>88</v>
      </c>
      <c r="K177" s="66" t="s">
        <v>135</v>
      </c>
      <c r="L177" s="84" t="s">
        <v>139</v>
      </c>
      <c r="M177" s="66" t="s">
        <v>154</v>
      </c>
      <c r="N177" s="99" t="s">
        <v>109</v>
      </c>
      <c r="O177" s="67">
        <v>75</v>
      </c>
      <c r="P177" s="84" t="s">
        <v>141</v>
      </c>
      <c r="Q177" s="96" t="s">
        <v>138</v>
      </c>
    </row>
    <row r="178" spans="1:17" ht="14" customHeight="1" x14ac:dyDescent="0.2">
      <c r="A178" s="143">
        <v>47</v>
      </c>
      <c r="B178" s="152">
        <v>2</v>
      </c>
      <c r="C178" s="194">
        <v>45251</v>
      </c>
      <c r="D178" s="69" t="s">
        <v>72</v>
      </c>
      <c r="E178" s="196">
        <v>0.375</v>
      </c>
      <c r="F178" s="196">
        <v>0.45833333333333331</v>
      </c>
      <c r="G178" s="184">
        <f t="shared" ref="G178:G245" si="9">(F178-E178)*24</f>
        <v>1.9999999999999996</v>
      </c>
      <c r="H178" s="87" t="s">
        <v>134</v>
      </c>
      <c r="I178" s="68" t="s">
        <v>135</v>
      </c>
      <c r="J178" s="192" t="s">
        <v>88</v>
      </c>
      <c r="K178" s="68" t="s">
        <v>135</v>
      </c>
      <c r="L178" s="87" t="s">
        <v>139</v>
      </c>
      <c r="M178" s="68" t="s">
        <v>139</v>
      </c>
      <c r="N178" s="97" t="s">
        <v>109</v>
      </c>
      <c r="O178" s="69">
        <v>75</v>
      </c>
      <c r="P178" s="87" t="s">
        <v>155</v>
      </c>
      <c r="Q178" s="86" t="s">
        <v>138</v>
      </c>
    </row>
    <row r="179" spans="1:17" ht="14" customHeight="1" x14ac:dyDescent="0.2">
      <c r="A179" s="143">
        <v>47</v>
      </c>
      <c r="B179" s="152">
        <v>2</v>
      </c>
      <c r="C179" s="194">
        <v>45252</v>
      </c>
      <c r="D179" s="69" t="s">
        <v>74</v>
      </c>
      <c r="E179" s="196">
        <v>0.375</v>
      </c>
      <c r="F179" s="196">
        <v>0.5</v>
      </c>
      <c r="G179" s="184">
        <f t="shared" si="9"/>
        <v>3</v>
      </c>
      <c r="H179" s="87" t="s">
        <v>134</v>
      </c>
      <c r="I179" s="68" t="s">
        <v>135</v>
      </c>
      <c r="J179" s="192" t="s">
        <v>88</v>
      </c>
      <c r="K179" s="68" t="s">
        <v>135</v>
      </c>
      <c r="L179" s="87" t="s">
        <v>152</v>
      </c>
      <c r="M179" s="68" t="s">
        <v>156</v>
      </c>
      <c r="N179" s="97" t="s">
        <v>109</v>
      </c>
      <c r="O179" s="69">
        <v>50</v>
      </c>
      <c r="P179" s="87" t="s">
        <v>103</v>
      </c>
      <c r="Q179" s="86" t="s">
        <v>126</v>
      </c>
    </row>
    <row r="180" spans="1:17" ht="14" customHeight="1" x14ac:dyDescent="0.2">
      <c r="A180" s="143">
        <v>47</v>
      </c>
      <c r="B180" s="152">
        <v>2</v>
      </c>
      <c r="C180" s="194">
        <v>45252</v>
      </c>
      <c r="D180" s="69" t="s">
        <v>74</v>
      </c>
      <c r="E180" s="196">
        <v>0.54166666666666663</v>
      </c>
      <c r="F180" s="196">
        <v>0.60416666666666663</v>
      </c>
      <c r="G180" s="184">
        <f t="shared" si="9"/>
        <v>1.5</v>
      </c>
      <c r="H180" s="87" t="s">
        <v>157</v>
      </c>
      <c r="I180" s="68" t="s">
        <v>158</v>
      </c>
      <c r="J180" s="192" t="s">
        <v>88</v>
      </c>
      <c r="K180" s="68" t="s">
        <v>158</v>
      </c>
      <c r="L180" s="87" t="s">
        <v>62</v>
      </c>
      <c r="M180" s="68" t="s">
        <v>61</v>
      </c>
      <c r="N180" s="97" t="s">
        <v>63</v>
      </c>
      <c r="O180" s="69">
        <v>25</v>
      </c>
      <c r="P180" s="87" t="s">
        <v>103</v>
      </c>
      <c r="Q180" s="86" t="s">
        <v>12</v>
      </c>
    </row>
    <row r="181" spans="1:17" ht="14" customHeight="1" x14ac:dyDescent="0.2">
      <c r="A181" s="143">
        <v>47</v>
      </c>
      <c r="B181" s="152">
        <v>2</v>
      </c>
      <c r="C181" s="194">
        <v>45252</v>
      </c>
      <c r="D181" s="69" t="s">
        <v>74</v>
      </c>
      <c r="E181" s="196">
        <v>0.61458333333333337</v>
      </c>
      <c r="F181" s="196">
        <v>0.67708333333333337</v>
      </c>
      <c r="G181" s="184">
        <f t="shared" si="9"/>
        <v>1.5</v>
      </c>
      <c r="H181" s="87" t="s">
        <v>157</v>
      </c>
      <c r="I181" s="68" t="s">
        <v>158</v>
      </c>
      <c r="J181" s="192" t="s">
        <v>88</v>
      </c>
      <c r="K181" s="68" t="s">
        <v>158</v>
      </c>
      <c r="L181" s="87" t="s">
        <v>62</v>
      </c>
      <c r="M181" s="68" t="s">
        <v>61</v>
      </c>
      <c r="N181" s="97" t="s">
        <v>65</v>
      </c>
      <c r="O181" s="69">
        <v>50</v>
      </c>
      <c r="P181" s="87" t="s">
        <v>103</v>
      </c>
      <c r="Q181" s="86" t="s">
        <v>12</v>
      </c>
    </row>
    <row r="182" spans="1:17" ht="14" customHeight="1" x14ac:dyDescent="0.2">
      <c r="A182" s="143">
        <v>47</v>
      </c>
      <c r="B182" s="152">
        <v>2</v>
      </c>
      <c r="C182" s="194">
        <v>45253</v>
      </c>
      <c r="D182" s="69" t="s">
        <v>77</v>
      </c>
      <c r="E182" s="196">
        <v>0.58333333333333337</v>
      </c>
      <c r="F182" s="196">
        <v>0.66666666666666663</v>
      </c>
      <c r="G182" s="184">
        <f t="shared" si="9"/>
        <v>1.9999999999999982</v>
      </c>
      <c r="H182" s="87" t="s">
        <v>134</v>
      </c>
      <c r="I182" s="192" t="s">
        <v>135</v>
      </c>
      <c r="J182" s="192" t="s">
        <v>88</v>
      </c>
      <c r="K182" s="68" t="s">
        <v>135</v>
      </c>
      <c r="L182" s="87" t="s">
        <v>139</v>
      </c>
      <c r="M182" s="68" t="s">
        <v>139</v>
      </c>
      <c r="N182" s="97" t="s">
        <v>109</v>
      </c>
      <c r="O182" s="69">
        <v>75</v>
      </c>
      <c r="P182" s="87" t="s">
        <v>141</v>
      </c>
      <c r="Q182" s="86" t="s">
        <v>138</v>
      </c>
    </row>
    <row r="183" spans="1:17" ht="14" customHeight="1" x14ac:dyDescent="0.2">
      <c r="A183" s="152">
        <v>47</v>
      </c>
      <c r="B183" s="152">
        <v>2</v>
      </c>
      <c r="C183" s="194">
        <v>45253</v>
      </c>
      <c r="D183" s="69" t="s">
        <v>77</v>
      </c>
      <c r="E183" s="196">
        <v>0.375</v>
      </c>
      <c r="F183" s="196">
        <v>0.45833333333333331</v>
      </c>
      <c r="G183" s="184">
        <f t="shared" si="9"/>
        <v>1.9999999999999996</v>
      </c>
      <c r="H183" s="87" t="s">
        <v>145</v>
      </c>
      <c r="I183" s="192" t="s">
        <v>146</v>
      </c>
      <c r="J183" s="192" t="s">
        <v>88</v>
      </c>
      <c r="K183" s="68" t="s">
        <v>159</v>
      </c>
      <c r="L183" s="87" t="s">
        <v>62</v>
      </c>
      <c r="M183" s="68" t="s">
        <v>147</v>
      </c>
      <c r="N183" s="97" t="s">
        <v>109</v>
      </c>
      <c r="O183" s="69">
        <v>75</v>
      </c>
      <c r="P183" s="87" t="s">
        <v>64</v>
      </c>
      <c r="Q183" s="86" t="s">
        <v>148</v>
      </c>
    </row>
    <row r="184" spans="1:17" ht="15" customHeight="1" x14ac:dyDescent="0.2">
      <c r="A184" s="152">
        <v>47</v>
      </c>
      <c r="B184" s="152">
        <v>2</v>
      </c>
      <c r="C184" s="194">
        <v>45253</v>
      </c>
      <c r="D184" s="69" t="s">
        <v>77</v>
      </c>
      <c r="E184" s="196">
        <v>0.375</v>
      </c>
      <c r="F184" s="196">
        <v>0.5</v>
      </c>
      <c r="G184" s="184">
        <f t="shared" si="9"/>
        <v>3</v>
      </c>
      <c r="H184" s="87" t="s">
        <v>149</v>
      </c>
      <c r="I184" s="192" t="s">
        <v>150</v>
      </c>
      <c r="J184" s="192" t="s">
        <v>88</v>
      </c>
      <c r="K184" s="68" t="s">
        <v>159</v>
      </c>
      <c r="L184" s="87" t="s">
        <v>62</v>
      </c>
      <c r="M184" s="68" t="s">
        <v>151</v>
      </c>
      <c r="N184" s="97" t="s">
        <v>109</v>
      </c>
      <c r="O184" s="69">
        <v>75</v>
      </c>
      <c r="P184" s="87" t="s">
        <v>103</v>
      </c>
      <c r="Q184" s="86" t="s">
        <v>10</v>
      </c>
    </row>
    <row r="185" spans="1:17" ht="15" customHeight="1" thickBot="1" x14ac:dyDescent="0.25">
      <c r="A185" s="152">
        <v>47</v>
      </c>
      <c r="B185" s="152">
        <v>2</v>
      </c>
      <c r="C185" s="195">
        <v>45253</v>
      </c>
      <c r="D185" s="71" t="s">
        <v>77</v>
      </c>
      <c r="E185" s="197">
        <v>0.625</v>
      </c>
      <c r="F185" s="197">
        <v>0.66666666666666663</v>
      </c>
      <c r="G185" s="120">
        <f t="shared" ref="G185" si="10">(F185-E185)*24</f>
        <v>0.99999999999999911</v>
      </c>
      <c r="H185" s="93" t="s">
        <v>149</v>
      </c>
      <c r="I185" s="190" t="s">
        <v>150</v>
      </c>
      <c r="J185" s="190" t="s">
        <v>88</v>
      </c>
      <c r="K185" s="70" t="s">
        <v>159</v>
      </c>
      <c r="L185" s="93" t="s">
        <v>152</v>
      </c>
      <c r="M185" s="70" t="s">
        <v>153</v>
      </c>
      <c r="N185" s="98" t="s">
        <v>109</v>
      </c>
      <c r="O185" s="71">
        <v>75</v>
      </c>
      <c r="P185" s="93" t="s">
        <v>103</v>
      </c>
      <c r="Q185" s="95" t="s">
        <v>10</v>
      </c>
    </row>
    <row r="186" spans="1:17" ht="14" customHeight="1" x14ac:dyDescent="0.2">
      <c r="A186" s="142">
        <v>48</v>
      </c>
      <c r="B186" s="154">
        <v>3</v>
      </c>
      <c r="C186" s="127">
        <v>45258</v>
      </c>
      <c r="D186" s="69" t="s">
        <v>72</v>
      </c>
      <c r="E186" s="196">
        <v>0.375</v>
      </c>
      <c r="F186" s="196">
        <v>0.45833333333333331</v>
      </c>
      <c r="G186" s="184">
        <f t="shared" si="9"/>
        <v>1.9999999999999996</v>
      </c>
      <c r="H186" s="87" t="s">
        <v>134</v>
      </c>
      <c r="I186" s="68" t="s">
        <v>135</v>
      </c>
      <c r="J186" s="192" t="s">
        <v>88</v>
      </c>
      <c r="K186" s="68" t="s">
        <v>136</v>
      </c>
      <c r="L186" s="87" t="s">
        <v>139</v>
      </c>
      <c r="M186" s="68" t="s">
        <v>139</v>
      </c>
      <c r="N186" s="97" t="s">
        <v>109</v>
      </c>
      <c r="O186" s="69">
        <v>75</v>
      </c>
      <c r="P186" s="87" t="s">
        <v>155</v>
      </c>
      <c r="Q186" s="86" t="s">
        <v>138</v>
      </c>
    </row>
    <row r="187" spans="1:17" ht="14" customHeight="1" x14ac:dyDescent="0.2">
      <c r="A187" s="143">
        <v>48</v>
      </c>
      <c r="B187" s="155">
        <v>3</v>
      </c>
      <c r="C187" s="127">
        <v>45258</v>
      </c>
      <c r="D187" s="69" t="s">
        <v>72</v>
      </c>
      <c r="E187" s="196">
        <v>0.5</v>
      </c>
      <c r="F187" s="196">
        <v>0.58333333333333337</v>
      </c>
      <c r="G187" s="184">
        <f t="shared" si="9"/>
        <v>2.0000000000000009</v>
      </c>
      <c r="H187" s="87" t="s">
        <v>134</v>
      </c>
      <c r="I187" s="68" t="s">
        <v>135</v>
      </c>
      <c r="J187" s="192" t="s">
        <v>88</v>
      </c>
      <c r="K187" s="68" t="s">
        <v>136</v>
      </c>
      <c r="L187" s="87" t="s">
        <v>152</v>
      </c>
      <c r="M187" s="68" t="s">
        <v>160</v>
      </c>
      <c r="N187" s="97" t="s">
        <v>109</v>
      </c>
      <c r="O187" s="69">
        <v>10</v>
      </c>
      <c r="P187" s="87" t="s">
        <v>70</v>
      </c>
      <c r="Q187" s="86" t="s">
        <v>161</v>
      </c>
    </row>
    <row r="188" spans="1:17" ht="14" customHeight="1" x14ac:dyDescent="0.2">
      <c r="A188" s="143">
        <v>48</v>
      </c>
      <c r="B188" s="155">
        <v>3</v>
      </c>
      <c r="C188" s="127">
        <v>45259</v>
      </c>
      <c r="D188" s="69" t="s">
        <v>74</v>
      </c>
      <c r="E188" s="196">
        <v>0.375</v>
      </c>
      <c r="F188" s="196">
        <v>0.5</v>
      </c>
      <c r="G188" s="184">
        <f t="shared" si="9"/>
        <v>3</v>
      </c>
      <c r="H188" s="87" t="s">
        <v>134</v>
      </c>
      <c r="I188" s="68" t="s">
        <v>135</v>
      </c>
      <c r="J188" s="192" t="s">
        <v>88</v>
      </c>
      <c r="K188" s="68" t="s">
        <v>136</v>
      </c>
      <c r="L188" s="87" t="s">
        <v>152</v>
      </c>
      <c r="M188" s="68" t="s">
        <v>156</v>
      </c>
      <c r="N188" s="97" t="s">
        <v>109</v>
      </c>
      <c r="O188" s="69">
        <v>50</v>
      </c>
      <c r="P188" s="87" t="s">
        <v>103</v>
      </c>
      <c r="Q188" s="86" t="s">
        <v>126</v>
      </c>
    </row>
    <row r="189" spans="1:17" ht="14" customHeight="1" x14ac:dyDescent="0.2">
      <c r="A189" s="143">
        <v>48</v>
      </c>
      <c r="B189" s="155">
        <v>3</v>
      </c>
      <c r="C189" s="127">
        <v>45259</v>
      </c>
      <c r="D189" s="69" t="s">
        <v>74</v>
      </c>
      <c r="E189" s="196">
        <v>0.54166666666666663</v>
      </c>
      <c r="F189" s="196">
        <v>0.60416666666666663</v>
      </c>
      <c r="G189" s="184">
        <f t="shared" si="9"/>
        <v>1.5</v>
      </c>
      <c r="H189" s="87" t="s">
        <v>157</v>
      </c>
      <c r="I189" s="68" t="s">
        <v>158</v>
      </c>
      <c r="J189" s="192" t="s">
        <v>88</v>
      </c>
      <c r="K189" s="68" t="s">
        <v>158</v>
      </c>
      <c r="L189" s="87" t="s">
        <v>62</v>
      </c>
      <c r="M189" s="68" t="s">
        <v>162</v>
      </c>
      <c r="N189" s="97" t="s">
        <v>63</v>
      </c>
      <c r="O189" s="69">
        <v>25</v>
      </c>
      <c r="P189" s="87" t="s">
        <v>103</v>
      </c>
      <c r="Q189" s="86" t="s">
        <v>12</v>
      </c>
    </row>
    <row r="190" spans="1:17" ht="14" customHeight="1" x14ac:dyDescent="0.2">
      <c r="A190" s="143">
        <v>48</v>
      </c>
      <c r="B190" s="155">
        <v>3</v>
      </c>
      <c r="C190" s="127">
        <v>45259</v>
      </c>
      <c r="D190" s="69" t="s">
        <v>74</v>
      </c>
      <c r="E190" s="196">
        <v>0.60416666666666663</v>
      </c>
      <c r="F190" s="196">
        <v>0.66666666666666663</v>
      </c>
      <c r="G190" s="184">
        <f t="shared" si="9"/>
        <v>1.5</v>
      </c>
      <c r="H190" s="87" t="s">
        <v>157</v>
      </c>
      <c r="I190" s="68" t="s">
        <v>158</v>
      </c>
      <c r="J190" s="192" t="s">
        <v>88</v>
      </c>
      <c r="K190" s="68" t="s">
        <v>158</v>
      </c>
      <c r="L190" s="87" t="s">
        <v>62</v>
      </c>
      <c r="M190" s="68" t="s">
        <v>162</v>
      </c>
      <c r="N190" s="97" t="s">
        <v>65</v>
      </c>
      <c r="O190" s="69">
        <v>50</v>
      </c>
      <c r="P190" s="87" t="s">
        <v>103</v>
      </c>
      <c r="Q190" s="86" t="s">
        <v>12</v>
      </c>
    </row>
    <row r="191" spans="1:17" ht="14" customHeight="1" x14ac:dyDescent="0.2">
      <c r="A191" s="143">
        <v>48</v>
      </c>
      <c r="B191" s="155">
        <v>3</v>
      </c>
      <c r="C191" s="127">
        <v>45260</v>
      </c>
      <c r="D191" s="69" t="s">
        <v>77</v>
      </c>
      <c r="E191" s="196">
        <v>0.375</v>
      </c>
      <c r="F191" s="196">
        <v>0.45833333333333331</v>
      </c>
      <c r="G191" s="184">
        <f t="shared" si="9"/>
        <v>1.9999999999999996</v>
      </c>
      <c r="H191" s="87" t="s">
        <v>145</v>
      </c>
      <c r="I191" s="68" t="s">
        <v>146</v>
      </c>
      <c r="J191" s="192" t="s">
        <v>88</v>
      </c>
      <c r="K191" s="68" t="s">
        <v>159</v>
      </c>
      <c r="L191" s="87" t="s">
        <v>62</v>
      </c>
      <c r="M191" s="68" t="s">
        <v>147</v>
      </c>
      <c r="N191" s="97" t="s">
        <v>109</v>
      </c>
      <c r="O191" s="69">
        <v>75</v>
      </c>
      <c r="P191" s="87" t="s">
        <v>64</v>
      </c>
      <c r="Q191" s="86" t="s">
        <v>148</v>
      </c>
    </row>
    <row r="192" spans="1:17" ht="14" customHeight="1" x14ac:dyDescent="0.2">
      <c r="A192" s="143">
        <v>48</v>
      </c>
      <c r="B192" s="155">
        <v>3</v>
      </c>
      <c r="C192" s="127">
        <v>45260</v>
      </c>
      <c r="D192" s="69" t="s">
        <v>77</v>
      </c>
      <c r="E192" s="196">
        <v>0.375</v>
      </c>
      <c r="F192" s="196">
        <v>0.5</v>
      </c>
      <c r="G192" s="184">
        <f t="shared" si="9"/>
        <v>3</v>
      </c>
      <c r="H192" s="87" t="s">
        <v>149</v>
      </c>
      <c r="I192" s="68" t="s">
        <v>150</v>
      </c>
      <c r="J192" s="192" t="s">
        <v>88</v>
      </c>
      <c r="K192" s="68" t="s">
        <v>159</v>
      </c>
      <c r="L192" s="87" t="s">
        <v>62</v>
      </c>
      <c r="M192" s="68" t="s">
        <v>151</v>
      </c>
      <c r="N192" s="97" t="s">
        <v>109</v>
      </c>
      <c r="O192" s="69">
        <v>75</v>
      </c>
      <c r="P192" s="87" t="s">
        <v>103</v>
      </c>
      <c r="Q192" s="86" t="s">
        <v>10</v>
      </c>
    </row>
    <row r="193" spans="1:17" ht="14" customHeight="1" x14ac:dyDescent="0.2">
      <c r="A193" s="143">
        <v>48</v>
      </c>
      <c r="B193" s="155">
        <v>3</v>
      </c>
      <c r="C193" s="127">
        <v>45260</v>
      </c>
      <c r="D193" s="69" t="s">
        <v>77</v>
      </c>
      <c r="E193" s="196">
        <v>0.625</v>
      </c>
      <c r="F193" s="196">
        <v>0.66666666666666663</v>
      </c>
      <c r="G193" s="184">
        <f t="shared" ref="G193" si="11">(F193-E193)*24</f>
        <v>0.99999999999999911</v>
      </c>
      <c r="H193" s="87" t="s">
        <v>149</v>
      </c>
      <c r="I193" s="68" t="s">
        <v>150</v>
      </c>
      <c r="J193" s="192" t="s">
        <v>88</v>
      </c>
      <c r="K193" s="68" t="s">
        <v>159</v>
      </c>
      <c r="L193" s="87" t="s">
        <v>152</v>
      </c>
      <c r="M193" s="68" t="s">
        <v>151</v>
      </c>
      <c r="N193" s="97" t="s">
        <v>109</v>
      </c>
      <c r="O193" s="69">
        <v>75</v>
      </c>
      <c r="P193" s="87" t="s">
        <v>103</v>
      </c>
      <c r="Q193" s="86" t="s">
        <v>10</v>
      </c>
    </row>
    <row r="194" spans="1:17" ht="14" customHeight="1" x14ac:dyDescent="0.2">
      <c r="A194" s="143">
        <v>48</v>
      </c>
      <c r="B194" s="155">
        <v>3</v>
      </c>
      <c r="C194" s="127">
        <v>45260</v>
      </c>
      <c r="D194" s="69" t="s">
        <v>77</v>
      </c>
      <c r="E194" s="196">
        <v>0.58333333333333337</v>
      </c>
      <c r="F194" s="196">
        <v>0.66666666666666663</v>
      </c>
      <c r="G194" s="184">
        <f t="shared" ref="G194" si="12">(F194-E194)*24</f>
        <v>1.9999999999999982</v>
      </c>
      <c r="H194" s="87" t="s">
        <v>134</v>
      </c>
      <c r="I194" s="68" t="s">
        <v>135</v>
      </c>
      <c r="J194" s="192" t="s">
        <v>88</v>
      </c>
      <c r="K194" s="68" t="s">
        <v>136</v>
      </c>
      <c r="L194" s="87" t="s">
        <v>139</v>
      </c>
      <c r="M194" s="68" t="s">
        <v>139</v>
      </c>
      <c r="N194" s="97" t="s">
        <v>109</v>
      </c>
      <c r="O194" s="69">
        <v>75</v>
      </c>
      <c r="P194" s="87" t="s">
        <v>155</v>
      </c>
      <c r="Q194" s="86" t="s">
        <v>138</v>
      </c>
    </row>
    <row r="195" spans="1:17" ht="15" customHeight="1" x14ac:dyDescent="0.2">
      <c r="A195" s="144">
        <v>48</v>
      </c>
      <c r="B195" s="156">
        <v>3</v>
      </c>
      <c r="C195" s="140">
        <v>45261</v>
      </c>
      <c r="D195" s="71" t="s">
        <v>78</v>
      </c>
      <c r="E195" s="197">
        <v>0.375</v>
      </c>
      <c r="F195" s="197">
        <v>0.45833333333333331</v>
      </c>
      <c r="G195" s="184">
        <f t="shared" si="9"/>
        <v>1.9999999999999996</v>
      </c>
      <c r="H195" s="93" t="s">
        <v>134</v>
      </c>
      <c r="I195" s="70" t="s">
        <v>135</v>
      </c>
      <c r="J195" s="192" t="s">
        <v>88</v>
      </c>
      <c r="K195" s="70" t="s">
        <v>100</v>
      </c>
      <c r="L195" s="93" t="s">
        <v>163</v>
      </c>
      <c r="M195" s="70" t="s">
        <v>164</v>
      </c>
      <c r="N195" s="98" t="s">
        <v>109</v>
      </c>
      <c r="O195" s="71">
        <v>75</v>
      </c>
      <c r="P195" s="93" t="s">
        <v>155</v>
      </c>
      <c r="Q195" s="86" t="s">
        <v>165</v>
      </c>
    </row>
    <row r="196" spans="1:17" ht="14" customHeight="1" x14ac:dyDescent="0.2">
      <c r="A196" s="142">
        <v>49</v>
      </c>
      <c r="B196" s="154">
        <v>4</v>
      </c>
      <c r="C196" s="133">
        <v>45264</v>
      </c>
      <c r="D196" s="67" t="s">
        <v>57</v>
      </c>
      <c r="E196" s="198">
        <v>0.375</v>
      </c>
      <c r="F196" s="198">
        <v>0.45833333333333331</v>
      </c>
      <c r="G196" s="183">
        <f t="shared" si="9"/>
        <v>1.9999999999999996</v>
      </c>
      <c r="H196" s="84" t="s">
        <v>134</v>
      </c>
      <c r="I196" s="66" t="s">
        <v>135</v>
      </c>
      <c r="J196" s="191" t="s">
        <v>88</v>
      </c>
      <c r="K196" s="66" t="s">
        <v>136</v>
      </c>
      <c r="L196" s="84" t="s">
        <v>139</v>
      </c>
      <c r="M196" s="66" t="s">
        <v>154</v>
      </c>
      <c r="N196" s="99" t="s">
        <v>109</v>
      </c>
      <c r="O196" s="67">
        <v>75</v>
      </c>
      <c r="P196" s="84" t="s">
        <v>141</v>
      </c>
      <c r="Q196" s="202" t="s">
        <v>138</v>
      </c>
    </row>
    <row r="197" spans="1:17" ht="14" customHeight="1" x14ac:dyDescent="0.2">
      <c r="A197" s="143">
        <v>49</v>
      </c>
      <c r="B197" s="155">
        <v>4</v>
      </c>
      <c r="C197" s="127">
        <v>45265</v>
      </c>
      <c r="D197" s="69" t="s">
        <v>72</v>
      </c>
      <c r="E197" s="196">
        <v>0.375</v>
      </c>
      <c r="F197" s="196">
        <v>0.45833333333333331</v>
      </c>
      <c r="G197" s="184">
        <f t="shared" si="9"/>
        <v>1.9999999999999996</v>
      </c>
      <c r="H197" s="87" t="s">
        <v>134</v>
      </c>
      <c r="I197" s="68" t="s">
        <v>135</v>
      </c>
      <c r="J197" s="192" t="s">
        <v>88</v>
      </c>
      <c r="K197" s="68" t="s">
        <v>136</v>
      </c>
      <c r="L197" s="87" t="s">
        <v>139</v>
      </c>
      <c r="M197" s="68" t="s">
        <v>139</v>
      </c>
      <c r="N197" s="97" t="s">
        <v>109</v>
      </c>
      <c r="O197" s="69">
        <v>75</v>
      </c>
      <c r="P197" s="87" t="s">
        <v>155</v>
      </c>
      <c r="Q197" s="203" t="s">
        <v>138</v>
      </c>
    </row>
    <row r="198" spans="1:17" ht="14" customHeight="1" x14ac:dyDescent="0.2">
      <c r="A198" s="143">
        <v>49</v>
      </c>
      <c r="B198" s="155">
        <v>4</v>
      </c>
      <c r="C198" s="127">
        <v>45266</v>
      </c>
      <c r="D198" s="69" t="s">
        <v>74</v>
      </c>
      <c r="E198" s="196">
        <v>0.375</v>
      </c>
      <c r="F198" s="196">
        <v>0.5</v>
      </c>
      <c r="G198" s="184">
        <f t="shared" si="9"/>
        <v>3</v>
      </c>
      <c r="H198" s="87" t="s">
        <v>134</v>
      </c>
      <c r="I198" s="68" t="s">
        <v>135</v>
      </c>
      <c r="J198" s="192" t="s">
        <v>88</v>
      </c>
      <c r="K198" s="68" t="s">
        <v>136</v>
      </c>
      <c r="L198" s="87" t="s">
        <v>152</v>
      </c>
      <c r="M198" s="68" t="s">
        <v>156</v>
      </c>
      <c r="N198" s="97" t="s">
        <v>109</v>
      </c>
      <c r="O198" s="69">
        <v>50</v>
      </c>
      <c r="P198" s="87" t="s">
        <v>103</v>
      </c>
      <c r="Q198" s="203" t="s">
        <v>126</v>
      </c>
    </row>
    <row r="199" spans="1:17" ht="14" customHeight="1" x14ac:dyDescent="0.2">
      <c r="A199" s="143">
        <v>49</v>
      </c>
      <c r="B199" s="155">
        <v>4</v>
      </c>
      <c r="C199" s="127">
        <v>45266</v>
      </c>
      <c r="D199" s="69" t="s">
        <v>74</v>
      </c>
      <c r="E199" s="196">
        <v>0.54166666666666663</v>
      </c>
      <c r="F199" s="196">
        <v>0.60416666666666663</v>
      </c>
      <c r="G199" s="184">
        <f t="shared" si="9"/>
        <v>1.5</v>
      </c>
      <c r="H199" s="87" t="s">
        <v>157</v>
      </c>
      <c r="I199" s="68" t="s">
        <v>158</v>
      </c>
      <c r="J199" s="192" t="s">
        <v>88</v>
      </c>
      <c r="K199" s="68" t="s">
        <v>158</v>
      </c>
      <c r="L199" s="87" t="s">
        <v>62</v>
      </c>
      <c r="M199" s="68" t="s">
        <v>162</v>
      </c>
      <c r="N199" s="97" t="s">
        <v>63</v>
      </c>
      <c r="O199" s="69">
        <v>25</v>
      </c>
      <c r="P199" s="87" t="s">
        <v>103</v>
      </c>
      <c r="Q199" s="203" t="s">
        <v>12</v>
      </c>
    </row>
    <row r="200" spans="1:17" ht="14" customHeight="1" x14ac:dyDescent="0.2">
      <c r="A200" s="143">
        <v>49</v>
      </c>
      <c r="B200" s="155">
        <v>4</v>
      </c>
      <c r="C200" s="127">
        <v>45266</v>
      </c>
      <c r="D200" s="69" t="s">
        <v>74</v>
      </c>
      <c r="E200" s="196">
        <v>0.60416666666666663</v>
      </c>
      <c r="F200" s="196">
        <v>0.66666666666666663</v>
      </c>
      <c r="G200" s="184">
        <f t="shared" si="9"/>
        <v>1.5</v>
      </c>
      <c r="H200" s="87" t="s">
        <v>157</v>
      </c>
      <c r="I200" s="68" t="s">
        <v>158</v>
      </c>
      <c r="J200" s="192" t="s">
        <v>88</v>
      </c>
      <c r="K200" s="68" t="s">
        <v>158</v>
      </c>
      <c r="L200" s="87" t="s">
        <v>62</v>
      </c>
      <c r="M200" s="68" t="s">
        <v>162</v>
      </c>
      <c r="N200" s="97" t="s">
        <v>65</v>
      </c>
      <c r="O200" s="69">
        <v>50</v>
      </c>
      <c r="P200" s="87" t="s">
        <v>103</v>
      </c>
      <c r="Q200" s="203" t="s">
        <v>12</v>
      </c>
    </row>
    <row r="201" spans="1:17" ht="14" customHeight="1" x14ac:dyDescent="0.2">
      <c r="A201" s="143">
        <v>49</v>
      </c>
      <c r="B201" s="155">
        <v>4</v>
      </c>
      <c r="C201" s="127">
        <v>45267</v>
      </c>
      <c r="D201" s="69" t="s">
        <v>77</v>
      </c>
      <c r="E201" s="196">
        <v>0.375</v>
      </c>
      <c r="F201" s="196">
        <v>0.45833333333333331</v>
      </c>
      <c r="G201" s="184">
        <f t="shared" si="9"/>
        <v>1.9999999999999996</v>
      </c>
      <c r="H201" s="87" t="s">
        <v>145</v>
      </c>
      <c r="I201" s="68" t="s">
        <v>146</v>
      </c>
      <c r="J201" s="192" t="s">
        <v>88</v>
      </c>
      <c r="K201" s="68" t="s">
        <v>159</v>
      </c>
      <c r="L201" s="87" t="s">
        <v>62</v>
      </c>
      <c r="M201" s="68" t="s">
        <v>147</v>
      </c>
      <c r="N201" s="97" t="s">
        <v>109</v>
      </c>
      <c r="O201" s="69">
        <v>75</v>
      </c>
      <c r="P201" s="87" t="s">
        <v>64</v>
      </c>
      <c r="Q201" s="203" t="s">
        <v>148</v>
      </c>
    </row>
    <row r="202" spans="1:17" ht="14" customHeight="1" x14ac:dyDescent="0.2">
      <c r="A202" s="143">
        <v>49</v>
      </c>
      <c r="B202" s="155">
        <v>4</v>
      </c>
      <c r="C202" s="127">
        <v>45267</v>
      </c>
      <c r="D202" s="69" t="s">
        <v>77</v>
      </c>
      <c r="E202" s="196">
        <v>0.375</v>
      </c>
      <c r="F202" s="196">
        <v>0.5</v>
      </c>
      <c r="G202" s="184">
        <f t="shared" si="9"/>
        <v>3</v>
      </c>
      <c r="H202" s="87" t="s">
        <v>149</v>
      </c>
      <c r="I202" s="68" t="s">
        <v>150</v>
      </c>
      <c r="J202" s="192" t="s">
        <v>88</v>
      </c>
      <c r="K202" s="68" t="s">
        <v>159</v>
      </c>
      <c r="L202" s="87" t="s">
        <v>62</v>
      </c>
      <c r="M202" s="68" t="s">
        <v>151</v>
      </c>
      <c r="N202" s="97" t="s">
        <v>109</v>
      </c>
      <c r="O202" s="69">
        <v>75</v>
      </c>
      <c r="P202" s="87" t="s">
        <v>103</v>
      </c>
      <c r="Q202" s="203" t="s">
        <v>10</v>
      </c>
    </row>
    <row r="203" spans="1:17" ht="14" customHeight="1" x14ac:dyDescent="0.2">
      <c r="A203" s="143">
        <v>49</v>
      </c>
      <c r="B203" s="155">
        <v>4</v>
      </c>
      <c r="C203" s="127">
        <v>45267</v>
      </c>
      <c r="D203" s="69" t="s">
        <v>77</v>
      </c>
      <c r="E203" s="196">
        <v>0.625</v>
      </c>
      <c r="F203" s="196">
        <v>0.66666666666666663</v>
      </c>
      <c r="G203" s="184">
        <f t="shared" ref="G203" si="13">(F203-E203)*24</f>
        <v>0.99999999999999911</v>
      </c>
      <c r="H203" s="87" t="s">
        <v>149</v>
      </c>
      <c r="I203" s="68" t="s">
        <v>150</v>
      </c>
      <c r="J203" s="192" t="s">
        <v>88</v>
      </c>
      <c r="K203" s="68" t="s">
        <v>159</v>
      </c>
      <c r="L203" s="87" t="s">
        <v>152</v>
      </c>
      <c r="M203" s="68" t="s">
        <v>151</v>
      </c>
      <c r="N203" s="97" t="s">
        <v>109</v>
      </c>
      <c r="O203" s="69">
        <v>75</v>
      </c>
      <c r="P203" s="87" t="s">
        <v>103</v>
      </c>
      <c r="Q203" s="203" t="s">
        <v>10</v>
      </c>
    </row>
    <row r="204" spans="1:17" ht="15" customHeight="1" x14ac:dyDescent="0.2">
      <c r="A204" s="144">
        <v>49</v>
      </c>
      <c r="B204" s="156">
        <v>4</v>
      </c>
      <c r="C204" s="127">
        <v>45267</v>
      </c>
      <c r="D204" s="69" t="s">
        <v>77</v>
      </c>
      <c r="E204" s="196">
        <v>0.58333333333333337</v>
      </c>
      <c r="F204" s="196">
        <v>0.66666666666666663</v>
      </c>
      <c r="G204" s="184">
        <f t="shared" si="9"/>
        <v>1.9999999999999982</v>
      </c>
      <c r="H204" s="87" t="s">
        <v>134</v>
      </c>
      <c r="I204" s="70" t="s">
        <v>135</v>
      </c>
      <c r="J204" s="190" t="s">
        <v>88</v>
      </c>
      <c r="K204" s="68" t="s">
        <v>136</v>
      </c>
      <c r="L204" s="87" t="s">
        <v>139</v>
      </c>
      <c r="M204" s="68" t="s">
        <v>139</v>
      </c>
      <c r="N204" s="97" t="s">
        <v>109</v>
      </c>
      <c r="O204" s="69">
        <v>75</v>
      </c>
      <c r="P204" s="87" t="s">
        <v>155</v>
      </c>
      <c r="Q204" s="203" t="s">
        <v>138</v>
      </c>
    </row>
    <row r="205" spans="1:17" ht="15" customHeight="1" x14ac:dyDescent="0.2">
      <c r="A205" s="142">
        <v>50</v>
      </c>
      <c r="B205" s="151">
        <v>5</v>
      </c>
      <c r="C205" s="163">
        <v>45272</v>
      </c>
      <c r="D205" s="164" t="s">
        <v>72</v>
      </c>
      <c r="E205" s="199">
        <v>0.375</v>
      </c>
      <c r="F205" s="199">
        <v>0.45833333333333331</v>
      </c>
      <c r="G205" s="183">
        <f t="shared" si="9"/>
        <v>1.9999999999999996</v>
      </c>
      <c r="H205" s="167" t="s">
        <v>134</v>
      </c>
      <c r="I205" s="192" t="s">
        <v>135</v>
      </c>
      <c r="J205" s="192" t="s">
        <v>88</v>
      </c>
      <c r="K205" s="166" t="s">
        <v>136</v>
      </c>
      <c r="L205" s="167" t="s">
        <v>139</v>
      </c>
      <c r="M205" s="166" t="s">
        <v>139</v>
      </c>
      <c r="N205" s="168" t="s">
        <v>109</v>
      </c>
      <c r="O205" s="164">
        <v>75</v>
      </c>
      <c r="P205" s="167" t="s">
        <v>155</v>
      </c>
      <c r="Q205" s="202" t="s">
        <v>138</v>
      </c>
    </row>
    <row r="206" spans="1:17" ht="14" customHeight="1" x14ac:dyDescent="0.2">
      <c r="A206" s="143">
        <v>50</v>
      </c>
      <c r="B206" s="152">
        <v>5</v>
      </c>
      <c r="C206" s="170">
        <v>45272</v>
      </c>
      <c r="D206" s="69" t="s">
        <v>72</v>
      </c>
      <c r="E206" s="196">
        <v>0.5</v>
      </c>
      <c r="F206" s="196">
        <v>0.58333333333333337</v>
      </c>
      <c r="G206" s="184">
        <f t="shared" si="9"/>
        <v>2.0000000000000009</v>
      </c>
      <c r="H206" s="87" t="s">
        <v>134</v>
      </c>
      <c r="I206" s="192" t="s">
        <v>135</v>
      </c>
      <c r="J206" s="192" t="s">
        <v>88</v>
      </c>
      <c r="K206" s="68" t="s">
        <v>136</v>
      </c>
      <c r="L206" s="87" t="s">
        <v>152</v>
      </c>
      <c r="M206" s="68" t="s">
        <v>160</v>
      </c>
      <c r="N206" s="97" t="s">
        <v>109</v>
      </c>
      <c r="O206" s="69">
        <v>10</v>
      </c>
      <c r="P206" s="87" t="s">
        <v>70</v>
      </c>
      <c r="Q206" s="203" t="s">
        <v>161</v>
      </c>
    </row>
    <row r="207" spans="1:17" ht="14" customHeight="1" x14ac:dyDescent="0.2">
      <c r="A207" s="143">
        <v>50</v>
      </c>
      <c r="B207" s="152">
        <v>5</v>
      </c>
      <c r="C207" s="170">
        <v>45273</v>
      </c>
      <c r="D207" s="69" t="s">
        <v>74</v>
      </c>
      <c r="E207" s="196">
        <v>0.375</v>
      </c>
      <c r="F207" s="196">
        <v>0.5</v>
      </c>
      <c r="G207" s="184">
        <f t="shared" si="9"/>
        <v>3</v>
      </c>
      <c r="H207" s="87" t="s">
        <v>134</v>
      </c>
      <c r="I207" s="192" t="s">
        <v>135</v>
      </c>
      <c r="J207" s="192" t="s">
        <v>88</v>
      </c>
      <c r="K207" s="68" t="s">
        <v>136</v>
      </c>
      <c r="L207" s="87" t="s">
        <v>152</v>
      </c>
      <c r="M207" s="68" t="s">
        <v>156</v>
      </c>
      <c r="N207" s="97" t="s">
        <v>109</v>
      </c>
      <c r="O207" s="69">
        <v>50</v>
      </c>
      <c r="P207" s="87" t="s">
        <v>103</v>
      </c>
      <c r="Q207" s="203" t="s">
        <v>126</v>
      </c>
    </row>
    <row r="208" spans="1:17" ht="14" customHeight="1" x14ac:dyDescent="0.2">
      <c r="A208" s="143">
        <v>50</v>
      </c>
      <c r="B208" s="152">
        <v>5</v>
      </c>
      <c r="C208" s="170">
        <v>45273</v>
      </c>
      <c r="D208" s="69" t="s">
        <v>74</v>
      </c>
      <c r="E208" s="196">
        <v>0.54166666666666663</v>
      </c>
      <c r="F208" s="196">
        <v>0.60416666666666663</v>
      </c>
      <c r="G208" s="184">
        <f t="shared" si="9"/>
        <v>1.5</v>
      </c>
      <c r="H208" s="87" t="s">
        <v>157</v>
      </c>
      <c r="I208" s="192" t="s">
        <v>158</v>
      </c>
      <c r="J208" s="192" t="s">
        <v>88</v>
      </c>
      <c r="K208" s="68" t="s">
        <v>158</v>
      </c>
      <c r="L208" s="87" t="s">
        <v>62</v>
      </c>
      <c r="M208" s="68" t="s">
        <v>162</v>
      </c>
      <c r="N208" s="97" t="s">
        <v>63</v>
      </c>
      <c r="O208" s="69">
        <v>25</v>
      </c>
      <c r="P208" s="87" t="s">
        <v>103</v>
      </c>
      <c r="Q208" s="203" t="s">
        <v>12</v>
      </c>
    </row>
    <row r="209" spans="1:17" ht="14" customHeight="1" x14ac:dyDescent="0.2">
      <c r="A209" s="143">
        <v>50</v>
      </c>
      <c r="B209" s="152">
        <v>5</v>
      </c>
      <c r="C209" s="170">
        <v>45273</v>
      </c>
      <c r="D209" s="69" t="s">
        <v>74</v>
      </c>
      <c r="E209" s="196">
        <v>0.61458333333333337</v>
      </c>
      <c r="F209" s="196">
        <v>0.67708333333333337</v>
      </c>
      <c r="G209" s="184">
        <f t="shared" si="9"/>
        <v>1.5</v>
      </c>
      <c r="H209" s="87" t="s">
        <v>157</v>
      </c>
      <c r="I209" s="192" t="s">
        <v>158</v>
      </c>
      <c r="J209" s="192" t="s">
        <v>88</v>
      </c>
      <c r="K209" s="68" t="s">
        <v>158</v>
      </c>
      <c r="L209" s="87" t="s">
        <v>62</v>
      </c>
      <c r="M209" s="68" t="s">
        <v>162</v>
      </c>
      <c r="N209" s="97" t="s">
        <v>65</v>
      </c>
      <c r="O209" s="69">
        <v>50</v>
      </c>
      <c r="P209" s="87" t="s">
        <v>103</v>
      </c>
      <c r="Q209" s="203" t="s">
        <v>12</v>
      </c>
    </row>
    <row r="210" spans="1:17" ht="14" customHeight="1" x14ac:dyDescent="0.2">
      <c r="A210" s="143">
        <v>50</v>
      </c>
      <c r="B210" s="152">
        <v>5</v>
      </c>
      <c r="C210" s="170">
        <v>45274</v>
      </c>
      <c r="D210" s="69" t="s">
        <v>77</v>
      </c>
      <c r="E210" s="196">
        <v>0.375</v>
      </c>
      <c r="F210" s="196">
        <v>0.45833333333333331</v>
      </c>
      <c r="G210" s="184">
        <f t="shared" si="9"/>
        <v>1.9999999999999996</v>
      </c>
      <c r="H210" s="87" t="s">
        <v>145</v>
      </c>
      <c r="I210" s="68" t="s">
        <v>146</v>
      </c>
      <c r="J210" s="192" t="s">
        <v>88</v>
      </c>
      <c r="K210" s="68" t="s">
        <v>159</v>
      </c>
      <c r="L210" s="87" t="s">
        <v>62</v>
      </c>
      <c r="M210" s="68" t="s">
        <v>147</v>
      </c>
      <c r="N210" s="97" t="s">
        <v>109</v>
      </c>
      <c r="O210" s="69">
        <v>75</v>
      </c>
      <c r="P210" s="87" t="s">
        <v>64</v>
      </c>
      <c r="Q210" s="203" t="s">
        <v>148</v>
      </c>
    </row>
    <row r="211" spans="1:17" ht="14" customHeight="1" x14ac:dyDescent="0.2">
      <c r="A211" s="143">
        <v>50</v>
      </c>
      <c r="B211" s="152">
        <v>5</v>
      </c>
      <c r="C211" s="170">
        <v>45274</v>
      </c>
      <c r="D211" s="69" t="s">
        <v>77</v>
      </c>
      <c r="E211" s="196">
        <v>0.375</v>
      </c>
      <c r="F211" s="196">
        <v>0.5</v>
      </c>
      <c r="G211" s="184">
        <f t="shared" si="9"/>
        <v>3</v>
      </c>
      <c r="H211" s="87" t="s">
        <v>149</v>
      </c>
      <c r="I211" s="68" t="s">
        <v>150</v>
      </c>
      <c r="J211" s="192" t="s">
        <v>88</v>
      </c>
      <c r="K211" s="68" t="s">
        <v>159</v>
      </c>
      <c r="L211" s="87" t="s">
        <v>62</v>
      </c>
      <c r="M211" s="68" t="s">
        <v>151</v>
      </c>
      <c r="N211" s="97" t="s">
        <v>109</v>
      </c>
      <c r="O211" s="69">
        <v>75</v>
      </c>
      <c r="P211" s="87" t="s">
        <v>103</v>
      </c>
      <c r="Q211" s="203" t="s">
        <v>10</v>
      </c>
    </row>
    <row r="212" spans="1:17" ht="14" customHeight="1" x14ac:dyDescent="0.2">
      <c r="A212" s="143">
        <v>50</v>
      </c>
      <c r="B212" s="152">
        <v>5</v>
      </c>
      <c r="C212" s="170">
        <v>45274</v>
      </c>
      <c r="D212" s="69" t="s">
        <v>77</v>
      </c>
      <c r="E212" s="196">
        <v>0.58333333333333337</v>
      </c>
      <c r="F212" s="196">
        <v>0.66666666666666663</v>
      </c>
      <c r="G212" s="184">
        <f t="shared" si="9"/>
        <v>1.9999999999999982</v>
      </c>
      <c r="H212" s="87" t="s">
        <v>134</v>
      </c>
      <c r="I212" s="192" t="s">
        <v>135</v>
      </c>
      <c r="J212" s="192" t="s">
        <v>88</v>
      </c>
      <c r="K212" s="68" t="s">
        <v>136</v>
      </c>
      <c r="L212" s="87" t="s">
        <v>139</v>
      </c>
      <c r="M212" s="68" t="s">
        <v>139</v>
      </c>
      <c r="N212" s="97" t="s">
        <v>109</v>
      </c>
      <c r="O212" s="69">
        <v>75</v>
      </c>
      <c r="P212" s="87" t="s">
        <v>155</v>
      </c>
      <c r="Q212" s="203" t="s">
        <v>138</v>
      </c>
    </row>
    <row r="213" spans="1:17" ht="14" customHeight="1" x14ac:dyDescent="0.2">
      <c r="A213" s="143">
        <v>50</v>
      </c>
      <c r="B213" s="152">
        <v>5</v>
      </c>
      <c r="C213" s="170">
        <v>45274</v>
      </c>
      <c r="D213" s="69" t="s">
        <v>77</v>
      </c>
      <c r="E213" s="196">
        <v>0.625</v>
      </c>
      <c r="F213" s="196">
        <v>0.66666666666666663</v>
      </c>
      <c r="G213" s="184">
        <f t="shared" ref="G213" si="14">(F213-E213)*24</f>
        <v>0.99999999999999911</v>
      </c>
      <c r="H213" s="87" t="s">
        <v>149</v>
      </c>
      <c r="I213" s="192" t="s">
        <v>150</v>
      </c>
      <c r="J213" s="192" t="s">
        <v>88</v>
      </c>
      <c r="K213" s="68" t="s">
        <v>159</v>
      </c>
      <c r="L213" s="87" t="s">
        <v>152</v>
      </c>
      <c r="M213" s="68" t="s">
        <v>151</v>
      </c>
      <c r="N213" s="97" t="s">
        <v>109</v>
      </c>
      <c r="O213" s="69">
        <v>75</v>
      </c>
      <c r="P213" s="87" t="s">
        <v>103</v>
      </c>
      <c r="Q213" s="203" t="s">
        <v>10</v>
      </c>
    </row>
    <row r="214" spans="1:17" ht="14" customHeight="1" x14ac:dyDescent="0.2">
      <c r="A214" s="145">
        <v>50</v>
      </c>
      <c r="B214" s="178">
        <v>5</v>
      </c>
      <c r="C214" s="172">
        <v>45275</v>
      </c>
      <c r="D214" s="173" t="s">
        <v>78</v>
      </c>
      <c r="E214" s="200">
        <v>0.375</v>
      </c>
      <c r="F214" s="200">
        <v>0.45833333333333331</v>
      </c>
      <c r="G214" s="184">
        <f t="shared" si="9"/>
        <v>1.9999999999999996</v>
      </c>
      <c r="H214" s="175" t="s">
        <v>134</v>
      </c>
      <c r="I214" s="190" t="s">
        <v>135</v>
      </c>
      <c r="J214" s="190" t="s">
        <v>88</v>
      </c>
      <c r="K214" s="125" t="s">
        <v>100</v>
      </c>
      <c r="L214" s="175" t="s">
        <v>163</v>
      </c>
      <c r="M214" s="125" t="s">
        <v>164</v>
      </c>
      <c r="N214" s="176" t="s">
        <v>109</v>
      </c>
      <c r="O214" s="173">
        <v>75</v>
      </c>
      <c r="P214" s="175" t="s">
        <v>155</v>
      </c>
      <c r="Q214" s="204" t="s">
        <v>138</v>
      </c>
    </row>
    <row r="215" spans="1:17" ht="14" customHeight="1" x14ac:dyDescent="0.2">
      <c r="A215" s="143">
        <v>51</v>
      </c>
      <c r="B215" s="155">
        <v>6</v>
      </c>
      <c r="C215" s="127">
        <v>45278</v>
      </c>
      <c r="D215" s="69" t="s">
        <v>57</v>
      </c>
      <c r="E215" s="196">
        <v>0.375</v>
      </c>
      <c r="F215" s="196">
        <v>0.45833333333333331</v>
      </c>
      <c r="G215" s="183">
        <f t="shared" si="9"/>
        <v>1.9999999999999996</v>
      </c>
      <c r="H215" s="87" t="s">
        <v>134</v>
      </c>
      <c r="I215" s="192" t="s">
        <v>135</v>
      </c>
      <c r="J215" s="192" t="s">
        <v>88</v>
      </c>
      <c r="K215" s="68" t="s">
        <v>136</v>
      </c>
      <c r="L215" s="87" t="s">
        <v>139</v>
      </c>
      <c r="M215" s="68" t="s">
        <v>154</v>
      </c>
      <c r="N215" s="97" t="s">
        <v>109</v>
      </c>
      <c r="O215" s="69">
        <v>75</v>
      </c>
      <c r="P215" s="87" t="s">
        <v>141</v>
      </c>
      <c r="Q215" s="86" t="s">
        <v>138</v>
      </c>
    </row>
    <row r="216" spans="1:17" ht="14" customHeight="1" x14ac:dyDescent="0.2">
      <c r="A216" s="143">
        <v>51</v>
      </c>
      <c r="B216" s="155">
        <v>6</v>
      </c>
      <c r="C216" s="127">
        <v>45278</v>
      </c>
      <c r="D216" s="69" t="s">
        <v>72</v>
      </c>
      <c r="E216" s="196">
        <v>0.375</v>
      </c>
      <c r="F216" s="196">
        <v>0.45833333333333331</v>
      </c>
      <c r="G216" s="184">
        <f t="shared" si="9"/>
        <v>1.9999999999999996</v>
      </c>
      <c r="H216" s="87" t="s">
        <v>134</v>
      </c>
      <c r="I216" s="192" t="s">
        <v>135</v>
      </c>
      <c r="J216" s="192" t="s">
        <v>88</v>
      </c>
      <c r="K216" s="68" t="s">
        <v>136</v>
      </c>
      <c r="L216" s="87" t="s">
        <v>139</v>
      </c>
      <c r="M216" s="68" t="s">
        <v>139</v>
      </c>
      <c r="N216" s="97" t="s">
        <v>109</v>
      </c>
      <c r="O216" s="69">
        <v>75</v>
      </c>
      <c r="P216" s="87" t="s">
        <v>155</v>
      </c>
      <c r="Q216" s="86" t="s">
        <v>138</v>
      </c>
    </row>
    <row r="217" spans="1:17" ht="14" customHeight="1" x14ac:dyDescent="0.2">
      <c r="A217" s="143">
        <v>51</v>
      </c>
      <c r="B217" s="155">
        <v>6</v>
      </c>
      <c r="C217" s="127">
        <v>45279</v>
      </c>
      <c r="D217" s="69" t="s">
        <v>74</v>
      </c>
      <c r="E217" s="196">
        <v>0.375</v>
      </c>
      <c r="F217" s="196">
        <v>0.5</v>
      </c>
      <c r="G217" s="184">
        <f t="shared" si="9"/>
        <v>3</v>
      </c>
      <c r="H217" s="87" t="s">
        <v>134</v>
      </c>
      <c r="I217" s="192" t="s">
        <v>135</v>
      </c>
      <c r="J217" s="192" t="s">
        <v>88</v>
      </c>
      <c r="K217" s="68" t="s">
        <v>136</v>
      </c>
      <c r="L217" s="87" t="s">
        <v>152</v>
      </c>
      <c r="M217" s="68" t="s">
        <v>156</v>
      </c>
      <c r="N217" s="97" t="s">
        <v>109</v>
      </c>
      <c r="O217" s="69">
        <v>50</v>
      </c>
      <c r="P217" s="87" t="s">
        <v>103</v>
      </c>
      <c r="Q217" s="86" t="s">
        <v>126</v>
      </c>
    </row>
    <row r="218" spans="1:17" ht="14" customHeight="1" x14ac:dyDescent="0.2">
      <c r="A218" s="143">
        <v>51</v>
      </c>
      <c r="B218" s="155">
        <v>6</v>
      </c>
      <c r="C218" s="127">
        <v>45279</v>
      </c>
      <c r="D218" s="69" t="s">
        <v>74</v>
      </c>
      <c r="E218" s="196">
        <v>0.54166666666666663</v>
      </c>
      <c r="F218" s="196">
        <v>0.60416666666666663</v>
      </c>
      <c r="G218" s="184">
        <f t="shared" si="9"/>
        <v>1.5</v>
      </c>
      <c r="H218" s="87" t="s">
        <v>157</v>
      </c>
      <c r="I218" s="192" t="s">
        <v>158</v>
      </c>
      <c r="J218" s="192" t="s">
        <v>88</v>
      </c>
      <c r="K218" s="68" t="s">
        <v>158</v>
      </c>
      <c r="L218" s="87" t="s">
        <v>62</v>
      </c>
      <c r="M218" s="68" t="s">
        <v>162</v>
      </c>
      <c r="N218" s="97" t="s">
        <v>63</v>
      </c>
      <c r="O218" s="69">
        <v>25</v>
      </c>
      <c r="P218" s="87" t="s">
        <v>103</v>
      </c>
      <c r="Q218" s="86" t="s">
        <v>12</v>
      </c>
    </row>
    <row r="219" spans="1:17" ht="14" customHeight="1" x14ac:dyDescent="0.2">
      <c r="A219" s="143">
        <v>51</v>
      </c>
      <c r="B219" s="155">
        <v>6</v>
      </c>
      <c r="C219" s="127">
        <v>45279</v>
      </c>
      <c r="D219" s="69" t="s">
        <v>74</v>
      </c>
      <c r="E219" s="196">
        <v>0.60416666666666663</v>
      </c>
      <c r="F219" s="196">
        <v>0.66666666666666663</v>
      </c>
      <c r="G219" s="184">
        <f t="shared" si="9"/>
        <v>1.5</v>
      </c>
      <c r="H219" s="87" t="s">
        <v>157</v>
      </c>
      <c r="I219" s="192" t="s">
        <v>158</v>
      </c>
      <c r="J219" s="192" t="s">
        <v>88</v>
      </c>
      <c r="K219" s="68" t="s">
        <v>158</v>
      </c>
      <c r="L219" s="87" t="s">
        <v>62</v>
      </c>
      <c r="M219" s="68" t="s">
        <v>162</v>
      </c>
      <c r="N219" s="97" t="s">
        <v>65</v>
      </c>
      <c r="O219" s="69">
        <v>50</v>
      </c>
      <c r="P219" s="87" t="s">
        <v>103</v>
      </c>
      <c r="Q219" s="86" t="s">
        <v>12</v>
      </c>
    </row>
    <row r="220" spans="1:17" ht="14" customHeight="1" x14ac:dyDescent="0.2">
      <c r="A220" s="143">
        <v>51</v>
      </c>
      <c r="B220" s="155">
        <v>6</v>
      </c>
      <c r="C220" s="127">
        <v>45280</v>
      </c>
      <c r="D220" s="69" t="s">
        <v>77</v>
      </c>
      <c r="E220" s="196">
        <v>0.375</v>
      </c>
      <c r="F220" s="196">
        <v>0.45833333333333331</v>
      </c>
      <c r="G220" s="184">
        <f t="shared" si="9"/>
        <v>1.9999999999999996</v>
      </c>
      <c r="H220" s="87" t="s">
        <v>145</v>
      </c>
      <c r="I220" s="192" t="s">
        <v>146</v>
      </c>
      <c r="J220" s="192" t="s">
        <v>88</v>
      </c>
      <c r="K220" s="68" t="s">
        <v>159</v>
      </c>
      <c r="L220" s="87" t="s">
        <v>62</v>
      </c>
      <c r="M220" s="68" t="s">
        <v>147</v>
      </c>
      <c r="N220" s="97" t="s">
        <v>109</v>
      </c>
      <c r="O220" s="69">
        <v>75</v>
      </c>
      <c r="P220" s="87" t="s">
        <v>64</v>
      </c>
      <c r="Q220" s="86" t="s">
        <v>148</v>
      </c>
    </row>
    <row r="221" spans="1:17" ht="14" customHeight="1" x14ac:dyDescent="0.2">
      <c r="A221" s="143">
        <v>51</v>
      </c>
      <c r="B221" s="155">
        <v>6</v>
      </c>
      <c r="C221" s="127">
        <v>45280</v>
      </c>
      <c r="D221" s="69" t="s">
        <v>77</v>
      </c>
      <c r="E221" s="196">
        <v>0.375</v>
      </c>
      <c r="F221" s="196">
        <v>0.5</v>
      </c>
      <c r="G221" s="184">
        <f t="shared" si="9"/>
        <v>3</v>
      </c>
      <c r="H221" s="87" t="s">
        <v>149</v>
      </c>
      <c r="I221" s="192" t="s">
        <v>150</v>
      </c>
      <c r="J221" s="192" t="s">
        <v>88</v>
      </c>
      <c r="K221" s="68" t="s">
        <v>159</v>
      </c>
      <c r="L221" s="87" t="s">
        <v>62</v>
      </c>
      <c r="M221" s="68" t="s">
        <v>151</v>
      </c>
      <c r="N221" s="97" t="s">
        <v>109</v>
      </c>
      <c r="O221" s="69">
        <v>75</v>
      </c>
      <c r="P221" s="87" t="s">
        <v>103</v>
      </c>
      <c r="Q221" s="86" t="s">
        <v>10</v>
      </c>
    </row>
    <row r="222" spans="1:17" ht="14" customHeight="1" x14ac:dyDescent="0.2">
      <c r="A222" s="143">
        <v>51</v>
      </c>
      <c r="B222" s="155">
        <v>6</v>
      </c>
      <c r="C222" s="127">
        <v>45280</v>
      </c>
      <c r="D222" s="69" t="s">
        <v>77</v>
      </c>
      <c r="E222" s="196">
        <v>0.625</v>
      </c>
      <c r="F222" s="196">
        <v>0.66666666666666663</v>
      </c>
      <c r="G222" s="184">
        <f t="shared" ref="G222" si="15">(F222-E222)*24</f>
        <v>0.99999999999999911</v>
      </c>
      <c r="H222" s="87" t="s">
        <v>149</v>
      </c>
      <c r="I222" s="192" t="s">
        <v>150</v>
      </c>
      <c r="J222" s="192" t="s">
        <v>88</v>
      </c>
      <c r="K222" s="68" t="s">
        <v>159</v>
      </c>
      <c r="L222" s="87" t="s">
        <v>152</v>
      </c>
      <c r="M222" s="68" t="s">
        <v>151</v>
      </c>
      <c r="N222" s="97" t="s">
        <v>109</v>
      </c>
      <c r="O222" s="69">
        <v>75</v>
      </c>
      <c r="P222" s="87" t="s">
        <v>103</v>
      </c>
      <c r="Q222" s="86" t="s">
        <v>10</v>
      </c>
    </row>
    <row r="223" spans="1:17" ht="15" customHeight="1" x14ac:dyDescent="0.2">
      <c r="A223" s="144">
        <v>51</v>
      </c>
      <c r="B223" s="156">
        <v>6</v>
      </c>
      <c r="C223" s="140">
        <v>45280</v>
      </c>
      <c r="D223" s="71" t="s">
        <v>77</v>
      </c>
      <c r="E223" s="197">
        <v>0.58333333333333337</v>
      </c>
      <c r="F223" s="197">
        <v>0.66666666666666663</v>
      </c>
      <c r="G223" s="184">
        <f t="shared" si="9"/>
        <v>1.9999999999999982</v>
      </c>
      <c r="H223" s="93" t="s">
        <v>134</v>
      </c>
      <c r="I223" s="192" t="s">
        <v>135</v>
      </c>
      <c r="J223" s="192" t="s">
        <v>88</v>
      </c>
      <c r="K223" s="70" t="s">
        <v>136</v>
      </c>
      <c r="L223" s="93" t="s">
        <v>139</v>
      </c>
      <c r="M223" s="70" t="s">
        <v>139</v>
      </c>
      <c r="N223" s="98" t="s">
        <v>109</v>
      </c>
      <c r="O223" s="71">
        <v>75</v>
      </c>
      <c r="P223" s="93" t="s">
        <v>155</v>
      </c>
      <c r="Q223" s="86" t="s">
        <v>138</v>
      </c>
    </row>
    <row r="224" spans="1:17" ht="14" customHeight="1" x14ac:dyDescent="0.2">
      <c r="A224" s="142">
        <v>2</v>
      </c>
      <c r="B224" s="154">
        <v>7</v>
      </c>
      <c r="C224" s="133">
        <v>45300</v>
      </c>
      <c r="D224" s="67" t="s">
        <v>72</v>
      </c>
      <c r="E224" s="198">
        <v>0.375</v>
      </c>
      <c r="F224" s="198">
        <v>0.45833333333333331</v>
      </c>
      <c r="G224" s="183">
        <f t="shared" si="9"/>
        <v>1.9999999999999996</v>
      </c>
      <c r="H224" s="84" t="s">
        <v>134</v>
      </c>
      <c r="I224" s="191" t="s">
        <v>135</v>
      </c>
      <c r="J224" s="191" t="s">
        <v>88</v>
      </c>
      <c r="K224" s="68" t="s">
        <v>136</v>
      </c>
      <c r="L224" s="84"/>
      <c r="M224" s="66" t="s">
        <v>139</v>
      </c>
      <c r="N224" s="99" t="s">
        <v>109</v>
      </c>
      <c r="O224" s="67">
        <v>75</v>
      </c>
      <c r="P224" s="84" t="s">
        <v>155</v>
      </c>
      <c r="Q224" s="202" t="s">
        <v>138</v>
      </c>
    </row>
    <row r="225" spans="1:17" ht="14" customHeight="1" x14ac:dyDescent="0.2">
      <c r="A225" s="143">
        <v>2</v>
      </c>
      <c r="B225" s="155">
        <v>7</v>
      </c>
      <c r="C225" s="127">
        <v>45300</v>
      </c>
      <c r="D225" s="69" t="s">
        <v>72</v>
      </c>
      <c r="E225" s="196">
        <v>0.5</v>
      </c>
      <c r="F225" s="196">
        <v>0.58333333333333337</v>
      </c>
      <c r="G225" s="184">
        <f t="shared" si="9"/>
        <v>2.0000000000000009</v>
      </c>
      <c r="H225" s="87" t="s">
        <v>134</v>
      </c>
      <c r="I225" s="192" t="s">
        <v>135</v>
      </c>
      <c r="J225" s="192" t="s">
        <v>88</v>
      </c>
      <c r="K225" s="68" t="s">
        <v>136</v>
      </c>
      <c r="L225" s="87" t="s">
        <v>152</v>
      </c>
      <c r="M225" s="68" t="s">
        <v>160</v>
      </c>
      <c r="N225" s="97" t="s">
        <v>109</v>
      </c>
      <c r="O225" s="69">
        <v>10</v>
      </c>
      <c r="P225" s="87" t="s">
        <v>70</v>
      </c>
      <c r="Q225" s="203" t="s">
        <v>161</v>
      </c>
    </row>
    <row r="226" spans="1:17" ht="14" customHeight="1" x14ac:dyDescent="0.2">
      <c r="A226" s="143">
        <v>2</v>
      </c>
      <c r="B226" s="155">
        <v>7</v>
      </c>
      <c r="C226" s="127">
        <v>45301</v>
      </c>
      <c r="D226" s="69" t="s">
        <v>74</v>
      </c>
      <c r="E226" s="196">
        <v>0.375</v>
      </c>
      <c r="F226" s="196">
        <v>0.5</v>
      </c>
      <c r="G226" s="184">
        <f t="shared" si="9"/>
        <v>3</v>
      </c>
      <c r="H226" s="87" t="s">
        <v>134</v>
      </c>
      <c r="I226" s="192" t="s">
        <v>135</v>
      </c>
      <c r="J226" s="192" t="s">
        <v>88</v>
      </c>
      <c r="K226" s="68" t="s">
        <v>136</v>
      </c>
      <c r="L226" s="87" t="s">
        <v>152</v>
      </c>
      <c r="M226" s="68" t="s">
        <v>156</v>
      </c>
      <c r="N226" s="97" t="s">
        <v>109</v>
      </c>
      <c r="O226" s="69">
        <v>50</v>
      </c>
      <c r="P226" s="87" t="s">
        <v>103</v>
      </c>
      <c r="Q226" s="203" t="s">
        <v>126</v>
      </c>
    </row>
    <row r="227" spans="1:17" ht="14" customHeight="1" x14ac:dyDescent="0.2">
      <c r="A227" s="143">
        <v>2</v>
      </c>
      <c r="B227" s="155">
        <v>7</v>
      </c>
      <c r="C227" s="127">
        <v>45302</v>
      </c>
      <c r="D227" s="69" t="s">
        <v>77</v>
      </c>
      <c r="E227" s="196">
        <v>0.375</v>
      </c>
      <c r="F227" s="196">
        <v>0.45833333333333331</v>
      </c>
      <c r="G227" s="184">
        <f t="shared" si="9"/>
        <v>1.9999999999999996</v>
      </c>
      <c r="H227" s="87" t="s">
        <v>145</v>
      </c>
      <c r="I227" s="192" t="s">
        <v>146</v>
      </c>
      <c r="J227" s="192" t="s">
        <v>88</v>
      </c>
      <c r="K227" s="68" t="s">
        <v>159</v>
      </c>
      <c r="L227" s="87"/>
      <c r="M227" s="68" t="s">
        <v>147</v>
      </c>
      <c r="N227" s="97" t="s">
        <v>109</v>
      </c>
      <c r="O227" s="69">
        <v>75</v>
      </c>
      <c r="P227" s="87" t="s">
        <v>64</v>
      </c>
      <c r="Q227" s="203" t="s">
        <v>148</v>
      </c>
    </row>
    <row r="228" spans="1:17" ht="14" customHeight="1" x14ac:dyDescent="0.2">
      <c r="A228" s="143">
        <v>2</v>
      </c>
      <c r="B228" s="155">
        <v>7</v>
      </c>
      <c r="C228" s="127">
        <v>45302</v>
      </c>
      <c r="D228" s="69" t="s">
        <v>77</v>
      </c>
      <c r="E228" s="196">
        <v>0.375</v>
      </c>
      <c r="F228" s="196">
        <v>0.5</v>
      </c>
      <c r="G228" s="184">
        <f t="shared" si="9"/>
        <v>3</v>
      </c>
      <c r="H228" s="87" t="s">
        <v>149</v>
      </c>
      <c r="I228" s="192" t="s">
        <v>150</v>
      </c>
      <c r="J228" s="192" t="s">
        <v>88</v>
      </c>
      <c r="K228" s="68" t="s">
        <v>159</v>
      </c>
      <c r="L228" s="87" t="s">
        <v>62</v>
      </c>
      <c r="M228" s="68" t="s">
        <v>151</v>
      </c>
      <c r="N228" s="97" t="s">
        <v>109</v>
      </c>
      <c r="O228" s="69">
        <v>75</v>
      </c>
      <c r="P228" s="87" t="s">
        <v>103</v>
      </c>
      <c r="Q228" s="203" t="s">
        <v>10</v>
      </c>
    </row>
    <row r="229" spans="1:17" ht="14" customHeight="1" x14ac:dyDescent="0.2">
      <c r="A229" s="143">
        <v>2</v>
      </c>
      <c r="B229" s="155">
        <v>7</v>
      </c>
      <c r="C229" s="127">
        <v>45302</v>
      </c>
      <c r="D229" s="69" t="s">
        <v>77</v>
      </c>
      <c r="E229" s="196">
        <v>0.625</v>
      </c>
      <c r="F229" s="196">
        <v>0.66666666666666663</v>
      </c>
      <c r="G229" s="184">
        <f t="shared" ref="G229" si="16">(F229-E229)*24</f>
        <v>0.99999999999999911</v>
      </c>
      <c r="H229" s="87" t="s">
        <v>149</v>
      </c>
      <c r="I229" s="192" t="s">
        <v>150</v>
      </c>
      <c r="J229" s="192" t="s">
        <v>88</v>
      </c>
      <c r="K229" s="68" t="s">
        <v>159</v>
      </c>
      <c r="L229" s="87" t="s">
        <v>152</v>
      </c>
      <c r="M229" s="68" t="s">
        <v>151</v>
      </c>
      <c r="N229" s="97" t="s">
        <v>109</v>
      </c>
      <c r="O229" s="69">
        <v>75</v>
      </c>
      <c r="P229" s="87" t="s">
        <v>103</v>
      </c>
      <c r="Q229" s="203" t="s">
        <v>10</v>
      </c>
    </row>
    <row r="230" spans="1:17" ht="15" customHeight="1" x14ac:dyDescent="0.2">
      <c r="A230" s="144">
        <v>3</v>
      </c>
      <c r="B230" s="156">
        <v>7</v>
      </c>
      <c r="C230" s="140">
        <v>45302</v>
      </c>
      <c r="D230" s="71" t="s">
        <v>77</v>
      </c>
      <c r="E230" s="197">
        <v>0.58333333333333337</v>
      </c>
      <c r="F230" s="197">
        <v>0.66666666666666663</v>
      </c>
      <c r="G230" s="184">
        <f t="shared" si="9"/>
        <v>1.9999999999999982</v>
      </c>
      <c r="H230" s="93" t="s">
        <v>134</v>
      </c>
      <c r="I230" s="192" t="s">
        <v>135</v>
      </c>
      <c r="J230" s="192" t="s">
        <v>88</v>
      </c>
      <c r="K230" s="70" t="s">
        <v>136</v>
      </c>
      <c r="L230" s="93" t="s">
        <v>139</v>
      </c>
      <c r="M230" s="70" t="s">
        <v>139</v>
      </c>
      <c r="N230" s="98" t="s">
        <v>109</v>
      </c>
      <c r="O230" s="71">
        <v>75</v>
      </c>
      <c r="P230" s="93" t="s">
        <v>155</v>
      </c>
      <c r="Q230" s="204" t="s">
        <v>138</v>
      </c>
    </row>
    <row r="231" spans="1:17" ht="14" customHeight="1" x14ac:dyDescent="0.2">
      <c r="A231" s="142">
        <v>3</v>
      </c>
      <c r="B231" s="154">
        <v>8</v>
      </c>
      <c r="C231" s="133">
        <v>45307</v>
      </c>
      <c r="D231" s="67" t="s">
        <v>72</v>
      </c>
      <c r="E231" s="198">
        <v>0.375</v>
      </c>
      <c r="F231" s="198">
        <v>0.45833333333333331</v>
      </c>
      <c r="G231" s="183">
        <f t="shared" si="9"/>
        <v>1.9999999999999996</v>
      </c>
      <c r="H231" s="84" t="s">
        <v>134</v>
      </c>
      <c r="I231" s="191" t="s">
        <v>135</v>
      </c>
      <c r="J231" s="191" t="s">
        <v>88</v>
      </c>
      <c r="K231" s="68" t="s">
        <v>136</v>
      </c>
      <c r="L231" s="84" t="s">
        <v>139</v>
      </c>
      <c r="M231" s="66" t="s">
        <v>139</v>
      </c>
      <c r="N231" s="99" t="s">
        <v>109</v>
      </c>
      <c r="O231" s="67">
        <v>75</v>
      </c>
      <c r="P231" s="84" t="s">
        <v>155</v>
      </c>
      <c r="Q231" s="86" t="s">
        <v>165</v>
      </c>
    </row>
    <row r="232" spans="1:17" ht="14" customHeight="1" x14ac:dyDescent="0.2">
      <c r="A232" s="143">
        <v>3</v>
      </c>
      <c r="B232" s="155">
        <v>8</v>
      </c>
      <c r="C232" s="127">
        <v>45308</v>
      </c>
      <c r="D232" s="69" t="s">
        <v>74</v>
      </c>
      <c r="E232" s="196">
        <v>0.375</v>
      </c>
      <c r="F232" s="196">
        <v>0.5</v>
      </c>
      <c r="G232" s="184">
        <f t="shared" si="9"/>
        <v>3</v>
      </c>
      <c r="H232" s="87" t="s">
        <v>134</v>
      </c>
      <c r="I232" s="192" t="s">
        <v>135</v>
      </c>
      <c r="J232" s="192" t="s">
        <v>88</v>
      </c>
      <c r="K232" s="68" t="s">
        <v>136</v>
      </c>
      <c r="L232" s="87" t="s">
        <v>152</v>
      </c>
      <c r="M232" s="68" t="s">
        <v>156</v>
      </c>
      <c r="N232" s="97" t="s">
        <v>109</v>
      </c>
      <c r="O232" s="69">
        <v>50</v>
      </c>
      <c r="P232" s="87" t="s">
        <v>103</v>
      </c>
      <c r="Q232" s="86" t="s">
        <v>126</v>
      </c>
    </row>
    <row r="233" spans="1:17" ht="14" customHeight="1" x14ac:dyDescent="0.2">
      <c r="A233" s="143">
        <v>3</v>
      </c>
      <c r="B233" s="155">
        <v>8</v>
      </c>
      <c r="C233" s="127">
        <v>45309</v>
      </c>
      <c r="D233" s="69" t="s">
        <v>77</v>
      </c>
      <c r="E233" s="196">
        <v>0.375</v>
      </c>
      <c r="F233" s="196">
        <v>0.45833333333333331</v>
      </c>
      <c r="G233" s="184">
        <f t="shared" si="9"/>
        <v>1.9999999999999996</v>
      </c>
      <c r="H233" s="87" t="s">
        <v>145</v>
      </c>
      <c r="I233" s="192" t="s">
        <v>146</v>
      </c>
      <c r="J233" s="192" t="s">
        <v>88</v>
      </c>
      <c r="K233" s="68" t="s">
        <v>147</v>
      </c>
      <c r="L233" s="87" t="s">
        <v>62</v>
      </c>
      <c r="M233" s="68" t="s">
        <v>147</v>
      </c>
      <c r="N233" s="97" t="s">
        <v>109</v>
      </c>
      <c r="O233" s="69">
        <v>75</v>
      </c>
      <c r="P233" s="87" t="s">
        <v>64</v>
      </c>
      <c r="Q233" s="86" t="s">
        <v>148</v>
      </c>
    </row>
    <row r="234" spans="1:17" ht="14" customHeight="1" x14ac:dyDescent="0.2">
      <c r="A234" s="143">
        <v>3</v>
      </c>
      <c r="B234" s="155">
        <v>8</v>
      </c>
      <c r="C234" s="127">
        <v>45309</v>
      </c>
      <c r="D234" s="69" t="s">
        <v>77</v>
      </c>
      <c r="E234" s="196">
        <v>0.375</v>
      </c>
      <c r="F234" s="196">
        <v>0.5</v>
      </c>
      <c r="G234" s="184">
        <f t="shared" si="9"/>
        <v>3</v>
      </c>
      <c r="H234" s="87" t="s">
        <v>149</v>
      </c>
      <c r="I234" s="192" t="s">
        <v>150</v>
      </c>
      <c r="J234" s="192" t="s">
        <v>88</v>
      </c>
      <c r="K234" s="68" t="s">
        <v>151</v>
      </c>
      <c r="L234" s="87" t="s">
        <v>62</v>
      </c>
      <c r="M234" s="68" t="s">
        <v>151</v>
      </c>
      <c r="N234" s="97" t="s">
        <v>109</v>
      </c>
      <c r="O234" s="69">
        <v>75</v>
      </c>
      <c r="P234" s="87" t="s">
        <v>103</v>
      </c>
      <c r="Q234" s="86" t="s">
        <v>10</v>
      </c>
    </row>
    <row r="235" spans="1:17" ht="14" customHeight="1" x14ac:dyDescent="0.2">
      <c r="A235" s="143">
        <v>3</v>
      </c>
      <c r="B235" s="155">
        <v>8</v>
      </c>
      <c r="C235" s="127">
        <v>45309</v>
      </c>
      <c r="D235" s="69" t="s">
        <v>77</v>
      </c>
      <c r="E235" s="196">
        <v>0.58333333333333337</v>
      </c>
      <c r="F235" s="196">
        <v>0.66666666666666663</v>
      </c>
      <c r="G235" s="184">
        <f t="shared" si="9"/>
        <v>1.9999999999999982</v>
      </c>
      <c r="H235" s="87" t="s">
        <v>134</v>
      </c>
      <c r="I235" s="192" t="s">
        <v>135</v>
      </c>
      <c r="J235" s="192" t="s">
        <v>88</v>
      </c>
      <c r="K235" s="68" t="s">
        <v>136</v>
      </c>
      <c r="L235" s="87" t="s">
        <v>139</v>
      </c>
      <c r="M235" s="68" t="s">
        <v>139</v>
      </c>
      <c r="N235" s="97" t="s">
        <v>109</v>
      </c>
      <c r="O235" s="69">
        <v>75</v>
      </c>
      <c r="P235" s="87" t="s">
        <v>155</v>
      </c>
      <c r="Q235" s="86" t="s">
        <v>165</v>
      </c>
    </row>
    <row r="236" spans="1:17" ht="14" customHeight="1" x14ac:dyDescent="0.2">
      <c r="A236" s="143">
        <v>3</v>
      </c>
      <c r="B236" s="155">
        <v>8</v>
      </c>
      <c r="C236" s="127">
        <v>45309</v>
      </c>
      <c r="D236" s="69" t="s">
        <v>77</v>
      </c>
      <c r="E236" s="196">
        <v>0.625</v>
      </c>
      <c r="F236" s="196">
        <v>0.66666666666666663</v>
      </c>
      <c r="G236" s="184">
        <f t="shared" ref="G236" si="17">(F236-E236)*24</f>
        <v>0.99999999999999911</v>
      </c>
      <c r="H236" s="87" t="s">
        <v>149</v>
      </c>
      <c r="I236" s="192" t="s">
        <v>150</v>
      </c>
      <c r="J236" s="192" t="s">
        <v>88</v>
      </c>
      <c r="K236" s="68" t="s">
        <v>151</v>
      </c>
      <c r="L236" s="87" t="s">
        <v>152</v>
      </c>
      <c r="M236" s="68" t="s">
        <v>151</v>
      </c>
      <c r="N236" s="97" t="s">
        <v>109</v>
      </c>
      <c r="O236" s="69">
        <v>75</v>
      </c>
      <c r="P236" s="87" t="s">
        <v>103</v>
      </c>
      <c r="Q236" s="86" t="s">
        <v>10</v>
      </c>
    </row>
    <row r="237" spans="1:17" ht="14" customHeight="1" x14ac:dyDescent="0.2">
      <c r="A237" s="143">
        <v>3</v>
      </c>
      <c r="B237" s="155">
        <v>8</v>
      </c>
      <c r="C237" s="127">
        <v>45310</v>
      </c>
      <c r="D237" s="69" t="s">
        <v>78</v>
      </c>
      <c r="E237" s="196">
        <v>0.375</v>
      </c>
      <c r="F237" s="196">
        <v>0.45833333333333331</v>
      </c>
      <c r="G237" s="184">
        <f t="shared" ref="G237" si="18">(F237-E237)*24</f>
        <v>1.9999999999999996</v>
      </c>
      <c r="H237" s="87" t="s">
        <v>134</v>
      </c>
      <c r="I237" s="192" t="s">
        <v>135</v>
      </c>
      <c r="J237" s="192" t="s">
        <v>88</v>
      </c>
      <c r="K237" s="68" t="s">
        <v>100</v>
      </c>
      <c r="L237" s="87" t="s">
        <v>163</v>
      </c>
      <c r="M237" s="68" t="s">
        <v>166</v>
      </c>
      <c r="N237" s="97" t="s">
        <v>109</v>
      </c>
      <c r="O237" s="69">
        <v>75</v>
      </c>
      <c r="P237" s="87" t="s">
        <v>66</v>
      </c>
      <c r="Q237" s="86" t="s">
        <v>165</v>
      </c>
    </row>
    <row r="238" spans="1:17" ht="15" customHeight="1" thickBot="1" x14ac:dyDescent="0.25">
      <c r="A238" s="144">
        <v>3</v>
      </c>
      <c r="B238" s="156">
        <v>8</v>
      </c>
      <c r="C238" s="140">
        <v>45310</v>
      </c>
      <c r="D238" s="71" t="s">
        <v>78</v>
      </c>
      <c r="E238" s="197">
        <v>0.54166666666666663</v>
      </c>
      <c r="F238" s="197">
        <v>0.70833333333333337</v>
      </c>
      <c r="G238" s="184">
        <f t="shared" si="9"/>
        <v>4.0000000000000018</v>
      </c>
      <c r="H238" s="93" t="s">
        <v>134</v>
      </c>
      <c r="I238" s="192" t="s">
        <v>135</v>
      </c>
      <c r="J238" s="192" t="s">
        <v>88</v>
      </c>
      <c r="K238" s="70" t="s">
        <v>100</v>
      </c>
      <c r="L238" s="93" t="s">
        <v>163</v>
      </c>
      <c r="M238" s="70" t="s">
        <v>167</v>
      </c>
      <c r="N238" s="98" t="s">
        <v>109</v>
      </c>
      <c r="O238" s="71">
        <v>75</v>
      </c>
      <c r="P238" s="93" t="s">
        <v>66</v>
      </c>
      <c r="Q238" s="86" t="s">
        <v>165</v>
      </c>
    </row>
    <row r="239" spans="1:17" ht="14" customHeight="1" x14ac:dyDescent="0.2">
      <c r="A239" s="142">
        <v>4</v>
      </c>
      <c r="B239" s="154">
        <v>9</v>
      </c>
      <c r="C239" s="133">
        <v>45313</v>
      </c>
      <c r="D239" s="67" t="s">
        <v>57</v>
      </c>
      <c r="E239" s="198">
        <v>0.375</v>
      </c>
      <c r="F239" s="198">
        <v>0.5</v>
      </c>
      <c r="G239" s="183">
        <f t="shared" si="9"/>
        <v>3</v>
      </c>
      <c r="H239" s="84" t="s">
        <v>134</v>
      </c>
      <c r="I239" s="191" t="s">
        <v>135</v>
      </c>
      <c r="J239" s="191" t="s">
        <v>88</v>
      </c>
      <c r="K239" s="66" t="s">
        <v>100</v>
      </c>
      <c r="L239" s="84" t="s">
        <v>125</v>
      </c>
      <c r="M239" s="66" t="s">
        <v>125</v>
      </c>
      <c r="N239" s="99" t="s">
        <v>65</v>
      </c>
      <c r="O239" s="67">
        <v>25</v>
      </c>
      <c r="P239" s="84" t="s">
        <v>70</v>
      </c>
      <c r="Q239" s="96" t="s">
        <v>107</v>
      </c>
    </row>
    <row r="240" spans="1:17" ht="14" customHeight="1" x14ac:dyDescent="0.2">
      <c r="A240" s="143">
        <v>4</v>
      </c>
      <c r="B240" s="155">
        <v>9</v>
      </c>
      <c r="C240" s="127">
        <v>45313</v>
      </c>
      <c r="D240" s="69" t="s">
        <v>57</v>
      </c>
      <c r="E240" s="196">
        <v>0.375</v>
      </c>
      <c r="F240" s="196">
        <v>0.5</v>
      </c>
      <c r="G240" s="184">
        <f t="shared" si="9"/>
        <v>3</v>
      </c>
      <c r="H240" s="87" t="s">
        <v>134</v>
      </c>
      <c r="I240" s="192" t="s">
        <v>135</v>
      </c>
      <c r="J240" s="192" t="s">
        <v>88</v>
      </c>
      <c r="K240" s="68" t="s">
        <v>100</v>
      </c>
      <c r="L240" s="87" t="s">
        <v>125</v>
      </c>
      <c r="M240" s="68" t="s">
        <v>125</v>
      </c>
      <c r="N240" s="97" t="s">
        <v>65</v>
      </c>
      <c r="O240" s="69">
        <v>25</v>
      </c>
      <c r="P240" s="87" t="s">
        <v>83</v>
      </c>
      <c r="Q240" s="86" t="s">
        <v>168</v>
      </c>
    </row>
    <row r="241" spans="1:17" ht="15" customHeight="1" x14ac:dyDescent="0.2">
      <c r="A241" s="143">
        <v>4</v>
      </c>
      <c r="B241" s="155">
        <v>9</v>
      </c>
      <c r="C241" s="127">
        <v>45313</v>
      </c>
      <c r="D241" s="69" t="s">
        <v>57</v>
      </c>
      <c r="E241" s="196">
        <v>0.375</v>
      </c>
      <c r="F241" s="196">
        <v>0.5</v>
      </c>
      <c r="G241" s="184">
        <f t="shared" si="9"/>
        <v>3</v>
      </c>
      <c r="H241" s="87" t="s">
        <v>134</v>
      </c>
      <c r="I241" s="192" t="s">
        <v>135</v>
      </c>
      <c r="J241" s="192" t="s">
        <v>88</v>
      </c>
      <c r="K241" s="68" t="s">
        <v>100</v>
      </c>
      <c r="L241" s="87" t="s">
        <v>125</v>
      </c>
      <c r="M241" s="68" t="s">
        <v>125</v>
      </c>
      <c r="N241" s="97" t="s">
        <v>63</v>
      </c>
      <c r="O241" s="69">
        <v>25</v>
      </c>
      <c r="P241" s="87" t="s">
        <v>103</v>
      </c>
      <c r="Q241" s="86" t="s">
        <v>169</v>
      </c>
    </row>
    <row r="242" spans="1:17" ht="15" customHeight="1" x14ac:dyDescent="0.2">
      <c r="A242" s="143">
        <v>4</v>
      </c>
      <c r="B242" s="155">
        <v>9</v>
      </c>
      <c r="C242" s="127">
        <v>45315</v>
      </c>
      <c r="D242" s="69" t="s">
        <v>74</v>
      </c>
      <c r="E242" s="196">
        <v>0.375</v>
      </c>
      <c r="F242" s="196">
        <v>0.66666666666666663</v>
      </c>
      <c r="G242" s="184">
        <f t="shared" si="9"/>
        <v>6.9999999999999991</v>
      </c>
      <c r="H242" s="87" t="s">
        <v>58</v>
      </c>
      <c r="I242" s="192" t="s">
        <v>87</v>
      </c>
      <c r="J242" s="192" t="s">
        <v>88</v>
      </c>
      <c r="K242" s="68" t="s">
        <v>100</v>
      </c>
      <c r="L242" s="87" t="s">
        <v>125</v>
      </c>
      <c r="M242" s="68" t="s">
        <v>125</v>
      </c>
      <c r="N242" s="97" t="s">
        <v>109</v>
      </c>
      <c r="O242" s="69">
        <v>25</v>
      </c>
      <c r="P242" s="87" t="s">
        <v>70</v>
      </c>
      <c r="Q242" s="86" t="s">
        <v>170</v>
      </c>
    </row>
    <row r="243" spans="1:17" ht="15" customHeight="1" thickBot="1" x14ac:dyDescent="0.25">
      <c r="A243" s="144">
        <v>4</v>
      </c>
      <c r="B243" s="156">
        <v>9</v>
      </c>
      <c r="C243" s="140">
        <v>45316</v>
      </c>
      <c r="D243" s="71" t="s">
        <v>77</v>
      </c>
      <c r="E243" s="197">
        <v>0.375</v>
      </c>
      <c r="F243" s="197">
        <v>0.66666666666666663</v>
      </c>
      <c r="G243" s="120">
        <f t="shared" si="9"/>
        <v>6.9999999999999991</v>
      </c>
      <c r="H243" s="93" t="s">
        <v>58</v>
      </c>
      <c r="I243" s="190" t="s">
        <v>87</v>
      </c>
      <c r="J243" s="190" t="s">
        <v>88</v>
      </c>
      <c r="K243" s="70" t="s">
        <v>100</v>
      </c>
      <c r="L243" s="93" t="s">
        <v>125</v>
      </c>
      <c r="M243" s="70" t="s">
        <v>125</v>
      </c>
      <c r="N243" s="98" t="s">
        <v>109</v>
      </c>
      <c r="O243" s="71">
        <v>25</v>
      </c>
      <c r="P243" s="93" t="s">
        <v>70</v>
      </c>
      <c r="Q243" s="95" t="s">
        <v>170</v>
      </c>
    </row>
    <row r="244" spans="1:17" ht="15" customHeight="1" x14ac:dyDescent="0.2">
      <c r="A244" s="143">
        <v>5</v>
      </c>
      <c r="B244" s="155">
        <v>10</v>
      </c>
      <c r="C244" s="127">
        <v>45323</v>
      </c>
      <c r="D244" s="69" t="s">
        <v>77</v>
      </c>
      <c r="E244" s="196">
        <v>0.375</v>
      </c>
      <c r="F244" s="196">
        <v>0.66666666666666663</v>
      </c>
      <c r="G244" s="184">
        <f t="shared" si="9"/>
        <v>6.9999999999999991</v>
      </c>
      <c r="H244" s="87" t="s">
        <v>58</v>
      </c>
      <c r="I244" s="192" t="s">
        <v>87</v>
      </c>
      <c r="J244" s="192" t="s">
        <v>88</v>
      </c>
      <c r="K244" s="68" t="s">
        <v>100</v>
      </c>
      <c r="L244" s="87" t="s">
        <v>115</v>
      </c>
      <c r="M244" s="68" t="s">
        <v>171</v>
      </c>
      <c r="N244" s="97" t="s">
        <v>109</v>
      </c>
      <c r="O244" s="69">
        <v>25</v>
      </c>
      <c r="P244" s="87" t="s">
        <v>70</v>
      </c>
      <c r="Q244" s="86" t="s">
        <v>170</v>
      </c>
    </row>
    <row r="245" spans="1:17" ht="17" thickBot="1" x14ac:dyDescent="0.25">
      <c r="A245" s="144">
        <v>5</v>
      </c>
      <c r="B245" s="156">
        <v>10</v>
      </c>
      <c r="C245" s="140">
        <v>45324</v>
      </c>
      <c r="D245" s="71" t="s">
        <v>78</v>
      </c>
      <c r="E245" s="197">
        <v>0.375</v>
      </c>
      <c r="F245" s="197">
        <v>0.45833333333333331</v>
      </c>
      <c r="G245" s="120">
        <f t="shared" si="9"/>
        <v>1.9999999999999996</v>
      </c>
      <c r="H245" s="93" t="s">
        <v>134</v>
      </c>
      <c r="I245" s="190" t="s">
        <v>135</v>
      </c>
      <c r="J245" s="190" t="s">
        <v>88</v>
      </c>
      <c r="K245" s="70" t="s">
        <v>100</v>
      </c>
      <c r="L245" s="93" t="s">
        <v>115</v>
      </c>
      <c r="M245" s="70" t="s">
        <v>171</v>
      </c>
      <c r="N245" s="98" t="s">
        <v>109</v>
      </c>
      <c r="O245" s="71">
        <v>25</v>
      </c>
      <c r="P245" s="93" t="s">
        <v>70</v>
      </c>
      <c r="Q245" s="95" t="s">
        <v>172</v>
      </c>
    </row>
    <row r="246" spans="1:17" x14ac:dyDescent="0.2">
      <c r="Q246" s="201"/>
    </row>
  </sheetData>
  <autoFilter ref="A1:Q245" xr:uid="{BEBBD05A-4FA5-5140-AC0A-1DE4C0E7E4E5}"/>
  <conditionalFormatting sqref="E114:F114 R4 M133:M136 M130:M131 E171:F171 A165:B165 A2:B2 R114:XFD114 A239:F239 A21:B21 C114:C125 D115:F125 C139:F160 C167:F170 C171 C178:F184 A186:F186 C187:F192 A196:F196 A205:F205 A215:F215 A224:F224 A231:F231 C197:F202 C206:F212 C216:F221 C225:F228 C232:F235 AC2:XFD7 N159:XFD160 N158:P158 R158:XFD158 C161:C163 R161:XFD164 C37:H40 O90:XFD90 O78:XFD78 O80:XFD80 O88:XFD88 O38:XFD38 O40:XFD40 O54:XFD54 O56:XFD56 O58:XFD58 O60:XFD60 O68:XFD68 O70:XFD70 A245:F245 D23:H36 M170:M171 A137:I137 A47:I47 C138:I138 C176:H176 A71:I71 A177:H177 N5:R7 N115:XFD157 H115:H177 C41:I46 N69:XFD69 N39:XFD39 N8:XFD37 N61:XFD67 N59:XFD59 N57:XFD57 N55:XFD55 N41:XFD53 N81:XFD87 N79:XFD79 N71:XFD77 H5:H87 N89:XFD89 N91:XFD113 E4:G4 H4:I40 A129:I129 C126:I128 D5:G22 C48:I70 C130:L136 C113:I113 A1:XFD1 G114:I125 A112:I112 A97:I97 D2:R3 A246:I1048576 C72:I96 C98:I111 J4:M129 G139:J163 J137:M138 K139:K160 M139:M160 L139:L163 J167:J175 K167:M169 C165:M166 G180:I184 G178:H179 I167:I179 K172:M175 G167:H175 C172:F175 N165:XFD184 N247:XFD1048576 N246:P246 R246:XFD246 J176:M184 G186:H192 C185:XFD185 G196:H202 C193:H195 I186:XFD195 C203:H204 G214:XFD216 C214:F214 C213:I213 C222:I222 C230:F230 C238:F238 C240:F244 J238:M1048576 N238:XFD245 G238:I245 G205:I212 I196:I204 J196:XFD213 G217:I221 C229:XFD229 C236:XFD237 J217:XFD222 C223:XFD223 G224:XFD228 G230:XFD235">
    <cfRule type="containsText" dxfId="190" priority="60" operator="containsText" text="VACATURE">
      <formula>NOT(ISERROR(SEARCH("VACATURE",A1)))</formula>
    </cfRule>
  </conditionalFormatting>
  <conditionalFormatting sqref="E119:F119 C172:F172 N153:P154 E173:F175 R153:XFD154 N155:XFD157 A2:B2 A239:F239 E183:F184 M133:M136 M119:M126 A21:B21 C114:F115 C120:F125 M128:M131 C139:F160 C167:F169 D178:F182 A186:F186 E191:F192 C187:F190 A196:F196 C197:F200 A205:F205 A215:F215 A224:F224 A231:F231 E201:F202 C206:F212 C216:F221 C225:F228 C232:F235 AC2:XFD7 N159:XFD160 N158:P158 R158:XFD158 R161:XFD164 C161:C163 C37:H40 O90:XFD90 O78:XFD78 O80:XFD80 O88:XFD88 O38:XFD38 O40:XFD40 O54:XFD54 O56:XFD56 O58:XFD58 O60:XFD60 O68:XFD68 O70:XFD70 A245:F245 D23:H36 A137:I137 A47:I47 C113:I113 C138:I138 A1:I1 N1:XFD1 E176:H176 A112:I112 A71:I71 K114:M115 C166:I166 A165:I165 N165:XFD169 A177:H177 N2:R7 J127:M127 N119:XFD152 H112:H169 C41:I46 N69:XFD69 N39:XFD39 N8:XFD37 N61:XFD67 N59:XFD59 N57:XFD57 N55:XFD55 N41:XFD53 N81:XFD87 N79:XFD79 N71:XFD77 H1:H87 N89:XFD89 N91:XFD115 A129:I129 C126:I128 G167:H175 D2:I22 C48:I70 J114:J126 G114:I125 J128:L136 C130:I136 A97:I97 H23:I40 C72:I96 C98:I111 J1:M113 K116:L126 G139:J163 J137:M138 K139:K160 M139:M160 L139:L163 J167:J175 K167:M169 J165:M166 G180:I184 G178:H179 I167:I179 K172:M175 C173:C176 N172:XFD184 N246:P246 R246:XFD246 H172:H184 J176:M184 C178:C185 E185:XFD185 G186:H192 G196:H202 C191:C193 E193:H193 H204:H212 C201:C203 E203:H203 C194:H195 J195:Q195 J186:XFD194 C204:H204 G214:XFD216 C214:F214 C213:I213 C222:I222 C230:F230 C238:F238 C240:F244 A246:I1048576 N247:XFD1048576 J238:M1048576 H244:H1048576 N238:XFD245 G238:I245 G205:I212 I186:I204 J196:XFD213 G217:I221 C229:XFD229 C236:XFD237 J217:XFD222 C223:XFD223 G224:XFD228 G230:XFD235">
    <cfRule type="expression" dxfId="189" priority="59">
      <formula>$K1="Test"</formula>
    </cfRule>
  </conditionalFormatting>
  <conditionalFormatting sqref="C119:D119 R195:XFD195 R214:XFD214">
    <cfRule type="expression" dxfId="188" priority="61">
      <formula>#REF!="Test"</formula>
    </cfRule>
  </conditionalFormatting>
  <conditionalFormatting sqref="C183 C118:D118 C122:D122 N118:XFD118 N122:XFD122 D192:D193">
    <cfRule type="expression" dxfId="187" priority="62">
      <formula>$K119="Test"</formula>
    </cfRule>
  </conditionalFormatting>
  <conditionalFormatting sqref="E118:F118 M116:M118 H118 H120 H122 H124 H130 H132 H134 E171:F171 C170:F170 M120:M122 N120:XFD121 H212 H223 H230:H231 H204 H126:H128 C171 N116:XFD117 H116 M170:XFD171 H170:H172 H194:H195 H214 H235 H237:H245">
    <cfRule type="expression" dxfId="186" priority="63">
      <formula>$M116="Test"</formula>
    </cfRule>
  </conditionalFormatting>
  <conditionalFormatting sqref="P118">
    <cfRule type="expression" dxfId="185" priority="58">
      <formula>$M118="Test"</formula>
    </cfRule>
  </conditionalFormatting>
  <conditionalFormatting sqref="C116:C119">
    <cfRule type="expression" dxfId="184" priority="57">
      <formula>$K116="Test"</formula>
    </cfRule>
  </conditionalFormatting>
  <conditionalFormatting sqref="C117">
    <cfRule type="expression" dxfId="183" priority="56">
      <formula>$K117="Test"</formula>
    </cfRule>
  </conditionalFormatting>
  <conditionalFormatting sqref="C118">
    <cfRule type="expression" dxfId="182" priority="55">
      <formula>$K118="Test"</formula>
    </cfRule>
  </conditionalFormatting>
  <conditionalFormatting sqref="C119">
    <cfRule type="expression" dxfId="181" priority="54">
      <formula>$K119="Test"</formula>
    </cfRule>
  </conditionalFormatting>
  <conditionalFormatting sqref="E122:F122">
    <cfRule type="expression" dxfId="180" priority="53">
      <formula>$M122="Test"</formula>
    </cfRule>
  </conditionalFormatting>
  <conditionalFormatting sqref="P122:P123">
    <cfRule type="expression" dxfId="179" priority="52">
      <formula>$M122="Test"</formula>
    </cfRule>
  </conditionalFormatting>
  <conditionalFormatting sqref="C120:C123">
    <cfRule type="expression" dxfId="178" priority="51">
      <formula>$K120="Test"</formula>
    </cfRule>
  </conditionalFormatting>
  <conditionalFormatting sqref="C121">
    <cfRule type="expression" dxfId="177" priority="50">
      <formula>$K121="Test"</formula>
    </cfRule>
  </conditionalFormatting>
  <conditionalFormatting sqref="C122">
    <cfRule type="expression" dxfId="176" priority="49">
      <formula>$K122="Test"</formula>
    </cfRule>
  </conditionalFormatting>
  <conditionalFormatting sqref="Q122">
    <cfRule type="expression" dxfId="175" priority="47">
      <formula>$K123="Test"</formula>
    </cfRule>
  </conditionalFormatting>
  <conditionalFormatting sqref="Q120:Q121">
    <cfRule type="expression" dxfId="174" priority="48">
      <formula>$M120="Test"</formula>
    </cfRule>
  </conditionalFormatting>
  <conditionalFormatting sqref="P123">
    <cfRule type="expression" dxfId="173" priority="46">
      <formula>$K124="Test"</formula>
    </cfRule>
  </conditionalFormatting>
  <conditionalFormatting sqref="Q154">
    <cfRule type="expression" dxfId="172" priority="64">
      <formula>$K153="Test"</formula>
    </cfRule>
  </conditionalFormatting>
  <conditionalFormatting sqref="Q153">
    <cfRule type="expression" dxfId="171" priority="45">
      <formula>$K153="Test"</formula>
    </cfRule>
  </conditionalFormatting>
  <conditionalFormatting sqref="Q160">
    <cfRule type="expression" dxfId="170" priority="44">
      <formula>$K159="Test"</formula>
    </cfRule>
  </conditionalFormatting>
  <conditionalFormatting sqref="Q159">
    <cfRule type="expression" dxfId="169" priority="43">
      <formula>$K159="Test"</formula>
    </cfRule>
  </conditionalFormatting>
  <conditionalFormatting sqref="D174:D175">
    <cfRule type="expression" dxfId="168" priority="65">
      <formula>$K172="Test"</formula>
    </cfRule>
  </conditionalFormatting>
  <conditionalFormatting sqref="D173">
    <cfRule type="expression" dxfId="167" priority="66">
      <formula>$M171="Test"</formula>
    </cfRule>
  </conditionalFormatting>
  <conditionalFormatting sqref="H182">
    <cfRule type="expression" dxfId="166" priority="40">
      <formula>$M182="Test"</formula>
    </cfRule>
  </conditionalFormatting>
  <conditionalFormatting sqref="D184:D185">
    <cfRule type="expression" dxfId="165" priority="41">
      <formula>$K182="Test"</formula>
    </cfRule>
  </conditionalFormatting>
  <conditionalFormatting sqref="D183">
    <cfRule type="expression" dxfId="164" priority="42">
      <formula>$M181="Test"</formula>
    </cfRule>
  </conditionalFormatting>
  <conditionalFormatting sqref="H177">
    <cfRule type="expression" dxfId="163" priority="39">
      <formula>$M177="Test"</formula>
    </cfRule>
  </conditionalFormatting>
  <conditionalFormatting sqref="H178">
    <cfRule type="expression" dxfId="162" priority="38">
      <formula>$M178="Test"</formula>
    </cfRule>
  </conditionalFormatting>
  <conditionalFormatting sqref="H179">
    <cfRule type="expression" dxfId="161" priority="37">
      <formula>$M179="Test"</formula>
    </cfRule>
  </conditionalFormatting>
  <conditionalFormatting sqref="C195">
    <cfRule type="expression" dxfId="160" priority="67">
      <formula>#REF!="Test"</formula>
    </cfRule>
  </conditionalFormatting>
  <conditionalFormatting sqref="K195:L195">
    <cfRule type="expression" dxfId="159" priority="68">
      <formula>$K214="Test"</formula>
    </cfRule>
  </conditionalFormatting>
  <conditionalFormatting sqref="D191">
    <cfRule type="expression" dxfId="158" priority="36">
      <formula>$M190="Test"</formula>
    </cfRule>
  </conditionalFormatting>
  <conditionalFormatting sqref="H186:H187">
    <cfRule type="expression" dxfId="157" priority="35">
      <formula>$M186="Test"</formula>
    </cfRule>
  </conditionalFormatting>
  <conditionalFormatting sqref="H188">
    <cfRule type="expression" dxfId="156" priority="34">
      <formula>$M188="Test"</formula>
    </cfRule>
  </conditionalFormatting>
  <conditionalFormatting sqref="D201">
    <cfRule type="expression" dxfId="155" priority="33">
      <formula>$M200="Test"</formula>
    </cfRule>
  </conditionalFormatting>
  <conditionalFormatting sqref="H196">
    <cfRule type="expression" dxfId="154" priority="32">
      <formula>$M196="Test"</formula>
    </cfRule>
  </conditionalFormatting>
  <conditionalFormatting sqref="H197">
    <cfRule type="expression" dxfId="153" priority="31">
      <formula>$M197="Test"</formula>
    </cfRule>
  </conditionalFormatting>
  <conditionalFormatting sqref="H198">
    <cfRule type="expression" dxfId="152" priority="30">
      <formula>$M198="Test"</formula>
    </cfRule>
  </conditionalFormatting>
  <conditionalFormatting sqref="D211">
    <cfRule type="expression" dxfId="151" priority="28">
      <formula>$K212="Test"</formula>
    </cfRule>
  </conditionalFormatting>
  <conditionalFormatting sqref="C214">
    <cfRule type="expression" dxfId="150" priority="29">
      <formula>#REF!="Test"</formula>
    </cfRule>
  </conditionalFormatting>
  <conditionalFormatting sqref="D210">
    <cfRule type="expression" dxfId="149" priority="27">
      <formula>$M209="Test"</formula>
    </cfRule>
  </conditionalFormatting>
  <conditionalFormatting sqref="H205:H206">
    <cfRule type="expression" dxfId="148" priority="26">
      <formula>$M205="Test"</formula>
    </cfRule>
  </conditionalFormatting>
  <conditionalFormatting sqref="H207">
    <cfRule type="expression" dxfId="147" priority="25">
      <formula>$M207="Test"</formula>
    </cfRule>
  </conditionalFormatting>
  <conditionalFormatting sqref="D221:D222">
    <cfRule type="expression" dxfId="146" priority="24">
      <formula>$K223="Test"</formula>
    </cfRule>
  </conditionalFormatting>
  <conditionalFormatting sqref="D220">
    <cfRule type="expression" dxfId="145" priority="23">
      <formula>$M219="Test"</formula>
    </cfRule>
  </conditionalFormatting>
  <conditionalFormatting sqref="H215">
    <cfRule type="expression" dxfId="144" priority="22">
      <formula>$M215="Test"</formula>
    </cfRule>
  </conditionalFormatting>
  <conditionalFormatting sqref="H216">
    <cfRule type="expression" dxfId="143" priority="21">
      <formula>$M216="Test"</formula>
    </cfRule>
  </conditionalFormatting>
  <conditionalFormatting sqref="H217">
    <cfRule type="expression" dxfId="142" priority="20">
      <formula>$M217="Test"</formula>
    </cfRule>
  </conditionalFormatting>
  <conditionalFormatting sqref="D228:D229">
    <cfRule type="expression" dxfId="141" priority="19">
      <formula>$K230="Test"</formula>
    </cfRule>
  </conditionalFormatting>
  <conditionalFormatting sqref="D227">
    <cfRule type="expression" dxfId="140" priority="18">
      <formula>#REF!="Test"</formula>
    </cfRule>
  </conditionalFormatting>
  <conditionalFormatting sqref="H224:H225">
    <cfRule type="expression" dxfId="139" priority="17">
      <formula>$M224="Test"</formula>
    </cfRule>
  </conditionalFormatting>
  <conditionalFormatting sqref="H226">
    <cfRule type="expression" dxfId="138" priority="16">
      <formula>$M226="Test"</formula>
    </cfRule>
  </conditionalFormatting>
  <conditionalFormatting sqref="K214:L214">
    <cfRule type="expression" dxfId="137" priority="69">
      <formula>#REF!="Test"</formula>
    </cfRule>
  </conditionalFormatting>
  <conditionalFormatting sqref="D234">
    <cfRule type="expression" dxfId="136" priority="15">
      <formula>$K235="Test"</formula>
    </cfRule>
  </conditionalFormatting>
  <conditionalFormatting sqref="D233">
    <cfRule type="expression" dxfId="135" priority="14">
      <formula>#REF!="Test"</formula>
    </cfRule>
  </conditionalFormatting>
  <conditionalFormatting sqref="H232">
    <cfRule type="expression" dxfId="134" priority="13">
      <formula>$M232="Test"</formula>
    </cfRule>
  </conditionalFormatting>
  <conditionalFormatting sqref="P127">
    <cfRule type="expression" dxfId="133" priority="10">
      <formula>$M127="Test"</formula>
    </cfRule>
  </conditionalFormatting>
  <conditionalFormatting sqref="P127">
    <cfRule type="expression" dxfId="132" priority="9">
      <formula>$K128="Test"</formula>
    </cfRule>
  </conditionalFormatting>
  <conditionalFormatting sqref="P128">
    <cfRule type="expression" dxfId="131" priority="8">
      <formula>$M128="Test"</formula>
    </cfRule>
  </conditionalFormatting>
  <conditionalFormatting sqref="P128">
    <cfRule type="expression" dxfId="130" priority="7">
      <formula>$K129="Test"</formula>
    </cfRule>
  </conditionalFormatting>
  <conditionalFormatting sqref="K170:K171">
    <cfRule type="containsText" dxfId="129" priority="5" operator="containsText" text="VACATURE">
      <formula>NOT(ISERROR(SEARCH("VACATURE",K170)))</formula>
    </cfRule>
  </conditionalFormatting>
  <conditionalFormatting sqref="K170:K171">
    <cfRule type="expression" dxfId="128" priority="6">
      <formula>$M170="Test"</formula>
    </cfRule>
  </conditionalFormatting>
  <conditionalFormatting sqref="D176">
    <cfRule type="expression" dxfId="127" priority="139">
      <formula>$K173="Test"</formula>
    </cfRule>
  </conditionalFormatting>
  <conditionalFormatting sqref="D202:D203">
    <cfRule type="expression" dxfId="126" priority="146">
      <formula>$K204="Test"</formula>
    </cfRule>
  </conditionalFormatting>
  <conditionalFormatting sqref="I195">
    <cfRule type="expression" dxfId="125" priority="4">
      <formula>$K214="Test"</formula>
    </cfRule>
  </conditionalFormatting>
  <conditionalFormatting sqref="D213">
    <cfRule type="expression" dxfId="124" priority="3">
      <formula>$K214="Test"</formula>
    </cfRule>
  </conditionalFormatting>
  <conditionalFormatting sqref="D236">
    <cfRule type="expression" dxfId="123" priority="1">
      <formula>$K237="Test"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9FF-F26F-8049-A36C-0FE05CE43E69}">
  <sheetPr codeName="Sheet1"/>
  <dimension ref="A1:Y258"/>
  <sheetViews>
    <sheetView zoomScale="130" zoomScaleNormal="130" workbookViewId="0">
      <pane ySplit="1" topLeftCell="A5" activePane="bottomLeft" state="frozen"/>
      <selection pane="bottomLeft" activeCell="H24" sqref="H24"/>
    </sheetView>
  </sheetViews>
  <sheetFormatPr baseColWidth="10" defaultColWidth="11" defaultRowHeight="16" x14ac:dyDescent="0.2"/>
  <cols>
    <col min="1" max="1" width="10" style="150" bestFit="1" customWidth="1"/>
    <col min="2" max="2" width="8.796875" style="150" bestFit="1" customWidth="1"/>
    <col min="3" max="3" width="17.59765625" style="135" customWidth="1"/>
    <col min="4" max="4" width="8.19921875" style="31" bestFit="1" customWidth="1"/>
    <col min="5" max="5" width="12.3984375" style="107" bestFit="1" customWidth="1"/>
    <col min="6" max="6" width="11.3984375" style="107" bestFit="1" customWidth="1"/>
    <col min="7" max="7" width="8.19921875" style="31" bestFit="1" customWidth="1"/>
    <col min="8" max="8" width="14.19921875" style="59" bestFit="1" customWidth="1"/>
    <col min="9" max="9" width="20.3984375" style="59" bestFit="1" customWidth="1"/>
    <col min="10" max="10" width="15.796875" style="83" bestFit="1" customWidth="1"/>
    <col min="11" max="11" width="12.796875" style="83" bestFit="1" customWidth="1"/>
    <col min="12" max="12" width="18.3984375" style="31" bestFit="1" customWidth="1"/>
    <col min="13" max="13" width="22.796875" style="83" bestFit="1" customWidth="1"/>
    <col min="14" max="14" width="48" style="83" bestFit="1" customWidth="1"/>
    <col min="15" max="15" width="11" style="83"/>
    <col min="16" max="16" width="12.59765625" style="83" customWidth="1"/>
    <col min="17" max="25" width="8.3984375" style="31" customWidth="1"/>
    <col min="26" max="16384" width="11" style="83"/>
  </cols>
  <sheetData>
    <row r="1" spans="1:14" ht="28" customHeight="1" thickBot="1" x14ac:dyDescent="0.25">
      <c r="A1" s="74" t="s">
        <v>41</v>
      </c>
      <c r="B1" s="73" t="s">
        <v>42</v>
      </c>
      <c r="C1" s="128" t="s">
        <v>43</v>
      </c>
      <c r="D1" s="73" t="s">
        <v>44</v>
      </c>
      <c r="E1" s="105" t="s">
        <v>45</v>
      </c>
      <c r="F1" s="105" t="s">
        <v>46</v>
      </c>
      <c r="G1" s="73" t="s">
        <v>47</v>
      </c>
      <c r="H1" s="72" t="s">
        <v>173</v>
      </c>
      <c r="I1" s="72" t="s">
        <v>53</v>
      </c>
      <c r="J1" s="75" t="s">
        <v>48</v>
      </c>
      <c r="K1" s="75" t="s">
        <v>54</v>
      </c>
      <c r="L1" s="73" t="s">
        <v>55</v>
      </c>
      <c r="M1" s="75" t="s">
        <v>56</v>
      </c>
      <c r="N1" s="76" t="s">
        <v>3</v>
      </c>
    </row>
    <row r="2" spans="1:14" ht="14" customHeight="1" x14ac:dyDescent="0.2">
      <c r="A2" s="142">
        <v>36</v>
      </c>
      <c r="B2" s="151">
        <v>1</v>
      </c>
      <c r="C2" s="129">
        <v>45173</v>
      </c>
      <c r="D2" s="67" t="s">
        <v>57</v>
      </c>
      <c r="E2" s="106">
        <v>0.375</v>
      </c>
      <c r="F2" s="106">
        <v>0.45833333333333331</v>
      </c>
      <c r="G2" s="117">
        <f>(F2-E2)*24</f>
        <v>1.9999999999999996</v>
      </c>
      <c r="H2" s="66" t="s">
        <v>61</v>
      </c>
      <c r="I2" s="66"/>
      <c r="J2" s="84" t="s">
        <v>58</v>
      </c>
      <c r="K2" s="84" t="s">
        <v>63</v>
      </c>
      <c r="L2" s="67">
        <v>25</v>
      </c>
      <c r="M2" s="85" t="s">
        <v>64</v>
      </c>
      <c r="N2" s="86" t="s">
        <v>8</v>
      </c>
    </row>
    <row r="3" spans="1:14" ht="14" customHeight="1" x14ac:dyDescent="0.2">
      <c r="A3" s="143">
        <v>36</v>
      </c>
      <c r="B3" s="152">
        <v>1</v>
      </c>
      <c r="C3" s="130">
        <v>45173</v>
      </c>
      <c r="D3" s="69" t="s">
        <v>57</v>
      </c>
      <c r="E3" s="108">
        <v>0.54166666666666663</v>
      </c>
      <c r="F3" s="108">
        <v>0.625</v>
      </c>
      <c r="G3" s="118">
        <f>(F3-E3)*24</f>
        <v>2.0000000000000009</v>
      </c>
      <c r="H3" s="68" t="s">
        <v>61</v>
      </c>
      <c r="I3" s="68"/>
      <c r="J3" s="87" t="s">
        <v>58</v>
      </c>
      <c r="K3" s="87" t="s">
        <v>65</v>
      </c>
      <c r="L3" s="69">
        <v>50</v>
      </c>
      <c r="M3" s="88" t="s">
        <v>66</v>
      </c>
      <c r="N3" s="86" t="s">
        <v>8</v>
      </c>
    </row>
    <row r="4" spans="1:14" ht="14" customHeight="1" x14ac:dyDescent="0.2">
      <c r="A4" s="143">
        <v>36</v>
      </c>
      <c r="B4" s="152">
        <v>1</v>
      </c>
      <c r="C4" s="130">
        <v>45173</v>
      </c>
      <c r="D4" s="69" t="s">
        <v>57</v>
      </c>
      <c r="E4" s="108">
        <v>0.625</v>
      </c>
      <c r="F4" s="108">
        <v>0.64583333333333337</v>
      </c>
      <c r="G4" s="118">
        <f t="shared" ref="G4:G27" si="0">(F4-E4)*24</f>
        <v>0.50000000000000089</v>
      </c>
      <c r="H4" s="68" t="s">
        <v>174</v>
      </c>
      <c r="I4" s="68" t="s">
        <v>174</v>
      </c>
      <c r="J4" s="68" t="s">
        <v>67</v>
      </c>
      <c r="K4" s="68" t="s">
        <v>67</v>
      </c>
      <c r="L4" s="69">
        <v>4</v>
      </c>
      <c r="M4" s="89" t="s">
        <v>70</v>
      </c>
      <c r="N4" s="90" t="s">
        <v>71</v>
      </c>
    </row>
    <row r="5" spans="1:14" ht="14" customHeight="1" x14ac:dyDescent="0.2">
      <c r="A5" s="143">
        <v>36</v>
      </c>
      <c r="B5" s="152">
        <v>1</v>
      </c>
      <c r="C5" s="130">
        <v>45174</v>
      </c>
      <c r="D5" s="69" t="s">
        <v>72</v>
      </c>
      <c r="E5" s="108">
        <v>0.375</v>
      </c>
      <c r="F5" s="108">
        <v>0.4375</v>
      </c>
      <c r="G5" s="118">
        <f t="shared" si="0"/>
        <v>1.5</v>
      </c>
      <c r="H5" s="68" t="s">
        <v>73</v>
      </c>
      <c r="I5" s="68"/>
      <c r="J5" s="87" t="s">
        <v>58</v>
      </c>
      <c r="K5" s="87" t="s">
        <v>63</v>
      </c>
      <c r="L5" s="69">
        <v>25</v>
      </c>
      <c r="M5" s="88" t="s">
        <v>70</v>
      </c>
      <c r="N5" s="86" t="s">
        <v>11</v>
      </c>
    </row>
    <row r="6" spans="1:14" ht="14" customHeight="1" x14ac:dyDescent="0.2">
      <c r="A6" s="143">
        <v>36</v>
      </c>
      <c r="B6" s="152">
        <v>1</v>
      </c>
      <c r="C6" s="130">
        <v>45174</v>
      </c>
      <c r="D6" s="69" t="s">
        <v>72</v>
      </c>
      <c r="E6" s="108">
        <v>0.375</v>
      </c>
      <c r="F6" s="108">
        <v>0.4375</v>
      </c>
      <c r="G6" s="118">
        <f t="shared" si="0"/>
        <v>1.5</v>
      </c>
      <c r="H6" s="68" t="s">
        <v>73</v>
      </c>
      <c r="I6" s="68"/>
      <c r="J6" s="87" t="s">
        <v>58</v>
      </c>
      <c r="K6" s="87" t="s">
        <v>82</v>
      </c>
      <c r="L6" s="69">
        <v>25</v>
      </c>
      <c r="M6" s="88" t="s">
        <v>83</v>
      </c>
      <c r="N6" s="86" t="s">
        <v>102</v>
      </c>
    </row>
    <row r="7" spans="1:14" ht="14" customHeight="1" x14ac:dyDescent="0.2">
      <c r="A7" s="143">
        <v>36</v>
      </c>
      <c r="B7" s="152">
        <v>1</v>
      </c>
      <c r="C7" s="130">
        <v>45174</v>
      </c>
      <c r="D7" s="69" t="s">
        <v>72</v>
      </c>
      <c r="E7" s="108">
        <v>0.4375</v>
      </c>
      <c r="F7" s="108">
        <v>0.5</v>
      </c>
      <c r="G7" s="118">
        <f t="shared" si="0"/>
        <v>1.5</v>
      </c>
      <c r="H7" s="68" t="s">
        <v>73</v>
      </c>
      <c r="I7" s="68"/>
      <c r="J7" s="87" t="s">
        <v>58</v>
      </c>
      <c r="K7" s="87" t="s">
        <v>84</v>
      </c>
      <c r="L7" s="69">
        <v>25</v>
      </c>
      <c r="M7" s="91" t="s">
        <v>70</v>
      </c>
      <c r="N7" s="92" t="s">
        <v>11</v>
      </c>
    </row>
    <row r="8" spans="1:14" ht="14" customHeight="1" x14ac:dyDescent="0.2">
      <c r="A8" s="143">
        <v>36</v>
      </c>
      <c r="B8" s="152">
        <v>1</v>
      </c>
      <c r="C8" s="130">
        <v>45174</v>
      </c>
      <c r="D8" s="69" t="s">
        <v>72</v>
      </c>
      <c r="E8" s="108">
        <v>0.54166666666666663</v>
      </c>
      <c r="F8" s="108">
        <v>0.58333333333333337</v>
      </c>
      <c r="G8" s="118">
        <f t="shared" si="0"/>
        <v>1.0000000000000018</v>
      </c>
      <c r="H8" s="68" t="s">
        <v>73</v>
      </c>
      <c r="I8" s="68"/>
      <c r="J8" s="87" t="s">
        <v>58</v>
      </c>
      <c r="K8" s="87" t="s">
        <v>63</v>
      </c>
      <c r="L8" s="69">
        <v>25</v>
      </c>
      <c r="M8" s="91" t="s">
        <v>70</v>
      </c>
      <c r="N8" s="92" t="s">
        <v>11</v>
      </c>
    </row>
    <row r="9" spans="1:14" ht="14" customHeight="1" x14ac:dyDescent="0.2">
      <c r="A9" s="143">
        <v>36</v>
      </c>
      <c r="B9" s="152">
        <v>1</v>
      </c>
      <c r="C9" s="130">
        <v>45174</v>
      </c>
      <c r="D9" s="69" t="s">
        <v>72</v>
      </c>
      <c r="E9" s="108">
        <v>0.54166666666666663</v>
      </c>
      <c r="F9" s="108">
        <v>0.58333333333333337</v>
      </c>
      <c r="G9" s="118">
        <f t="shared" si="0"/>
        <v>1.0000000000000018</v>
      </c>
      <c r="H9" s="68" t="s">
        <v>73</v>
      </c>
      <c r="I9" s="68"/>
      <c r="J9" s="87" t="s">
        <v>58</v>
      </c>
      <c r="K9" s="87" t="s">
        <v>82</v>
      </c>
      <c r="L9" s="69">
        <v>25</v>
      </c>
      <c r="M9" s="88" t="s">
        <v>83</v>
      </c>
      <c r="N9" s="86" t="s">
        <v>102</v>
      </c>
    </row>
    <row r="10" spans="1:14" ht="14" customHeight="1" x14ac:dyDescent="0.2">
      <c r="A10" s="143">
        <v>36</v>
      </c>
      <c r="B10" s="152">
        <v>1</v>
      </c>
      <c r="C10" s="130">
        <v>45174</v>
      </c>
      <c r="D10" s="69" t="s">
        <v>72</v>
      </c>
      <c r="E10" s="108">
        <v>0.58333333333333337</v>
      </c>
      <c r="F10" s="108">
        <v>0.625</v>
      </c>
      <c r="G10" s="118">
        <f t="shared" si="0"/>
        <v>0.99999999999999911</v>
      </c>
      <c r="H10" s="68" t="s">
        <v>73</v>
      </c>
      <c r="I10" s="68"/>
      <c r="J10" s="87" t="s">
        <v>58</v>
      </c>
      <c r="K10" s="87" t="s">
        <v>84</v>
      </c>
      <c r="L10" s="69">
        <v>25</v>
      </c>
      <c r="M10" s="88" t="s">
        <v>83</v>
      </c>
      <c r="N10" s="92" t="s">
        <v>11</v>
      </c>
    </row>
    <row r="11" spans="1:14" ht="14" customHeight="1" x14ac:dyDescent="0.2">
      <c r="A11" s="143">
        <v>36</v>
      </c>
      <c r="B11" s="152">
        <v>1</v>
      </c>
      <c r="C11" s="130">
        <v>45175</v>
      </c>
      <c r="D11" s="69" t="s">
        <v>74</v>
      </c>
      <c r="E11" s="108">
        <v>0.375</v>
      </c>
      <c r="F11" s="108">
        <v>0.4375</v>
      </c>
      <c r="G11" s="118">
        <f t="shared" si="0"/>
        <v>1.5</v>
      </c>
      <c r="H11" s="68" t="s">
        <v>75</v>
      </c>
      <c r="I11" s="68" t="s">
        <v>76</v>
      </c>
      <c r="J11" s="87" t="s">
        <v>58</v>
      </c>
      <c r="K11" s="87" t="s">
        <v>63</v>
      </c>
      <c r="L11" s="69">
        <v>25</v>
      </c>
      <c r="M11" s="88" t="s">
        <v>70</v>
      </c>
      <c r="N11" s="86" t="s">
        <v>9</v>
      </c>
    </row>
    <row r="12" spans="1:14" ht="14" customHeight="1" x14ac:dyDescent="0.2">
      <c r="A12" s="143">
        <v>36</v>
      </c>
      <c r="B12" s="152">
        <v>1</v>
      </c>
      <c r="C12" s="130">
        <v>45175</v>
      </c>
      <c r="D12" s="69" t="s">
        <v>74</v>
      </c>
      <c r="E12" s="108">
        <v>0.375</v>
      </c>
      <c r="F12" s="108">
        <v>0.4375</v>
      </c>
      <c r="G12" s="118">
        <f t="shared" si="0"/>
        <v>1.5</v>
      </c>
      <c r="H12" s="68" t="s">
        <v>75</v>
      </c>
      <c r="I12" s="68" t="s">
        <v>76</v>
      </c>
      <c r="J12" s="87" t="s">
        <v>58</v>
      </c>
      <c r="K12" s="87" t="s">
        <v>82</v>
      </c>
      <c r="L12" s="69">
        <v>25</v>
      </c>
      <c r="M12" s="88" t="s">
        <v>83</v>
      </c>
      <c r="N12" s="86" t="s">
        <v>102</v>
      </c>
    </row>
    <row r="13" spans="1:14" ht="14" customHeight="1" x14ac:dyDescent="0.2">
      <c r="A13" s="143">
        <v>36</v>
      </c>
      <c r="B13" s="152">
        <v>1</v>
      </c>
      <c r="C13" s="130">
        <v>45175</v>
      </c>
      <c r="D13" s="69" t="s">
        <v>74</v>
      </c>
      <c r="E13" s="108">
        <v>0.4375</v>
      </c>
      <c r="F13" s="108">
        <v>0.5</v>
      </c>
      <c r="G13" s="118">
        <f t="shared" si="0"/>
        <v>1.5</v>
      </c>
      <c r="H13" s="68" t="s">
        <v>75</v>
      </c>
      <c r="I13" s="68" t="s">
        <v>76</v>
      </c>
      <c r="J13" s="87" t="s">
        <v>58</v>
      </c>
      <c r="K13" s="87" t="s">
        <v>84</v>
      </c>
      <c r="L13" s="69">
        <v>25</v>
      </c>
      <c r="M13" s="91" t="s">
        <v>70</v>
      </c>
      <c r="N13" s="86" t="s">
        <v>9</v>
      </c>
    </row>
    <row r="14" spans="1:14" ht="14" customHeight="1" x14ac:dyDescent="0.2">
      <c r="A14" s="143">
        <v>36</v>
      </c>
      <c r="B14" s="152">
        <v>1</v>
      </c>
      <c r="C14" s="130">
        <v>45175</v>
      </c>
      <c r="D14" s="69" t="s">
        <v>74</v>
      </c>
      <c r="E14" s="108">
        <v>0.54166666666666663</v>
      </c>
      <c r="F14" s="108">
        <v>0.58333333333333337</v>
      </c>
      <c r="G14" s="118">
        <f t="shared" si="0"/>
        <v>1.0000000000000018</v>
      </c>
      <c r="H14" s="68" t="s">
        <v>75</v>
      </c>
      <c r="I14" s="68" t="s">
        <v>76</v>
      </c>
      <c r="J14" s="87" t="s">
        <v>58</v>
      </c>
      <c r="K14" s="87" t="s">
        <v>63</v>
      </c>
      <c r="L14" s="69">
        <v>25</v>
      </c>
      <c r="M14" s="91" t="s">
        <v>70</v>
      </c>
      <c r="N14" s="86" t="s">
        <v>9</v>
      </c>
    </row>
    <row r="15" spans="1:14" ht="14" customHeight="1" x14ac:dyDescent="0.2">
      <c r="A15" s="143">
        <v>36</v>
      </c>
      <c r="B15" s="152">
        <v>1</v>
      </c>
      <c r="C15" s="130">
        <v>45175</v>
      </c>
      <c r="D15" s="69" t="s">
        <v>74</v>
      </c>
      <c r="E15" s="108">
        <v>0.54166666666666663</v>
      </c>
      <c r="F15" s="108">
        <v>0.58333333333333337</v>
      </c>
      <c r="G15" s="118">
        <f t="shared" si="0"/>
        <v>1.0000000000000018</v>
      </c>
      <c r="H15" s="68" t="s">
        <v>75</v>
      </c>
      <c r="I15" s="68" t="s">
        <v>76</v>
      </c>
      <c r="J15" s="87" t="s">
        <v>58</v>
      </c>
      <c r="K15" s="87" t="s">
        <v>82</v>
      </c>
      <c r="L15" s="69">
        <v>25</v>
      </c>
      <c r="M15" s="88" t="s">
        <v>83</v>
      </c>
      <c r="N15" s="86" t="s">
        <v>102</v>
      </c>
    </row>
    <row r="16" spans="1:14" ht="14" customHeight="1" x14ac:dyDescent="0.2">
      <c r="A16" s="143">
        <v>36</v>
      </c>
      <c r="B16" s="152">
        <v>1</v>
      </c>
      <c r="C16" s="130">
        <v>45175</v>
      </c>
      <c r="D16" s="69" t="s">
        <v>74</v>
      </c>
      <c r="E16" s="108">
        <v>0.58333333333333337</v>
      </c>
      <c r="F16" s="108">
        <v>0.625</v>
      </c>
      <c r="G16" s="118">
        <f t="shared" si="0"/>
        <v>0.99999999999999911</v>
      </c>
      <c r="H16" s="68" t="s">
        <v>75</v>
      </c>
      <c r="I16" s="68" t="s">
        <v>76</v>
      </c>
      <c r="J16" s="87" t="s">
        <v>58</v>
      </c>
      <c r="K16" s="87" t="s">
        <v>84</v>
      </c>
      <c r="L16" s="69">
        <v>25</v>
      </c>
      <c r="M16" s="88" t="s">
        <v>83</v>
      </c>
      <c r="N16" s="86" t="s">
        <v>9</v>
      </c>
    </row>
    <row r="17" spans="1:14" ht="14" customHeight="1" x14ac:dyDescent="0.2">
      <c r="A17" s="143">
        <v>36</v>
      </c>
      <c r="B17" s="152">
        <v>1</v>
      </c>
      <c r="C17" s="130">
        <v>45176</v>
      </c>
      <c r="D17" s="69" t="s">
        <v>77</v>
      </c>
      <c r="E17" s="108">
        <v>0.375</v>
      </c>
      <c r="F17" s="108">
        <v>0.4375</v>
      </c>
      <c r="G17" s="118">
        <f t="shared" si="0"/>
        <v>1.5</v>
      </c>
      <c r="H17" s="68" t="s">
        <v>73</v>
      </c>
      <c r="I17" s="68"/>
      <c r="J17" s="87" t="s">
        <v>58</v>
      </c>
      <c r="K17" s="87" t="s">
        <v>63</v>
      </c>
      <c r="L17" s="69">
        <v>25</v>
      </c>
      <c r="M17" s="88" t="s">
        <v>70</v>
      </c>
      <c r="N17" s="86" t="s">
        <v>11</v>
      </c>
    </row>
    <row r="18" spans="1:14" ht="14" customHeight="1" x14ac:dyDescent="0.2">
      <c r="A18" s="143">
        <v>36</v>
      </c>
      <c r="B18" s="152">
        <v>1</v>
      </c>
      <c r="C18" s="130">
        <v>45176</v>
      </c>
      <c r="D18" s="69" t="s">
        <v>77</v>
      </c>
      <c r="E18" s="108">
        <v>0.375</v>
      </c>
      <c r="F18" s="108">
        <v>0.4375</v>
      </c>
      <c r="G18" s="118">
        <f t="shared" si="0"/>
        <v>1.5</v>
      </c>
      <c r="H18" s="68" t="s">
        <v>73</v>
      </c>
      <c r="I18" s="68"/>
      <c r="J18" s="87" t="s">
        <v>58</v>
      </c>
      <c r="K18" s="87" t="s">
        <v>82</v>
      </c>
      <c r="L18" s="69">
        <v>25</v>
      </c>
      <c r="M18" s="88" t="s">
        <v>83</v>
      </c>
      <c r="N18" s="86" t="s">
        <v>102</v>
      </c>
    </row>
    <row r="19" spans="1:14" ht="14" customHeight="1" x14ac:dyDescent="0.2">
      <c r="A19" s="143">
        <v>36</v>
      </c>
      <c r="B19" s="152">
        <v>1</v>
      </c>
      <c r="C19" s="130">
        <v>45176</v>
      </c>
      <c r="D19" s="69" t="s">
        <v>77</v>
      </c>
      <c r="E19" s="108">
        <v>0.4375</v>
      </c>
      <c r="F19" s="108">
        <v>0.5</v>
      </c>
      <c r="G19" s="118">
        <f t="shared" si="0"/>
        <v>1.5</v>
      </c>
      <c r="H19" s="68" t="s">
        <v>73</v>
      </c>
      <c r="I19" s="68"/>
      <c r="J19" s="87" t="s">
        <v>58</v>
      </c>
      <c r="K19" s="87" t="s">
        <v>84</v>
      </c>
      <c r="L19" s="69">
        <v>25</v>
      </c>
      <c r="M19" s="91" t="s">
        <v>70</v>
      </c>
      <c r="N19" s="92" t="s">
        <v>11</v>
      </c>
    </row>
    <row r="20" spans="1:14" ht="14" customHeight="1" x14ac:dyDescent="0.2">
      <c r="A20" s="143">
        <v>36</v>
      </c>
      <c r="B20" s="152">
        <v>1</v>
      </c>
      <c r="C20" s="130">
        <v>45176</v>
      </c>
      <c r="D20" s="69" t="s">
        <v>77</v>
      </c>
      <c r="E20" s="108">
        <v>0.54166666666666663</v>
      </c>
      <c r="F20" s="108">
        <v>0.58333333333333337</v>
      </c>
      <c r="G20" s="118">
        <f t="shared" si="0"/>
        <v>1.0000000000000018</v>
      </c>
      <c r="H20" s="68" t="s">
        <v>73</v>
      </c>
      <c r="I20" s="68"/>
      <c r="J20" s="87" t="s">
        <v>58</v>
      </c>
      <c r="K20" s="87" t="s">
        <v>63</v>
      </c>
      <c r="L20" s="69">
        <v>25</v>
      </c>
      <c r="M20" s="91" t="s">
        <v>70</v>
      </c>
      <c r="N20" s="92" t="s">
        <v>11</v>
      </c>
    </row>
    <row r="21" spans="1:14" ht="14" customHeight="1" x14ac:dyDescent="0.2">
      <c r="A21" s="143">
        <v>36</v>
      </c>
      <c r="B21" s="152">
        <v>1</v>
      </c>
      <c r="C21" s="130">
        <v>45176</v>
      </c>
      <c r="D21" s="69" t="s">
        <v>77</v>
      </c>
      <c r="E21" s="108">
        <v>0.54166666666666663</v>
      </c>
      <c r="F21" s="108">
        <v>0.58333333333333337</v>
      </c>
      <c r="G21" s="118">
        <f t="shared" si="0"/>
        <v>1.0000000000000018</v>
      </c>
      <c r="H21" s="68" t="s">
        <v>73</v>
      </c>
      <c r="I21" s="68"/>
      <c r="J21" s="87" t="s">
        <v>58</v>
      </c>
      <c r="K21" s="87" t="s">
        <v>82</v>
      </c>
      <c r="L21" s="69">
        <v>25</v>
      </c>
      <c r="M21" s="88" t="s">
        <v>83</v>
      </c>
      <c r="N21" s="86" t="s">
        <v>102</v>
      </c>
    </row>
    <row r="22" spans="1:14" ht="14" customHeight="1" x14ac:dyDescent="0.2">
      <c r="A22" s="143">
        <v>36</v>
      </c>
      <c r="B22" s="152">
        <v>1</v>
      </c>
      <c r="C22" s="130">
        <v>45176</v>
      </c>
      <c r="D22" s="69" t="s">
        <v>77</v>
      </c>
      <c r="E22" s="108">
        <v>0.58333333333333337</v>
      </c>
      <c r="F22" s="108">
        <v>0.625</v>
      </c>
      <c r="G22" s="118">
        <f t="shared" si="0"/>
        <v>0.99999999999999911</v>
      </c>
      <c r="H22" s="68" t="s">
        <v>73</v>
      </c>
      <c r="I22" s="68"/>
      <c r="J22" s="87" t="s">
        <v>58</v>
      </c>
      <c r="K22" s="87" t="s">
        <v>84</v>
      </c>
      <c r="L22" s="69">
        <v>25</v>
      </c>
      <c r="M22" s="88" t="s">
        <v>83</v>
      </c>
      <c r="N22" s="92" t="s">
        <v>11</v>
      </c>
    </row>
    <row r="23" spans="1:14" ht="14" customHeight="1" x14ac:dyDescent="0.2">
      <c r="A23" s="143">
        <v>36</v>
      </c>
      <c r="B23" s="152">
        <v>1</v>
      </c>
      <c r="C23" s="130">
        <v>45177</v>
      </c>
      <c r="D23" s="69" t="s">
        <v>78</v>
      </c>
      <c r="E23" s="108">
        <v>0.375</v>
      </c>
      <c r="F23" s="108">
        <v>0.4375</v>
      </c>
      <c r="G23" s="118">
        <f t="shared" si="0"/>
        <v>1.5</v>
      </c>
      <c r="H23" s="68" t="s">
        <v>75</v>
      </c>
      <c r="I23" s="68" t="s">
        <v>79</v>
      </c>
      <c r="J23" s="87" t="s">
        <v>58</v>
      </c>
      <c r="K23" s="87" t="s">
        <v>63</v>
      </c>
      <c r="L23" s="69">
        <v>25</v>
      </c>
      <c r="M23" s="88" t="s">
        <v>70</v>
      </c>
      <c r="N23" s="86" t="s">
        <v>9</v>
      </c>
    </row>
    <row r="24" spans="1:14" ht="14" customHeight="1" x14ac:dyDescent="0.2">
      <c r="A24" s="143">
        <v>36</v>
      </c>
      <c r="B24" s="152">
        <v>1</v>
      </c>
      <c r="C24" s="130">
        <v>45177</v>
      </c>
      <c r="D24" s="69" t="s">
        <v>78</v>
      </c>
      <c r="E24" s="108">
        <v>0.375</v>
      </c>
      <c r="F24" s="108">
        <v>0.4375</v>
      </c>
      <c r="G24" s="118">
        <f t="shared" si="0"/>
        <v>1.5</v>
      </c>
      <c r="H24" s="68" t="s">
        <v>75</v>
      </c>
      <c r="I24" s="68" t="s">
        <v>79</v>
      </c>
      <c r="J24" s="87" t="s">
        <v>58</v>
      </c>
      <c r="K24" s="87" t="s">
        <v>82</v>
      </c>
      <c r="L24" s="69">
        <v>25</v>
      </c>
      <c r="M24" s="88" t="s">
        <v>83</v>
      </c>
      <c r="N24" s="86" t="s">
        <v>102</v>
      </c>
    </row>
    <row r="25" spans="1:14" ht="14" customHeight="1" x14ac:dyDescent="0.2">
      <c r="A25" s="143">
        <v>36</v>
      </c>
      <c r="B25" s="152">
        <v>1</v>
      </c>
      <c r="C25" s="130">
        <v>45177</v>
      </c>
      <c r="D25" s="69" t="s">
        <v>78</v>
      </c>
      <c r="E25" s="108">
        <v>0.4375</v>
      </c>
      <c r="F25" s="108">
        <v>0.5</v>
      </c>
      <c r="G25" s="118">
        <f t="shared" si="0"/>
        <v>1.5</v>
      </c>
      <c r="H25" s="68" t="s">
        <v>75</v>
      </c>
      <c r="I25" s="68" t="s">
        <v>79</v>
      </c>
      <c r="J25" s="87" t="s">
        <v>58</v>
      </c>
      <c r="K25" s="87" t="s">
        <v>84</v>
      </c>
      <c r="L25" s="69">
        <v>25</v>
      </c>
      <c r="M25" s="91" t="s">
        <v>70</v>
      </c>
      <c r="N25" s="86" t="s">
        <v>9</v>
      </c>
    </row>
    <row r="26" spans="1:14" ht="14" customHeight="1" x14ac:dyDescent="0.2">
      <c r="A26" s="143">
        <v>36</v>
      </c>
      <c r="B26" s="152">
        <v>1</v>
      </c>
      <c r="C26" s="130">
        <v>45177</v>
      </c>
      <c r="D26" s="69" t="s">
        <v>78</v>
      </c>
      <c r="E26" s="108">
        <v>0.54166666666666663</v>
      </c>
      <c r="F26" s="108">
        <v>0.58333333333333337</v>
      </c>
      <c r="G26" s="118">
        <f t="shared" si="0"/>
        <v>1.0000000000000018</v>
      </c>
      <c r="H26" s="68" t="s">
        <v>75</v>
      </c>
      <c r="I26" s="68" t="s">
        <v>79</v>
      </c>
      <c r="J26" s="87" t="s">
        <v>58</v>
      </c>
      <c r="K26" s="87" t="s">
        <v>63</v>
      </c>
      <c r="L26" s="69">
        <v>25</v>
      </c>
      <c r="M26" s="91" t="s">
        <v>70</v>
      </c>
      <c r="N26" s="86" t="s">
        <v>9</v>
      </c>
    </row>
    <row r="27" spans="1:14" ht="14" customHeight="1" x14ac:dyDescent="0.2">
      <c r="A27" s="143">
        <v>36</v>
      </c>
      <c r="B27" s="152">
        <v>1</v>
      </c>
      <c r="C27" s="130">
        <v>45177</v>
      </c>
      <c r="D27" s="69" t="s">
        <v>78</v>
      </c>
      <c r="E27" s="108">
        <v>0.54166666666666663</v>
      </c>
      <c r="F27" s="108">
        <v>0.58333333333333337</v>
      </c>
      <c r="G27" s="118">
        <f t="shared" si="0"/>
        <v>1.0000000000000018</v>
      </c>
      <c r="H27" s="68" t="s">
        <v>75</v>
      </c>
      <c r="I27" s="68" t="s">
        <v>79</v>
      </c>
      <c r="J27" s="87" t="s">
        <v>58</v>
      </c>
      <c r="K27" s="87" t="s">
        <v>82</v>
      </c>
      <c r="L27" s="69">
        <v>25</v>
      </c>
      <c r="M27" s="88" t="s">
        <v>83</v>
      </c>
      <c r="N27" s="86" t="s">
        <v>102</v>
      </c>
    </row>
    <row r="28" spans="1:14" ht="14" customHeight="1" thickBot="1" x14ac:dyDescent="0.25">
      <c r="A28" s="144">
        <v>36</v>
      </c>
      <c r="B28" s="153">
        <v>1</v>
      </c>
      <c r="C28" s="130">
        <v>45177</v>
      </c>
      <c r="D28" s="71" t="s">
        <v>78</v>
      </c>
      <c r="E28" s="109">
        <v>0.58333333333333337</v>
      </c>
      <c r="F28" s="109">
        <v>0.625</v>
      </c>
      <c r="G28" s="119">
        <f>(F28-E28)*24</f>
        <v>0.99999999999999911</v>
      </c>
      <c r="H28" s="70" t="s">
        <v>75</v>
      </c>
      <c r="I28" s="70" t="s">
        <v>79</v>
      </c>
      <c r="J28" s="93" t="s">
        <v>58</v>
      </c>
      <c r="K28" s="93" t="s">
        <v>84</v>
      </c>
      <c r="L28" s="71">
        <v>25</v>
      </c>
      <c r="M28" s="94" t="s">
        <v>83</v>
      </c>
      <c r="N28" s="95" t="s">
        <v>9</v>
      </c>
    </row>
    <row r="29" spans="1:14" ht="14" customHeight="1" x14ac:dyDescent="0.2">
      <c r="A29" s="142">
        <v>37</v>
      </c>
      <c r="B29" s="154">
        <v>2</v>
      </c>
      <c r="C29" s="131">
        <v>45180</v>
      </c>
      <c r="D29" s="67" t="s">
        <v>57</v>
      </c>
      <c r="E29" s="110">
        <v>0.375</v>
      </c>
      <c r="F29" s="110">
        <v>0.4375</v>
      </c>
      <c r="G29" s="117">
        <f>(F29-E29)*24</f>
        <v>1.5</v>
      </c>
      <c r="H29" s="66" t="s">
        <v>80</v>
      </c>
      <c r="I29" s="66" t="s">
        <v>81</v>
      </c>
      <c r="J29" s="84" t="s">
        <v>58</v>
      </c>
      <c r="K29" s="84" t="s">
        <v>63</v>
      </c>
      <c r="L29" s="67">
        <v>25</v>
      </c>
      <c r="M29" s="84" t="s">
        <v>70</v>
      </c>
      <c r="N29" s="96" t="s">
        <v>8</v>
      </c>
    </row>
    <row r="30" spans="1:14" ht="14" customHeight="1" x14ac:dyDescent="0.2">
      <c r="A30" s="143">
        <v>37</v>
      </c>
      <c r="B30" s="155">
        <v>2</v>
      </c>
      <c r="C30" s="132">
        <v>45180</v>
      </c>
      <c r="D30" s="69" t="s">
        <v>57</v>
      </c>
      <c r="E30" s="111">
        <v>0.375</v>
      </c>
      <c r="F30" s="111">
        <v>0.4375</v>
      </c>
      <c r="G30" s="118">
        <f>(F30-E30)*24</f>
        <v>1.5</v>
      </c>
      <c r="H30" s="68" t="s">
        <v>80</v>
      </c>
      <c r="I30" s="77" t="s">
        <v>81</v>
      </c>
      <c r="J30" s="87" t="s">
        <v>58</v>
      </c>
      <c r="K30" s="87" t="s">
        <v>82</v>
      </c>
      <c r="L30" s="69">
        <v>25</v>
      </c>
      <c r="M30" s="87" t="s">
        <v>83</v>
      </c>
      <c r="N30" s="86" t="s">
        <v>10</v>
      </c>
    </row>
    <row r="31" spans="1:14" ht="14" customHeight="1" x14ac:dyDescent="0.2">
      <c r="A31" s="143">
        <v>37</v>
      </c>
      <c r="B31" s="155">
        <v>2</v>
      </c>
      <c r="C31" s="132">
        <v>45180</v>
      </c>
      <c r="D31" s="69" t="s">
        <v>57</v>
      </c>
      <c r="E31" s="111">
        <v>0.4375</v>
      </c>
      <c r="F31" s="111">
        <v>0.5</v>
      </c>
      <c r="G31" s="118">
        <f t="shared" ref="G31:G57" si="1">(F31-E31)*24</f>
        <v>1.5</v>
      </c>
      <c r="H31" s="68" t="s">
        <v>80</v>
      </c>
      <c r="I31" s="77" t="s">
        <v>81</v>
      </c>
      <c r="J31" s="87" t="s">
        <v>58</v>
      </c>
      <c r="K31" s="87" t="s">
        <v>84</v>
      </c>
      <c r="L31" s="69">
        <v>25</v>
      </c>
      <c r="M31" s="97" t="s">
        <v>70</v>
      </c>
      <c r="N31" s="86" t="s">
        <v>8</v>
      </c>
    </row>
    <row r="32" spans="1:14" ht="14" customHeight="1" x14ac:dyDescent="0.2">
      <c r="A32" s="143">
        <v>37</v>
      </c>
      <c r="B32" s="155">
        <v>2</v>
      </c>
      <c r="C32" s="132">
        <v>45180</v>
      </c>
      <c r="D32" s="69" t="s">
        <v>57</v>
      </c>
      <c r="E32" s="111">
        <v>0.54166666666666663</v>
      </c>
      <c r="F32" s="111">
        <v>0.58333333333333337</v>
      </c>
      <c r="G32" s="118">
        <f t="shared" si="1"/>
        <v>1.0000000000000018</v>
      </c>
      <c r="H32" s="68" t="s">
        <v>80</v>
      </c>
      <c r="I32" s="77" t="s">
        <v>81</v>
      </c>
      <c r="J32" s="87" t="s">
        <v>58</v>
      </c>
      <c r="K32" s="87" t="s">
        <v>63</v>
      </c>
      <c r="L32" s="69">
        <v>25</v>
      </c>
      <c r="M32" s="97" t="s">
        <v>70</v>
      </c>
      <c r="N32" s="86" t="s">
        <v>8</v>
      </c>
    </row>
    <row r="33" spans="1:14" ht="14" customHeight="1" x14ac:dyDescent="0.2">
      <c r="A33" s="143">
        <v>37</v>
      </c>
      <c r="B33" s="155">
        <v>2</v>
      </c>
      <c r="C33" s="132">
        <v>45180</v>
      </c>
      <c r="D33" s="69" t="s">
        <v>57</v>
      </c>
      <c r="E33" s="111">
        <v>0.54166666666666663</v>
      </c>
      <c r="F33" s="111">
        <v>0.58333333333333337</v>
      </c>
      <c r="G33" s="118">
        <f t="shared" si="1"/>
        <v>1.0000000000000018</v>
      </c>
      <c r="H33" s="68" t="s">
        <v>80</v>
      </c>
      <c r="I33" s="77" t="s">
        <v>81</v>
      </c>
      <c r="J33" s="87" t="s">
        <v>58</v>
      </c>
      <c r="K33" s="87" t="s">
        <v>82</v>
      </c>
      <c r="L33" s="69">
        <v>25</v>
      </c>
      <c r="M33" s="87" t="s">
        <v>83</v>
      </c>
      <c r="N33" s="86" t="s">
        <v>10</v>
      </c>
    </row>
    <row r="34" spans="1:14" ht="14" customHeight="1" x14ac:dyDescent="0.2">
      <c r="A34" s="143">
        <v>37</v>
      </c>
      <c r="B34" s="155">
        <v>2</v>
      </c>
      <c r="C34" s="132">
        <v>45180</v>
      </c>
      <c r="D34" s="69" t="s">
        <v>57</v>
      </c>
      <c r="E34" s="111">
        <v>0.58333333333333337</v>
      </c>
      <c r="F34" s="111">
        <v>0.625</v>
      </c>
      <c r="G34" s="118">
        <f t="shared" si="1"/>
        <v>0.99999999999999911</v>
      </c>
      <c r="H34" s="68" t="s">
        <v>80</v>
      </c>
      <c r="I34" s="77" t="s">
        <v>81</v>
      </c>
      <c r="J34" s="87" t="s">
        <v>58</v>
      </c>
      <c r="K34" s="87" t="s">
        <v>84</v>
      </c>
      <c r="L34" s="69">
        <v>25</v>
      </c>
      <c r="M34" s="87" t="s">
        <v>83</v>
      </c>
      <c r="N34" s="86" t="s">
        <v>8</v>
      </c>
    </row>
    <row r="35" spans="1:14" ht="14" customHeight="1" x14ac:dyDescent="0.2">
      <c r="A35" s="143">
        <v>37</v>
      </c>
      <c r="B35" s="155">
        <v>2</v>
      </c>
      <c r="C35" s="132">
        <v>45181</v>
      </c>
      <c r="D35" s="69" t="s">
        <v>72</v>
      </c>
      <c r="E35" s="111">
        <v>0.375</v>
      </c>
      <c r="F35" s="111">
        <v>0.4375</v>
      </c>
      <c r="G35" s="118">
        <f t="shared" si="1"/>
        <v>1.5</v>
      </c>
      <c r="H35" s="68" t="s">
        <v>80</v>
      </c>
      <c r="I35" s="68" t="s">
        <v>85</v>
      </c>
      <c r="J35" s="87" t="s">
        <v>58</v>
      </c>
      <c r="K35" s="87" t="s">
        <v>63</v>
      </c>
      <c r="L35" s="69">
        <v>25</v>
      </c>
      <c r="M35" s="87" t="s">
        <v>70</v>
      </c>
      <c r="N35" s="86" t="s">
        <v>8</v>
      </c>
    </row>
    <row r="36" spans="1:14" ht="14" customHeight="1" x14ac:dyDescent="0.2">
      <c r="A36" s="143">
        <v>37</v>
      </c>
      <c r="B36" s="155">
        <v>2</v>
      </c>
      <c r="C36" s="132">
        <v>45181</v>
      </c>
      <c r="D36" s="69" t="s">
        <v>72</v>
      </c>
      <c r="E36" s="111">
        <v>0.375</v>
      </c>
      <c r="F36" s="111">
        <v>0.4375</v>
      </c>
      <c r="G36" s="118">
        <f t="shared" si="1"/>
        <v>1.5</v>
      </c>
      <c r="H36" s="68" t="s">
        <v>80</v>
      </c>
      <c r="I36" s="68" t="s">
        <v>85</v>
      </c>
      <c r="J36" s="87" t="s">
        <v>58</v>
      </c>
      <c r="K36" s="87" t="s">
        <v>82</v>
      </c>
      <c r="L36" s="69">
        <v>25</v>
      </c>
      <c r="M36" s="87" t="s">
        <v>83</v>
      </c>
      <c r="N36" s="86" t="s">
        <v>13</v>
      </c>
    </row>
    <row r="37" spans="1:14" ht="14" customHeight="1" x14ac:dyDescent="0.2">
      <c r="A37" s="143">
        <v>37</v>
      </c>
      <c r="B37" s="155">
        <v>2</v>
      </c>
      <c r="C37" s="132">
        <v>45181</v>
      </c>
      <c r="D37" s="69" t="s">
        <v>72</v>
      </c>
      <c r="E37" s="111">
        <v>0.4375</v>
      </c>
      <c r="F37" s="111">
        <v>0.5</v>
      </c>
      <c r="G37" s="118">
        <f t="shared" si="1"/>
        <v>1.5</v>
      </c>
      <c r="H37" s="68" t="s">
        <v>80</v>
      </c>
      <c r="I37" s="68" t="s">
        <v>85</v>
      </c>
      <c r="J37" s="87" t="s">
        <v>58</v>
      </c>
      <c r="K37" s="87" t="s">
        <v>84</v>
      </c>
      <c r="L37" s="69">
        <v>25</v>
      </c>
      <c r="M37" s="97" t="s">
        <v>70</v>
      </c>
      <c r="N37" s="86" t="s">
        <v>8</v>
      </c>
    </row>
    <row r="38" spans="1:14" ht="14" customHeight="1" x14ac:dyDescent="0.2">
      <c r="A38" s="143">
        <v>37</v>
      </c>
      <c r="B38" s="155">
        <v>2</v>
      </c>
      <c r="C38" s="132">
        <v>45181</v>
      </c>
      <c r="D38" s="69" t="s">
        <v>72</v>
      </c>
      <c r="E38" s="111">
        <v>0.54166666666666663</v>
      </c>
      <c r="F38" s="111">
        <v>0.58333333333333337</v>
      </c>
      <c r="G38" s="118">
        <f t="shared" si="1"/>
        <v>1.0000000000000018</v>
      </c>
      <c r="H38" s="68" t="s">
        <v>80</v>
      </c>
      <c r="I38" s="68" t="s">
        <v>85</v>
      </c>
      <c r="J38" s="87" t="s">
        <v>58</v>
      </c>
      <c r="K38" s="87" t="s">
        <v>63</v>
      </c>
      <c r="L38" s="69">
        <v>25</v>
      </c>
      <c r="M38" s="97" t="s">
        <v>70</v>
      </c>
      <c r="N38" s="86" t="s">
        <v>8</v>
      </c>
    </row>
    <row r="39" spans="1:14" ht="14" customHeight="1" x14ac:dyDescent="0.2">
      <c r="A39" s="143">
        <v>37</v>
      </c>
      <c r="B39" s="155">
        <v>2</v>
      </c>
      <c r="C39" s="132">
        <v>45181</v>
      </c>
      <c r="D39" s="69" t="s">
        <v>72</v>
      </c>
      <c r="E39" s="111">
        <v>0.54166666666666663</v>
      </c>
      <c r="F39" s="111">
        <v>0.58333333333333337</v>
      </c>
      <c r="G39" s="118">
        <f t="shared" si="1"/>
        <v>1.0000000000000018</v>
      </c>
      <c r="H39" s="68" t="s">
        <v>80</v>
      </c>
      <c r="I39" s="68" t="s">
        <v>85</v>
      </c>
      <c r="J39" s="87" t="s">
        <v>58</v>
      </c>
      <c r="K39" s="87" t="s">
        <v>82</v>
      </c>
      <c r="L39" s="69">
        <v>25</v>
      </c>
      <c r="M39" s="87" t="s">
        <v>83</v>
      </c>
      <c r="N39" s="86" t="s">
        <v>13</v>
      </c>
    </row>
    <row r="40" spans="1:14" ht="14" customHeight="1" x14ac:dyDescent="0.2">
      <c r="A40" s="143">
        <v>37</v>
      </c>
      <c r="B40" s="155">
        <v>2</v>
      </c>
      <c r="C40" s="132">
        <v>45181</v>
      </c>
      <c r="D40" s="69" t="s">
        <v>72</v>
      </c>
      <c r="E40" s="111">
        <v>0.58333333333333337</v>
      </c>
      <c r="F40" s="111">
        <v>0.625</v>
      </c>
      <c r="G40" s="118">
        <f t="shared" si="1"/>
        <v>0.99999999999999911</v>
      </c>
      <c r="H40" s="68" t="s">
        <v>80</v>
      </c>
      <c r="I40" s="68" t="s">
        <v>85</v>
      </c>
      <c r="J40" s="87" t="s">
        <v>58</v>
      </c>
      <c r="K40" s="87" t="s">
        <v>84</v>
      </c>
      <c r="L40" s="69">
        <v>25</v>
      </c>
      <c r="M40" s="87" t="s">
        <v>83</v>
      </c>
      <c r="N40" s="86" t="s">
        <v>8</v>
      </c>
    </row>
    <row r="41" spans="1:14" ht="14" customHeight="1" x14ac:dyDescent="0.2">
      <c r="A41" s="143">
        <v>37</v>
      </c>
      <c r="B41" s="155">
        <v>2</v>
      </c>
      <c r="C41" s="132">
        <v>45182</v>
      </c>
      <c r="D41" s="69" t="s">
        <v>74</v>
      </c>
      <c r="E41" s="111">
        <v>0.375</v>
      </c>
      <c r="F41" s="111">
        <v>0.4375</v>
      </c>
      <c r="G41" s="118">
        <f t="shared" si="1"/>
        <v>1.5</v>
      </c>
      <c r="H41" s="68" t="s">
        <v>75</v>
      </c>
      <c r="I41" s="68" t="s">
        <v>86</v>
      </c>
      <c r="J41" s="87" t="s">
        <v>58</v>
      </c>
      <c r="K41" s="87" t="s">
        <v>63</v>
      </c>
      <c r="L41" s="69">
        <v>25</v>
      </c>
      <c r="M41" s="87" t="s">
        <v>70</v>
      </c>
      <c r="N41" s="86" t="s">
        <v>9</v>
      </c>
    </row>
    <row r="42" spans="1:14" ht="14" customHeight="1" x14ac:dyDescent="0.2">
      <c r="A42" s="143">
        <v>37</v>
      </c>
      <c r="B42" s="155">
        <v>2</v>
      </c>
      <c r="C42" s="132">
        <v>45182</v>
      </c>
      <c r="D42" s="69" t="s">
        <v>74</v>
      </c>
      <c r="E42" s="111">
        <v>0.375</v>
      </c>
      <c r="F42" s="111">
        <v>0.4375</v>
      </c>
      <c r="G42" s="118">
        <f t="shared" si="1"/>
        <v>1.5</v>
      </c>
      <c r="H42" s="68" t="s">
        <v>75</v>
      </c>
      <c r="I42" s="68" t="s">
        <v>86</v>
      </c>
      <c r="J42" s="87" t="s">
        <v>58</v>
      </c>
      <c r="K42" s="87" t="s">
        <v>82</v>
      </c>
      <c r="L42" s="69">
        <v>25</v>
      </c>
      <c r="M42" s="87" t="s">
        <v>83</v>
      </c>
      <c r="N42" s="86" t="s">
        <v>102</v>
      </c>
    </row>
    <row r="43" spans="1:14" ht="14" customHeight="1" x14ac:dyDescent="0.2">
      <c r="A43" s="143">
        <v>37</v>
      </c>
      <c r="B43" s="155">
        <v>2</v>
      </c>
      <c r="C43" s="132">
        <v>45182</v>
      </c>
      <c r="D43" s="69" t="s">
        <v>74</v>
      </c>
      <c r="E43" s="111">
        <v>0.4375</v>
      </c>
      <c r="F43" s="111">
        <v>0.5</v>
      </c>
      <c r="G43" s="118">
        <f t="shared" si="1"/>
        <v>1.5</v>
      </c>
      <c r="H43" s="68" t="s">
        <v>75</v>
      </c>
      <c r="I43" s="68" t="s">
        <v>86</v>
      </c>
      <c r="J43" s="87" t="s">
        <v>58</v>
      </c>
      <c r="K43" s="87" t="s">
        <v>84</v>
      </c>
      <c r="L43" s="69">
        <v>25</v>
      </c>
      <c r="M43" s="97" t="s">
        <v>70</v>
      </c>
      <c r="N43" s="86" t="s">
        <v>9</v>
      </c>
    </row>
    <row r="44" spans="1:14" ht="14" customHeight="1" x14ac:dyDescent="0.2">
      <c r="A44" s="143">
        <v>37</v>
      </c>
      <c r="B44" s="155">
        <v>2</v>
      </c>
      <c r="C44" s="132">
        <v>45182</v>
      </c>
      <c r="D44" s="69" t="s">
        <v>74</v>
      </c>
      <c r="E44" s="111">
        <v>0.54166666666666663</v>
      </c>
      <c r="F44" s="111">
        <v>0.58333333333333337</v>
      </c>
      <c r="G44" s="118">
        <f t="shared" si="1"/>
        <v>1.0000000000000018</v>
      </c>
      <c r="H44" s="68" t="s">
        <v>75</v>
      </c>
      <c r="I44" s="68" t="s">
        <v>86</v>
      </c>
      <c r="J44" s="87" t="s">
        <v>58</v>
      </c>
      <c r="K44" s="87" t="s">
        <v>63</v>
      </c>
      <c r="L44" s="69">
        <v>25</v>
      </c>
      <c r="M44" s="97" t="s">
        <v>70</v>
      </c>
      <c r="N44" s="86" t="s">
        <v>9</v>
      </c>
    </row>
    <row r="45" spans="1:14" ht="14" customHeight="1" x14ac:dyDescent="0.2">
      <c r="A45" s="143">
        <v>37</v>
      </c>
      <c r="B45" s="155">
        <v>2</v>
      </c>
      <c r="C45" s="132">
        <v>45182</v>
      </c>
      <c r="D45" s="69" t="s">
        <v>74</v>
      </c>
      <c r="E45" s="111">
        <v>0.54166666666666663</v>
      </c>
      <c r="F45" s="111">
        <v>0.58333333333333337</v>
      </c>
      <c r="G45" s="118">
        <f t="shared" si="1"/>
        <v>1.0000000000000018</v>
      </c>
      <c r="H45" s="68" t="s">
        <v>75</v>
      </c>
      <c r="I45" s="68" t="s">
        <v>86</v>
      </c>
      <c r="J45" s="87" t="s">
        <v>58</v>
      </c>
      <c r="K45" s="87" t="s">
        <v>82</v>
      </c>
      <c r="L45" s="69">
        <v>25</v>
      </c>
      <c r="M45" s="87" t="s">
        <v>83</v>
      </c>
      <c r="N45" s="86" t="s">
        <v>102</v>
      </c>
    </row>
    <row r="46" spans="1:14" ht="14" customHeight="1" x14ac:dyDescent="0.2">
      <c r="A46" s="143">
        <v>37</v>
      </c>
      <c r="B46" s="155">
        <v>2</v>
      </c>
      <c r="C46" s="132">
        <v>45182</v>
      </c>
      <c r="D46" s="69" t="s">
        <v>74</v>
      </c>
      <c r="E46" s="111">
        <v>0.58333333333333337</v>
      </c>
      <c r="F46" s="111">
        <v>0.625</v>
      </c>
      <c r="G46" s="118">
        <f t="shared" si="1"/>
        <v>0.99999999999999911</v>
      </c>
      <c r="H46" s="68" t="s">
        <v>75</v>
      </c>
      <c r="I46" s="68" t="s">
        <v>86</v>
      </c>
      <c r="J46" s="87" t="s">
        <v>58</v>
      </c>
      <c r="K46" s="87" t="s">
        <v>84</v>
      </c>
      <c r="L46" s="69">
        <v>25</v>
      </c>
      <c r="M46" s="87" t="s">
        <v>83</v>
      </c>
      <c r="N46" s="86" t="s">
        <v>9</v>
      </c>
    </row>
    <row r="47" spans="1:14" ht="14" customHeight="1" x14ac:dyDescent="0.2">
      <c r="A47" s="143">
        <v>37</v>
      </c>
      <c r="B47" s="155">
        <v>2</v>
      </c>
      <c r="C47" s="127">
        <v>45183</v>
      </c>
      <c r="D47" s="69" t="s">
        <v>77</v>
      </c>
      <c r="E47" s="111">
        <v>0.375</v>
      </c>
      <c r="F47" s="111">
        <v>0.4375</v>
      </c>
      <c r="G47" s="118">
        <f t="shared" si="1"/>
        <v>1.5</v>
      </c>
      <c r="H47" s="68" t="s">
        <v>73</v>
      </c>
      <c r="I47" s="68"/>
      <c r="J47" s="87" t="s">
        <v>58</v>
      </c>
      <c r="K47" s="87" t="s">
        <v>63</v>
      </c>
      <c r="L47" s="69">
        <v>25</v>
      </c>
      <c r="M47" s="87" t="s">
        <v>70</v>
      </c>
      <c r="N47" s="86" t="s">
        <v>11</v>
      </c>
    </row>
    <row r="48" spans="1:14" ht="14" customHeight="1" x14ac:dyDescent="0.2">
      <c r="A48" s="143">
        <v>37</v>
      </c>
      <c r="B48" s="155">
        <v>2</v>
      </c>
      <c r="C48" s="127">
        <v>45183</v>
      </c>
      <c r="D48" s="69" t="s">
        <v>77</v>
      </c>
      <c r="E48" s="111">
        <v>0.375</v>
      </c>
      <c r="F48" s="111">
        <v>0.4375</v>
      </c>
      <c r="G48" s="118">
        <f t="shared" si="1"/>
        <v>1.5</v>
      </c>
      <c r="H48" s="68" t="s">
        <v>73</v>
      </c>
      <c r="I48" s="68"/>
      <c r="J48" s="87" t="s">
        <v>58</v>
      </c>
      <c r="K48" s="87" t="s">
        <v>82</v>
      </c>
      <c r="L48" s="69">
        <v>25</v>
      </c>
      <c r="M48" s="87" t="s">
        <v>83</v>
      </c>
      <c r="N48" s="86" t="s">
        <v>102</v>
      </c>
    </row>
    <row r="49" spans="1:14" ht="14" customHeight="1" x14ac:dyDescent="0.2">
      <c r="A49" s="143">
        <v>37</v>
      </c>
      <c r="B49" s="155">
        <v>2</v>
      </c>
      <c r="C49" s="127">
        <v>45183</v>
      </c>
      <c r="D49" s="69" t="s">
        <v>77</v>
      </c>
      <c r="E49" s="111">
        <v>0.4375</v>
      </c>
      <c r="F49" s="111">
        <v>0.5</v>
      </c>
      <c r="G49" s="118">
        <f t="shared" si="1"/>
        <v>1.5</v>
      </c>
      <c r="H49" s="68" t="s">
        <v>73</v>
      </c>
      <c r="I49" s="68"/>
      <c r="J49" s="87" t="s">
        <v>58</v>
      </c>
      <c r="K49" s="87" t="s">
        <v>84</v>
      </c>
      <c r="L49" s="69">
        <v>25</v>
      </c>
      <c r="M49" s="97" t="s">
        <v>70</v>
      </c>
      <c r="N49" s="92" t="s">
        <v>11</v>
      </c>
    </row>
    <row r="50" spans="1:14" ht="14" customHeight="1" x14ac:dyDescent="0.2">
      <c r="A50" s="143">
        <v>37</v>
      </c>
      <c r="B50" s="155">
        <v>2</v>
      </c>
      <c r="C50" s="127">
        <v>45183</v>
      </c>
      <c r="D50" s="69" t="s">
        <v>77</v>
      </c>
      <c r="E50" s="111">
        <v>0.54166666666666663</v>
      </c>
      <c r="F50" s="111">
        <v>0.58333333333333337</v>
      </c>
      <c r="G50" s="118">
        <f t="shared" si="1"/>
        <v>1.0000000000000018</v>
      </c>
      <c r="H50" s="68" t="s">
        <v>73</v>
      </c>
      <c r="I50" s="68"/>
      <c r="J50" s="87" t="s">
        <v>58</v>
      </c>
      <c r="K50" s="87" t="s">
        <v>63</v>
      </c>
      <c r="L50" s="69">
        <v>25</v>
      </c>
      <c r="M50" s="97" t="s">
        <v>70</v>
      </c>
      <c r="N50" s="92" t="s">
        <v>11</v>
      </c>
    </row>
    <row r="51" spans="1:14" ht="14" customHeight="1" x14ac:dyDescent="0.2">
      <c r="A51" s="143">
        <v>37</v>
      </c>
      <c r="B51" s="155">
        <v>2</v>
      </c>
      <c r="C51" s="127">
        <v>45183</v>
      </c>
      <c r="D51" s="69" t="s">
        <v>77</v>
      </c>
      <c r="E51" s="111">
        <v>0.54166666666666663</v>
      </c>
      <c r="F51" s="111">
        <v>0.58333333333333337</v>
      </c>
      <c r="G51" s="118">
        <f t="shared" si="1"/>
        <v>1.0000000000000018</v>
      </c>
      <c r="H51" s="68" t="s">
        <v>73</v>
      </c>
      <c r="I51" s="68"/>
      <c r="J51" s="87" t="s">
        <v>58</v>
      </c>
      <c r="K51" s="87" t="s">
        <v>82</v>
      </c>
      <c r="L51" s="69">
        <v>25</v>
      </c>
      <c r="M51" s="87" t="s">
        <v>83</v>
      </c>
      <c r="N51" s="86" t="s">
        <v>102</v>
      </c>
    </row>
    <row r="52" spans="1:14" ht="14" customHeight="1" x14ac:dyDescent="0.2">
      <c r="A52" s="143">
        <v>37</v>
      </c>
      <c r="B52" s="155">
        <v>2</v>
      </c>
      <c r="C52" s="127">
        <v>45183</v>
      </c>
      <c r="D52" s="69" t="s">
        <v>77</v>
      </c>
      <c r="E52" s="111">
        <v>0.58333333333333337</v>
      </c>
      <c r="F52" s="111">
        <v>0.625</v>
      </c>
      <c r="G52" s="118">
        <f t="shared" si="1"/>
        <v>0.99999999999999911</v>
      </c>
      <c r="H52" s="68" t="s">
        <v>73</v>
      </c>
      <c r="I52" s="68"/>
      <c r="J52" s="87" t="s">
        <v>58</v>
      </c>
      <c r="K52" s="87" t="s">
        <v>84</v>
      </c>
      <c r="L52" s="69">
        <v>25</v>
      </c>
      <c r="M52" s="87" t="s">
        <v>83</v>
      </c>
      <c r="N52" s="92" t="s">
        <v>11</v>
      </c>
    </row>
    <row r="53" spans="1:14" ht="14" customHeight="1" x14ac:dyDescent="0.2">
      <c r="A53" s="143">
        <v>37</v>
      </c>
      <c r="B53" s="155">
        <v>2</v>
      </c>
      <c r="C53" s="127">
        <v>45184</v>
      </c>
      <c r="D53" s="69" t="s">
        <v>78</v>
      </c>
      <c r="E53" s="111">
        <v>0.375</v>
      </c>
      <c r="F53" s="111">
        <v>0.4375</v>
      </c>
      <c r="G53" s="118">
        <f t="shared" si="1"/>
        <v>1.5</v>
      </c>
      <c r="H53" s="68" t="s">
        <v>87</v>
      </c>
      <c r="I53" s="68" t="s">
        <v>89</v>
      </c>
      <c r="J53" s="87" t="s">
        <v>58</v>
      </c>
      <c r="K53" s="87" t="s">
        <v>63</v>
      </c>
      <c r="L53" s="69">
        <v>25</v>
      </c>
      <c r="M53" s="87" t="s">
        <v>70</v>
      </c>
      <c r="N53" s="86" t="s">
        <v>10</v>
      </c>
    </row>
    <row r="54" spans="1:14" ht="14" customHeight="1" x14ac:dyDescent="0.2">
      <c r="A54" s="143">
        <v>37</v>
      </c>
      <c r="B54" s="155">
        <v>2</v>
      </c>
      <c r="C54" s="127">
        <v>45184</v>
      </c>
      <c r="D54" s="69" t="s">
        <v>78</v>
      </c>
      <c r="E54" s="111">
        <v>0.375</v>
      </c>
      <c r="F54" s="111">
        <v>0.4375</v>
      </c>
      <c r="G54" s="118">
        <f t="shared" si="1"/>
        <v>1.5</v>
      </c>
      <c r="H54" s="68" t="s">
        <v>87</v>
      </c>
      <c r="I54" s="68" t="s">
        <v>89</v>
      </c>
      <c r="J54" s="87" t="s">
        <v>58</v>
      </c>
      <c r="K54" s="87" t="s">
        <v>82</v>
      </c>
      <c r="L54" s="69">
        <v>25</v>
      </c>
      <c r="M54" s="87" t="s">
        <v>83</v>
      </c>
      <c r="N54" s="86" t="s">
        <v>102</v>
      </c>
    </row>
    <row r="55" spans="1:14" ht="14" customHeight="1" x14ac:dyDescent="0.2">
      <c r="A55" s="143">
        <v>37</v>
      </c>
      <c r="B55" s="155">
        <v>2</v>
      </c>
      <c r="C55" s="127">
        <v>45184</v>
      </c>
      <c r="D55" s="69" t="s">
        <v>78</v>
      </c>
      <c r="E55" s="111">
        <v>0.4375</v>
      </c>
      <c r="F55" s="111">
        <v>0.5</v>
      </c>
      <c r="G55" s="118">
        <f t="shared" si="1"/>
        <v>1.5</v>
      </c>
      <c r="H55" s="68" t="s">
        <v>87</v>
      </c>
      <c r="I55" s="68" t="s">
        <v>89</v>
      </c>
      <c r="J55" s="87" t="s">
        <v>58</v>
      </c>
      <c r="K55" s="87" t="s">
        <v>84</v>
      </c>
      <c r="L55" s="69">
        <v>25</v>
      </c>
      <c r="M55" s="97" t="s">
        <v>70</v>
      </c>
      <c r="N55" s="86" t="s">
        <v>10</v>
      </c>
    </row>
    <row r="56" spans="1:14" ht="14" customHeight="1" x14ac:dyDescent="0.2">
      <c r="A56" s="143">
        <v>37</v>
      </c>
      <c r="B56" s="155">
        <v>2</v>
      </c>
      <c r="C56" s="127">
        <v>45184</v>
      </c>
      <c r="D56" s="69" t="s">
        <v>78</v>
      </c>
      <c r="E56" s="111">
        <v>0.54166666666666663</v>
      </c>
      <c r="F56" s="111">
        <v>0.58333333333333337</v>
      </c>
      <c r="G56" s="118">
        <f t="shared" si="1"/>
        <v>1.0000000000000018</v>
      </c>
      <c r="H56" s="68" t="s">
        <v>87</v>
      </c>
      <c r="I56" s="68" t="s">
        <v>89</v>
      </c>
      <c r="J56" s="87" t="s">
        <v>58</v>
      </c>
      <c r="K56" s="87" t="s">
        <v>63</v>
      </c>
      <c r="L56" s="69">
        <v>25</v>
      </c>
      <c r="M56" s="97" t="s">
        <v>70</v>
      </c>
      <c r="N56" s="86" t="s">
        <v>10</v>
      </c>
    </row>
    <row r="57" spans="1:14" ht="14" customHeight="1" x14ac:dyDescent="0.2">
      <c r="A57" s="143">
        <v>37</v>
      </c>
      <c r="B57" s="155">
        <v>2</v>
      </c>
      <c r="C57" s="127">
        <v>45184</v>
      </c>
      <c r="D57" s="69" t="s">
        <v>78</v>
      </c>
      <c r="E57" s="111">
        <v>0.54166666666666663</v>
      </c>
      <c r="F57" s="111">
        <v>0.58333333333333337</v>
      </c>
      <c r="G57" s="118">
        <f t="shared" si="1"/>
        <v>1.0000000000000018</v>
      </c>
      <c r="H57" s="68" t="s">
        <v>87</v>
      </c>
      <c r="I57" s="68" t="s">
        <v>89</v>
      </c>
      <c r="J57" s="87" t="s">
        <v>58</v>
      </c>
      <c r="K57" s="87" t="s">
        <v>82</v>
      </c>
      <c r="L57" s="69">
        <v>25</v>
      </c>
      <c r="M57" s="87" t="s">
        <v>83</v>
      </c>
      <c r="N57" s="86" t="s">
        <v>102</v>
      </c>
    </row>
    <row r="58" spans="1:14" ht="14" customHeight="1" thickBot="1" x14ac:dyDescent="0.25">
      <c r="A58" s="144">
        <v>37</v>
      </c>
      <c r="B58" s="156">
        <v>2</v>
      </c>
      <c r="C58" s="127">
        <v>45184</v>
      </c>
      <c r="D58" s="71" t="s">
        <v>78</v>
      </c>
      <c r="E58" s="112">
        <v>0.58333333333333337</v>
      </c>
      <c r="F58" s="112">
        <v>0.625</v>
      </c>
      <c r="G58" s="119">
        <f>(F58-E58)*24</f>
        <v>0.99999999999999911</v>
      </c>
      <c r="H58" s="70" t="s">
        <v>87</v>
      </c>
      <c r="I58" s="70" t="s">
        <v>89</v>
      </c>
      <c r="J58" s="93" t="s">
        <v>58</v>
      </c>
      <c r="K58" s="93" t="s">
        <v>84</v>
      </c>
      <c r="L58" s="71">
        <v>25</v>
      </c>
      <c r="M58" s="93" t="s">
        <v>83</v>
      </c>
      <c r="N58" s="95" t="s">
        <v>10</v>
      </c>
    </row>
    <row r="59" spans="1:14" ht="14" customHeight="1" x14ac:dyDescent="0.2">
      <c r="A59" s="142">
        <v>38</v>
      </c>
      <c r="B59" s="154">
        <v>3</v>
      </c>
      <c r="C59" s="133">
        <v>45187</v>
      </c>
      <c r="D59" s="67" t="s">
        <v>57</v>
      </c>
      <c r="E59" s="110">
        <v>0.375</v>
      </c>
      <c r="F59" s="110">
        <v>0.4375</v>
      </c>
      <c r="G59" s="117">
        <f>(F59-E59)*24</f>
        <v>1.5</v>
      </c>
      <c r="H59" s="66" t="s">
        <v>80</v>
      </c>
      <c r="I59" s="66" t="s">
        <v>90</v>
      </c>
      <c r="J59" s="84" t="s">
        <v>58</v>
      </c>
      <c r="K59" s="84" t="s">
        <v>63</v>
      </c>
      <c r="L59" s="67">
        <v>25</v>
      </c>
      <c r="M59" s="84" t="s">
        <v>70</v>
      </c>
      <c r="N59" s="96" t="s">
        <v>8</v>
      </c>
    </row>
    <row r="60" spans="1:14" ht="14" customHeight="1" x14ac:dyDescent="0.2">
      <c r="A60" s="143">
        <v>38</v>
      </c>
      <c r="B60" s="155">
        <v>3</v>
      </c>
      <c r="C60" s="127">
        <v>45187</v>
      </c>
      <c r="D60" s="69" t="s">
        <v>57</v>
      </c>
      <c r="E60" s="111">
        <v>0.375</v>
      </c>
      <c r="F60" s="111">
        <v>0.4375</v>
      </c>
      <c r="G60" s="118">
        <f>(F60-E60)*24</f>
        <v>1.5</v>
      </c>
      <c r="H60" s="68" t="s">
        <v>80</v>
      </c>
      <c r="I60" s="68" t="s">
        <v>90</v>
      </c>
      <c r="J60" s="87" t="s">
        <v>58</v>
      </c>
      <c r="K60" s="87" t="s">
        <v>82</v>
      </c>
      <c r="L60" s="69">
        <v>25</v>
      </c>
      <c r="M60" s="87" t="s">
        <v>83</v>
      </c>
      <c r="N60" s="86" t="s">
        <v>10</v>
      </c>
    </row>
    <row r="61" spans="1:14" ht="14" customHeight="1" x14ac:dyDescent="0.2">
      <c r="A61" s="143">
        <v>38</v>
      </c>
      <c r="B61" s="155">
        <v>3</v>
      </c>
      <c r="C61" s="127">
        <v>45187</v>
      </c>
      <c r="D61" s="69" t="s">
        <v>57</v>
      </c>
      <c r="E61" s="111">
        <v>0.4375</v>
      </c>
      <c r="F61" s="111">
        <v>0.5</v>
      </c>
      <c r="G61" s="118">
        <f t="shared" ref="G61:G87" si="2">(F61-E61)*24</f>
        <v>1.5</v>
      </c>
      <c r="H61" s="68" t="s">
        <v>80</v>
      </c>
      <c r="I61" s="68" t="s">
        <v>90</v>
      </c>
      <c r="J61" s="87" t="s">
        <v>58</v>
      </c>
      <c r="K61" s="87" t="s">
        <v>84</v>
      </c>
      <c r="L61" s="69">
        <v>25</v>
      </c>
      <c r="M61" s="97" t="s">
        <v>70</v>
      </c>
      <c r="N61" s="86" t="s">
        <v>8</v>
      </c>
    </row>
    <row r="62" spans="1:14" ht="14" customHeight="1" x14ac:dyDescent="0.2">
      <c r="A62" s="143">
        <v>38</v>
      </c>
      <c r="B62" s="155">
        <v>3</v>
      </c>
      <c r="C62" s="127">
        <v>45187</v>
      </c>
      <c r="D62" s="69" t="s">
        <v>57</v>
      </c>
      <c r="E62" s="111">
        <v>0.54166666666666663</v>
      </c>
      <c r="F62" s="111">
        <v>0.58333333333333337</v>
      </c>
      <c r="G62" s="118">
        <f t="shared" si="2"/>
        <v>1.0000000000000018</v>
      </c>
      <c r="H62" s="68" t="s">
        <v>80</v>
      </c>
      <c r="I62" s="68" t="s">
        <v>90</v>
      </c>
      <c r="J62" s="87" t="s">
        <v>58</v>
      </c>
      <c r="K62" s="87" t="s">
        <v>63</v>
      </c>
      <c r="L62" s="69">
        <v>25</v>
      </c>
      <c r="M62" s="97" t="s">
        <v>70</v>
      </c>
      <c r="N62" s="86" t="s">
        <v>8</v>
      </c>
    </row>
    <row r="63" spans="1:14" ht="14" customHeight="1" x14ac:dyDescent="0.2">
      <c r="A63" s="143">
        <v>38</v>
      </c>
      <c r="B63" s="155">
        <v>3</v>
      </c>
      <c r="C63" s="127">
        <v>45187</v>
      </c>
      <c r="D63" s="69" t="s">
        <v>57</v>
      </c>
      <c r="E63" s="111">
        <v>0.54166666666666663</v>
      </c>
      <c r="F63" s="111">
        <v>0.58333333333333337</v>
      </c>
      <c r="G63" s="118">
        <f t="shared" si="2"/>
        <v>1.0000000000000018</v>
      </c>
      <c r="H63" s="68" t="s">
        <v>80</v>
      </c>
      <c r="I63" s="68" t="s">
        <v>90</v>
      </c>
      <c r="J63" s="87" t="s">
        <v>58</v>
      </c>
      <c r="K63" s="87" t="s">
        <v>82</v>
      </c>
      <c r="L63" s="69">
        <v>25</v>
      </c>
      <c r="M63" s="87" t="s">
        <v>83</v>
      </c>
      <c r="N63" s="86" t="s">
        <v>10</v>
      </c>
    </row>
    <row r="64" spans="1:14" ht="14" customHeight="1" x14ac:dyDescent="0.2">
      <c r="A64" s="143">
        <v>38</v>
      </c>
      <c r="B64" s="155">
        <v>3</v>
      </c>
      <c r="C64" s="127">
        <v>45187</v>
      </c>
      <c r="D64" s="69" t="s">
        <v>57</v>
      </c>
      <c r="E64" s="111">
        <v>0.58333333333333337</v>
      </c>
      <c r="F64" s="111">
        <v>0.625</v>
      </c>
      <c r="G64" s="118">
        <f t="shared" si="2"/>
        <v>0.99999999999999911</v>
      </c>
      <c r="H64" s="68" t="s">
        <v>80</v>
      </c>
      <c r="I64" s="68" t="s">
        <v>90</v>
      </c>
      <c r="J64" s="87" t="s">
        <v>58</v>
      </c>
      <c r="K64" s="87" t="s">
        <v>84</v>
      </c>
      <c r="L64" s="69">
        <v>25</v>
      </c>
      <c r="M64" s="87" t="s">
        <v>83</v>
      </c>
      <c r="N64" s="86" t="s">
        <v>8</v>
      </c>
    </row>
    <row r="65" spans="1:14" ht="14" customHeight="1" x14ac:dyDescent="0.2">
      <c r="A65" s="143">
        <v>38</v>
      </c>
      <c r="B65" s="155">
        <v>3</v>
      </c>
      <c r="C65" s="127">
        <v>45188</v>
      </c>
      <c r="D65" s="69" t="s">
        <v>72</v>
      </c>
      <c r="E65" s="111">
        <v>0.375</v>
      </c>
      <c r="F65" s="111">
        <v>0.4375</v>
      </c>
      <c r="G65" s="118">
        <f t="shared" si="2"/>
        <v>1.5</v>
      </c>
      <c r="H65" s="68" t="s">
        <v>73</v>
      </c>
      <c r="I65" s="68"/>
      <c r="J65" s="87" t="s">
        <v>58</v>
      </c>
      <c r="K65" s="87" t="s">
        <v>63</v>
      </c>
      <c r="L65" s="69">
        <v>25</v>
      </c>
      <c r="M65" s="87" t="s">
        <v>70</v>
      </c>
      <c r="N65" s="86" t="s">
        <v>11</v>
      </c>
    </row>
    <row r="66" spans="1:14" ht="14" customHeight="1" x14ac:dyDescent="0.2">
      <c r="A66" s="143">
        <v>38</v>
      </c>
      <c r="B66" s="155">
        <v>3</v>
      </c>
      <c r="C66" s="127">
        <v>45188</v>
      </c>
      <c r="D66" s="69" t="s">
        <v>72</v>
      </c>
      <c r="E66" s="111">
        <v>0.375</v>
      </c>
      <c r="F66" s="111">
        <v>0.4375</v>
      </c>
      <c r="G66" s="118">
        <f t="shared" si="2"/>
        <v>1.5</v>
      </c>
      <c r="H66" s="68" t="s">
        <v>73</v>
      </c>
      <c r="I66" s="68"/>
      <c r="J66" s="87" t="s">
        <v>58</v>
      </c>
      <c r="K66" s="87" t="s">
        <v>82</v>
      </c>
      <c r="L66" s="69">
        <v>25</v>
      </c>
      <c r="M66" s="87" t="s">
        <v>83</v>
      </c>
      <c r="N66" s="86" t="s">
        <v>102</v>
      </c>
    </row>
    <row r="67" spans="1:14" ht="14" customHeight="1" x14ac:dyDescent="0.2">
      <c r="A67" s="143">
        <v>38</v>
      </c>
      <c r="B67" s="155">
        <v>3</v>
      </c>
      <c r="C67" s="127">
        <v>45188</v>
      </c>
      <c r="D67" s="69" t="s">
        <v>72</v>
      </c>
      <c r="E67" s="111">
        <v>0.4375</v>
      </c>
      <c r="F67" s="111">
        <v>0.5</v>
      </c>
      <c r="G67" s="118">
        <f t="shared" si="2"/>
        <v>1.5</v>
      </c>
      <c r="H67" s="68" t="s">
        <v>73</v>
      </c>
      <c r="I67" s="68"/>
      <c r="J67" s="87" t="s">
        <v>58</v>
      </c>
      <c r="K67" s="87" t="s">
        <v>84</v>
      </c>
      <c r="L67" s="69">
        <v>25</v>
      </c>
      <c r="M67" s="97" t="s">
        <v>70</v>
      </c>
      <c r="N67" s="92" t="s">
        <v>11</v>
      </c>
    </row>
    <row r="68" spans="1:14" ht="14" customHeight="1" x14ac:dyDescent="0.2">
      <c r="A68" s="143">
        <v>38</v>
      </c>
      <c r="B68" s="155">
        <v>3</v>
      </c>
      <c r="C68" s="127">
        <v>45188</v>
      </c>
      <c r="D68" s="69" t="s">
        <v>72</v>
      </c>
      <c r="E68" s="111">
        <v>0.54166666666666663</v>
      </c>
      <c r="F68" s="111">
        <v>0.58333333333333337</v>
      </c>
      <c r="G68" s="118">
        <f t="shared" si="2"/>
        <v>1.0000000000000018</v>
      </c>
      <c r="H68" s="68" t="s">
        <v>73</v>
      </c>
      <c r="I68" s="68"/>
      <c r="J68" s="87" t="s">
        <v>58</v>
      </c>
      <c r="K68" s="87" t="s">
        <v>63</v>
      </c>
      <c r="L68" s="69">
        <v>25</v>
      </c>
      <c r="M68" s="97" t="s">
        <v>70</v>
      </c>
      <c r="N68" s="92" t="s">
        <v>11</v>
      </c>
    </row>
    <row r="69" spans="1:14" ht="14" customHeight="1" x14ac:dyDescent="0.2">
      <c r="A69" s="143">
        <v>38</v>
      </c>
      <c r="B69" s="155">
        <v>3</v>
      </c>
      <c r="C69" s="127">
        <v>45188</v>
      </c>
      <c r="D69" s="69" t="s">
        <v>72</v>
      </c>
      <c r="E69" s="111">
        <v>0.54166666666666663</v>
      </c>
      <c r="F69" s="111">
        <v>0.58333333333333337</v>
      </c>
      <c r="G69" s="118">
        <f t="shared" si="2"/>
        <v>1.0000000000000018</v>
      </c>
      <c r="H69" s="68" t="s">
        <v>73</v>
      </c>
      <c r="I69" s="68"/>
      <c r="J69" s="87" t="s">
        <v>58</v>
      </c>
      <c r="K69" s="87" t="s">
        <v>82</v>
      </c>
      <c r="L69" s="69">
        <v>25</v>
      </c>
      <c r="M69" s="87" t="s">
        <v>83</v>
      </c>
      <c r="N69" s="86" t="s">
        <v>102</v>
      </c>
    </row>
    <row r="70" spans="1:14" ht="14" customHeight="1" x14ac:dyDescent="0.2">
      <c r="A70" s="143">
        <v>38</v>
      </c>
      <c r="B70" s="155">
        <v>3</v>
      </c>
      <c r="C70" s="127">
        <v>45188</v>
      </c>
      <c r="D70" s="69" t="s">
        <v>72</v>
      </c>
      <c r="E70" s="111">
        <v>0.58333333333333337</v>
      </c>
      <c r="F70" s="111">
        <v>0.625</v>
      </c>
      <c r="G70" s="118">
        <f t="shared" si="2"/>
        <v>0.99999999999999911</v>
      </c>
      <c r="H70" s="68" t="s">
        <v>73</v>
      </c>
      <c r="I70" s="68"/>
      <c r="J70" s="87" t="s">
        <v>58</v>
      </c>
      <c r="K70" s="87" t="s">
        <v>84</v>
      </c>
      <c r="L70" s="69">
        <v>25</v>
      </c>
      <c r="M70" s="87" t="s">
        <v>83</v>
      </c>
      <c r="N70" s="92" t="s">
        <v>11</v>
      </c>
    </row>
    <row r="71" spans="1:14" ht="14" customHeight="1" x14ac:dyDescent="0.2">
      <c r="A71" s="143">
        <v>38</v>
      </c>
      <c r="B71" s="155">
        <v>3</v>
      </c>
      <c r="C71" s="127">
        <v>45189</v>
      </c>
      <c r="D71" s="69" t="s">
        <v>74</v>
      </c>
      <c r="E71" s="111">
        <v>0.375</v>
      </c>
      <c r="F71" s="111">
        <v>0.4375</v>
      </c>
      <c r="G71" s="118">
        <f t="shared" si="2"/>
        <v>1.5</v>
      </c>
      <c r="H71" s="68" t="s">
        <v>75</v>
      </c>
      <c r="I71" s="68" t="s">
        <v>91</v>
      </c>
      <c r="J71" s="87" t="s">
        <v>58</v>
      </c>
      <c r="K71" s="87" t="s">
        <v>63</v>
      </c>
      <c r="L71" s="69">
        <v>25</v>
      </c>
      <c r="M71" s="87" t="s">
        <v>70</v>
      </c>
      <c r="N71" s="86" t="s">
        <v>9</v>
      </c>
    </row>
    <row r="72" spans="1:14" ht="14" customHeight="1" x14ac:dyDescent="0.2">
      <c r="A72" s="143">
        <v>38</v>
      </c>
      <c r="B72" s="155">
        <v>3</v>
      </c>
      <c r="C72" s="127">
        <v>45189</v>
      </c>
      <c r="D72" s="69" t="s">
        <v>74</v>
      </c>
      <c r="E72" s="111">
        <v>0.375</v>
      </c>
      <c r="F72" s="111">
        <v>0.4375</v>
      </c>
      <c r="G72" s="118">
        <f t="shared" si="2"/>
        <v>1.5</v>
      </c>
      <c r="H72" s="68" t="s">
        <v>75</v>
      </c>
      <c r="I72" s="68" t="s">
        <v>91</v>
      </c>
      <c r="J72" s="87" t="s">
        <v>58</v>
      </c>
      <c r="K72" s="87" t="s">
        <v>82</v>
      </c>
      <c r="L72" s="69">
        <v>25</v>
      </c>
      <c r="M72" s="87" t="s">
        <v>83</v>
      </c>
      <c r="N72" s="86" t="s">
        <v>102</v>
      </c>
    </row>
    <row r="73" spans="1:14" ht="14" customHeight="1" x14ac:dyDescent="0.2">
      <c r="A73" s="143">
        <v>38</v>
      </c>
      <c r="B73" s="155">
        <v>3</v>
      </c>
      <c r="C73" s="127">
        <v>45189</v>
      </c>
      <c r="D73" s="69" t="s">
        <v>74</v>
      </c>
      <c r="E73" s="111">
        <v>0.4375</v>
      </c>
      <c r="F73" s="111">
        <v>0.5</v>
      </c>
      <c r="G73" s="118">
        <f t="shared" si="2"/>
        <v>1.5</v>
      </c>
      <c r="H73" s="68" t="s">
        <v>75</v>
      </c>
      <c r="I73" s="68" t="s">
        <v>91</v>
      </c>
      <c r="J73" s="87" t="s">
        <v>58</v>
      </c>
      <c r="K73" s="87" t="s">
        <v>84</v>
      </c>
      <c r="L73" s="69">
        <v>25</v>
      </c>
      <c r="M73" s="97" t="s">
        <v>70</v>
      </c>
      <c r="N73" s="86" t="s">
        <v>9</v>
      </c>
    </row>
    <row r="74" spans="1:14" ht="14" customHeight="1" x14ac:dyDescent="0.2">
      <c r="A74" s="143">
        <v>38</v>
      </c>
      <c r="B74" s="155">
        <v>3</v>
      </c>
      <c r="C74" s="127">
        <v>45189</v>
      </c>
      <c r="D74" s="69" t="s">
        <v>74</v>
      </c>
      <c r="E74" s="111">
        <v>0.54166666666666663</v>
      </c>
      <c r="F74" s="111">
        <v>0.58333333333333337</v>
      </c>
      <c r="G74" s="118">
        <f t="shared" si="2"/>
        <v>1.0000000000000018</v>
      </c>
      <c r="H74" s="68" t="s">
        <v>75</v>
      </c>
      <c r="I74" s="68" t="s">
        <v>91</v>
      </c>
      <c r="J74" s="87" t="s">
        <v>58</v>
      </c>
      <c r="K74" s="87" t="s">
        <v>63</v>
      </c>
      <c r="L74" s="69">
        <v>25</v>
      </c>
      <c r="M74" s="97" t="s">
        <v>70</v>
      </c>
      <c r="N74" s="86" t="s">
        <v>9</v>
      </c>
    </row>
    <row r="75" spans="1:14" ht="14" customHeight="1" x14ac:dyDescent="0.2">
      <c r="A75" s="143">
        <v>38</v>
      </c>
      <c r="B75" s="155">
        <v>3</v>
      </c>
      <c r="C75" s="127">
        <v>45189</v>
      </c>
      <c r="D75" s="69" t="s">
        <v>74</v>
      </c>
      <c r="E75" s="111">
        <v>0.54166666666666663</v>
      </c>
      <c r="F75" s="111">
        <v>0.58333333333333337</v>
      </c>
      <c r="G75" s="118">
        <f t="shared" si="2"/>
        <v>1.0000000000000018</v>
      </c>
      <c r="H75" s="68" t="s">
        <v>75</v>
      </c>
      <c r="I75" s="68" t="s">
        <v>91</v>
      </c>
      <c r="J75" s="87" t="s">
        <v>58</v>
      </c>
      <c r="K75" s="87" t="s">
        <v>82</v>
      </c>
      <c r="L75" s="69">
        <v>25</v>
      </c>
      <c r="M75" s="87" t="s">
        <v>83</v>
      </c>
      <c r="N75" s="86" t="s">
        <v>102</v>
      </c>
    </row>
    <row r="76" spans="1:14" ht="14" customHeight="1" x14ac:dyDescent="0.2">
      <c r="A76" s="143">
        <v>38</v>
      </c>
      <c r="B76" s="155">
        <v>3</v>
      </c>
      <c r="C76" s="127">
        <v>45189</v>
      </c>
      <c r="D76" s="69" t="s">
        <v>74</v>
      </c>
      <c r="E76" s="111">
        <v>0.58333333333333337</v>
      </c>
      <c r="F76" s="111">
        <v>0.625</v>
      </c>
      <c r="G76" s="118">
        <f t="shared" si="2"/>
        <v>0.99999999999999911</v>
      </c>
      <c r="H76" s="68" t="s">
        <v>75</v>
      </c>
      <c r="I76" s="68" t="s">
        <v>91</v>
      </c>
      <c r="J76" s="87" t="s">
        <v>58</v>
      </c>
      <c r="K76" s="87" t="s">
        <v>84</v>
      </c>
      <c r="L76" s="69">
        <v>25</v>
      </c>
      <c r="M76" s="87" t="s">
        <v>83</v>
      </c>
      <c r="N76" s="86" t="s">
        <v>9</v>
      </c>
    </row>
    <row r="77" spans="1:14" ht="14" customHeight="1" x14ac:dyDescent="0.2">
      <c r="A77" s="143">
        <v>38</v>
      </c>
      <c r="B77" s="155">
        <v>3</v>
      </c>
      <c r="C77" s="127">
        <v>45190</v>
      </c>
      <c r="D77" s="69" t="s">
        <v>77</v>
      </c>
      <c r="E77" s="111">
        <v>0.375</v>
      </c>
      <c r="F77" s="111">
        <v>0.4375</v>
      </c>
      <c r="G77" s="118">
        <f t="shared" si="2"/>
        <v>1.5</v>
      </c>
      <c r="H77" s="68" t="s">
        <v>92</v>
      </c>
      <c r="I77" s="68" t="s">
        <v>61</v>
      </c>
      <c r="J77" s="87" t="s">
        <v>58</v>
      </c>
      <c r="K77" s="87" t="s">
        <v>63</v>
      </c>
      <c r="L77" s="69">
        <v>25</v>
      </c>
      <c r="M77" s="87" t="s">
        <v>70</v>
      </c>
      <c r="N77" s="86" t="s">
        <v>10</v>
      </c>
    </row>
    <row r="78" spans="1:14" ht="14" customHeight="1" x14ac:dyDescent="0.2">
      <c r="A78" s="143">
        <v>38</v>
      </c>
      <c r="B78" s="155">
        <v>3</v>
      </c>
      <c r="C78" s="127">
        <v>45190</v>
      </c>
      <c r="D78" s="69" t="s">
        <v>77</v>
      </c>
      <c r="E78" s="111">
        <v>0.375</v>
      </c>
      <c r="F78" s="111">
        <v>0.4375</v>
      </c>
      <c r="G78" s="118">
        <f t="shared" si="2"/>
        <v>1.5</v>
      </c>
      <c r="H78" s="68" t="s">
        <v>92</v>
      </c>
      <c r="I78" s="68" t="s">
        <v>61</v>
      </c>
      <c r="J78" s="87" t="s">
        <v>58</v>
      </c>
      <c r="K78" s="87" t="s">
        <v>82</v>
      </c>
      <c r="L78" s="69">
        <v>25</v>
      </c>
      <c r="M78" s="87" t="s">
        <v>83</v>
      </c>
      <c r="N78" s="86" t="s">
        <v>13</v>
      </c>
    </row>
    <row r="79" spans="1:14" ht="14" customHeight="1" x14ac:dyDescent="0.2">
      <c r="A79" s="143">
        <v>38</v>
      </c>
      <c r="B79" s="155">
        <v>3</v>
      </c>
      <c r="C79" s="127">
        <v>45190</v>
      </c>
      <c r="D79" s="69" t="s">
        <v>77</v>
      </c>
      <c r="E79" s="111">
        <v>0.4375</v>
      </c>
      <c r="F79" s="111">
        <v>0.5</v>
      </c>
      <c r="G79" s="118">
        <f t="shared" si="2"/>
        <v>1.5</v>
      </c>
      <c r="H79" s="68" t="s">
        <v>92</v>
      </c>
      <c r="I79" s="68" t="s">
        <v>61</v>
      </c>
      <c r="J79" s="87" t="s">
        <v>58</v>
      </c>
      <c r="K79" s="87" t="s">
        <v>84</v>
      </c>
      <c r="L79" s="69">
        <v>25</v>
      </c>
      <c r="M79" s="97" t="s">
        <v>70</v>
      </c>
      <c r="N79" s="86" t="s">
        <v>10</v>
      </c>
    </row>
    <row r="80" spans="1:14" ht="14" customHeight="1" x14ac:dyDescent="0.2">
      <c r="A80" s="143">
        <v>38</v>
      </c>
      <c r="B80" s="155">
        <v>3</v>
      </c>
      <c r="C80" s="127">
        <v>45190</v>
      </c>
      <c r="D80" s="69" t="s">
        <v>77</v>
      </c>
      <c r="E80" s="111">
        <v>0.54166666666666663</v>
      </c>
      <c r="F80" s="111">
        <v>0.58333333333333337</v>
      </c>
      <c r="G80" s="118">
        <f t="shared" si="2"/>
        <v>1.0000000000000018</v>
      </c>
      <c r="H80" s="68" t="s">
        <v>92</v>
      </c>
      <c r="I80" s="68" t="s">
        <v>61</v>
      </c>
      <c r="J80" s="87" t="s">
        <v>58</v>
      </c>
      <c r="K80" s="87" t="s">
        <v>63</v>
      </c>
      <c r="L80" s="69">
        <v>25</v>
      </c>
      <c r="M80" s="97" t="s">
        <v>70</v>
      </c>
      <c r="N80" s="86" t="s">
        <v>10</v>
      </c>
    </row>
    <row r="81" spans="1:14" ht="14" customHeight="1" x14ac:dyDescent="0.2">
      <c r="A81" s="143">
        <v>38</v>
      </c>
      <c r="B81" s="155">
        <v>3</v>
      </c>
      <c r="C81" s="127">
        <v>45190</v>
      </c>
      <c r="D81" s="69" t="s">
        <v>77</v>
      </c>
      <c r="E81" s="111">
        <v>0.54166666666666663</v>
      </c>
      <c r="F81" s="111">
        <v>0.58333333333333337</v>
      </c>
      <c r="G81" s="118">
        <f t="shared" si="2"/>
        <v>1.0000000000000018</v>
      </c>
      <c r="H81" s="68" t="s">
        <v>92</v>
      </c>
      <c r="I81" s="68" t="s">
        <v>61</v>
      </c>
      <c r="J81" s="87" t="s">
        <v>58</v>
      </c>
      <c r="K81" s="87" t="s">
        <v>82</v>
      </c>
      <c r="L81" s="69">
        <v>25</v>
      </c>
      <c r="M81" s="87" t="s">
        <v>83</v>
      </c>
      <c r="N81" s="86" t="s">
        <v>13</v>
      </c>
    </row>
    <row r="82" spans="1:14" ht="14" customHeight="1" x14ac:dyDescent="0.2">
      <c r="A82" s="143">
        <v>38</v>
      </c>
      <c r="B82" s="155">
        <v>3</v>
      </c>
      <c r="C82" s="127">
        <v>45190</v>
      </c>
      <c r="D82" s="69" t="s">
        <v>77</v>
      </c>
      <c r="E82" s="111">
        <v>0.58333333333333337</v>
      </c>
      <c r="F82" s="111">
        <v>0.625</v>
      </c>
      <c r="G82" s="118">
        <f t="shared" si="2"/>
        <v>0.99999999999999911</v>
      </c>
      <c r="H82" s="68" t="s">
        <v>92</v>
      </c>
      <c r="I82" s="68" t="s">
        <v>61</v>
      </c>
      <c r="J82" s="87" t="s">
        <v>58</v>
      </c>
      <c r="K82" s="87" t="s">
        <v>84</v>
      </c>
      <c r="L82" s="69">
        <v>25</v>
      </c>
      <c r="M82" s="87" t="s">
        <v>83</v>
      </c>
      <c r="N82" s="86" t="s">
        <v>10</v>
      </c>
    </row>
    <row r="83" spans="1:14" ht="14" customHeight="1" x14ac:dyDescent="0.2">
      <c r="A83" s="143">
        <v>38</v>
      </c>
      <c r="B83" s="155">
        <v>3</v>
      </c>
      <c r="C83" s="127">
        <v>45191</v>
      </c>
      <c r="D83" s="69" t="s">
        <v>78</v>
      </c>
      <c r="E83" s="111">
        <v>0.375</v>
      </c>
      <c r="F83" s="111">
        <v>0.4375</v>
      </c>
      <c r="G83" s="118">
        <f t="shared" si="2"/>
        <v>1.5</v>
      </c>
      <c r="H83" s="68" t="s">
        <v>87</v>
      </c>
      <c r="I83" s="68" t="s">
        <v>93</v>
      </c>
      <c r="J83" s="87" t="s">
        <v>58</v>
      </c>
      <c r="K83" s="87" t="s">
        <v>63</v>
      </c>
      <c r="L83" s="69">
        <v>25</v>
      </c>
      <c r="M83" s="87" t="s">
        <v>70</v>
      </c>
      <c r="N83" s="86" t="s">
        <v>10</v>
      </c>
    </row>
    <row r="84" spans="1:14" ht="14" customHeight="1" x14ac:dyDescent="0.2">
      <c r="A84" s="143">
        <v>38</v>
      </c>
      <c r="B84" s="155">
        <v>3</v>
      </c>
      <c r="C84" s="127">
        <v>45191</v>
      </c>
      <c r="D84" s="69" t="s">
        <v>78</v>
      </c>
      <c r="E84" s="111">
        <v>0.375</v>
      </c>
      <c r="F84" s="111">
        <v>0.4375</v>
      </c>
      <c r="G84" s="118">
        <f t="shared" si="2"/>
        <v>1.5</v>
      </c>
      <c r="H84" s="68" t="s">
        <v>87</v>
      </c>
      <c r="I84" s="68" t="s">
        <v>93</v>
      </c>
      <c r="J84" s="87" t="s">
        <v>58</v>
      </c>
      <c r="K84" s="87" t="s">
        <v>82</v>
      </c>
      <c r="L84" s="69">
        <v>25</v>
      </c>
      <c r="M84" s="87" t="s">
        <v>83</v>
      </c>
      <c r="N84" s="86" t="s">
        <v>102</v>
      </c>
    </row>
    <row r="85" spans="1:14" ht="14" customHeight="1" x14ac:dyDescent="0.2">
      <c r="A85" s="143">
        <v>38</v>
      </c>
      <c r="B85" s="155">
        <v>3</v>
      </c>
      <c r="C85" s="127">
        <v>45191</v>
      </c>
      <c r="D85" s="69" t="s">
        <v>78</v>
      </c>
      <c r="E85" s="111">
        <v>0.4375</v>
      </c>
      <c r="F85" s="111">
        <v>0.5</v>
      </c>
      <c r="G85" s="118">
        <f t="shared" si="2"/>
        <v>1.5</v>
      </c>
      <c r="H85" s="68" t="s">
        <v>87</v>
      </c>
      <c r="I85" s="68" t="s">
        <v>93</v>
      </c>
      <c r="J85" s="87" t="s">
        <v>58</v>
      </c>
      <c r="K85" s="87" t="s">
        <v>84</v>
      </c>
      <c r="L85" s="69">
        <v>25</v>
      </c>
      <c r="M85" s="97" t="s">
        <v>70</v>
      </c>
      <c r="N85" s="86" t="s">
        <v>10</v>
      </c>
    </row>
    <row r="86" spans="1:14" ht="14" customHeight="1" x14ac:dyDescent="0.2">
      <c r="A86" s="143">
        <v>38</v>
      </c>
      <c r="B86" s="155">
        <v>3</v>
      </c>
      <c r="C86" s="127">
        <v>45191</v>
      </c>
      <c r="D86" s="69" t="s">
        <v>78</v>
      </c>
      <c r="E86" s="111">
        <v>0.54166666666666663</v>
      </c>
      <c r="F86" s="111">
        <v>0.58333333333333337</v>
      </c>
      <c r="G86" s="118">
        <f t="shared" si="2"/>
        <v>1.0000000000000018</v>
      </c>
      <c r="H86" s="68" t="s">
        <v>87</v>
      </c>
      <c r="I86" s="68" t="s">
        <v>93</v>
      </c>
      <c r="J86" s="87" t="s">
        <v>58</v>
      </c>
      <c r="K86" s="87" t="s">
        <v>63</v>
      </c>
      <c r="L86" s="69">
        <v>25</v>
      </c>
      <c r="M86" s="97" t="s">
        <v>70</v>
      </c>
      <c r="N86" s="86" t="s">
        <v>10</v>
      </c>
    </row>
    <row r="87" spans="1:14" ht="14" customHeight="1" x14ac:dyDescent="0.2">
      <c r="A87" s="143">
        <v>38</v>
      </c>
      <c r="B87" s="155">
        <v>3</v>
      </c>
      <c r="C87" s="127">
        <v>45191</v>
      </c>
      <c r="D87" s="69" t="s">
        <v>78</v>
      </c>
      <c r="E87" s="111">
        <v>0.54166666666666663</v>
      </c>
      <c r="F87" s="111">
        <v>0.58333333333333337</v>
      </c>
      <c r="G87" s="118">
        <f t="shared" si="2"/>
        <v>1.0000000000000018</v>
      </c>
      <c r="H87" s="68" t="s">
        <v>87</v>
      </c>
      <c r="I87" s="68" t="s">
        <v>93</v>
      </c>
      <c r="J87" s="87" t="s">
        <v>58</v>
      </c>
      <c r="K87" s="87" t="s">
        <v>82</v>
      </c>
      <c r="L87" s="69">
        <v>25</v>
      </c>
      <c r="M87" s="87" t="s">
        <v>83</v>
      </c>
      <c r="N87" s="86" t="s">
        <v>102</v>
      </c>
    </row>
    <row r="88" spans="1:14" ht="14" customHeight="1" thickBot="1" x14ac:dyDescent="0.25">
      <c r="A88" s="144">
        <v>38</v>
      </c>
      <c r="B88" s="156">
        <v>3</v>
      </c>
      <c r="C88" s="127">
        <v>45191</v>
      </c>
      <c r="D88" s="71" t="s">
        <v>78</v>
      </c>
      <c r="E88" s="112">
        <v>0.58333333333333337</v>
      </c>
      <c r="F88" s="112">
        <v>0.625</v>
      </c>
      <c r="G88" s="119">
        <f>(F88-E88)*24</f>
        <v>0.99999999999999911</v>
      </c>
      <c r="H88" s="70" t="s">
        <v>87</v>
      </c>
      <c r="I88" s="70" t="s">
        <v>93</v>
      </c>
      <c r="J88" s="93" t="s">
        <v>58</v>
      </c>
      <c r="K88" s="93" t="s">
        <v>84</v>
      </c>
      <c r="L88" s="71">
        <v>25</v>
      </c>
      <c r="M88" s="93" t="s">
        <v>83</v>
      </c>
      <c r="N88" s="95" t="s">
        <v>10</v>
      </c>
    </row>
    <row r="89" spans="1:14" ht="14" customHeight="1" x14ac:dyDescent="0.2">
      <c r="A89" s="142">
        <v>39</v>
      </c>
      <c r="B89" s="154">
        <v>4</v>
      </c>
      <c r="C89" s="133">
        <v>45194</v>
      </c>
      <c r="D89" s="67" t="s">
        <v>57</v>
      </c>
      <c r="E89" s="110">
        <v>0.375</v>
      </c>
      <c r="F89" s="110">
        <v>0.4375</v>
      </c>
      <c r="G89" s="117">
        <f>(F89-E89)*24</f>
        <v>1.5</v>
      </c>
      <c r="H89" s="66" t="s">
        <v>92</v>
      </c>
      <c r="I89" s="66" t="s">
        <v>94</v>
      </c>
      <c r="J89" s="84" t="s">
        <v>58</v>
      </c>
      <c r="K89" s="84" t="s">
        <v>63</v>
      </c>
      <c r="L89" s="67">
        <v>25</v>
      </c>
      <c r="M89" s="84" t="s">
        <v>70</v>
      </c>
      <c r="N89" s="96" t="s">
        <v>8</v>
      </c>
    </row>
    <row r="90" spans="1:14" ht="14" customHeight="1" x14ac:dyDescent="0.2">
      <c r="A90" s="143">
        <v>39</v>
      </c>
      <c r="B90" s="155">
        <v>4</v>
      </c>
      <c r="C90" s="127">
        <v>45194</v>
      </c>
      <c r="D90" s="69" t="s">
        <v>57</v>
      </c>
      <c r="E90" s="111">
        <v>0.375</v>
      </c>
      <c r="F90" s="111">
        <v>0.4375</v>
      </c>
      <c r="G90" s="118">
        <f>(F90-E90)*24</f>
        <v>1.5</v>
      </c>
      <c r="H90" s="68" t="s">
        <v>92</v>
      </c>
      <c r="I90" s="68" t="s">
        <v>94</v>
      </c>
      <c r="J90" s="87" t="s">
        <v>58</v>
      </c>
      <c r="K90" s="87" t="s">
        <v>82</v>
      </c>
      <c r="L90" s="69">
        <v>25</v>
      </c>
      <c r="M90" s="87" t="s">
        <v>83</v>
      </c>
      <c r="N90" s="86" t="s">
        <v>10</v>
      </c>
    </row>
    <row r="91" spans="1:14" ht="14" customHeight="1" x14ac:dyDescent="0.2">
      <c r="A91" s="143">
        <v>39</v>
      </c>
      <c r="B91" s="155">
        <v>4</v>
      </c>
      <c r="C91" s="127">
        <v>45194</v>
      </c>
      <c r="D91" s="69" t="s">
        <v>57</v>
      </c>
      <c r="E91" s="111">
        <v>0.4375</v>
      </c>
      <c r="F91" s="111">
        <v>0.5</v>
      </c>
      <c r="G91" s="118">
        <f t="shared" ref="G91:G117" si="3">(F91-E91)*24</f>
        <v>1.5</v>
      </c>
      <c r="H91" s="68" t="s">
        <v>92</v>
      </c>
      <c r="I91" s="68" t="s">
        <v>94</v>
      </c>
      <c r="J91" s="87" t="s">
        <v>58</v>
      </c>
      <c r="K91" s="87" t="s">
        <v>84</v>
      </c>
      <c r="L91" s="69">
        <v>25</v>
      </c>
      <c r="M91" s="97" t="s">
        <v>70</v>
      </c>
      <c r="N91" s="86" t="s">
        <v>8</v>
      </c>
    </row>
    <row r="92" spans="1:14" ht="14" customHeight="1" x14ac:dyDescent="0.2">
      <c r="A92" s="143">
        <v>39</v>
      </c>
      <c r="B92" s="155">
        <v>4</v>
      </c>
      <c r="C92" s="127">
        <v>45194</v>
      </c>
      <c r="D92" s="69" t="s">
        <v>57</v>
      </c>
      <c r="E92" s="111">
        <v>0.54166666666666663</v>
      </c>
      <c r="F92" s="111">
        <v>0.58333333333333337</v>
      </c>
      <c r="G92" s="118">
        <f t="shared" si="3"/>
        <v>1.0000000000000018</v>
      </c>
      <c r="H92" s="68" t="s">
        <v>92</v>
      </c>
      <c r="I92" s="68" t="s">
        <v>94</v>
      </c>
      <c r="J92" s="87" t="s">
        <v>58</v>
      </c>
      <c r="K92" s="87" t="s">
        <v>63</v>
      </c>
      <c r="L92" s="69">
        <v>25</v>
      </c>
      <c r="M92" s="97" t="s">
        <v>70</v>
      </c>
      <c r="N92" s="86" t="s">
        <v>8</v>
      </c>
    </row>
    <row r="93" spans="1:14" ht="14" customHeight="1" x14ac:dyDescent="0.2">
      <c r="A93" s="143">
        <v>39</v>
      </c>
      <c r="B93" s="155">
        <v>4</v>
      </c>
      <c r="C93" s="127">
        <v>45194</v>
      </c>
      <c r="D93" s="69" t="s">
        <v>57</v>
      </c>
      <c r="E93" s="111">
        <v>0.54166666666666663</v>
      </c>
      <c r="F93" s="111">
        <v>0.58333333333333337</v>
      </c>
      <c r="G93" s="118">
        <f t="shared" si="3"/>
        <v>1.0000000000000018</v>
      </c>
      <c r="H93" s="68" t="s">
        <v>92</v>
      </c>
      <c r="I93" s="68" t="s">
        <v>94</v>
      </c>
      <c r="J93" s="87" t="s">
        <v>58</v>
      </c>
      <c r="K93" s="87" t="s">
        <v>82</v>
      </c>
      <c r="L93" s="69">
        <v>25</v>
      </c>
      <c r="M93" s="87" t="s">
        <v>83</v>
      </c>
      <c r="N93" s="86" t="s">
        <v>10</v>
      </c>
    </row>
    <row r="94" spans="1:14" ht="14" customHeight="1" x14ac:dyDescent="0.2">
      <c r="A94" s="143">
        <v>39</v>
      </c>
      <c r="B94" s="155">
        <v>4</v>
      </c>
      <c r="C94" s="127">
        <v>45194</v>
      </c>
      <c r="D94" s="69" t="s">
        <v>57</v>
      </c>
      <c r="E94" s="111">
        <v>0.58333333333333337</v>
      </c>
      <c r="F94" s="111">
        <v>0.625</v>
      </c>
      <c r="G94" s="118">
        <f t="shared" si="3"/>
        <v>0.99999999999999911</v>
      </c>
      <c r="H94" s="68" t="s">
        <v>92</v>
      </c>
      <c r="I94" s="68" t="s">
        <v>94</v>
      </c>
      <c r="J94" s="87" t="s">
        <v>58</v>
      </c>
      <c r="K94" s="87" t="s">
        <v>84</v>
      </c>
      <c r="L94" s="69">
        <v>25</v>
      </c>
      <c r="M94" s="87" t="s">
        <v>83</v>
      </c>
      <c r="N94" s="86" t="s">
        <v>8</v>
      </c>
    </row>
    <row r="95" spans="1:14" ht="14" customHeight="1" x14ac:dyDescent="0.2">
      <c r="A95" s="143">
        <v>39</v>
      </c>
      <c r="B95" s="155">
        <v>4</v>
      </c>
      <c r="C95" s="127">
        <v>41178</v>
      </c>
      <c r="D95" s="69" t="s">
        <v>72</v>
      </c>
      <c r="E95" s="111">
        <v>0.375</v>
      </c>
      <c r="F95" s="111">
        <v>0.4375</v>
      </c>
      <c r="G95" s="118">
        <f t="shared" si="3"/>
        <v>1.5</v>
      </c>
      <c r="H95" s="68" t="s">
        <v>73</v>
      </c>
      <c r="I95" s="68"/>
      <c r="J95" s="87" t="s">
        <v>58</v>
      </c>
      <c r="K95" s="87" t="s">
        <v>63</v>
      </c>
      <c r="L95" s="69">
        <v>25</v>
      </c>
      <c r="M95" s="87" t="s">
        <v>70</v>
      </c>
      <c r="N95" s="86" t="s">
        <v>11</v>
      </c>
    </row>
    <row r="96" spans="1:14" ht="14" customHeight="1" x14ac:dyDescent="0.2">
      <c r="A96" s="143">
        <v>39</v>
      </c>
      <c r="B96" s="155">
        <v>4</v>
      </c>
      <c r="C96" s="127">
        <v>41178</v>
      </c>
      <c r="D96" s="69" t="s">
        <v>72</v>
      </c>
      <c r="E96" s="111">
        <v>0.375</v>
      </c>
      <c r="F96" s="111">
        <v>0.4375</v>
      </c>
      <c r="G96" s="118">
        <f t="shared" si="3"/>
        <v>1.5</v>
      </c>
      <c r="H96" s="68" t="s">
        <v>73</v>
      </c>
      <c r="I96" s="68"/>
      <c r="J96" s="87" t="s">
        <v>58</v>
      </c>
      <c r="K96" s="87" t="s">
        <v>82</v>
      </c>
      <c r="L96" s="69">
        <v>25</v>
      </c>
      <c r="M96" s="87" t="s">
        <v>83</v>
      </c>
      <c r="N96" s="86" t="s">
        <v>102</v>
      </c>
    </row>
    <row r="97" spans="1:14" ht="14" customHeight="1" x14ac:dyDescent="0.2">
      <c r="A97" s="143">
        <v>39</v>
      </c>
      <c r="B97" s="155">
        <v>4</v>
      </c>
      <c r="C97" s="127">
        <v>41178</v>
      </c>
      <c r="D97" s="69" t="s">
        <v>72</v>
      </c>
      <c r="E97" s="111">
        <v>0.4375</v>
      </c>
      <c r="F97" s="111">
        <v>0.5</v>
      </c>
      <c r="G97" s="118">
        <f t="shared" si="3"/>
        <v>1.5</v>
      </c>
      <c r="H97" s="68" t="s">
        <v>73</v>
      </c>
      <c r="I97" s="68"/>
      <c r="J97" s="87" t="s">
        <v>58</v>
      </c>
      <c r="K97" s="87" t="s">
        <v>84</v>
      </c>
      <c r="L97" s="69">
        <v>25</v>
      </c>
      <c r="M97" s="97" t="s">
        <v>70</v>
      </c>
      <c r="N97" s="92" t="s">
        <v>11</v>
      </c>
    </row>
    <row r="98" spans="1:14" ht="14" customHeight="1" x14ac:dyDescent="0.2">
      <c r="A98" s="143">
        <v>39</v>
      </c>
      <c r="B98" s="155">
        <v>4</v>
      </c>
      <c r="C98" s="127">
        <v>41178</v>
      </c>
      <c r="D98" s="69" t="s">
        <v>72</v>
      </c>
      <c r="E98" s="111">
        <v>0.54166666666666663</v>
      </c>
      <c r="F98" s="111">
        <v>0.58333333333333337</v>
      </c>
      <c r="G98" s="118">
        <f t="shared" si="3"/>
        <v>1.0000000000000018</v>
      </c>
      <c r="H98" s="68" t="s">
        <v>73</v>
      </c>
      <c r="I98" s="68"/>
      <c r="J98" s="87" t="s">
        <v>58</v>
      </c>
      <c r="K98" s="87" t="s">
        <v>63</v>
      </c>
      <c r="L98" s="69">
        <v>25</v>
      </c>
      <c r="M98" s="97" t="s">
        <v>70</v>
      </c>
      <c r="N98" s="92" t="s">
        <v>11</v>
      </c>
    </row>
    <row r="99" spans="1:14" ht="14" customHeight="1" x14ac:dyDescent="0.2">
      <c r="A99" s="143">
        <v>39</v>
      </c>
      <c r="B99" s="155">
        <v>4</v>
      </c>
      <c r="C99" s="127">
        <v>41178</v>
      </c>
      <c r="D99" s="69" t="s">
        <v>72</v>
      </c>
      <c r="E99" s="111">
        <v>0.54166666666666663</v>
      </c>
      <c r="F99" s="111">
        <v>0.58333333333333337</v>
      </c>
      <c r="G99" s="118">
        <f t="shared" si="3"/>
        <v>1.0000000000000018</v>
      </c>
      <c r="H99" s="68" t="s">
        <v>73</v>
      </c>
      <c r="I99" s="68"/>
      <c r="J99" s="87" t="s">
        <v>58</v>
      </c>
      <c r="K99" s="87" t="s">
        <v>82</v>
      </c>
      <c r="L99" s="69">
        <v>25</v>
      </c>
      <c r="M99" s="87" t="s">
        <v>83</v>
      </c>
      <c r="N99" s="86" t="s">
        <v>102</v>
      </c>
    </row>
    <row r="100" spans="1:14" ht="14" customHeight="1" x14ac:dyDescent="0.2">
      <c r="A100" s="143">
        <v>39</v>
      </c>
      <c r="B100" s="155">
        <v>4</v>
      </c>
      <c r="C100" s="127">
        <v>41178</v>
      </c>
      <c r="D100" s="69" t="s">
        <v>72</v>
      </c>
      <c r="E100" s="111">
        <v>0.58333333333333337</v>
      </c>
      <c r="F100" s="111">
        <v>0.625</v>
      </c>
      <c r="G100" s="118">
        <f t="shared" si="3"/>
        <v>0.99999999999999911</v>
      </c>
      <c r="H100" s="68" t="s">
        <v>73</v>
      </c>
      <c r="I100" s="68"/>
      <c r="J100" s="87" t="s">
        <v>58</v>
      </c>
      <c r="K100" s="87" t="s">
        <v>84</v>
      </c>
      <c r="L100" s="69">
        <v>25</v>
      </c>
      <c r="M100" s="87" t="s">
        <v>83</v>
      </c>
      <c r="N100" s="92" t="s">
        <v>11</v>
      </c>
    </row>
    <row r="101" spans="1:14" ht="14" customHeight="1" x14ac:dyDescent="0.2">
      <c r="A101" s="143">
        <v>39</v>
      </c>
      <c r="B101" s="155">
        <v>4</v>
      </c>
      <c r="C101" s="127">
        <v>45196</v>
      </c>
      <c r="D101" s="69" t="s">
        <v>74</v>
      </c>
      <c r="E101" s="111">
        <v>0.375</v>
      </c>
      <c r="F101" s="111">
        <v>0.4375</v>
      </c>
      <c r="G101" s="118">
        <f t="shared" si="3"/>
        <v>1.5</v>
      </c>
      <c r="H101" s="68" t="s">
        <v>92</v>
      </c>
      <c r="I101" s="68" t="s">
        <v>95</v>
      </c>
      <c r="J101" s="87" t="s">
        <v>58</v>
      </c>
      <c r="K101" s="87" t="s">
        <v>63</v>
      </c>
      <c r="L101" s="69">
        <v>25</v>
      </c>
      <c r="M101" s="87" t="s">
        <v>70</v>
      </c>
      <c r="N101" s="86" t="s">
        <v>8</v>
      </c>
    </row>
    <row r="102" spans="1:14" ht="14" customHeight="1" x14ac:dyDescent="0.2">
      <c r="A102" s="143">
        <v>39</v>
      </c>
      <c r="B102" s="155">
        <v>4</v>
      </c>
      <c r="C102" s="127">
        <v>45196</v>
      </c>
      <c r="D102" s="69" t="s">
        <v>74</v>
      </c>
      <c r="E102" s="111">
        <v>0.375</v>
      </c>
      <c r="F102" s="111">
        <v>0.4375</v>
      </c>
      <c r="G102" s="118">
        <f t="shared" si="3"/>
        <v>1.5</v>
      </c>
      <c r="H102" s="68" t="s">
        <v>92</v>
      </c>
      <c r="I102" s="68" t="s">
        <v>95</v>
      </c>
      <c r="J102" s="87" t="s">
        <v>58</v>
      </c>
      <c r="K102" s="87" t="s">
        <v>82</v>
      </c>
      <c r="L102" s="69">
        <v>25</v>
      </c>
      <c r="M102" s="87" t="s">
        <v>83</v>
      </c>
      <c r="N102" s="86" t="s">
        <v>10</v>
      </c>
    </row>
    <row r="103" spans="1:14" ht="14" customHeight="1" x14ac:dyDescent="0.2">
      <c r="A103" s="143">
        <v>39</v>
      </c>
      <c r="B103" s="155">
        <v>4</v>
      </c>
      <c r="C103" s="127">
        <v>45196</v>
      </c>
      <c r="D103" s="69" t="s">
        <v>74</v>
      </c>
      <c r="E103" s="111">
        <v>0.4375</v>
      </c>
      <c r="F103" s="111">
        <v>0.5</v>
      </c>
      <c r="G103" s="118">
        <f t="shared" si="3"/>
        <v>1.5</v>
      </c>
      <c r="H103" s="68" t="s">
        <v>92</v>
      </c>
      <c r="I103" s="68" t="s">
        <v>95</v>
      </c>
      <c r="J103" s="87" t="s">
        <v>58</v>
      </c>
      <c r="K103" s="87" t="s">
        <v>84</v>
      </c>
      <c r="L103" s="69">
        <v>25</v>
      </c>
      <c r="M103" s="97" t="s">
        <v>70</v>
      </c>
      <c r="N103" s="86" t="s">
        <v>8</v>
      </c>
    </row>
    <row r="104" spans="1:14" ht="14" customHeight="1" x14ac:dyDescent="0.2">
      <c r="A104" s="143">
        <v>39</v>
      </c>
      <c r="B104" s="155">
        <v>4</v>
      </c>
      <c r="C104" s="127">
        <v>45196</v>
      </c>
      <c r="D104" s="69" t="s">
        <v>74</v>
      </c>
      <c r="E104" s="111">
        <v>0.54166666666666663</v>
      </c>
      <c r="F104" s="111">
        <v>0.58333333333333337</v>
      </c>
      <c r="G104" s="118">
        <f t="shared" si="3"/>
        <v>1.0000000000000018</v>
      </c>
      <c r="H104" s="68" t="s">
        <v>92</v>
      </c>
      <c r="I104" s="68" t="s">
        <v>95</v>
      </c>
      <c r="J104" s="87" t="s">
        <v>58</v>
      </c>
      <c r="K104" s="87" t="s">
        <v>63</v>
      </c>
      <c r="L104" s="69">
        <v>25</v>
      </c>
      <c r="M104" s="97" t="s">
        <v>70</v>
      </c>
      <c r="N104" s="86" t="s">
        <v>8</v>
      </c>
    </row>
    <row r="105" spans="1:14" ht="14" customHeight="1" x14ac:dyDescent="0.2">
      <c r="A105" s="143">
        <v>39</v>
      </c>
      <c r="B105" s="155">
        <v>4</v>
      </c>
      <c r="C105" s="127">
        <v>45196</v>
      </c>
      <c r="D105" s="69" t="s">
        <v>74</v>
      </c>
      <c r="E105" s="111">
        <v>0.54166666666666663</v>
      </c>
      <c r="F105" s="111">
        <v>0.58333333333333337</v>
      </c>
      <c r="G105" s="118">
        <f t="shared" si="3"/>
        <v>1.0000000000000018</v>
      </c>
      <c r="H105" s="68" t="s">
        <v>92</v>
      </c>
      <c r="I105" s="68" t="s">
        <v>95</v>
      </c>
      <c r="J105" s="87" t="s">
        <v>58</v>
      </c>
      <c r="K105" s="87" t="s">
        <v>82</v>
      </c>
      <c r="L105" s="69">
        <v>25</v>
      </c>
      <c r="M105" s="87" t="s">
        <v>83</v>
      </c>
      <c r="N105" s="86" t="s">
        <v>10</v>
      </c>
    </row>
    <row r="106" spans="1:14" ht="14" customHeight="1" x14ac:dyDescent="0.2">
      <c r="A106" s="143">
        <v>39</v>
      </c>
      <c r="B106" s="155">
        <v>4</v>
      </c>
      <c r="C106" s="127">
        <v>45196</v>
      </c>
      <c r="D106" s="69" t="s">
        <v>74</v>
      </c>
      <c r="E106" s="111">
        <v>0.58333333333333337</v>
      </c>
      <c r="F106" s="111">
        <v>0.625</v>
      </c>
      <c r="G106" s="118">
        <f t="shared" si="3"/>
        <v>0.99999999999999911</v>
      </c>
      <c r="H106" s="68" t="s">
        <v>92</v>
      </c>
      <c r="I106" s="68" t="s">
        <v>95</v>
      </c>
      <c r="J106" s="87" t="s">
        <v>58</v>
      </c>
      <c r="K106" s="87" t="s">
        <v>84</v>
      </c>
      <c r="L106" s="69">
        <v>25</v>
      </c>
      <c r="M106" s="87" t="s">
        <v>83</v>
      </c>
      <c r="N106" s="86" t="s">
        <v>8</v>
      </c>
    </row>
    <row r="107" spans="1:14" ht="14" customHeight="1" x14ac:dyDescent="0.2">
      <c r="A107" s="143">
        <v>39</v>
      </c>
      <c r="B107" s="155">
        <v>4</v>
      </c>
      <c r="C107" s="127">
        <v>45197</v>
      </c>
      <c r="D107" s="69" t="s">
        <v>77</v>
      </c>
      <c r="E107" s="111">
        <v>0.375</v>
      </c>
      <c r="F107" s="111">
        <v>0.4375</v>
      </c>
      <c r="G107" s="118">
        <f t="shared" si="3"/>
        <v>1.5</v>
      </c>
      <c r="H107" s="68" t="s">
        <v>87</v>
      </c>
      <c r="I107" s="68" t="s">
        <v>96</v>
      </c>
      <c r="J107" s="87" t="s">
        <v>58</v>
      </c>
      <c r="K107" s="87" t="s">
        <v>63</v>
      </c>
      <c r="L107" s="69">
        <v>25</v>
      </c>
      <c r="M107" s="87" t="s">
        <v>70</v>
      </c>
      <c r="N107" s="86" t="s">
        <v>10</v>
      </c>
    </row>
    <row r="108" spans="1:14" ht="14" customHeight="1" x14ac:dyDescent="0.2">
      <c r="A108" s="143">
        <v>39</v>
      </c>
      <c r="B108" s="155">
        <v>4</v>
      </c>
      <c r="C108" s="127">
        <v>45197</v>
      </c>
      <c r="D108" s="69" t="s">
        <v>77</v>
      </c>
      <c r="E108" s="111">
        <v>0.375</v>
      </c>
      <c r="F108" s="111">
        <v>0.4375</v>
      </c>
      <c r="G108" s="118">
        <f t="shared" si="3"/>
        <v>1.5</v>
      </c>
      <c r="H108" s="68" t="s">
        <v>87</v>
      </c>
      <c r="I108" s="68" t="s">
        <v>96</v>
      </c>
      <c r="J108" s="87" t="s">
        <v>58</v>
      </c>
      <c r="K108" s="87" t="s">
        <v>82</v>
      </c>
      <c r="L108" s="69">
        <v>25</v>
      </c>
      <c r="M108" s="87" t="s">
        <v>83</v>
      </c>
      <c r="N108" s="86" t="s">
        <v>102</v>
      </c>
    </row>
    <row r="109" spans="1:14" ht="14" customHeight="1" x14ac:dyDescent="0.2">
      <c r="A109" s="143">
        <v>39</v>
      </c>
      <c r="B109" s="155">
        <v>4</v>
      </c>
      <c r="C109" s="127">
        <v>45197</v>
      </c>
      <c r="D109" s="69" t="s">
        <v>77</v>
      </c>
      <c r="E109" s="111">
        <v>0.4375</v>
      </c>
      <c r="F109" s="111">
        <v>0.5</v>
      </c>
      <c r="G109" s="118">
        <f t="shared" si="3"/>
        <v>1.5</v>
      </c>
      <c r="H109" s="68" t="s">
        <v>87</v>
      </c>
      <c r="I109" s="68" t="s">
        <v>96</v>
      </c>
      <c r="J109" s="87" t="s">
        <v>58</v>
      </c>
      <c r="K109" s="87" t="s">
        <v>84</v>
      </c>
      <c r="L109" s="69">
        <v>25</v>
      </c>
      <c r="M109" s="97" t="s">
        <v>70</v>
      </c>
      <c r="N109" s="86" t="s">
        <v>10</v>
      </c>
    </row>
    <row r="110" spans="1:14" ht="14" customHeight="1" x14ac:dyDescent="0.2">
      <c r="A110" s="143">
        <v>39</v>
      </c>
      <c r="B110" s="155">
        <v>4</v>
      </c>
      <c r="C110" s="127">
        <v>45197</v>
      </c>
      <c r="D110" s="69" t="s">
        <v>77</v>
      </c>
      <c r="E110" s="111">
        <v>0.54166666666666663</v>
      </c>
      <c r="F110" s="111">
        <v>0.58333333333333337</v>
      </c>
      <c r="G110" s="118">
        <f t="shared" si="3"/>
        <v>1.0000000000000018</v>
      </c>
      <c r="H110" s="68" t="s">
        <v>87</v>
      </c>
      <c r="I110" s="68" t="s">
        <v>96</v>
      </c>
      <c r="J110" s="87" t="s">
        <v>58</v>
      </c>
      <c r="K110" s="87" t="s">
        <v>63</v>
      </c>
      <c r="L110" s="69">
        <v>25</v>
      </c>
      <c r="M110" s="97" t="s">
        <v>70</v>
      </c>
      <c r="N110" s="86" t="s">
        <v>10</v>
      </c>
    </row>
    <row r="111" spans="1:14" ht="14" customHeight="1" x14ac:dyDescent="0.2">
      <c r="A111" s="143">
        <v>39</v>
      </c>
      <c r="B111" s="155">
        <v>4</v>
      </c>
      <c r="C111" s="127">
        <v>45197</v>
      </c>
      <c r="D111" s="69" t="s">
        <v>77</v>
      </c>
      <c r="E111" s="111">
        <v>0.54166666666666663</v>
      </c>
      <c r="F111" s="111">
        <v>0.58333333333333337</v>
      </c>
      <c r="G111" s="118">
        <f t="shared" si="3"/>
        <v>1.0000000000000018</v>
      </c>
      <c r="H111" s="68" t="s">
        <v>87</v>
      </c>
      <c r="I111" s="68" t="s">
        <v>96</v>
      </c>
      <c r="J111" s="87" t="s">
        <v>58</v>
      </c>
      <c r="K111" s="87" t="s">
        <v>82</v>
      </c>
      <c r="L111" s="69">
        <v>25</v>
      </c>
      <c r="M111" s="87" t="s">
        <v>83</v>
      </c>
      <c r="N111" s="86" t="s">
        <v>102</v>
      </c>
    </row>
    <row r="112" spans="1:14" ht="14" customHeight="1" x14ac:dyDescent="0.2">
      <c r="A112" s="143">
        <v>39</v>
      </c>
      <c r="B112" s="155">
        <v>4</v>
      </c>
      <c r="C112" s="127">
        <v>45197</v>
      </c>
      <c r="D112" s="69" t="s">
        <v>77</v>
      </c>
      <c r="E112" s="111">
        <v>0.58333333333333337</v>
      </c>
      <c r="F112" s="111">
        <v>0.625</v>
      </c>
      <c r="G112" s="118">
        <f t="shared" si="3"/>
        <v>0.99999999999999911</v>
      </c>
      <c r="H112" s="68" t="s">
        <v>87</v>
      </c>
      <c r="I112" s="68" t="s">
        <v>96</v>
      </c>
      <c r="J112" s="87" t="s">
        <v>58</v>
      </c>
      <c r="K112" s="87" t="s">
        <v>84</v>
      </c>
      <c r="L112" s="69">
        <v>25</v>
      </c>
      <c r="M112" s="87" t="s">
        <v>83</v>
      </c>
      <c r="N112" s="86" t="s">
        <v>10</v>
      </c>
    </row>
    <row r="113" spans="1:14" ht="14" customHeight="1" x14ac:dyDescent="0.2">
      <c r="A113" s="143">
        <v>39</v>
      </c>
      <c r="B113" s="155">
        <v>4</v>
      </c>
      <c r="C113" s="127">
        <v>45198</v>
      </c>
      <c r="D113" s="69" t="s">
        <v>78</v>
      </c>
      <c r="E113" s="111">
        <v>0.375</v>
      </c>
      <c r="F113" s="111">
        <v>0.4375</v>
      </c>
      <c r="G113" s="118">
        <f t="shared" si="3"/>
        <v>1.5</v>
      </c>
      <c r="H113" s="68" t="s">
        <v>92</v>
      </c>
      <c r="I113" s="68" t="s">
        <v>97</v>
      </c>
      <c r="J113" s="87" t="s">
        <v>58</v>
      </c>
      <c r="K113" s="87" t="s">
        <v>63</v>
      </c>
      <c r="L113" s="69">
        <v>25</v>
      </c>
      <c r="M113" s="87" t="s">
        <v>70</v>
      </c>
      <c r="N113" s="86" t="s">
        <v>10</v>
      </c>
    </row>
    <row r="114" spans="1:14" ht="14" customHeight="1" x14ac:dyDescent="0.2">
      <c r="A114" s="143">
        <v>39</v>
      </c>
      <c r="B114" s="155">
        <v>4</v>
      </c>
      <c r="C114" s="127">
        <v>45198</v>
      </c>
      <c r="D114" s="69" t="s">
        <v>78</v>
      </c>
      <c r="E114" s="111">
        <v>0.375</v>
      </c>
      <c r="F114" s="111">
        <v>0.4375</v>
      </c>
      <c r="G114" s="118">
        <f t="shared" si="3"/>
        <v>1.5</v>
      </c>
      <c r="H114" s="68" t="s">
        <v>92</v>
      </c>
      <c r="I114" s="68" t="s">
        <v>97</v>
      </c>
      <c r="J114" s="87" t="s">
        <v>58</v>
      </c>
      <c r="K114" s="87" t="s">
        <v>82</v>
      </c>
      <c r="L114" s="69">
        <v>25</v>
      </c>
      <c r="M114" s="87" t="s">
        <v>83</v>
      </c>
      <c r="N114" s="86" t="s">
        <v>13</v>
      </c>
    </row>
    <row r="115" spans="1:14" ht="14" customHeight="1" x14ac:dyDescent="0.2">
      <c r="A115" s="143">
        <v>39</v>
      </c>
      <c r="B115" s="155">
        <v>4</v>
      </c>
      <c r="C115" s="127">
        <v>45198</v>
      </c>
      <c r="D115" s="69" t="s">
        <v>78</v>
      </c>
      <c r="E115" s="111">
        <v>0.4375</v>
      </c>
      <c r="F115" s="111">
        <v>0.5</v>
      </c>
      <c r="G115" s="118">
        <f t="shared" si="3"/>
        <v>1.5</v>
      </c>
      <c r="H115" s="68" t="s">
        <v>92</v>
      </c>
      <c r="I115" s="68" t="s">
        <v>97</v>
      </c>
      <c r="J115" s="87" t="s">
        <v>58</v>
      </c>
      <c r="K115" s="87" t="s">
        <v>84</v>
      </c>
      <c r="L115" s="69">
        <v>25</v>
      </c>
      <c r="M115" s="97" t="s">
        <v>70</v>
      </c>
      <c r="N115" s="86" t="s">
        <v>10</v>
      </c>
    </row>
    <row r="116" spans="1:14" ht="14" customHeight="1" x14ac:dyDescent="0.2">
      <c r="A116" s="143">
        <v>39</v>
      </c>
      <c r="B116" s="155">
        <v>4</v>
      </c>
      <c r="C116" s="127">
        <v>45198</v>
      </c>
      <c r="D116" s="69" t="s">
        <v>78</v>
      </c>
      <c r="E116" s="111">
        <v>0.54166666666666663</v>
      </c>
      <c r="F116" s="111">
        <v>0.58333333333333337</v>
      </c>
      <c r="G116" s="118">
        <f t="shared" si="3"/>
        <v>1.0000000000000018</v>
      </c>
      <c r="H116" s="68" t="s">
        <v>92</v>
      </c>
      <c r="I116" s="68" t="s">
        <v>97</v>
      </c>
      <c r="J116" s="87" t="s">
        <v>58</v>
      </c>
      <c r="K116" s="87" t="s">
        <v>63</v>
      </c>
      <c r="L116" s="69">
        <v>25</v>
      </c>
      <c r="M116" s="97" t="s">
        <v>70</v>
      </c>
      <c r="N116" s="86" t="s">
        <v>10</v>
      </c>
    </row>
    <row r="117" spans="1:14" ht="14" customHeight="1" x14ac:dyDescent="0.2">
      <c r="A117" s="143">
        <v>39</v>
      </c>
      <c r="B117" s="155">
        <v>4</v>
      </c>
      <c r="C117" s="127">
        <v>45198</v>
      </c>
      <c r="D117" s="69" t="s">
        <v>78</v>
      </c>
      <c r="E117" s="111">
        <v>0.54166666666666663</v>
      </c>
      <c r="F117" s="111">
        <v>0.58333333333333337</v>
      </c>
      <c r="G117" s="118">
        <f t="shared" si="3"/>
        <v>1.0000000000000018</v>
      </c>
      <c r="H117" s="68" t="s">
        <v>92</v>
      </c>
      <c r="I117" s="68" t="s">
        <v>97</v>
      </c>
      <c r="J117" s="87" t="s">
        <v>58</v>
      </c>
      <c r="K117" s="87" t="s">
        <v>82</v>
      </c>
      <c r="L117" s="69">
        <v>25</v>
      </c>
      <c r="M117" s="87" t="s">
        <v>83</v>
      </c>
      <c r="N117" s="86" t="s">
        <v>13</v>
      </c>
    </row>
    <row r="118" spans="1:14" ht="14" customHeight="1" thickBot="1" x14ac:dyDescent="0.25">
      <c r="A118" s="144">
        <v>39</v>
      </c>
      <c r="B118" s="156">
        <v>4</v>
      </c>
      <c r="C118" s="127">
        <v>45198</v>
      </c>
      <c r="D118" s="71" t="s">
        <v>78</v>
      </c>
      <c r="E118" s="112">
        <v>0.58333333333333337</v>
      </c>
      <c r="F118" s="112">
        <v>0.625</v>
      </c>
      <c r="G118" s="119">
        <f>(F118-E118)*24</f>
        <v>0.99999999999999911</v>
      </c>
      <c r="H118" s="70" t="s">
        <v>92</v>
      </c>
      <c r="I118" s="70" t="s">
        <v>97</v>
      </c>
      <c r="J118" s="93" t="s">
        <v>58</v>
      </c>
      <c r="K118" s="93" t="s">
        <v>84</v>
      </c>
      <c r="L118" s="71">
        <v>25</v>
      </c>
      <c r="M118" s="93" t="s">
        <v>83</v>
      </c>
      <c r="N118" s="95" t="s">
        <v>10</v>
      </c>
    </row>
    <row r="119" spans="1:14" ht="14" customHeight="1" x14ac:dyDescent="0.2">
      <c r="A119" s="142">
        <v>40</v>
      </c>
      <c r="B119" s="154">
        <v>5</v>
      </c>
      <c r="C119" s="133">
        <v>45201</v>
      </c>
      <c r="D119" s="67" t="s">
        <v>57</v>
      </c>
      <c r="E119" s="110">
        <v>0.375</v>
      </c>
      <c r="F119" s="110">
        <v>0.4375</v>
      </c>
      <c r="G119" s="117">
        <f>(F119-E119)*24</f>
        <v>1.5</v>
      </c>
      <c r="H119" s="66" t="s">
        <v>92</v>
      </c>
      <c r="I119" s="66" t="s">
        <v>98</v>
      </c>
      <c r="J119" s="84" t="s">
        <v>58</v>
      </c>
      <c r="K119" s="84" t="s">
        <v>63</v>
      </c>
      <c r="L119" s="67">
        <v>25</v>
      </c>
      <c r="M119" s="84" t="s">
        <v>70</v>
      </c>
      <c r="N119" s="96" t="s">
        <v>8</v>
      </c>
    </row>
    <row r="120" spans="1:14" ht="14" customHeight="1" x14ac:dyDescent="0.2">
      <c r="A120" s="143">
        <v>40</v>
      </c>
      <c r="B120" s="155">
        <v>5</v>
      </c>
      <c r="C120" s="127">
        <v>45201</v>
      </c>
      <c r="D120" s="69" t="s">
        <v>57</v>
      </c>
      <c r="E120" s="111">
        <v>0.375</v>
      </c>
      <c r="F120" s="111">
        <v>0.4375</v>
      </c>
      <c r="G120" s="118">
        <f>(F120-E120)*24</f>
        <v>1.5</v>
      </c>
      <c r="H120" s="68" t="s">
        <v>92</v>
      </c>
      <c r="I120" s="68" t="s">
        <v>98</v>
      </c>
      <c r="J120" s="87" t="s">
        <v>58</v>
      </c>
      <c r="K120" s="87" t="s">
        <v>82</v>
      </c>
      <c r="L120" s="69">
        <v>25</v>
      </c>
      <c r="M120" s="87" t="s">
        <v>83</v>
      </c>
      <c r="N120" s="86" t="s">
        <v>10</v>
      </c>
    </row>
    <row r="121" spans="1:14" ht="14" customHeight="1" x14ac:dyDescent="0.2">
      <c r="A121" s="143">
        <v>40</v>
      </c>
      <c r="B121" s="155">
        <v>5</v>
      </c>
      <c r="C121" s="127">
        <v>45201</v>
      </c>
      <c r="D121" s="69" t="s">
        <v>57</v>
      </c>
      <c r="E121" s="111">
        <v>0.4375</v>
      </c>
      <c r="F121" s="111">
        <v>0.5</v>
      </c>
      <c r="G121" s="118">
        <f t="shared" ref="G121:G132" si="4">(F121-E121)*24</f>
        <v>1.5</v>
      </c>
      <c r="H121" s="68" t="s">
        <v>92</v>
      </c>
      <c r="I121" s="68" t="s">
        <v>98</v>
      </c>
      <c r="J121" s="87" t="s">
        <v>58</v>
      </c>
      <c r="K121" s="87" t="s">
        <v>84</v>
      </c>
      <c r="L121" s="69">
        <v>25</v>
      </c>
      <c r="M121" s="97" t="s">
        <v>70</v>
      </c>
      <c r="N121" s="86" t="s">
        <v>8</v>
      </c>
    </row>
    <row r="122" spans="1:14" ht="14" customHeight="1" x14ac:dyDescent="0.2">
      <c r="A122" s="143">
        <v>40</v>
      </c>
      <c r="B122" s="155">
        <v>5</v>
      </c>
      <c r="C122" s="127">
        <v>45201</v>
      </c>
      <c r="D122" s="69" t="s">
        <v>57</v>
      </c>
      <c r="E122" s="111">
        <v>0.54166666666666663</v>
      </c>
      <c r="F122" s="111">
        <v>0.58333333333333337</v>
      </c>
      <c r="G122" s="118">
        <f t="shared" si="4"/>
        <v>1.0000000000000018</v>
      </c>
      <c r="H122" s="68" t="s">
        <v>92</v>
      </c>
      <c r="I122" s="68" t="s">
        <v>98</v>
      </c>
      <c r="J122" s="87" t="s">
        <v>58</v>
      </c>
      <c r="K122" s="87" t="s">
        <v>63</v>
      </c>
      <c r="L122" s="69">
        <v>25</v>
      </c>
      <c r="M122" s="97" t="s">
        <v>70</v>
      </c>
      <c r="N122" s="86" t="s">
        <v>8</v>
      </c>
    </row>
    <row r="123" spans="1:14" ht="14" customHeight="1" x14ac:dyDescent="0.2">
      <c r="A123" s="143">
        <v>40</v>
      </c>
      <c r="B123" s="155">
        <v>5</v>
      </c>
      <c r="C123" s="127">
        <v>45201</v>
      </c>
      <c r="D123" s="69" t="s">
        <v>57</v>
      </c>
      <c r="E123" s="111">
        <v>0.54166666666666663</v>
      </c>
      <c r="F123" s="111">
        <v>0.58333333333333337</v>
      </c>
      <c r="G123" s="118">
        <f t="shared" si="4"/>
        <v>1.0000000000000018</v>
      </c>
      <c r="H123" s="68" t="s">
        <v>92</v>
      </c>
      <c r="I123" s="68" t="s">
        <v>98</v>
      </c>
      <c r="J123" s="87" t="s">
        <v>58</v>
      </c>
      <c r="K123" s="87" t="s">
        <v>82</v>
      </c>
      <c r="L123" s="69">
        <v>25</v>
      </c>
      <c r="M123" s="87" t="s">
        <v>83</v>
      </c>
      <c r="N123" s="86" t="s">
        <v>10</v>
      </c>
    </row>
    <row r="124" spans="1:14" ht="14" customHeight="1" x14ac:dyDescent="0.2">
      <c r="A124" s="143">
        <v>40</v>
      </c>
      <c r="B124" s="155">
        <v>5</v>
      </c>
      <c r="C124" s="127">
        <v>45201</v>
      </c>
      <c r="D124" s="69" t="s">
        <v>57</v>
      </c>
      <c r="E124" s="111">
        <v>0.58333333333333337</v>
      </c>
      <c r="F124" s="111">
        <v>0.625</v>
      </c>
      <c r="G124" s="118">
        <f t="shared" si="4"/>
        <v>0.99999999999999911</v>
      </c>
      <c r="H124" s="68" t="s">
        <v>92</v>
      </c>
      <c r="I124" s="68" t="s">
        <v>98</v>
      </c>
      <c r="J124" s="87" t="s">
        <v>58</v>
      </c>
      <c r="K124" s="87" t="s">
        <v>84</v>
      </c>
      <c r="L124" s="69">
        <v>25</v>
      </c>
      <c r="M124" s="87" t="s">
        <v>83</v>
      </c>
      <c r="N124" s="86" t="s">
        <v>8</v>
      </c>
    </row>
    <row r="125" spans="1:14" ht="14" customHeight="1" x14ac:dyDescent="0.2">
      <c r="A125" s="143">
        <v>40</v>
      </c>
      <c r="B125" s="155">
        <v>5</v>
      </c>
      <c r="C125" s="127">
        <v>45202</v>
      </c>
      <c r="D125" s="69" t="s">
        <v>72</v>
      </c>
      <c r="E125" s="111">
        <v>0.375</v>
      </c>
      <c r="F125" s="111">
        <v>0.4375</v>
      </c>
      <c r="G125" s="118">
        <f t="shared" si="4"/>
        <v>1.5</v>
      </c>
      <c r="H125" s="68" t="s">
        <v>92</v>
      </c>
      <c r="I125" s="68" t="s">
        <v>99</v>
      </c>
      <c r="J125" s="87" t="s">
        <v>58</v>
      </c>
      <c r="K125" s="87" t="s">
        <v>63</v>
      </c>
      <c r="L125" s="69">
        <v>25</v>
      </c>
      <c r="M125" s="87" t="s">
        <v>70</v>
      </c>
      <c r="N125" s="86" t="s">
        <v>8</v>
      </c>
    </row>
    <row r="126" spans="1:14" ht="14" customHeight="1" x14ac:dyDescent="0.2">
      <c r="A126" s="143">
        <v>40</v>
      </c>
      <c r="B126" s="155">
        <v>5</v>
      </c>
      <c r="C126" s="127">
        <v>45202</v>
      </c>
      <c r="D126" s="69" t="s">
        <v>72</v>
      </c>
      <c r="E126" s="111">
        <v>0.375</v>
      </c>
      <c r="F126" s="111">
        <v>0.4375</v>
      </c>
      <c r="G126" s="118">
        <f t="shared" si="4"/>
        <v>1.5</v>
      </c>
      <c r="H126" s="68" t="s">
        <v>92</v>
      </c>
      <c r="I126" s="68" t="s">
        <v>99</v>
      </c>
      <c r="J126" s="87" t="s">
        <v>58</v>
      </c>
      <c r="K126" s="87" t="s">
        <v>82</v>
      </c>
      <c r="L126" s="69">
        <v>25</v>
      </c>
      <c r="M126" s="87" t="s">
        <v>83</v>
      </c>
      <c r="N126" s="86" t="s">
        <v>13</v>
      </c>
    </row>
    <row r="127" spans="1:14" ht="14" customHeight="1" x14ac:dyDescent="0.2">
      <c r="A127" s="143">
        <v>40</v>
      </c>
      <c r="B127" s="155">
        <v>5</v>
      </c>
      <c r="C127" s="127">
        <v>45202</v>
      </c>
      <c r="D127" s="69" t="s">
        <v>72</v>
      </c>
      <c r="E127" s="111">
        <v>0.4375</v>
      </c>
      <c r="F127" s="111">
        <v>0.5</v>
      </c>
      <c r="G127" s="118">
        <f t="shared" si="4"/>
        <v>1.5</v>
      </c>
      <c r="H127" s="68" t="s">
        <v>92</v>
      </c>
      <c r="I127" s="68" t="s">
        <v>99</v>
      </c>
      <c r="J127" s="87" t="s">
        <v>58</v>
      </c>
      <c r="K127" s="87" t="s">
        <v>84</v>
      </c>
      <c r="L127" s="69">
        <v>25</v>
      </c>
      <c r="M127" s="97" t="s">
        <v>70</v>
      </c>
      <c r="N127" s="86" t="s">
        <v>8</v>
      </c>
    </row>
    <row r="128" spans="1:14" ht="14" customHeight="1" x14ac:dyDescent="0.2">
      <c r="A128" s="143">
        <v>40</v>
      </c>
      <c r="B128" s="155">
        <v>5</v>
      </c>
      <c r="C128" s="127">
        <v>45202</v>
      </c>
      <c r="D128" s="69" t="s">
        <v>72</v>
      </c>
      <c r="E128" s="111">
        <v>0.54166666666666663</v>
      </c>
      <c r="F128" s="111">
        <v>0.58333333333333337</v>
      </c>
      <c r="G128" s="118">
        <f t="shared" si="4"/>
        <v>1.0000000000000018</v>
      </c>
      <c r="H128" s="68" t="s">
        <v>92</v>
      </c>
      <c r="I128" s="68" t="s">
        <v>99</v>
      </c>
      <c r="J128" s="87" t="s">
        <v>58</v>
      </c>
      <c r="K128" s="87" t="s">
        <v>63</v>
      </c>
      <c r="L128" s="69">
        <v>25</v>
      </c>
      <c r="M128" s="97" t="s">
        <v>70</v>
      </c>
      <c r="N128" s="86" t="s">
        <v>8</v>
      </c>
    </row>
    <row r="129" spans="1:14" ht="14" customHeight="1" x14ac:dyDescent="0.2">
      <c r="A129" s="143">
        <v>40</v>
      </c>
      <c r="B129" s="155">
        <v>5</v>
      </c>
      <c r="C129" s="127">
        <v>45202</v>
      </c>
      <c r="D129" s="69" t="s">
        <v>72</v>
      </c>
      <c r="E129" s="111">
        <v>0.54166666666666663</v>
      </c>
      <c r="F129" s="111">
        <v>0.58333333333333337</v>
      </c>
      <c r="G129" s="118">
        <f t="shared" si="4"/>
        <v>1.0000000000000018</v>
      </c>
      <c r="H129" s="68" t="s">
        <v>92</v>
      </c>
      <c r="I129" s="68" t="s">
        <v>99</v>
      </c>
      <c r="J129" s="87" t="s">
        <v>58</v>
      </c>
      <c r="K129" s="87" t="s">
        <v>82</v>
      </c>
      <c r="L129" s="69">
        <v>25</v>
      </c>
      <c r="M129" s="87" t="s">
        <v>83</v>
      </c>
      <c r="N129" s="86" t="s">
        <v>13</v>
      </c>
    </row>
    <row r="130" spans="1:14" ht="14" customHeight="1" x14ac:dyDescent="0.2">
      <c r="A130" s="143">
        <v>40</v>
      </c>
      <c r="B130" s="155">
        <v>5</v>
      </c>
      <c r="C130" s="127">
        <v>45202</v>
      </c>
      <c r="D130" s="69" t="s">
        <v>72</v>
      </c>
      <c r="E130" s="111">
        <v>0.58333333333333337</v>
      </c>
      <c r="F130" s="111">
        <v>0.625</v>
      </c>
      <c r="G130" s="118">
        <f t="shared" si="4"/>
        <v>0.99999999999999911</v>
      </c>
      <c r="H130" s="68" t="s">
        <v>92</v>
      </c>
      <c r="I130" s="68" t="s">
        <v>99</v>
      </c>
      <c r="J130" s="87" t="s">
        <v>58</v>
      </c>
      <c r="K130" s="87" t="s">
        <v>84</v>
      </c>
      <c r="L130" s="69">
        <v>25</v>
      </c>
      <c r="M130" s="87" t="s">
        <v>83</v>
      </c>
      <c r="N130" s="86" t="s">
        <v>8</v>
      </c>
    </row>
    <row r="131" spans="1:14" ht="14" customHeight="1" x14ac:dyDescent="0.2">
      <c r="A131" s="143">
        <v>40</v>
      </c>
      <c r="B131" s="155">
        <v>5</v>
      </c>
      <c r="C131" s="127">
        <v>45204</v>
      </c>
      <c r="D131" s="69" t="s">
        <v>77</v>
      </c>
      <c r="E131" s="111">
        <v>0.375</v>
      </c>
      <c r="F131" s="111">
        <v>0.5</v>
      </c>
      <c r="G131" s="118">
        <f t="shared" si="4"/>
        <v>3</v>
      </c>
      <c r="H131" s="68" t="s">
        <v>59</v>
      </c>
      <c r="I131" s="68" t="s">
        <v>101</v>
      </c>
      <c r="J131" s="87" t="s">
        <v>58</v>
      </c>
      <c r="K131" s="87" t="s">
        <v>63</v>
      </c>
      <c r="L131" s="69">
        <v>25</v>
      </c>
      <c r="M131" s="87" t="s">
        <v>64</v>
      </c>
      <c r="N131" s="86" t="s">
        <v>102</v>
      </c>
    </row>
    <row r="132" spans="1:14" ht="14" customHeight="1" x14ac:dyDescent="0.2">
      <c r="A132" s="143">
        <v>40</v>
      </c>
      <c r="B132" s="155">
        <v>5</v>
      </c>
      <c r="C132" s="127">
        <v>45204</v>
      </c>
      <c r="D132" s="69" t="s">
        <v>77</v>
      </c>
      <c r="E132" s="111">
        <v>0.375</v>
      </c>
      <c r="F132" s="111">
        <v>0.5</v>
      </c>
      <c r="G132" s="118">
        <f t="shared" si="4"/>
        <v>3</v>
      </c>
      <c r="H132" s="68" t="s">
        <v>59</v>
      </c>
      <c r="I132" s="68" t="s">
        <v>101</v>
      </c>
      <c r="J132" s="87" t="s">
        <v>58</v>
      </c>
      <c r="K132" s="87" t="s">
        <v>82</v>
      </c>
      <c r="L132" s="69">
        <v>25</v>
      </c>
      <c r="M132" s="87" t="s">
        <v>103</v>
      </c>
      <c r="N132" s="86" t="s">
        <v>102</v>
      </c>
    </row>
    <row r="133" spans="1:14" ht="14" customHeight="1" thickBot="1" x14ac:dyDescent="0.25">
      <c r="A133" s="144">
        <v>40</v>
      </c>
      <c r="B133" s="156">
        <v>5</v>
      </c>
      <c r="C133" s="127">
        <v>45204</v>
      </c>
      <c r="D133" s="71" t="s">
        <v>77</v>
      </c>
      <c r="E133" s="112">
        <v>0.375</v>
      </c>
      <c r="F133" s="112">
        <v>0.5</v>
      </c>
      <c r="G133" s="119">
        <f>(F133-E133)*24</f>
        <v>3</v>
      </c>
      <c r="H133" s="70" t="s">
        <v>59</v>
      </c>
      <c r="I133" s="70" t="s">
        <v>101</v>
      </c>
      <c r="J133" s="93" t="s">
        <v>58</v>
      </c>
      <c r="K133" s="93" t="s">
        <v>84</v>
      </c>
      <c r="L133" s="71">
        <v>25</v>
      </c>
      <c r="M133" s="98" t="s">
        <v>70</v>
      </c>
      <c r="N133" s="95" t="s">
        <v>102</v>
      </c>
    </row>
    <row r="134" spans="1:14" ht="14" customHeight="1" x14ac:dyDescent="0.2">
      <c r="A134" s="142">
        <v>41</v>
      </c>
      <c r="B134" s="154">
        <v>6</v>
      </c>
      <c r="C134" s="133">
        <v>45208</v>
      </c>
      <c r="D134" s="67" t="s">
        <v>57</v>
      </c>
      <c r="E134" s="110">
        <v>0.375</v>
      </c>
      <c r="F134" s="110">
        <v>0.5</v>
      </c>
      <c r="G134" s="117">
        <f>(F134-E134)*24</f>
        <v>3</v>
      </c>
      <c r="H134" s="66" t="s">
        <v>104</v>
      </c>
      <c r="I134" s="66" t="s">
        <v>105</v>
      </c>
      <c r="J134" s="84" t="s">
        <v>58</v>
      </c>
      <c r="K134" s="84" t="s">
        <v>65</v>
      </c>
      <c r="L134" s="67">
        <v>50</v>
      </c>
      <c r="M134" s="99" t="s">
        <v>66</v>
      </c>
      <c r="N134" s="96" t="s">
        <v>106</v>
      </c>
    </row>
    <row r="135" spans="1:14" ht="14" customHeight="1" x14ac:dyDescent="0.2">
      <c r="A135" s="143">
        <v>41</v>
      </c>
      <c r="B135" s="155">
        <v>6</v>
      </c>
      <c r="C135" s="127">
        <v>45208</v>
      </c>
      <c r="D135" s="69" t="s">
        <v>57</v>
      </c>
      <c r="E135" s="111">
        <v>0.375</v>
      </c>
      <c r="F135" s="111">
        <v>0.5</v>
      </c>
      <c r="G135" s="118">
        <f>(F135-E135)*24</f>
        <v>3</v>
      </c>
      <c r="H135" s="68" t="s">
        <v>104</v>
      </c>
      <c r="I135" s="68" t="s">
        <v>105</v>
      </c>
      <c r="J135" s="87" t="s">
        <v>58</v>
      </c>
      <c r="K135" s="87" t="s">
        <v>63</v>
      </c>
      <c r="L135" s="69">
        <v>25</v>
      </c>
      <c r="M135" s="87" t="s">
        <v>64</v>
      </c>
      <c r="N135" s="86" t="s">
        <v>107</v>
      </c>
    </row>
    <row r="136" spans="1:14" ht="14" customHeight="1" x14ac:dyDescent="0.2">
      <c r="A136" s="143">
        <v>41</v>
      </c>
      <c r="B136" s="155">
        <v>6</v>
      </c>
      <c r="C136" s="127">
        <v>45208</v>
      </c>
      <c r="D136" s="69" t="s">
        <v>57</v>
      </c>
      <c r="E136" s="111">
        <v>0.54166666666666663</v>
      </c>
      <c r="F136" s="111">
        <v>0.58333333333333337</v>
      </c>
      <c r="G136" s="118">
        <f t="shared" ref="G136:G147" si="5">(F136-E136)*24</f>
        <v>1.0000000000000018</v>
      </c>
      <c r="H136" s="68" t="s">
        <v>174</v>
      </c>
      <c r="I136" s="68" t="s">
        <v>174</v>
      </c>
      <c r="J136" s="68" t="s">
        <v>67</v>
      </c>
      <c r="K136" s="68" t="s">
        <v>67</v>
      </c>
      <c r="L136" s="69">
        <v>4</v>
      </c>
      <c r="M136" s="68" t="s">
        <v>70</v>
      </c>
      <c r="N136" s="90" t="s">
        <v>71</v>
      </c>
    </row>
    <row r="137" spans="1:14" ht="14" customHeight="1" x14ac:dyDescent="0.2">
      <c r="A137" s="143">
        <v>41</v>
      </c>
      <c r="B137" s="155">
        <v>6</v>
      </c>
      <c r="C137" s="127">
        <v>45208</v>
      </c>
      <c r="D137" s="69" t="s">
        <v>57</v>
      </c>
      <c r="E137" s="111">
        <v>0.58333333333333337</v>
      </c>
      <c r="F137" s="111">
        <v>0.70833333333333337</v>
      </c>
      <c r="G137" s="118">
        <f t="shared" si="5"/>
        <v>3</v>
      </c>
      <c r="H137" s="68" t="s">
        <v>104</v>
      </c>
      <c r="I137" s="68" t="s">
        <v>108</v>
      </c>
      <c r="J137" s="87" t="s">
        <v>58</v>
      </c>
      <c r="K137" s="87" t="s">
        <v>109</v>
      </c>
      <c r="L137" s="69">
        <v>75</v>
      </c>
      <c r="M137" s="87" t="s">
        <v>66</v>
      </c>
      <c r="N137" s="86" t="s">
        <v>110</v>
      </c>
    </row>
    <row r="138" spans="1:14" ht="14" customHeight="1" x14ac:dyDescent="0.2">
      <c r="A138" s="143">
        <v>41</v>
      </c>
      <c r="B138" s="155">
        <v>6</v>
      </c>
      <c r="C138" s="127">
        <v>45209</v>
      </c>
      <c r="D138" s="69" t="s">
        <v>72</v>
      </c>
      <c r="E138" s="111">
        <v>0.375</v>
      </c>
      <c r="F138" s="111">
        <v>0.4375</v>
      </c>
      <c r="G138" s="118">
        <f t="shared" si="5"/>
        <v>1.5</v>
      </c>
      <c r="H138" s="68" t="s">
        <v>104</v>
      </c>
      <c r="I138" s="68" t="s">
        <v>111</v>
      </c>
      <c r="J138" s="87" t="s">
        <v>58</v>
      </c>
      <c r="K138" s="87" t="s">
        <v>63</v>
      </c>
      <c r="L138" s="69">
        <v>25</v>
      </c>
      <c r="M138" s="87" t="s">
        <v>64</v>
      </c>
      <c r="N138" s="86" t="s">
        <v>9</v>
      </c>
    </row>
    <row r="139" spans="1:14" ht="14" customHeight="1" x14ac:dyDescent="0.2">
      <c r="A139" s="143">
        <v>41</v>
      </c>
      <c r="B139" s="155">
        <v>6</v>
      </c>
      <c r="C139" s="127">
        <v>45209</v>
      </c>
      <c r="D139" s="69" t="s">
        <v>72</v>
      </c>
      <c r="E139" s="111">
        <v>0.4375</v>
      </c>
      <c r="F139" s="111">
        <v>0.5</v>
      </c>
      <c r="G139" s="118">
        <f t="shared" si="5"/>
        <v>1.5</v>
      </c>
      <c r="H139" s="68" t="s">
        <v>104</v>
      </c>
      <c r="I139" s="68" t="s">
        <v>111</v>
      </c>
      <c r="J139" s="87" t="s">
        <v>58</v>
      </c>
      <c r="K139" s="87" t="s">
        <v>82</v>
      </c>
      <c r="L139" s="69">
        <v>25</v>
      </c>
      <c r="M139" s="87" t="s">
        <v>64</v>
      </c>
      <c r="N139" s="86" t="s">
        <v>12</v>
      </c>
    </row>
    <row r="140" spans="1:14" ht="14" customHeight="1" x14ac:dyDescent="0.2">
      <c r="A140" s="143">
        <v>41</v>
      </c>
      <c r="B140" s="155">
        <v>6</v>
      </c>
      <c r="C140" s="127">
        <v>45209</v>
      </c>
      <c r="D140" s="69" t="s">
        <v>72</v>
      </c>
      <c r="E140" s="111">
        <v>0.4375</v>
      </c>
      <c r="F140" s="111">
        <v>0.5</v>
      </c>
      <c r="G140" s="118">
        <f t="shared" si="5"/>
        <v>1.5</v>
      </c>
      <c r="H140" s="68" t="s">
        <v>104</v>
      </c>
      <c r="I140" s="68" t="s">
        <v>111</v>
      </c>
      <c r="J140" s="87" t="s">
        <v>58</v>
      </c>
      <c r="K140" s="87" t="s">
        <v>84</v>
      </c>
      <c r="L140" s="69">
        <v>25</v>
      </c>
      <c r="M140" s="87" t="s">
        <v>64</v>
      </c>
      <c r="N140" s="86" t="s">
        <v>11</v>
      </c>
    </row>
    <row r="141" spans="1:14" ht="14" customHeight="1" x14ac:dyDescent="0.2">
      <c r="A141" s="143">
        <v>41</v>
      </c>
      <c r="B141" s="155">
        <v>6</v>
      </c>
      <c r="C141" s="127">
        <v>45209</v>
      </c>
      <c r="D141" s="69" t="s">
        <v>72</v>
      </c>
      <c r="E141" s="111">
        <v>0.58333333333333337</v>
      </c>
      <c r="F141" s="111">
        <v>0.70833333333333337</v>
      </c>
      <c r="G141" s="118">
        <f t="shared" si="5"/>
        <v>3</v>
      </c>
      <c r="H141" s="68" t="s">
        <v>104</v>
      </c>
      <c r="I141" s="68" t="s">
        <v>108</v>
      </c>
      <c r="J141" s="87" t="s">
        <v>58</v>
      </c>
      <c r="K141" s="87" t="s">
        <v>109</v>
      </c>
      <c r="L141" s="69">
        <v>75</v>
      </c>
      <c r="M141" s="87" t="s">
        <v>66</v>
      </c>
      <c r="N141" s="90" t="s">
        <v>71</v>
      </c>
    </row>
    <row r="142" spans="1:14" ht="14" customHeight="1" x14ac:dyDescent="0.2">
      <c r="A142" s="143">
        <v>41</v>
      </c>
      <c r="B142" s="155">
        <v>6</v>
      </c>
      <c r="C142" s="127">
        <v>45210</v>
      </c>
      <c r="D142" s="69" t="s">
        <v>74</v>
      </c>
      <c r="E142" s="111">
        <v>0.375</v>
      </c>
      <c r="F142" s="111">
        <v>0.4375</v>
      </c>
      <c r="G142" s="118">
        <f t="shared" si="5"/>
        <v>1.5</v>
      </c>
      <c r="H142" s="68" t="s">
        <v>104</v>
      </c>
      <c r="I142" s="68" t="s">
        <v>111</v>
      </c>
      <c r="J142" s="87" t="s">
        <v>58</v>
      </c>
      <c r="K142" s="87" t="s">
        <v>63</v>
      </c>
      <c r="L142" s="69">
        <v>25</v>
      </c>
      <c r="M142" s="87" t="s">
        <v>64</v>
      </c>
      <c r="N142" s="86" t="s">
        <v>9</v>
      </c>
    </row>
    <row r="143" spans="1:14" ht="14" customHeight="1" x14ac:dyDescent="0.2">
      <c r="A143" s="143">
        <v>41</v>
      </c>
      <c r="B143" s="155">
        <v>6</v>
      </c>
      <c r="C143" s="127">
        <v>45210</v>
      </c>
      <c r="D143" s="69" t="s">
        <v>74</v>
      </c>
      <c r="E143" s="111">
        <v>0.4375</v>
      </c>
      <c r="F143" s="111">
        <v>0.5</v>
      </c>
      <c r="G143" s="118">
        <f t="shared" si="5"/>
        <v>1.5</v>
      </c>
      <c r="H143" s="68" t="s">
        <v>104</v>
      </c>
      <c r="I143" s="68" t="s">
        <v>111</v>
      </c>
      <c r="J143" s="87" t="s">
        <v>58</v>
      </c>
      <c r="K143" s="87" t="s">
        <v>82</v>
      </c>
      <c r="L143" s="69">
        <v>25</v>
      </c>
      <c r="M143" s="87" t="s">
        <v>64</v>
      </c>
      <c r="N143" s="86" t="s">
        <v>12</v>
      </c>
    </row>
    <row r="144" spans="1:14" ht="14" customHeight="1" x14ac:dyDescent="0.2">
      <c r="A144" s="143">
        <v>41</v>
      </c>
      <c r="B144" s="155">
        <v>6</v>
      </c>
      <c r="C144" s="127">
        <v>45210</v>
      </c>
      <c r="D144" s="69" t="s">
        <v>74</v>
      </c>
      <c r="E144" s="111">
        <v>0.4375</v>
      </c>
      <c r="F144" s="111">
        <v>0.5</v>
      </c>
      <c r="G144" s="118">
        <f t="shared" si="5"/>
        <v>1.5</v>
      </c>
      <c r="H144" s="68" t="s">
        <v>104</v>
      </c>
      <c r="I144" s="68" t="s">
        <v>111</v>
      </c>
      <c r="J144" s="87" t="s">
        <v>58</v>
      </c>
      <c r="K144" s="87" t="s">
        <v>84</v>
      </c>
      <c r="L144" s="69">
        <v>25</v>
      </c>
      <c r="M144" s="87" t="s">
        <v>64</v>
      </c>
      <c r="N144" s="86" t="s">
        <v>8</v>
      </c>
    </row>
    <row r="145" spans="1:14" ht="14" customHeight="1" x14ac:dyDescent="0.2">
      <c r="A145" s="143">
        <v>41</v>
      </c>
      <c r="B145" s="155">
        <v>6</v>
      </c>
      <c r="C145" s="127">
        <v>45210</v>
      </c>
      <c r="D145" s="69" t="s">
        <v>74</v>
      </c>
      <c r="E145" s="111">
        <v>0.54166666666666663</v>
      </c>
      <c r="F145" s="111">
        <v>0.58333333333333337</v>
      </c>
      <c r="G145" s="118">
        <f t="shared" si="5"/>
        <v>1.0000000000000018</v>
      </c>
      <c r="H145" s="68" t="s">
        <v>59</v>
      </c>
      <c r="I145" s="68" t="s">
        <v>113</v>
      </c>
      <c r="J145" s="87" t="s">
        <v>58</v>
      </c>
      <c r="K145" s="87" t="s">
        <v>109</v>
      </c>
      <c r="L145" s="69">
        <v>25</v>
      </c>
      <c r="M145" s="87" t="s">
        <v>64</v>
      </c>
      <c r="N145" s="86" t="s">
        <v>110</v>
      </c>
    </row>
    <row r="146" spans="1:14" ht="14" customHeight="1" x14ac:dyDescent="0.2">
      <c r="A146" s="143">
        <v>41</v>
      </c>
      <c r="B146" s="155">
        <v>6</v>
      </c>
      <c r="C146" s="127">
        <v>45212</v>
      </c>
      <c r="D146" s="69" t="s">
        <v>78</v>
      </c>
      <c r="E146" s="111">
        <v>0.375</v>
      </c>
      <c r="F146" s="111">
        <v>0.41666666666666669</v>
      </c>
      <c r="G146" s="118">
        <f t="shared" si="5"/>
        <v>1.0000000000000004</v>
      </c>
      <c r="H146" s="68" t="s">
        <v>104</v>
      </c>
      <c r="I146" s="68" t="s">
        <v>114</v>
      </c>
      <c r="J146" s="87" t="s">
        <v>58</v>
      </c>
      <c r="K146" s="87" t="s">
        <v>63</v>
      </c>
      <c r="L146" s="69">
        <v>25</v>
      </c>
      <c r="M146" s="87" t="s">
        <v>70</v>
      </c>
      <c r="N146" s="86" t="s">
        <v>102</v>
      </c>
    </row>
    <row r="147" spans="1:14" ht="14" customHeight="1" x14ac:dyDescent="0.2">
      <c r="A147" s="143">
        <v>41</v>
      </c>
      <c r="B147" s="155">
        <v>6</v>
      </c>
      <c r="C147" s="127">
        <v>45212</v>
      </c>
      <c r="D147" s="69" t="s">
        <v>78</v>
      </c>
      <c r="E147" s="111">
        <v>0.375</v>
      </c>
      <c r="F147" s="111">
        <v>0.41666666666666669</v>
      </c>
      <c r="G147" s="118">
        <f t="shared" si="5"/>
        <v>1.0000000000000004</v>
      </c>
      <c r="H147" s="68" t="s">
        <v>104</v>
      </c>
      <c r="I147" s="68" t="s">
        <v>114</v>
      </c>
      <c r="J147" s="87" t="s">
        <v>58</v>
      </c>
      <c r="K147" s="87" t="s">
        <v>82</v>
      </c>
      <c r="L147" s="69">
        <v>25</v>
      </c>
      <c r="M147" s="87" t="s">
        <v>83</v>
      </c>
      <c r="N147" s="86" t="s">
        <v>102</v>
      </c>
    </row>
    <row r="148" spans="1:14" ht="14" customHeight="1" thickBot="1" x14ac:dyDescent="0.25">
      <c r="A148" s="145">
        <v>41</v>
      </c>
      <c r="B148" s="155">
        <v>6</v>
      </c>
      <c r="C148" s="134">
        <v>45212</v>
      </c>
      <c r="D148" s="71" t="s">
        <v>78</v>
      </c>
      <c r="E148" s="112">
        <v>0.375</v>
      </c>
      <c r="F148" s="112">
        <v>0.41666666666666669</v>
      </c>
      <c r="G148" s="126">
        <f>(F148-E148)*24</f>
        <v>1.0000000000000004</v>
      </c>
      <c r="H148" s="125" t="s">
        <v>104</v>
      </c>
      <c r="I148" s="70" t="s">
        <v>114</v>
      </c>
      <c r="J148" s="93" t="s">
        <v>58</v>
      </c>
      <c r="K148" s="93" t="s">
        <v>84</v>
      </c>
      <c r="L148" s="71">
        <v>25</v>
      </c>
      <c r="M148" s="93" t="s">
        <v>103</v>
      </c>
      <c r="N148" s="95" t="s">
        <v>102</v>
      </c>
    </row>
    <row r="149" spans="1:14" ht="14" customHeight="1" x14ac:dyDescent="0.2">
      <c r="A149" s="146">
        <v>42</v>
      </c>
      <c r="B149" s="157">
        <v>7</v>
      </c>
      <c r="C149" s="127">
        <v>45215</v>
      </c>
      <c r="D149" s="69" t="s">
        <v>78</v>
      </c>
      <c r="E149" s="111">
        <v>0.375</v>
      </c>
      <c r="F149" s="111">
        <v>0.5</v>
      </c>
      <c r="G149" s="118">
        <f>(F149-E149)*24</f>
        <v>3</v>
      </c>
      <c r="H149" s="68" t="s">
        <v>59</v>
      </c>
      <c r="I149" s="68" t="s">
        <v>116</v>
      </c>
      <c r="J149" s="68" t="s">
        <v>58</v>
      </c>
      <c r="K149" s="68" t="s">
        <v>109</v>
      </c>
      <c r="L149" s="68">
        <v>50</v>
      </c>
      <c r="M149" s="68" t="s">
        <v>70</v>
      </c>
      <c r="N149" s="90" t="s">
        <v>10</v>
      </c>
    </row>
    <row r="150" spans="1:14" ht="17" thickBot="1" x14ac:dyDescent="0.25">
      <c r="A150" s="147">
        <v>42</v>
      </c>
      <c r="B150" s="158">
        <v>7</v>
      </c>
      <c r="C150" s="127">
        <v>45215</v>
      </c>
      <c r="D150" s="69" t="s">
        <v>78</v>
      </c>
      <c r="E150" s="111">
        <v>0.375</v>
      </c>
      <c r="F150" s="111">
        <v>0.5</v>
      </c>
      <c r="G150" s="119">
        <f>(F150-E150)*24</f>
        <v>3</v>
      </c>
      <c r="H150" s="68" t="s">
        <v>59</v>
      </c>
      <c r="I150" s="68" t="s">
        <v>116</v>
      </c>
      <c r="J150" s="68" t="s">
        <v>58</v>
      </c>
      <c r="K150" s="68" t="s">
        <v>109</v>
      </c>
      <c r="L150" s="68">
        <v>50</v>
      </c>
      <c r="M150" s="68" t="s">
        <v>83</v>
      </c>
      <c r="N150" s="90" t="s">
        <v>9</v>
      </c>
    </row>
    <row r="151" spans="1:14" ht="14" customHeight="1" x14ac:dyDescent="0.2">
      <c r="A151" s="143">
        <v>43</v>
      </c>
      <c r="B151" s="152">
        <v>8</v>
      </c>
      <c r="C151" s="136">
        <v>45222</v>
      </c>
      <c r="D151" s="67" t="s">
        <v>57</v>
      </c>
      <c r="E151" s="110">
        <v>0.375</v>
      </c>
      <c r="F151" s="110">
        <v>0.66666666666666663</v>
      </c>
      <c r="G151" s="117">
        <f>(F151-E151)*24</f>
        <v>6.9999999999999991</v>
      </c>
      <c r="H151" s="66" t="s">
        <v>104</v>
      </c>
      <c r="I151" s="66" t="s">
        <v>117</v>
      </c>
      <c r="J151" s="84" t="s">
        <v>58</v>
      </c>
      <c r="K151" s="84" t="s">
        <v>109</v>
      </c>
      <c r="L151" s="67">
        <v>75</v>
      </c>
      <c r="M151" s="84" t="s">
        <v>118</v>
      </c>
      <c r="N151" s="90" t="s">
        <v>71</v>
      </c>
    </row>
    <row r="152" spans="1:14" ht="14" customHeight="1" x14ac:dyDescent="0.2">
      <c r="A152" s="143">
        <v>43</v>
      </c>
      <c r="B152" s="152">
        <v>8</v>
      </c>
      <c r="C152" s="137">
        <v>45223</v>
      </c>
      <c r="D152" s="69" t="s">
        <v>72</v>
      </c>
      <c r="E152" s="111">
        <v>0.375</v>
      </c>
      <c r="F152" s="111">
        <v>0.66666666666666663</v>
      </c>
      <c r="G152" s="118">
        <f>(F152-E152)*24</f>
        <v>6.9999999999999991</v>
      </c>
      <c r="H152" s="68" t="s">
        <v>104</v>
      </c>
      <c r="I152" s="68" t="s">
        <v>119</v>
      </c>
      <c r="J152" s="87" t="s">
        <v>58</v>
      </c>
      <c r="K152" s="87" t="s">
        <v>109</v>
      </c>
      <c r="L152" s="69">
        <v>75</v>
      </c>
      <c r="M152" s="87" t="s">
        <v>118</v>
      </c>
      <c r="N152" s="86" t="s">
        <v>120</v>
      </c>
    </row>
    <row r="153" spans="1:14" ht="14" customHeight="1" x14ac:dyDescent="0.2">
      <c r="A153" s="143">
        <v>43</v>
      </c>
      <c r="B153" s="152">
        <v>8</v>
      </c>
      <c r="C153" s="137">
        <v>45224</v>
      </c>
      <c r="D153" s="69" t="s">
        <v>74</v>
      </c>
      <c r="E153" s="111">
        <v>0.375</v>
      </c>
      <c r="F153" s="111">
        <v>0.66666666666666663</v>
      </c>
      <c r="G153" s="118">
        <f t="shared" ref="G153:G156" si="6">(F153-E153)*24</f>
        <v>6.9999999999999991</v>
      </c>
      <c r="H153" s="68" t="s">
        <v>104</v>
      </c>
      <c r="I153" s="68" t="s">
        <v>121</v>
      </c>
      <c r="J153" s="87" t="s">
        <v>58</v>
      </c>
      <c r="K153" s="87" t="s">
        <v>109</v>
      </c>
      <c r="L153" s="69">
        <v>75</v>
      </c>
      <c r="M153" s="87" t="s">
        <v>118</v>
      </c>
      <c r="N153" s="86" t="s">
        <v>122</v>
      </c>
    </row>
    <row r="154" spans="1:14" ht="14" customHeight="1" x14ac:dyDescent="0.2">
      <c r="A154" s="143">
        <v>43</v>
      </c>
      <c r="B154" s="152">
        <v>8</v>
      </c>
      <c r="C154" s="137">
        <v>45225</v>
      </c>
      <c r="D154" s="69" t="s">
        <v>77</v>
      </c>
      <c r="E154" s="111">
        <v>0.375</v>
      </c>
      <c r="F154" s="111">
        <v>0.66666666666666663</v>
      </c>
      <c r="G154" s="118">
        <f t="shared" si="6"/>
        <v>6.9999999999999991</v>
      </c>
      <c r="H154" s="68" t="s">
        <v>104</v>
      </c>
      <c r="I154" s="77" t="s">
        <v>123</v>
      </c>
      <c r="J154" s="87" t="s">
        <v>58</v>
      </c>
      <c r="K154" s="87" t="s">
        <v>109</v>
      </c>
      <c r="L154" s="69">
        <v>75</v>
      </c>
      <c r="M154" s="87" t="s">
        <v>118</v>
      </c>
      <c r="N154" s="86" t="s">
        <v>124</v>
      </c>
    </row>
    <row r="155" spans="1:14" ht="14" customHeight="1" x14ac:dyDescent="0.2">
      <c r="A155" s="143">
        <v>43</v>
      </c>
      <c r="B155" s="152">
        <v>8</v>
      </c>
      <c r="C155" s="137">
        <v>45226</v>
      </c>
      <c r="D155" s="69" t="s">
        <v>78</v>
      </c>
      <c r="E155" s="111">
        <v>0.375</v>
      </c>
      <c r="F155" s="111">
        <v>0.5</v>
      </c>
      <c r="G155" s="118">
        <f t="shared" si="6"/>
        <v>3</v>
      </c>
      <c r="H155" s="68" t="s">
        <v>104</v>
      </c>
      <c r="I155" s="68" t="s">
        <v>125</v>
      </c>
      <c r="J155" s="87" t="s">
        <v>58</v>
      </c>
      <c r="K155" s="87" t="s">
        <v>63</v>
      </c>
      <c r="L155" s="69">
        <v>25</v>
      </c>
      <c r="M155" s="87" t="s">
        <v>70</v>
      </c>
      <c r="N155" s="86" t="s">
        <v>126</v>
      </c>
    </row>
    <row r="156" spans="1:14" ht="14" customHeight="1" x14ac:dyDescent="0.2">
      <c r="A156" s="143">
        <v>43</v>
      </c>
      <c r="B156" s="152">
        <v>8</v>
      </c>
      <c r="C156" s="137">
        <v>45226</v>
      </c>
      <c r="D156" s="69" t="s">
        <v>78</v>
      </c>
      <c r="E156" s="111">
        <v>0.375</v>
      </c>
      <c r="F156" s="111">
        <v>0.5</v>
      </c>
      <c r="G156" s="118">
        <f t="shared" si="6"/>
        <v>3</v>
      </c>
      <c r="H156" s="68" t="s">
        <v>104</v>
      </c>
      <c r="I156" s="68" t="s">
        <v>125</v>
      </c>
      <c r="J156" s="87" t="s">
        <v>58</v>
      </c>
      <c r="K156" s="87" t="s">
        <v>82</v>
      </c>
      <c r="L156" s="69">
        <v>25</v>
      </c>
      <c r="M156" s="87" t="s">
        <v>83</v>
      </c>
      <c r="N156" s="86" t="s">
        <v>127</v>
      </c>
    </row>
    <row r="157" spans="1:14" ht="14" customHeight="1" thickBot="1" x14ac:dyDescent="0.25">
      <c r="A157" s="143">
        <v>43</v>
      </c>
      <c r="B157" s="152">
        <v>8</v>
      </c>
      <c r="C157" s="138">
        <v>45226</v>
      </c>
      <c r="D157" s="71" t="s">
        <v>78</v>
      </c>
      <c r="E157" s="112">
        <v>0.375</v>
      </c>
      <c r="F157" s="112">
        <v>0.5</v>
      </c>
      <c r="G157" s="119">
        <f>(F157-E157)*24</f>
        <v>3</v>
      </c>
      <c r="H157" s="70" t="s">
        <v>104</v>
      </c>
      <c r="I157" s="70" t="s">
        <v>125</v>
      </c>
      <c r="J157" s="93" t="s">
        <v>128</v>
      </c>
      <c r="K157" s="93" t="s">
        <v>84</v>
      </c>
      <c r="L157" s="71">
        <v>25</v>
      </c>
      <c r="M157" s="93" t="s">
        <v>103</v>
      </c>
      <c r="N157" s="95" t="s">
        <v>129</v>
      </c>
    </row>
    <row r="158" spans="1:14" ht="17" thickBot="1" x14ac:dyDescent="0.25">
      <c r="A158" s="148">
        <v>44</v>
      </c>
      <c r="B158" s="159">
        <v>9</v>
      </c>
      <c r="C158" s="127"/>
      <c r="D158" s="69"/>
      <c r="E158" s="111"/>
      <c r="F158" s="111"/>
      <c r="G158" s="118"/>
      <c r="H158" s="68"/>
      <c r="I158" s="68"/>
      <c r="J158" s="87"/>
      <c r="K158" s="87"/>
      <c r="L158" s="69"/>
      <c r="M158" s="87"/>
      <c r="N158" s="86"/>
    </row>
    <row r="159" spans="1:14" ht="14" customHeight="1" x14ac:dyDescent="0.2">
      <c r="A159" s="143">
        <v>45</v>
      </c>
      <c r="B159" s="155">
        <v>10</v>
      </c>
      <c r="C159" s="133">
        <v>45236</v>
      </c>
      <c r="D159" s="67" t="s">
        <v>57</v>
      </c>
      <c r="E159" s="110">
        <v>0.375</v>
      </c>
      <c r="F159" s="110">
        <v>0.4375</v>
      </c>
      <c r="G159" s="117">
        <f>(F159-E159)*24</f>
        <v>1.5</v>
      </c>
      <c r="H159" s="66" t="s">
        <v>87</v>
      </c>
      <c r="I159" s="66" t="s">
        <v>61</v>
      </c>
      <c r="J159" s="84" t="s">
        <v>58</v>
      </c>
      <c r="K159" s="84" t="s">
        <v>63</v>
      </c>
      <c r="L159" s="67">
        <v>25</v>
      </c>
      <c r="M159" s="84" t="s">
        <v>70</v>
      </c>
      <c r="N159" s="96" t="s">
        <v>10</v>
      </c>
    </row>
    <row r="160" spans="1:14" ht="14" customHeight="1" x14ac:dyDescent="0.2">
      <c r="A160" s="143">
        <v>45</v>
      </c>
      <c r="B160" s="155">
        <v>10</v>
      </c>
      <c r="C160" s="127">
        <v>45236</v>
      </c>
      <c r="D160" s="69" t="s">
        <v>57</v>
      </c>
      <c r="E160" s="111">
        <v>0.375</v>
      </c>
      <c r="F160" s="111">
        <v>0.4375</v>
      </c>
      <c r="G160" s="118">
        <f>(F160-E160)*24</f>
        <v>1.5</v>
      </c>
      <c r="H160" s="68" t="s">
        <v>87</v>
      </c>
      <c r="I160" s="68" t="s">
        <v>61</v>
      </c>
      <c r="J160" s="87" t="s">
        <v>58</v>
      </c>
      <c r="K160" s="87" t="s">
        <v>82</v>
      </c>
      <c r="L160" s="69">
        <v>25</v>
      </c>
      <c r="M160" s="87" t="s">
        <v>83</v>
      </c>
      <c r="N160" s="86" t="s">
        <v>102</v>
      </c>
    </row>
    <row r="161" spans="1:14" ht="14" customHeight="1" x14ac:dyDescent="0.2">
      <c r="A161" s="143">
        <v>45</v>
      </c>
      <c r="B161" s="155">
        <v>10</v>
      </c>
      <c r="C161" s="127">
        <v>45236</v>
      </c>
      <c r="D161" s="69" t="s">
        <v>57</v>
      </c>
      <c r="E161" s="111">
        <v>0.4375</v>
      </c>
      <c r="F161" s="111">
        <v>0.5</v>
      </c>
      <c r="G161" s="118">
        <f t="shared" ref="G161:G187" si="7">(F161-E161)*24</f>
        <v>1.5</v>
      </c>
      <c r="H161" s="68" t="s">
        <v>87</v>
      </c>
      <c r="I161" s="68" t="s">
        <v>61</v>
      </c>
      <c r="J161" s="87" t="s">
        <v>58</v>
      </c>
      <c r="K161" s="87" t="s">
        <v>84</v>
      </c>
      <c r="L161" s="69">
        <v>25</v>
      </c>
      <c r="M161" s="97" t="s">
        <v>70</v>
      </c>
      <c r="N161" s="86" t="s">
        <v>10</v>
      </c>
    </row>
    <row r="162" spans="1:14" ht="14" customHeight="1" x14ac:dyDescent="0.2">
      <c r="A162" s="143">
        <v>45</v>
      </c>
      <c r="B162" s="155">
        <v>10</v>
      </c>
      <c r="C162" s="127">
        <v>45236</v>
      </c>
      <c r="D162" s="69" t="s">
        <v>57</v>
      </c>
      <c r="E162" s="111">
        <v>0.54166666666666663</v>
      </c>
      <c r="F162" s="111">
        <v>0.58333333333333337</v>
      </c>
      <c r="G162" s="118">
        <f t="shared" si="7"/>
        <v>1.0000000000000018</v>
      </c>
      <c r="H162" s="68" t="s">
        <v>87</v>
      </c>
      <c r="I162" s="68" t="s">
        <v>61</v>
      </c>
      <c r="J162" s="87" t="s">
        <v>58</v>
      </c>
      <c r="K162" s="87" t="s">
        <v>63</v>
      </c>
      <c r="L162" s="69">
        <v>25</v>
      </c>
      <c r="M162" s="97" t="s">
        <v>70</v>
      </c>
      <c r="N162" s="86" t="s">
        <v>10</v>
      </c>
    </row>
    <row r="163" spans="1:14" ht="14" customHeight="1" x14ac:dyDescent="0.2">
      <c r="A163" s="143">
        <v>45</v>
      </c>
      <c r="B163" s="155">
        <v>10</v>
      </c>
      <c r="C163" s="127">
        <v>45236</v>
      </c>
      <c r="D163" s="69" t="s">
        <v>57</v>
      </c>
      <c r="E163" s="111">
        <v>0.54166666666666663</v>
      </c>
      <c r="F163" s="111">
        <v>0.58333333333333337</v>
      </c>
      <c r="G163" s="118">
        <f t="shared" si="7"/>
        <v>1.0000000000000018</v>
      </c>
      <c r="H163" s="68" t="s">
        <v>87</v>
      </c>
      <c r="I163" s="68" t="s">
        <v>61</v>
      </c>
      <c r="J163" s="87" t="s">
        <v>58</v>
      </c>
      <c r="K163" s="87" t="s">
        <v>82</v>
      </c>
      <c r="L163" s="69">
        <v>25</v>
      </c>
      <c r="M163" s="87" t="s">
        <v>83</v>
      </c>
      <c r="N163" s="86" t="s">
        <v>102</v>
      </c>
    </row>
    <row r="164" spans="1:14" ht="14" customHeight="1" x14ac:dyDescent="0.2">
      <c r="A164" s="143">
        <v>45</v>
      </c>
      <c r="B164" s="155">
        <v>10</v>
      </c>
      <c r="C164" s="127">
        <v>45236</v>
      </c>
      <c r="D164" s="69" t="s">
        <v>57</v>
      </c>
      <c r="E164" s="111">
        <v>0.58333333333333337</v>
      </c>
      <c r="F164" s="111">
        <v>0.625</v>
      </c>
      <c r="G164" s="118">
        <f t="shared" si="7"/>
        <v>0.99999999999999911</v>
      </c>
      <c r="H164" s="68" t="s">
        <v>87</v>
      </c>
      <c r="I164" s="68" t="s">
        <v>61</v>
      </c>
      <c r="J164" s="87" t="s">
        <v>58</v>
      </c>
      <c r="K164" s="87" t="s">
        <v>84</v>
      </c>
      <c r="L164" s="69">
        <v>25</v>
      </c>
      <c r="M164" s="87" t="s">
        <v>83</v>
      </c>
      <c r="N164" s="86" t="s">
        <v>10</v>
      </c>
    </row>
    <row r="165" spans="1:14" ht="14" customHeight="1" x14ac:dyDescent="0.2">
      <c r="A165" s="143">
        <v>45</v>
      </c>
      <c r="B165" s="155">
        <v>10</v>
      </c>
      <c r="C165" s="127">
        <v>45237</v>
      </c>
      <c r="D165" s="69" t="s">
        <v>72</v>
      </c>
      <c r="E165" s="111">
        <v>0.375</v>
      </c>
      <c r="F165" s="111">
        <v>0.4375</v>
      </c>
      <c r="G165" s="118">
        <f t="shared" si="7"/>
        <v>1.5</v>
      </c>
      <c r="H165" s="68" t="s">
        <v>87</v>
      </c>
      <c r="I165" s="68" t="s">
        <v>130</v>
      </c>
      <c r="J165" s="87" t="s">
        <v>58</v>
      </c>
      <c r="K165" s="87" t="s">
        <v>63</v>
      </c>
      <c r="L165" s="69">
        <v>25</v>
      </c>
      <c r="M165" s="87" t="s">
        <v>70</v>
      </c>
      <c r="N165" s="86" t="s">
        <v>102</v>
      </c>
    </row>
    <row r="166" spans="1:14" ht="14" customHeight="1" x14ac:dyDescent="0.2">
      <c r="A166" s="143">
        <v>45</v>
      </c>
      <c r="B166" s="155">
        <v>10</v>
      </c>
      <c r="C166" s="127">
        <v>45237</v>
      </c>
      <c r="D166" s="69" t="s">
        <v>72</v>
      </c>
      <c r="E166" s="111">
        <v>0.375</v>
      </c>
      <c r="F166" s="111">
        <v>0.4375</v>
      </c>
      <c r="G166" s="118">
        <f t="shared" si="7"/>
        <v>1.5</v>
      </c>
      <c r="H166" s="68" t="s">
        <v>87</v>
      </c>
      <c r="I166" s="68" t="s">
        <v>130</v>
      </c>
      <c r="J166" s="87" t="s">
        <v>58</v>
      </c>
      <c r="K166" s="87" t="s">
        <v>82</v>
      </c>
      <c r="L166" s="69">
        <v>25</v>
      </c>
      <c r="M166" s="87" t="s">
        <v>83</v>
      </c>
      <c r="N166" s="86" t="s">
        <v>102</v>
      </c>
    </row>
    <row r="167" spans="1:14" ht="14" customHeight="1" x14ac:dyDescent="0.2">
      <c r="A167" s="143">
        <v>45</v>
      </c>
      <c r="B167" s="155">
        <v>10</v>
      </c>
      <c r="C167" s="127">
        <v>45237</v>
      </c>
      <c r="D167" s="69" t="s">
        <v>72</v>
      </c>
      <c r="E167" s="111">
        <v>0.4375</v>
      </c>
      <c r="F167" s="111">
        <v>0.5</v>
      </c>
      <c r="G167" s="118">
        <f t="shared" si="7"/>
        <v>1.5</v>
      </c>
      <c r="H167" s="68" t="s">
        <v>87</v>
      </c>
      <c r="I167" s="68" t="s">
        <v>130</v>
      </c>
      <c r="J167" s="87" t="s">
        <v>58</v>
      </c>
      <c r="K167" s="87" t="s">
        <v>84</v>
      </c>
      <c r="L167" s="69">
        <v>25</v>
      </c>
      <c r="M167" s="97" t="s">
        <v>70</v>
      </c>
      <c r="N167" s="86" t="s">
        <v>102</v>
      </c>
    </row>
    <row r="168" spans="1:14" ht="14" customHeight="1" x14ac:dyDescent="0.2">
      <c r="A168" s="143">
        <v>45</v>
      </c>
      <c r="B168" s="155">
        <v>10</v>
      </c>
      <c r="C168" s="127">
        <v>45237</v>
      </c>
      <c r="D168" s="69" t="s">
        <v>72</v>
      </c>
      <c r="E168" s="111">
        <v>0.54166666666666663</v>
      </c>
      <c r="F168" s="111">
        <v>0.58333333333333337</v>
      </c>
      <c r="G168" s="118">
        <f t="shared" si="7"/>
        <v>1.0000000000000018</v>
      </c>
      <c r="H168" s="68" t="s">
        <v>87</v>
      </c>
      <c r="I168" s="68" t="s">
        <v>130</v>
      </c>
      <c r="J168" s="87" t="s">
        <v>58</v>
      </c>
      <c r="K168" s="87" t="s">
        <v>63</v>
      </c>
      <c r="L168" s="69">
        <v>25</v>
      </c>
      <c r="M168" s="97" t="s">
        <v>70</v>
      </c>
      <c r="N168" s="86" t="s">
        <v>102</v>
      </c>
    </row>
    <row r="169" spans="1:14" ht="14" customHeight="1" x14ac:dyDescent="0.2">
      <c r="A169" s="143">
        <v>45</v>
      </c>
      <c r="B169" s="155">
        <v>10</v>
      </c>
      <c r="C169" s="127">
        <v>45237</v>
      </c>
      <c r="D169" s="69" t="s">
        <v>72</v>
      </c>
      <c r="E169" s="111">
        <v>0.54166666666666663</v>
      </c>
      <c r="F169" s="111">
        <v>0.58333333333333337</v>
      </c>
      <c r="G169" s="118">
        <f t="shared" si="7"/>
        <v>1.0000000000000018</v>
      </c>
      <c r="H169" s="68" t="s">
        <v>87</v>
      </c>
      <c r="I169" s="68" t="s">
        <v>130</v>
      </c>
      <c r="J169" s="87" t="s">
        <v>58</v>
      </c>
      <c r="K169" s="87" t="s">
        <v>82</v>
      </c>
      <c r="L169" s="69">
        <v>25</v>
      </c>
      <c r="M169" s="87" t="s">
        <v>83</v>
      </c>
      <c r="N169" s="86" t="s">
        <v>102</v>
      </c>
    </row>
    <row r="170" spans="1:14" ht="14" customHeight="1" x14ac:dyDescent="0.2">
      <c r="A170" s="143">
        <v>45</v>
      </c>
      <c r="B170" s="155">
        <v>10</v>
      </c>
      <c r="C170" s="127">
        <v>45237</v>
      </c>
      <c r="D170" s="69" t="s">
        <v>72</v>
      </c>
      <c r="E170" s="111">
        <v>0.58333333333333337</v>
      </c>
      <c r="F170" s="111">
        <v>0.625</v>
      </c>
      <c r="G170" s="118">
        <f t="shared" si="7"/>
        <v>0.99999999999999911</v>
      </c>
      <c r="H170" s="68" t="s">
        <v>87</v>
      </c>
      <c r="I170" s="68" t="s">
        <v>130</v>
      </c>
      <c r="J170" s="87" t="s">
        <v>58</v>
      </c>
      <c r="K170" s="87" t="s">
        <v>84</v>
      </c>
      <c r="L170" s="69">
        <v>25</v>
      </c>
      <c r="M170" s="87" t="s">
        <v>83</v>
      </c>
      <c r="N170" s="86" t="s">
        <v>102</v>
      </c>
    </row>
    <row r="171" spans="1:14" ht="14" customHeight="1" x14ac:dyDescent="0.2">
      <c r="A171" s="143">
        <v>45</v>
      </c>
      <c r="B171" s="155">
        <v>10</v>
      </c>
      <c r="C171" s="127">
        <v>45238</v>
      </c>
      <c r="D171" s="69" t="s">
        <v>74</v>
      </c>
      <c r="E171" s="111">
        <v>0.375</v>
      </c>
      <c r="F171" s="111">
        <v>0.4375</v>
      </c>
      <c r="G171" s="118">
        <f t="shared" si="7"/>
        <v>1.5</v>
      </c>
      <c r="H171" s="68" t="s">
        <v>87</v>
      </c>
      <c r="I171" s="68" t="s">
        <v>131</v>
      </c>
      <c r="J171" s="87" t="s">
        <v>58</v>
      </c>
      <c r="K171" s="87" t="s">
        <v>63</v>
      </c>
      <c r="L171" s="69">
        <v>25</v>
      </c>
      <c r="M171" s="87" t="s">
        <v>70</v>
      </c>
      <c r="N171" s="86" t="s">
        <v>10</v>
      </c>
    </row>
    <row r="172" spans="1:14" ht="14" customHeight="1" x14ac:dyDescent="0.2">
      <c r="A172" s="143">
        <v>45</v>
      </c>
      <c r="B172" s="155">
        <v>10</v>
      </c>
      <c r="C172" s="127">
        <v>45238</v>
      </c>
      <c r="D172" s="69" t="s">
        <v>74</v>
      </c>
      <c r="E172" s="111">
        <v>0.375</v>
      </c>
      <c r="F172" s="111">
        <v>0.4375</v>
      </c>
      <c r="G172" s="118">
        <f t="shared" si="7"/>
        <v>1.5</v>
      </c>
      <c r="H172" s="68" t="s">
        <v>87</v>
      </c>
      <c r="I172" s="68" t="s">
        <v>131</v>
      </c>
      <c r="J172" s="87" t="s">
        <v>58</v>
      </c>
      <c r="K172" s="87" t="s">
        <v>82</v>
      </c>
      <c r="L172" s="69">
        <v>25</v>
      </c>
      <c r="M172" s="87" t="s">
        <v>83</v>
      </c>
      <c r="N172" s="86" t="s">
        <v>102</v>
      </c>
    </row>
    <row r="173" spans="1:14" ht="14" customHeight="1" x14ac:dyDescent="0.2">
      <c r="A173" s="143">
        <v>45</v>
      </c>
      <c r="B173" s="155">
        <v>10</v>
      </c>
      <c r="C173" s="127">
        <v>45238</v>
      </c>
      <c r="D173" s="69" t="s">
        <v>74</v>
      </c>
      <c r="E173" s="111">
        <v>0.4375</v>
      </c>
      <c r="F173" s="111">
        <v>0.5</v>
      </c>
      <c r="G173" s="118">
        <f t="shared" si="7"/>
        <v>1.5</v>
      </c>
      <c r="H173" s="68" t="s">
        <v>87</v>
      </c>
      <c r="I173" s="68" t="s">
        <v>131</v>
      </c>
      <c r="J173" s="87" t="s">
        <v>58</v>
      </c>
      <c r="K173" s="87" t="s">
        <v>84</v>
      </c>
      <c r="L173" s="69">
        <v>25</v>
      </c>
      <c r="M173" s="97" t="s">
        <v>70</v>
      </c>
      <c r="N173" s="86" t="s">
        <v>10</v>
      </c>
    </row>
    <row r="174" spans="1:14" ht="14" customHeight="1" x14ac:dyDescent="0.2">
      <c r="A174" s="143">
        <v>45</v>
      </c>
      <c r="B174" s="155">
        <v>10</v>
      </c>
      <c r="C174" s="127">
        <v>45238</v>
      </c>
      <c r="D174" s="69" t="s">
        <v>74</v>
      </c>
      <c r="E174" s="111">
        <v>0.54166666666666663</v>
      </c>
      <c r="F174" s="111">
        <v>0.58333333333333337</v>
      </c>
      <c r="G174" s="118">
        <f t="shared" si="7"/>
        <v>1.0000000000000018</v>
      </c>
      <c r="H174" s="68" t="s">
        <v>87</v>
      </c>
      <c r="I174" s="68" t="s">
        <v>131</v>
      </c>
      <c r="J174" s="87" t="s">
        <v>58</v>
      </c>
      <c r="K174" s="87" t="s">
        <v>63</v>
      </c>
      <c r="L174" s="69">
        <v>25</v>
      </c>
      <c r="M174" s="97" t="s">
        <v>70</v>
      </c>
      <c r="N174" s="86" t="s">
        <v>10</v>
      </c>
    </row>
    <row r="175" spans="1:14" ht="14" customHeight="1" x14ac:dyDescent="0.2">
      <c r="A175" s="143">
        <v>45</v>
      </c>
      <c r="B175" s="155">
        <v>10</v>
      </c>
      <c r="C175" s="127">
        <v>45238</v>
      </c>
      <c r="D175" s="69" t="s">
        <v>74</v>
      </c>
      <c r="E175" s="111">
        <v>0.54166666666666663</v>
      </c>
      <c r="F175" s="111">
        <v>0.58333333333333337</v>
      </c>
      <c r="G175" s="118">
        <f t="shared" si="7"/>
        <v>1.0000000000000018</v>
      </c>
      <c r="H175" s="68" t="s">
        <v>87</v>
      </c>
      <c r="I175" s="68" t="s">
        <v>131</v>
      </c>
      <c r="J175" s="87" t="s">
        <v>58</v>
      </c>
      <c r="K175" s="87" t="s">
        <v>82</v>
      </c>
      <c r="L175" s="69">
        <v>25</v>
      </c>
      <c r="M175" s="87" t="s">
        <v>83</v>
      </c>
      <c r="N175" s="86" t="s">
        <v>102</v>
      </c>
    </row>
    <row r="176" spans="1:14" ht="14" customHeight="1" x14ac:dyDescent="0.2">
      <c r="A176" s="143">
        <v>45</v>
      </c>
      <c r="B176" s="155">
        <v>10</v>
      </c>
      <c r="C176" s="127">
        <v>45238</v>
      </c>
      <c r="D176" s="69" t="s">
        <v>74</v>
      </c>
      <c r="E176" s="111">
        <v>0.58333333333333337</v>
      </c>
      <c r="F176" s="111">
        <v>0.625</v>
      </c>
      <c r="G176" s="118">
        <f t="shared" si="7"/>
        <v>0.99999999999999911</v>
      </c>
      <c r="H176" s="68" t="s">
        <v>87</v>
      </c>
      <c r="I176" s="68" t="s">
        <v>131</v>
      </c>
      <c r="J176" s="87" t="s">
        <v>58</v>
      </c>
      <c r="K176" s="87" t="s">
        <v>84</v>
      </c>
      <c r="L176" s="69">
        <v>25</v>
      </c>
      <c r="M176" s="87" t="s">
        <v>83</v>
      </c>
      <c r="N176" s="86" t="s">
        <v>10</v>
      </c>
    </row>
    <row r="177" spans="1:14" ht="14" customHeight="1" x14ac:dyDescent="0.2">
      <c r="A177" s="143">
        <v>45</v>
      </c>
      <c r="B177" s="155">
        <v>10</v>
      </c>
      <c r="C177" s="127">
        <v>45239</v>
      </c>
      <c r="D177" s="69" t="s">
        <v>77</v>
      </c>
      <c r="E177" s="111">
        <v>0.375</v>
      </c>
      <c r="F177" s="111">
        <v>0.4375</v>
      </c>
      <c r="G177" s="118">
        <f t="shared" si="7"/>
        <v>1.5</v>
      </c>
      <c r="H177" s="68" t="s">
        <v>87</v>
      </c>
      <c r="I177" s="68" t="s">
        <v>132</v>
      </c>
      <c r="J177" s="87" t="s">
        <v>58</v>
      </c>
      <c r="K177" s="87" t="s">
        <v>63</v>
      </c>
      <c r="L177" s="69">
        <v>25</v>
      </c>
      <c r="M177" s="87" t="s">
        <v>70</v>
      </c>
      <c r="N177" s="86" t="s">
        <v>10</v>
      </c>
    </row>
    <row r="178" spans="1:14" ht="14" customHeight="1" x14ac:dyDescent="0.2">
      <c r="A178" s="143">
        <v>45</v>
      </c>
      <c r="B178" s="155">
        <v>10</v>
      </c>
      <c r="C178" s="127">
        <v>45239</v>
      </c>
      <c r="D178" s="69" t="s">
        <v>77</v>
      </c>
      <c r="E178" s="111">
        <v>0.375</v>
      </c>
      <c r="F178" s="111">
        <v>0.4375</v>
      </c>
      <c r="G178" s="118">
        <f t="shared" si="7"/>
        <v>1.5</v>
      </c>
      <c r="H178" s="68" t="s">
        <v>87</v>
      </c>
      <c r="I178" s="68" t="s">
        <v>132</v>
      </c>
      <c r="J178" s="87" t="s">
        <v>58</v>
      </c>
      <c r="K178" s="87" t="s">
        <v>82</v>
      </c>
      <c r="L178" s="69">
        <v>25</v>
      </c>
      <c r="M178" s="87" t="s">
        <v>83</v>
      </c>
      <c r="N178" s="86" t="s">
        <v>102</v>
      </c>
    </row>
    <row r="179" spans="1:14" ht="14" customHeight="1" x14ac:dyDescent="0.2">
      <c r="A179" s="143">
        <v>45</v>
      </c>
      <c r="B179" s="155">
        <v>10</v>
      </c>
      <c r="C179" s="127">
        <v>45239</v>
      </c>
      <c r="D179" s="69" t="s">
        <v>77</v>
      </c>
      <c r="E179" s="111">
        <v>0.4375</v>
      </c>
      <c r="F179" s="111">
        <v>0.5</v>
      </c>
      <c r="G179" s="118">
        <f t="shared" si="7"/>
        <v>1.5</v>
      </c>
      <c r="H179" s="68" t="s">
        <v>87</v>
      </c>
      <c r="I179" s="68" t="s">
        <v>132</v>
      </c>
      <c r="J179" s="87" t="s">
        <v>58</v>
      </c>
      <c r="K179" s="87" t="s">
        <v>84</v>
      </c>
      <c r="L179" s="69">
        <v>25</v>
      </c>
      <c r="M179" s="97" t="s">
        <v>70</v>
      </c>
      <c r="N179" s="86" t="s">
        <v>10</v>
      </c>
    </row>
    <row r="180" spans="1:14" ht="14" customHeight="1" x14ac:dyDescent="0.2">
      <c r="A180" s="143">
        <v>45</v>
      </c>
      <c r="B180" s="155">
        <v>10</v>
      </c>
      <c r="C180" s="127">
        <v>45239</v>
      </c>
      <c r="D180" s="69" t="s">
        <v>77</v>
      </c>
      <c r="E180" s="111">
        <v>0.54166666666666663</v>
      </c>
      <c r="F180" s="111">
        <v>0.58333333333333337</v>
      </c>
      <c r="G180" s="118">
        <f t="shared" si="7"/>
        <v>1.0000000000000018</v>
      </c>
      <c r="H180" s="68" t="s">
        <v>87</v>
      </c>
      <c r="I180" s="68" t="s">
        <v>132</v>
      </c>
      <c r="J180" s="87" t="s">
        <v>58</v>
      </c>
      <c r="K180" s="87" t="s">
        <v>63</v>
      </c>
      <c r="L180" s="69">
        <v>25</v>
      </c>
      <c r="M180" s="97" t="s">
        <v>70</v>
      </c>
      <c r="N180" s="86" t="s">
        <v>10</v>
      </c>
    </row>
    <row r="181" spans="1:14" ht="14" customHeight="1" x14ac:dyDescent="0.2">
      <c r="A181" s="143">
        <v>45</v>
      </c>
      <c r="B181" s="155">
        <v>10</v>
      </c>
      <c r="C181" s="127">
        <v>45239</v>
      </c>
      <c r="D181" s="69" t="s">
        <v>77</v>
      </c>
      <c r="E181" s="111">
        <v>0.54166666666666663</v>
      </c>
      <c r="F181" s="111">
        <v>0.58333333333333337</v>
      </c>
      <c r="G181" s="118">
        <f t="shared" si="7"/>
        <v>1.0000000000000018</v>
      </c>
      <c r="H181" s="68" t="s">
        <v>87</v>
      </c>
      <c r="I181" s="68" t="s">
        <v>132</v>
      </c>
      <c r="J181" s="87" t="s">
        <v>58</v>
      </c>
      <c r="K181" s="87" t="s">
        <v>82</v>
      </c>
      <c r="L181" s="69">
        <v>25</v>
      </c>
      <c r="M181" s="87" t="s">
        <v>83</v>
      </c>
      <c r="N181" s="86" t="s">
        <v>102</v>
      </c>
    </row>
    <row r="182" spans="1:14" ht="14" customHeight="1" x14ac:dyDescent="0.2">
      <c r="A182" s="143">
        <v>45</v>
      </c>
      <c r="B182" s="155">
        <v>10</v>
      </c>
      <c r="C182" s="127">
        <v>45239</v>
      </c>
      <c r="D182" s="69" t="s">
        <v>77</v>
      </c>
      <c r="E182" s="111">
        <v>0.58333333333333337</v>
      </c>
      <c r="F182" s="111">
        <v>0.625</v>
      </c>
      <c r="G182" s="118">
        <f t="shared" si="7"/>
        <v>0.99999999999999911</v>
      </c>
      <c r="H182" s="68" t="s">
        <v>87</v>
      </c>
      <c r="I182" s="68" t="s">
        <v>132</v>
      </c>
      <c r="J182" s="87" t="s">
        <v>58</v>
      </c>
      <c r="K182" s="87" t="s">
        <v>84</v>
      </c>
      <c r="L182" s="69">
        <v>25</v>
      </c>
      <c r="M182" s="87" t="s">
        <v>83</v>
      </c>
      <c r="N182" s="86" t="s">
        <v>10</v>
      </c>
    </row>
    <row r="183" spans="1:14" ht="14" customHeight="1" x14ac:dyDescent="0.2">
      <c r="A183" s="143">
        <v>45</v>
      </c>
      <c r="B183" s="155">
        <v>10</v>
      </c>
      <c r="C183" s="127">
        <v>45240</v>
      </c>
      <c r="D183" s="78" t="s">
        <v>78</v>
      </c>
      <c r="E183" s="113">
        <v>0.375</v>
      </c>
      <c r="F183" s="113">
        <v>0.4375</v>
      </c>
      <c r="G183" s="118">
        <f t="shared" si="7"/>
        <v>1.5</v>
      </c>
      <c r="H183" s="77" t="s">
        <v>87</v>
      </c>
      <c r="I183" s="77" t="s">
        <v>133</v>
      </c>
      <c r="J183" s="87" t="s">
        <v>58</v>
      </c>
      <c r="K183" s="97" t="s">
        <v>63</v>
      </c>
      <c r="L183" s="78">
        <v>25</v>
      </c>
      <c r="M183" s="97" t="s">
        <v>70</v>
      </c>
      <c r="N183" s="92" t="s">
        <v>10</v>
      </c>
    </row>
    <row r="184" spans="1:14" ht="14" customHeight="1" x14ac:dyDescent="0.2">
      <c r="A184" s="143">
        <v>45</v>
      </c>
      <c r="B184" s="155">
        <v>10</v>
      </c>
      <c r="C184" s="127">
        <v>45240</v>
      </c>
      <c r="D184" s="78" t="s">
        <v>78</v>
      </c>
      <c r="E184" s="113">
        <v>0.375</v>
      </c>
      <c r="F184" s="113">
        <v>0.4375</v>
      </c>
      <c r="G184" s="118">
        <f t="shared" si="7"/>
        <v>1.5</v>
      </c>
      <c r="H184" s="77" t="s">
        <v>87</v>
      </c>
      <c r="I184" s="77" t="s">
        <v>133</v>
      </c>
      <c r="J184" s="87" t="s">
        <v>58</v>
      </c>
      <c r="K184" s="97" t="s">
        <v>82</v>
      </c>
      <c r="L184" s="78">
        <v>25</v>
      </c>
      <c r="M184" s="97" t="s">
        <v>83</v>
      </c>
      <c r="N184" s="100" t="s">
        <v>102</v>
      </c>
    </row>
    <row r="185" spans="1:14" ht="14" customHeight="1" x14ac:dyDescent="0.2">
      <c r="A185" s="143">
        <v>45</v>
      </c>
      <c r="B185" s="155">
        <v>10</v>
      </c>
      <c r="C185" s="127">
        <v>45240</v>
      </c>
      <c r="D185" s="78" t="s">
        <v>78</v>
      </c>
      <c r="E185" s="113">
        <v>0.4375</v>
      </c>
      <c r="F185" s="113">
        <v>0.5</v>
      </c>
      <c r="G185" s="118">
        <f t="shared" si="7"/>
        <v>1.5</v>
      </c>
      <c r="H185" s="77" t="s">
        <v>87</v>
      </c>
      <c r="I185" s="77" t="s">
        <v>133</v>
      </c>
      <c r="J185" s="87" t="s">
        <v>58</v>
      </c>
      <c r="K185" s="97" t="s">
        <v>84</v>
      </c>
      <c r="L185" s="78">
        <v>25</v>
      </c>
      <c r="M185" s="97" t="s">
        <v>70</v>
      </c>
      <c r="N185" s="92" t="s">
        <v>10</v>
      </c>
    </row>
    <row r="186" spans="1:14" ht="14" customHeight="1" x14ac:dyDescent="0.2">
      <c r="A186" s="143">
        <v>45</v>
      </c>
      <c r="B186" s="155">
        <v>10</v>
      </c>
      <c r="C186" s="127">
        <v>45240</v>
      </c>
      <c r="D186" s="78" t="s">
        <v>78</v>
      </c>
      <c r="E186" s="113">
        <v>0.54166666666666663</v>
      </c>
      <c r="F186" s="113">
        <v>0.58333333333333337</v>
      </c>
      <c r="G186" s="118">
        <f t="shared" si="7"/>
        <v>1.0000000000000018</v>
      </c>
      <c r="H186" s="77" t="s">
        <v>87</v>
      </c>
      <c r="I186" s="77" t="s">
        <v>133</v>
      </c>
      <c r="J186" s="87" t="s">
        <v>58</v>
      </c>
      <c r="K186" s="97" t="s">
        <v>63</v>
      </c>
      <c r="L186" s="78">
        <v>25</v>
      </c>
      <c r="M186" s="97" t="s">
        <v>70</v>
      </c>
      <c r="N186" s="92" t="s">
        <v>10</v>
      </c>
    </row>
    <row r="187" spans="1:14" ht="14" customHeight="1" x14ac:dyDescent="0.2">
      <c r="A187" s="143">
        <v>45</v>
      </c>
      <c r="B187" s="155">
        <v>10</v>
      </c>
      <c r="C187" s="127">
        <v>45240</v>
      </c>
      <c r="D187" s="78" t="s">
        <v>78</v>
      </c>
      <c r="E187" s="113">
        <v>0.54166666666666663</v>
      </c>
      <c r="F187" s="113">
        <v>0.58333333333333337</v>
      </c>
      <c r="G187" s="118">
        <f t="shared" si="7"/>
        <v>1.0000000000000018</v>
      </c>
      <c r="H187" s="77" t="s">
        <v>87</v>
      </c>
      <c r="I187" s="77" t="s">
        <v>133</v>
      </c>
      <c r="J187" s="87" t="s">
        <v>58</v>
      </c>
      <c r="K187" s="97" t="s">
        <v>82</v>
      </c>
      <c r="L187" s="78">
        <v>25</v>
      </c>
      <c r="M187" s="97" t="s">
        <v>83</v>
      </c>
      <c r="N187" s="100" t="s">
        <v>102</v>
      </c>
    </row>
    <row r="188" spans="1:14" ht="14" customHeight="1" thickBot="1" x14ac:dyDescent="0.25">
      <c r="A188" s="144">
        <v>45</v>
      </c>
      <c r="B188" s="160">
        <v>10</v>
      </c>
      <c r="C188" s="139">
        <v>45240</v>
      </c>
      <c r="D188" s="80" t="s">
        <v>78</v>
      </c>
      <c r="E188" s="114">
        <v>0.58333333333333337</v>
      </c>
      <c r="F188" s="114">
        <v>0.625</v>
      </c>
      <c r="G188" s="120">
        <f>(F188-E188)*24</f>
        <v>0.99999999999999911</v>
      </c>
      <c r="H188" s="79" t="s">
        <v>87</v>
      </c>
      <c r="I188" s="79" t="s">
        <v>133</v>
      </c>
      <c r="J188" s="93" t="s">
        <v>58</v>
      </c>
      <c r="K188" s="98" t="s">
        <v>84</v>
      </c>
      <c r="L188" s="80">
        <v>25</v>
      </c>
      <c r="M188" s="98" t="s">
        <v>83</v>
      </c>
      <c r="N188" s="101" t="s">
        <v>10</v>
      </c>
    </row>
    <row r="189" spans="1:14" ht="14" customHeight="1" x14ac:dyDescent="0.2">
      <c r="A189" s="142">
        <v>46</v>
      </c>
      <c r="B189" s="155">
        <v>1</v>
      </c>
      <c r="C189" s="133">
        <v>45243</v>
      </c>
      <c r="D189" s="67" t="s">
        <v>57</v>
      </c>
      <c r="E189" s="115">
        <v>0.375</v>
      </c>
      <c r="F189" s="115">
        <v>0.4375</v>
      </c>
      <c r="G189" s="115">
        <f>F189-E189</f>
        <v>6.25E-2</v>
      </c>
      <c r="H189" s="66" t="s">
        <v>135</v>
      </c>
      <c r="I189" s="66" t="s">
        <v>137</v>
      </c>
      <c r="J189" s="84" t="s">
        <v>134</v>
      </c>
      <c r="K189" s="99" t="s">
        <v>63</v>
      </c>
      <c r="L189" s="67">
        <v>25</v>
      </c>
      <c r="M189" s="99" t="s">
        <v>103</v>
      </c>
      <c r="N189" s="86" t="s">
        <v>165</v>
      </c>
    </row>
    <row r="190" spans="1:14" ht="14" customHeight="1" x14ac:dyDescent="0.2">
      <c r="A190" s="143">
        <v>46</v>
      </c>
      <c r="B190" s="155">
        <v>1</v>
      </c>
      <c r="C190" s="127">
        <v>45243</v>
      </c>
      <c r="D190" s="69" t="s">
        <v>57</v>
      </c>
      <c r="E190" s="113">
        <v>0.4375</v>
      </c>
      <c r="F190" s="113">
        <v>0.45833333333333331</v>
      </c>
      <c r="G190" s="113">
        <f>F190-E190</f>
        <v>2.0833333333333315E-2</v>
      </c>
      <c r="H190" s="68" t="s">
        <v>135</v>
      </c>
      <c r="I190" s="68" t="s">
        <v>137</v>
      </c>
      <c r="J190" s="87" t="s">
        <v>134</v>
      </c>
      <c r="K190" s="97" t="s">
        <v>65</v>
      </c>
      <c r="L190" s="69">
        <v>50</v>
      </c>
      <c r="M190" s="97" t="s">
        <v>103</v>
      </c>
      <c r="N190" s="86" t="s">
        <v>165</v>
      </c>
    </row>
    <row r="191" spans="1:14" ht="14" customHeight="1" x14ac:dyDescent="0.2">
      <c r="A191" s="143">
        <v>46</v>
      </c>
      <c r="B191" s="155">
        <v>1</v>
      </c>
      <c r="C191" s="127">
        <v>45243</v>
      </c>
      <c r="D191" s="69" t="s">
        <v>57</v>
      </c>
      <c r="E191" s="113">
        <v>0.54166666666666663</v>
      </c>
      <c r="F191" s="113">
        <v>0.625</v>
      </c>
      <c r="G191" s="113">
        <f t="shared" ref="G191:G198" si="8">F191-E191</f>
        <v>8.333333333333337E-2</v>
      </c>
      <c r="H191" s="68" t="s">
        <v>135</v>
      </c>
      <c r="I191" s="68" t="s">
        <v>140</v>
      </c>
      <c r="J191" s="87" t="s">
        <v>134</v>
      </c>
      <c r="K191" s="97" t="s">
        <v>109</v>
      </c>
      <c r="L191" s="69">
        <v>75</v>
      </c>
      <c r="M191" s="87" t="s">
        <v>141</v>
      </c>
      <c r="N191" s="86" t="s">
        <v>165</v>
      </c>
    </row>
    <row r="192" spans="1:14" ht="14" customHeight="1" x14ac:dyDescent="0.2">
      <c r="A192" s="143">
        <v>46</v>
      </c>
      <c r="B192" s="155">
        <v>1</v>
      </c>
      <c r="C192" s="127">
        <v>45244</v>
      </c>
      <c r="D192" s="69" t="s">
        <v>72</v>
      </c>
      <c r="E192" s="113">
        <v>0.375</v>
      </c>
      <c r="F192" s="113">
        <v>0.45833333333333331</v>
      </c>
      <c r="G192" s="113">
        <f t="shared" si="8"/>
        <v>8.3333333333333315E-2</v>
      </c>
      <c r="H192" s="68" t="s">
        <v>135</v>
      </c>
      <c r="I192" s="68" t="s">
        <v>139</v>
      </c>
      <c r="J192" s="87" t="s">
        <v>134</v>
      </c>
      <c r="K192" s="97" t="s">
        <v>109</v>
      </c>
      <c r="L192" s="69">
        <v>75</v>
      </c>
      <c r="M192" s="87" t="s">
        <v>141</v>
      </c>
      <c r="N192" s="86" t="s">
        <v>165</v>
      </c>
    </row>
    <row r="193" spans="1:14" ht="14" customHeight="1" x14ac:dyDescent="0.2">
      <c r="A193" s="143">
        <v>46</v>
      </c>
      <c r="B193" s="155">
        <v>1</v>
      </c>
      <c r="C193" s="127">
        <v>45244</v>
      </c>
      <c r="D193" s="69" t="s">
        <v>72</v>
      </c>
      <c r="E193" s="113">
        <v>0.54166666666666663</v>
      </c>
      <c r="F193" s="113">
        <v>0.58333333333333337</v>
      </c>
      <c r="G193" s="113">
        <f t="shared" si="8"/>
        <v>4.1666666666666741E-2</v>
      </c>
      <c r="H193" s="68" t="s">
        <v>175</v>
      </c>
      <c r="I193" s="68" t="s">
        <v>113</v>
      </c>
      <c r="J193" s="87" t="s">
        <v>142</v>
      </c>
      <c r="K193" s="97" t="s">
        <v>109</v>
      </c>
      <c r="L193" s="69">
        <v>25</v>
      </c>
      <c r="M193" s="87" t="s">
        <v>70</v>
      </c>
      <c r="N193" s="86" t="s">
        <v>165</v>
      </c>
    </row>
    <row r="194" spans="1:14" ht="14" customHeight="1" x14ac:dyDescent="0.2">
      <c r="A194" s="143">
        <v>46</v>
      </c>
      <c r="B194" s="155">
        <v>1</v>
      </c>
      <c r="C194" s="127">
        <v>45245</v>
      </c>
      <c r="D194" s="69" t="s">
        <v>74</v>
      </c>
      <c r="E194" s="113">
        <v>0.375</v>
      </c>
      <c r="F194" s="113">
        <v>0.45833333333333331</v>
      </c>
      <c r="G194" s="113">
        <f t="shared" si="8"/>
        <v>8.3333333333333315E-2</v>
      </c>
      <c r="H194" s="68" t="s">
        <v>135</v>
      </c>
      <c r="I194" s="68" t="s">
        <v>144</v>
      </c>
      <c r="J194" s="87" t="s">
        <v>134</v>
      </c>
      <c r="K194" s="97" t="s">
        <v>65</v>
      </c>
      <c r="L194" s="69">
        <v>50</v>
      </c>
      <c r="M194" s="87" t="s">
        <v>103</v>
      </c>
      <c r="N194" s="86" t="s">
        <v>10</v>
      </c>
    </row>
    <row r="195" spans="1:14" ht="14" customHeight="1" x14ac:dyDescent="0.2">
      <c r="A195" s="143">
        <v>46</v>
      </c>
      <c r="B195" s="155">
        <v>1</v>
      </c>
      <c r="C195" s="127">
        <v>45245</v>
      </c>
      <c r="D195" s="69" t="s">
        <v>74</v>
      </c>
      <c r="E195" s="113">
        <v>0.375</v>
      </c>
      <c r="F195" s="113">
        <v>0.45833333333333331</v>
      </c>
      <c r="G195" s="113">
        <f t="shared" si="8"/>
        <v>8.3333333333333315E-2</v>
      </c>
      <c r="H195" s="68" t="s">
        <v>135</v>
      </c>
      <c r="I195" s="68" t="s">
        <v>144</v>
      </c>
      <c r="J195" s="87" t="s">
        <v>134</v>
      </c>
      <c r="K195" s="97" t="s">
        <v>63</v>
      </c>
      <c r="L195" s="69">
        <v>25</v>
      </c>
      <c r="M195" s="87" t="s">
        <v>70</v>
      </c>
      <c r="N195" s="86" t="s">
        <v>8</v>
      </c>
    </row>
    <row r="196" spans="1:14" ht="14" customHeight="1" x14ac:dyDescent="0.2">
      <c r="A196" s="143">
        <v>46</v>
      </c>
      <c r="B196" s="155">
        <v>1</v>
      </c>
      <c r="C196" s="127">
        <v>45246</v>
      </c>
      <c r="D196" s="69" t="s">
        <v>77</v>
      </c>
      <c r="E196" s="113">
        <v>0.58333333333333337</v>
      </c>
      <c r="F196" s="113">
        <v>0.66666666666666663</v>
      </c>
      <c r="G196" s="113">
        <f t="shared" si="8"/>
        <v>8.3333333333333259E-2</v>
      </c>
      <c r="H196" s="68" t="s">
        <v>135</v>
      </c>
      <c r="I196" s="68" t="s">
        <v>139</v>
      </c>
      <c r="J196" s="87" t="s">
        <v>134</v>
      </c>
      <c r="K196" s="97" t="s">
        <v>109</v>
      </c>
      <c r="L196" s="69">
        <v>75</v>
      </c>
      <c r="M196" s="87" t="s">
        <v>141</v>
      </c>
      <c r="N196" s="86" t="s">
        <v>165</v>
      </c>
    </row>
    <row r="197" spans="1:14" ht="14" customHeight="1" x14ac:dyDescent="0.2">
      <c r="A197" s="143">
        <v>46</v>
      </c>
      <c r="B197" s="155">
        <v>1</v>
      </c>
      <c r="C197" s="127">
        <v>45246</v>
      </c>
      <c r="D197" s="69" t="s">
        <v>77</v>
      </c>
      <c r="E197" s="113">
        <v>0.375</v>
      </c>
      <c r="F197" s="113">
        <v>0.45833333333333331</v>
      </c>
      <c r="G197" s="113">
        <f t="shared" si="8"/>
        <v>8.3333333333333315E-2</v>
      </c>
      <c r="H197" s="68" t="s">
        <v>159</v>
      </c>
      <c r="I197" s="68" t="s">
        <v>147</v>
      </c>
      <c r="J197" s="87" t="s">
        <v>145</v>
      </c>
      <c r="K197" s="97" t="s">
        <v>109</v>
      </c>
      <c r="L197" s="69">
        <v>75</v>
      </c>
      <c r="M197" s="87" t="s">
        <v>64</v>
      </c>
      <c r="N197" s="86" t="s">
        <v>148</v>
      </c>
    </row>
    <row r="198" spans="1:14" ht="14" customHeight="1" x14ac:dyDescent="0.2">
      <c r="A198" s="143">
        <v>46</v>
      </c>
      <c r="B198" s="155">
        <v>1</v>
      </c>
      <c r="C198" s="127">
        <v>45246</v>
      </c>
      <c r="D198" s="69" t="s">
        <v>77</v>
      </c>
      <c r="E198" s="113">
        <v>0.375</v>
      </c>
      <c r="F198" s="113">
        <v>0.5</v>
      </c>
      <c r="G198" s="113">
        <f t="shared" si="8"/>
        <v>0.125</v>
      </c>
      <c r="H198" s="68" t="s">
        <v>159</v>
      </c>
      <c r="I198" s="68" t="s">
        <v>151</v>
      </c>
      <c r="J198" s="87" t="s">
        <v>149</v>
      </c>
      <c r="K198" s="97" t="s">
        <v>109</v>
      </c>
      <c r="L198" s="69">
        <v>75</v>
      </c>
      <c r="M198" s="87" t="s">
        <v>103</v>
      </c>
      <c r="N198" s="86" t="s">
        <v>10</v>
      </c>
    </row>
    <row r="199" spans="1:14" ht="15" customHeight="1" thickBot="1" x14ac:dyDescent="0.25">
      <c r="A199" s="144">
        <v>46</v>
      </c>
      <c r="B199" s="156">
        <v>1</v>
      </c>
      <c r="C199" s="140">
        <v>45247</v>
      </c>
      <c r="D199" s="71" t="s">
        <v>78</v>
      </c>
      <c r="E199" s="114">
        <v>0.375</v>
      </c>
      <c r="F199" s="114">
        <v>0.41666666666666669</v>
      </c>
      <c r="G199" s="114">
        <f>F199-E199</f>
        <v>4.1666666666666685E-2</v>
      </c>
      <c r="H199" s="70" t="s">
        <v>87</v>
      </c>
      <c r="I199" s="70" t="s">
        <v>113</v>
      </c>
      <c r="J199" s="93" t="s">
        <v>58</v>
      </c>
      <c r="K199" s="98" t="s">
        <v>109</v>
      </c>
      <c r="L199" s="71">
        <v>25</v>
      </c>
      <c r="M199" s="93" t="s">
        <v>70</v>
      </c>
      <c r="N199" s="95" t="s">
        <v>10</v>
      </c>
    </row>
    <row r="200" spans="1:14" ht="14" customHeight="1" x14ac:dyDescent="0.2">
      <c r="A200" s="142">
        <v>47</v>
      </c>
      <c r="B200" s="154">
        <v>2</v>
      </c>
      <c r="C200" s="133">
        <v>45250</v>
      </c>
      <c r="D200" s="67" t="s">
        <v>57</v>
      </c>
      <c r="E200" s="115">
        <v>0.375</v>
      </c>
      <c r="F200" s="115">
        <v>0.45833333333333331</v>
      </c>
      <c r="G200" s="115">
        <f>F200-E200</f>
        <v>8.3333333333333315E-2</v>
      </c>
      <c r="H200" s="66" t="s">
        <v>135</v>
      </c>
      <c r="I200" s="66" t="s">
        <v>154</v>
      </c>
      <c r="J200" s="84" t="s">
        <v>134</v>
      </c>
      <c r="K200" s="99" t="s">
        <v>109</v>
      </c>
      <c r="L200" s="67">
        <v>75</v>
      </c>
      <c r="M200" s="84" t="s">
        <v>141</v>
      </c>
      <c r="N200" s="86" t="s">
        <v>165</v>
      </c>
    </row>
    <row r="201" spans="1:14" ht="14" customHeight="1" x14ac:dyDescent="0.2">
      <c r="A201" s="143">
        <v>47</v>
      </c>
      <c r="B201" s="155">
        <v>2</v>
      </c>
      <c r="C201" s="127">
        <v>45251</v>
      </c>
      <c r="D201" s="69" t="s">
        <v>72</v>
      </c>
      <c r="E201" s="113">
        <v>0.375</v>
      </c>
      <c r="F201" s="113">
        <v>0.45833333333333331</v>
      </c>
      <c r="G201" s="113">
        <f>F201-E201</f>
        <v>8.3333333333333315E-2</v>
      </c>
      <c r="H201" s="68" t="s">
        <v>135</v>
      </c>
      <c r="I201" s="68" t="s">
        <v>139</v>
      </c>
      <c r="J201" s="87" t="s">
        <v>134</v>
      </c>
      <c r="K201" s="97" t="s">
        <v>109</v>
      </c>
      <c r="L201" s="69">
        <v>75</v>
      </c>
      <c r="M201" s="87" t="s">
        <v>155</v>
      </c>
      <c r="N201" s="86" t="s">
        <v>165</v>
      </c>
    </row>
    <row r="202" spans="1:14" ht="14" customHeight="1" x14ac:dyDescent="0.2">
      <c r="A202" s="143">
        <v>47</v>
      </c>
      <c r="B202" s="155">
        <v>2</v>
      </c>
      <c r="C202" s="127">
        <v>45252</v>
      </c>
      <c r="D202" s="69" t="s">
        <v>74</v>
      </c>
      <c r="E202" s="113">
        <v>0.375</v>
      </c>
      <c r="F202" s="113">
        <v>0.5</v>
      </c>
      <c r="G202" s="113">
        <f t="shared" ref="G202:G206" si="9">F202-E202</f>
        <v>0.125</v>
      </c>
      <c r="H202" s="68" t="s">
        <v>135</v>
      </c>
      <c r="I202" s="68" t="s">
        <v>156</v>
      </c>
      <c r="J202" s="87" t="s">
        <v>134</v>
      </c>
      <c r="K202" s="97" t="s">
        <v>109</v>
      </c>
      <c r="L202" s="69">
        <v>50</v>
      </c>
      <c r="M202" s="87" t="s">
        <v>103</v>
      </c>
      <c r="N202" s="86" t="s">
        <v>126</v>
      </c>
    </row>
    <row r="203" spans="1:14" ht="14" customHeight="1" x14ac:dyDescent="0.2">
      <c r="A203" s="143">
        <v>47</v>
      </c>
      <c r="B203" s="155">
        <v>2</v>
      </c>
      <c r="C203" s="127">
        <v>45252</v>
      </c>
      <c r="D203" s="69" t="s">
        <v>74</v>
      </c>
      <c r="E203" s="113">
        <v>0.54166666666666663</v>
      </c>
      <c r="F203" s="113">
        <v>0.60416666666666663</v>
      </c>
      <c r="G203" s="113">
        <f t="shared" si="9"/>
        <v>6.25E-2</v>
      </c>
      <c r="H203" s="68" t="s">
        <v>158</v>
      </c>
      <c r="I203" s="68" t="s">
        <v>61</v>
      </c>
      <c r="J203" s="87" t="s">
        <v>157</v>
      </c>
      <c r="K203" s="97" t="s">
        <v>63</v>
      </c>
      <c r="L203" s="69">
        <v>25</v>
      </c>
      <c r="M203" s="87" t="s">
        <v>103</v>
      </c>
      <c r="N203" s="86" t="s">
        <v>12</v>
      </c>
    </row>
    <row r="204" spans="1:14" ht="14" customHeight="1" x14ac:dyDescent="0.2">
      <c r="A204" s="143">
        <v>47</v>
      </c>
      <c r="B204" s="155">
        <v>2</v>
      </c>
      <c r="C204" s="127">
        <v>45252</v>
      </c>
      <c r="D204" s="69" t="s">
        <v>74</v>
      </c>
      <c r="E204" s="113">
        <v>0.61458333333333337</v>
      </c>
      <c r="F204" s="113">
        <v>0.67708333333333337</v>
      </c>
      <c r="G204" s="113">
        <f t="shared" si="9"/>
        <v>6.25E-2</v>
      </c>
      <c r="H204" s="68" t="s">
        <v>158</v>
      </c>
      <c r="I204" s="68" t="s">
        <v>61</v>
      </c>
      <c r="J204" s="87" t="s">
        <v>157</v>
      </c>
      <c r="K204" s="97" t="s">
        <v>65</v>
      </c>
      <c r="L204" s="69">
        <v>50</v>
      </c>
      <c r="M204" s="87" t="s">
        <v>103</v>
      </c>
      <c r="N204" s="86" t="s">
        <v>12</v>
      </c>
    </row>
    <row r="205" spans="1:14" ht="14" customHeight="1" x14ac:dyDescent="0.2">
      <c r="A205" s="143">
        <v>47</v>
      </c>
      <c r="B205" s="155">
        <v>2</v>
      </c>
      <c r="C205" s="127">
        <v>45253</v>
      </c>
      <c r="D205" s="69" t="s">
        <v>77</v>
      </c>
      <c r="E205" s="113">
        <v>0.58333333333333337</v>
      </c>
      <c r="F205" s="113">
        <v>0.66666666666666663</v>
      </c>
      <c r="G205" s="113">
        <f t="shared" si="9"/>
        <v>8.3333333333333259E-2</v>
      </c>
      <c r="H205" s="68" t="s">
        <v>135</v>
      </c>
      <c r="I205" s="68" t="s">
        <v>139</v>
      </c>
      <c r="J205" s="87" t="s">
        <v>134</v>
      </c>
      <c r="K205" s="97" t="s">
        <v>109</v>
      </c>
      <c r="L205" s="69">
        <v>75</v>
      </c>
      <c r="M205" s="87" t="s">
        <v>141</v>
      </c>
      <c r="N205" s="86" t="s">
        <v>165</v>
      </c>
    </row>
    <row r="206" spans="1:14" ht="14" customHeight="1" x14ac:dyDescent="0.2">
      <c r="A206" s="143">
        <v>47</v>
      </c>
      <c r="B206" s="155">
        <v>2</v>
      </c>
      <c r="C206" s="127">
        <v>45253</v>
      </c>
      <c r="D206" s="69" t="s">
        <v>77</v>
      </c>
      <c r="E206" s="113">
        <v>0.375</v>
      </c>
      <c r="F206" s="113">
        <v>0.45833333333333331</v>
      </c>
      <c r="G206" s="113">
        <f t="shared" si="9"/>
        <v>8.3333333333333315E-2</v>
      </c>
      <c r="H206" s="68" t="s">
        <v>159</v>
      </c>
      <c r="I206" s="68" t="s">
        <v>147</v>
      </c>
      <c r="J206" s="87" t="s">
        <v>145</v>
      </c>
      <c r="K206" s="97" t="s">
        <v>109</v>
      </c>
      <c r="L206" s="69">
        <v>75</v>
      </c>
      <c r="M206" s="87" t="s">
        <v>64</v>
      </c>
      <c r="N206" s="86" t="s">
        <v>148</v>
      </c>
    </row>
    <row r="207" spans="1:14" ht="15" customHeight="1" thickBot="1" x14ac:dyDescent="0.25">
      <c r="A207" s="144">
        <v>47</v>
      </c>
      <c r="B207" s="156">
        <v>2</v>
      </c>
      <c r="C207" s="140">
        <v>45253</v>
      </c>
      <c r="D207" s="71" t="s">
        <v>77</v>
      </c>
      <c r="E207" s="114">
        <v>0.375</v>
      </c>
      <c r="F207" s="114">
        <v>0.5</v>
      </c>
      <c r="G207" s="114">
        <f>F207-E207</f>
        <v>0.125</v>
      </c>
      <c r="H207" s="70" t="s">
        <v>159</v>
      </c>
      <c r="I207" s="70" t="s">
        <v>151</v>
      </c>
      <c r="J207" s="93" t="s">
        <v>149</v>
      </c>
      <c r="K207" s="98" t="s">
        <v>109</v>
      </c>
      <c r="L207" s="71">
        <v>75</v>
      </c>
      <c r="M207" s="93" t="s">
        <v>103</v>
      </c>
      <c r="N207" s="95" t="s">
        <v>10</v>
      </c>
    </row>
    <row r="208" spans="1:14" ht="14" customHeight="1" x14ac:dyDescent="0.2">
      <c r="A208" s="142">
        <v>48</v>
      </c>
      <c r="B208" s="154">
        <v>3</v>
      </c>
      <c r="C208" s="133">
        <v>45258</v>
      </c>
      <c r="D208" s="67" t="s">
        <v>72</v>
      </c>
      <c r="E208" s="115">
        <v>0.375</v>
      </c>
      <c r="F208" s="115">
        <v>0.45833333333333331</v>
      </c>
      <c r="G208" s="115">
        <f>F208-E208</f>
        <v>8.3333333333333315E-2</v>
      </c>
      <c r="H208" s="66" t="s">
        <v>135</v>
      </c>
      <c r="I208" s="66" t="s">
        <v>139</v>
      </c>
      <c r="J208" s="84" t="s">
        <v>134</v>
      </c>
      <c r="K208" s="99" t="s">
        <v>109</v>
      </c>
      <c r="L208" s="67">
        <v>75</v>
      </c>
      <c r="M208" s="84" t="s">
        <v>155</v>
      </c>
      <c r="N208" s="86" t="s">
        <v>165</v>
      </c>
    </row>
    <row r="209" spans="1:14" ht="14" customHeight="1" x14ac:dyDescent="0.2">
      <c r="A209" s="143">
        <v>48</v>
      </c>
      <c r="B209" s="155">
        <v>3</v>
      </c>
      <c r="C209" s="127">
        <v>45258</v>
      </c>
      <c r="D209" s="69" t="s">
        <v>72</v>
      </c>
      <c r="E209" s="113">
        <v>0.5</v>
      </c>
      <c r="F209" s="113">
        <v>0.58333333333333337</v>
      </c>
      <c r="G209" s="113">
        <f>F209-E209</f>
        <v>8.333333333333337E-2</v>
      </c>
      <c r="H209" s="68" t="s">
        <v>135</v>
      </c>
      <c r="I209" s="68" t="s">
        <v>160</v>
      </c>
      <c r="J209" s="87" t="s">
        <v>134</v>
      </c>
      <c r="K209" s="97" t="s">
        <v>109</v>
      </c>
      <c r="L209" s="69">
        <v>10</v>
      </c>
      <c r="M209" s="87" t="s">
        <v>70</v>
      </c>
      <c r="N209" s="86" t="s">
        <v>161</v>
      </c>
    </row>
    <row r="210" spans="1:14" ht="14" customHeight="1" x14ac:dyDescent="0.2">
      <c r="A210" s="143">
        <v>48</v>
      </c>
      <c r="B210" s="155">
        <v>3</v>
      </c>
      <c r="C210" s="127">
        <v>45259</v>
      </c>
      <c r="D210" s="69" t="s">
        <v>74</v>
      </c>
      <c r="E210" s="113">
        <v>0.375</v>
      </c>
      <c r="F210" s="113">
        <v>0.5</v>
      </c>
      <c r="G210" s="113">
        <f t="shared" ref="G210:G215" si="10">F210-E210</f>
        <v>0.125</v>
      </c>
      <c r="H210" s="68" t="s">
        <v>135</v>
      </c>
      <c r="I210" s="68" t="s">
        <v>156</v>
      </c>
      <c r="J210" s="87" t="s">
        <v>134</v>
      </c>
      <c r="K210" s="97" t="s">
        <v>109</v>
      </c>
      <c r="L210" s="69">
        <v>50</v>
      </c>
      <c r="M210" s="87" t="s">
        <v>103</v>
      </c>
      <c r="N210" s="86" t="s">
        <v>126</v>
      </c>
    </row>
    <row r="211" spans="1:14" ht="14" customHeight="1" x14ac:dyDescent="0.2">
      <c r="A211" s="143">
        <v>48</v>
      </c>
      <c r="B211" s="155">
        <v>3</v>
      </c>
      <c r="C211" s="127">
        <v>45259</v>
      </c>
      <c r="D211" s="69" t="s">
        <v>74</v>
      </c>
      <c r="E211" s="113">
        <v>0.54166666666666663</v>
      </c>
      <c r="F211" s="113">
        <v>0.60416666666666663</v>
      </c>
      <c r="G211" s="113">
        <f t="shared" si="10"/>
        <v>6.25E-2</v>
      </c>
      <c r="H211" s="68" t="s">
        <v>158</v>
      </c>
      <c r="I211" s="68" t="s">
        <v>162</v>
      </c>
      <c r="J211" s="87" t="s">
        <v>157</v>
      </c>
      <c r="K211" s="97" t="s">
        <v>63</v>
      </c>
      <c r="L211" s="69">
        <v>25</v>
      </c>
      <c r="M211" s="87" t="s">
        <v>103</v>
      </c>
      <c r="N211" s="86" t="s">
        <v>12</v>
      </c>
    </row>
    <row r="212" spans="1:14" ht="14" customHeight="1" x14ac:dyDescent="0.2">
      <c r="A212" s="143">
        <v>48</v>
      </c>
      <c r="B212" s="155">
        <v>3</v>
      </c>
      <c r="C212" s="127">
        <v>45259</v>
      </c>
      <c r="D212" s="69" t="s">
        <v>74</v>
      </c>
      <c r="E212" s="113">
        <v>0.61458333333333337</v>
      </c>
      <c r="F212" s="113">
        <v>0.67708333333333337</v>
      </c>
      <c r="G212" s="113">
        <f t="shared" si="10"/>
        <v>6.25E-2</v>
      </c>
      <c r="H212" s="68" t="s">
        <v>158</v>
      </c>
      <c r="I212" s="68" t="s">
        <v>162</v>
      </c>
      <c r="J212" s="87" t="s">
        <v>157</v>
      </c>
      <c r="K212" s="97" t="s">
        <v>65</v>
      </c>
      <c r="L212" s="69">
        <v>50</v>
      </c>
      <c r="M212" s="87" t="s">
        <v>103</v>
      </c>
      <c r="N212" s="86" t="s">
        <v>12</v>
      </c>
    </row>
    <row r="213" spans="1:14" ht="14" customHeight="1" x14ac:dyDescent="0.2">
      <c r="A213" s="143">
        <v>48</v>
      </c>
      <c r="B213" s="155">
        <v>3</v>
      </c>
      <c r="C213" s="127">
        <v>45260</v>
      </c>
      <c r="D213" s="69" t="s">
        <v>77</v>
      </c>
      <c r="E213" s="113">
        <v>0.375</v>
      </c>
      <c r="F213" s="113">
        <v>0.45833333333333331</v>
      </c>
      <c r="G213" s="113">
        <f t="shared" si="10"/>
        <v>8.3333333333333315E-2</v>
      </c>
      <c r="H213" s="68" t="s">
        <v>159</v>
      </c>
      <c r="I213" s="68" t="s">
        <v>147</v>
      </c>
      <c r="J213" s="87" t="s">
        <v>145</v>
      </c>
      <c r="K213" s="97" t="s">
        <v>109</v>
      </c>
      <c r="L213" s="69">
        <v>75</v>
      </c>
      <c r="M213" s="87" t="s">
        <v>64</v>
      </c>
      <c r="N213" s="86" t="s">
        <v>148</v>
      </c>
    </row>
    <row r="214" spans="1:14" ht="14" customHeight="1" x14ac:dyDescent="0.2">
      <c r="A214" s="143">
        <v>48</v>
      </c>
      <c r="B214" s="155">
        <v>3</v>
      </c>
      <c r="C214" s="127">
        <v>45260</v>
      </c>
      <c r="D214" s="69" t="s">
        <v>77</v>
      </c>
      <c r="E214" s="113">
        <v>0.375</v>
      </c>
      <c r="F214" s="113">
        <v>0.5</v>
      </c>
      <c r="G214" s="113">
        <f t="shared" si="10"/>
        <v>0.125</v>
      </c>
      <c r="H214" s="68" t="s">
        <v>159</v>
      </c>
      <c r="I214" s="68" t="s">
        <v>151</v>
      </c>
      <c r="J214" s="87" t="s">
        <v>149</v>
      </c>
      <c r="K214" s="97" t="s">
        <v>109</v>
      </c>
      <c r="L214" s="69">
        <v>75</v>
      </c>
      <c r="M214" s="87" t="s">
        <v>103</v>
      </c>
      <c r="N214" s="86" t="s">
        <v>10</v>
      </c>
    </row>
    <row r="215" spans="1:14" ht="14" customHeight="1" x14ac:dyDescent="0.2">
      <c r="A215" s="143">
        <v>48</v>
      </c>
      <c r="B215" s="155">
        <v>3</v>
      </c>
      <c r="C215" s="127">
        <v>45260</v>
      </c>
      <c r="D215" s="69" t="s">
        <v>77</v>
      </c>
      <c r="E215" s="113">
        <v>0.58333333333333337</v>
      </c>
      <c r="F215" s="113">
        <v>0.66666666666666663</v>
      </c>
      <c r="G215" s="113">
        <f t="shared" si="10"/>
        <v>8.3333333333333259E-2</v>
      </c>
      <c r="H215" s="68" t="s">
        <v>135</v>
      </c>
      <c r="I215" s="68" t="s">
        <v>139</v>
      </c>
      <c r="J215" s="87" t="s">
        <v>134</v>
      </c>
      <c r="K215" s="97" t="s">
        <v>109</v>
      </c>
      <c r="L215" s="69">
        <v>75</v>
      </c>
      <c r="M215" s="87" t="s">
        <v>155</v>
      </c>
      <c r="N215" s="86" t="s">
        <v>165</v>
      </c>
    </row>
    <row r="216" spans="1:14" ht="15" customHeight="1" thickBot="1" x14ac:dyDescent="0.25">
      <c r="A216" s="144">
        <v>48</v>
      </c>
      <c r="B216" s="156">
        <v>3</v>
      </c>
      <c r="C216" s="140">
        <v>45261</v>
      </c>
      <c r="D216" s="71" t="s">
        <v>78</v>
      </c>
      <c r="E216" s="114">
        <v>0.375</v>
      </c>
      <c r="F216" s="114">
        <v>0.45833333333333331</v>
      </c>
      <c r="G216" s="114">
        <f>F216-E216</f>
        <v>8.3333333333333315E-2</v>
      </c>
      <c r="H216" s="70" t="s">
        <v>135</v>
      </c>
      <c r="I216" s="70" t="s">
        <v>164</v>
      </c>
      <c r="J216" s="93" t="s">
        <v>134</v>
      </c>
      <c r="K216" s="98" t="s">
        <v>109</v>
      </c>
      <c r="L216" s="71">
        <v>75</v>
      </c>
      <c r="M216" s="93" t="s">
        <v>155</v>
      </c>
      <c r="N216" s="86" t="s">
        <v>165</v>
      </c>
    </row>
    <row r="217" spans="1:14" ht="14" customHeight="1" x14ac:dyDescent="0.2">
      <c r="A217" s="142">
        <v>49</v>
      </c>
      <c r="B217" s="154">
        <v>4</v>
      </c>
      <c r="C217" s="133">
        <v>45264</v>
      </c>
      <c r="D217" s="67" t="s">
        <v>57</v>
      </c>
      <c r="E217" s="115">
        <v>0.375</v>
      </c>
      <c r="F217" s="115">
        <v>0.45833333333333331</v>
      </c>
      <c r="G217" s="115">
        <f>F217-E217</f>
        <v>8.3333333333333315E-2</v>
      </c>
      <c r="H217" s="66" t="s">
        <v>135</v>
      </c>
      <c r="I217" s="66" t="s">
        <v>154</v>
      </c>
      <c r="J217" s="84" t="s">
        <v>134</v>
      </c>
      <c r="K217" s="99" t="s">
        <v>109</v>
      </c>
      <c r="L217" s="67">
        <v>75</v>
      </c>
      <c r="M217" s="84" t="s">
        <v>141</v>
      </c>
      <c r="N217" s="86" t="s">
        <v>165</v>
      </c>
    </row>
    <row r="218" spans="1:14" ht="14" customHeight="1" x14ac:dyDescent="0.2">
      <c r="A218" s="143">
        <v>49</v>
      </c>
      <c r="B218" s="155">
        <v>4</v>
      </c>
      <c r="C218" s="127">
        <v>45265</v>
      </c>
      <c r="D218" s="69" t="s">
        <v>72</v>
      </c>
      <c r="E218" s="113">
        <v>0.375</v>
      </c>
      <c r="F218" s="113">
        <v>0.45833333333333331</v>
      </c>
      <c r="G218" s="113">
        <f>F218-E218</f>
        <v>8.3333333333333315E-2</v>
      </c>
      <c r="H218" s="68" t="s">
        <v>135</v>
      </c>
      <c r="I218" s="68" t="s">
        <v>139</v>
      </c>
      <c r="J218" s="87" t="s">
        <v>134</v>
      </c>
      <c r="K218" s="97" t="s">
        <v>109</v>
      </c>
      <c r="L218" s="69">
        <v>75</v>
      </c>
      <c r="M218" s="87" t="s">
        <v>155</v>
      </c>
      <c r="N218" s="86" t="s">
        <v>165</v>
      </c>
    </row>
    <row r="219" spans="1:14" ht="14" customHeight="1" x14ac:dyDescent="0.2">
      <c r="A219" s="143">
        <v>49</v>
      </c>
      <c r="B219" s="155">
        <v>4</v>
      </c>
      <c r="C219" s="127">
        <v>45266</v>
      </c>
      <c r="D219" s="69" t="s">
        <v>74</v>
      </c>
      <c r="E219" s="113">
        <v>0.375</v>
      </c>
      <c r="F219" s="113">
        <v>0.5</v>
      </c>
      <c r="G219" s="113">
        <f t="shared" ref="G219:G223" si="11">F219-E219</f>
        <v>0.125</v>
      </c>
      <c r="H219" s="68" t="s">
        <v>135</v>
      </c>
      <c r="I219" s="68" t="s">
        <v>156</v>
      </c>
      <c r="J219" s="87" t="s">
        <v>134</v>
      </c>
      <c r="K219" s="97" t="s">
        <v>109</v>
      </c>
      <c r="L219" s="69">
        <v>50</v>
      </c>
      <c r="M219" s="87" t="s">
        <v>103</v>
      </c>
      <c r="N219" s="86" t="s">
        <v>126</v>
      </c>
    </row>
    <row r="220" spans="1:14" ht="14" customHeight="1" x14ac:dyDescent="0.2">
      <c r="A220" s="143">
        <v>49</v>
      </c>
      <c r="B220" s="155">
        <v>4</v>
      </c>
      <c r="C220" s="127">
        <v>45266</v>
      </c>
      <c r="D220" s="69" t="s">
        <v>74</v>
      </c>
      <c r="E220" s="113">
        <v>0.54166666666666663</v>
      </c>
      <c r="F220" s="113">
        <v>0.60416666666666663</v>
      </c>
      <c r="G220" s="113">
        <f t="shared" si="11"/>
        <v>6.25E-2</v>
      </c>
      <c r="H220" s="68" t="s">
        <v>158</v>
      </c>
      <c r="I220" s="68" t="s">
        <v>162</v>
      </c>
      <c r="J220" s="87" t="s">
        <v>157</v>
      </c>
      <c r="K220" s="97" t="s">
        <v>63</v>
      </c>
      <c r="L220" s="69">
        <v>25</v>
      </c>
      <c r="M220" s="87" t="s">
        <v>103</v>
      </c>
      <c r="N220" s="86" t="s">
        <v>12</v>
      </c>
    </row>
    <row r="221" spans="1:14" ht="14" customHeight="1" x14ac:dyDescent="0.2">
      <c r="A221" s="143">
        <v>49</v>
      </c>
      <c r="B221" s="155">
        <v>4</v>
      </c>
      <c r="C221" s="127">
        <v>45266</v>
      </c>
      <c r="D221" s="69" t="s">
        <v>74</v>
      </c>
      <c r="E221" s="113">
        <v>0.61458333333333337</v>
      </c>
      <c r="F221" s="113">
        <v>0.67708333333333337</v>
      </c>
      <c r="G221" s="113">
        <f t="shared" si="11"/>
        <v>6.25E-2</v>
      </c>
      <c r="H221" s="68" t="s">
        <v>158</v>
      </c>
      <c r="I221" s="68" t="s">
        <v>162</v>
      </c>
      <c r="J221" s="87" t="s">
        <v>157</v>
      </c>
      <c r="K221" s="97" t="s">
        <v>65</v>
      </c>
      <c r="L221" s="69">
        <v>50</v>
      </c>
      <c r="M221" s="87" t="s">
        <v>103</v>
      </c>
      <c r="N221" s="86" t="s">
        <v>12</v>
      </c>
    </row>
    <row r="222" spans="1:14" ht="14" customHeight="1" x14ac:dyDescent="0.2">
      <c r="A222" s="143">
        <v>49</v>
      </c>
      <c r="B222" s="155">
        <v>4</v>
      </c>
      <c r="C222" s="127">
        <v>45267</v>
      </c>
      <c r="D222" s="69" t="s">
        <v>77</v>
      </c>
      <c r="E222" s="113">
        <v>0.375</v>
      </c>
      <c r="F222" s="113">
        <v>0.45833333333333331</v>
      </c>
      <c r="G222" s="113">
        <f t="shared" si="11"/>
        <v>8.3333333333333315E-2</v>
      </c>
      <c r="H222" s="68" t="s">
        <v>159</v>
      </c>
      <c r="I222" s="68" t="s">
        <v>147</v>
      </c>
      <c r="J222" s="87" t="s">
        <v>145</v>
      </c>
      <c r="K222" s="97" t="s">
        <v>109</v>
      </c>
      <c r="L222" s="69">
        <v>75</v>
      </c>
      <c r="M222" s="87" t="s">
        <v>64</v>
      </c>
      <c r="N222" s="86" t="s">
        <v>148</v>
      </c>
    </row>
    <row r="223" spans="1:14" ht="14" customHeight="1" x14ac:dyDescent="0.2">
      <c r="A223" s="143">
        <v>49</v>
      </c>
      <c r="B223" s="155">
        <v>4</v>
      </c>
      <c r="C223" s="127">
        <v>45267</v>
      </c>
      <c r="D223" s="69" t="s">
        <v>77</v>
      </c>
      <c r="E223" s="113">
        <v>0.375</v>
      </c>
      <c r="F223" s="113">
        <v>0.5</v>
      </c>
      <c r="G223" s="113">
        <f t="shared" si="11"/>
        <v>0.125</v>
      </c>
      <c r="H223" s="68" t="s">
        <v>159</v>
      </c>
      <c r="I223" s="68" t="s">
        <v>151</v>
      </c>
      <c r="J223" s="87" t="s">
        <v>149</v>
      </c>
      <c r="K223" s="97" t="s">
        <v>109</v>
      </c>
      <c r="L223" s="69">
        <v>75</v>
      </c>
      <c r="M223" s="87" t="s">
        <v>103</v>
      </c>
      <c r="N223" s="86" t="s">
        <v>10</v>
      </c>
    </row>
    <row r="224" spans="1:14" ht="15" customHeight="1" thickBot="1" x14ac:dyDescent="0.25">
      <c r="A224" s="144">
        <v>49</v>
      </c>
      <c r="B224" s="156">
        <v>4</v>
      </c>
      <c r="C224" s="127">
        <v>45267</v>
      </c>
      <c r="D224" s="69" t="s">
        <v>77</v>
      </c>
      <c r="E224" s="113">
        <v>0.58333333333333337</v>
      </c>
      <c r="F224" s="113">
        <v>0.66666666666666663</v>
      </c>
      <c r="G224" s="113">
        <f>F224-E224</f>
        <v>8.3333333333333259E-2</v>
      </c>
      <c r="H224" s="68" t="s">
        <v>135</v>
      </c>
      <c r="I224" s="68" t="s">
        <v>139</v>
      </c>
      <c r="J224" s="87" t="s">
        <v>134</v>
      </c>
      <c r="K224" s="97" t="s">
        <v>109</v>
      </c>
      <c r="L224" s="69">
        <v>75</v>
      </c>
      <c r="M224" s="87" t="s">
        <v>155</v>
      </c>
      <c r="N224" s="162" t="s">
        <v>165</v>
      </c>
    </row>
    <row r="225" spans="1:14" ht="15" customHeight="1" x14ac:dyDescent="0.2">
      <c r="A225" s="142">
        <v>50</v>
      </c>
      <c r="B225" s="151">
        <v>5</v>
      </c>
      <c r="C225" s="163">
        <v>45272</v>
      </c>
      <c r="D225" s="164" t="s">
        <v>72</v>
      </c>
      <c r="E225" s="165">
        <v>0.375</v>
      </c>
      <c r="F225" s="165">
        <v>0.45833333333333331</v>
      </c>
      <c r="G225" s="165">
        <f>F225-E225</f>
        <v>8.3333333333333315E-2</v>
      </c>
      <c r="H225" s="166" t="s">
        <v>135</v>
      </c>
      <c r="I225" s="166" t="s">
        <v>139</v>
      </c>
      <c r="J225" s="167" t="s">
        <v>134</v>
      </c>
      <c r="K225" s="168" t="s">
        <v>109</v>
      </c>
      <c r="L225" s="164">
        <v>75</v>
      </c>
      <c r="M225" s="169" t="s">
        <v>155</v>
      </c>
      <c r="N225" s="87" t="s">
        <v>165</v>
      </c>
    </row>
    <row r="226" spans="1:14" ht="14" customHeight="1" x14ac:dyDescent="0.2">
      <c r="A226" s="143">
        <v>50</v>
      </c>
      <c r="B226" s="152">
        <v>5</v>
      </c>
      <c r="C226" s="170">
        <v>45272</v>
      </c>
      <c r="D226" s="69" t="s">
        <v>72</v>
      </c>
      <c r="E226" s="113">
        <v>0.5</v>
      </c>
      <c r="F226" s="113">
        <v>0.58333333333333337</v>
      </c>
      <c r="G226" s="113">
        <f>F226-E226</f>
        <v>8.333333333333337E-2</v>
      </c>
      <c r="H226" s="68" t="s">
        <v>135</v>
      </c>
      <c r="I226" s="68" t="s">
        <v>160</v>
      </c>
      <c r="J226" s="87" t="s">
        <v>134</v>
      </c>
      <c r="K226" s="97" t="s">
        <v>109</v>
      </c>
      <c r="L226" s="69">
        <v>10</v>
      </c>
      <c r="M226" s="171" t="s">
        <v>70</v>
      </c>
      <c r="N226" s="88" t="s">
        <v>161</v>
      </c>
    </row>
    <row r="227" spans="1:14" ht="14" customHeight="1" x14ac:dyDescent="0.2">
      <c r="A227" s="143">
        <v>50</v>
      </c>
      <c r="B227" s="152">
        <v>5</v>
      </c>
      <c r="C227" s="170">
        <v>45273</v>
      </c>
      <c r="D227" s="69" t="s">
        <v>74</v>
      </c>
      <c r="E227" s="113">
        <v>0.375</v>
      </c>
      <c r="F227" s="113">
        <v>0.5</v>
      </c>
      <c r="G227" s="113">
        <f t="shared" ref="G227:G232" si="12">F227-E227</f>
        <v>0.125</v>
      </c>
      <c r="H227" s="68" t="s">
        <v>135</v>
      </c>
      <c r="I227" s="68" t="s">
        <v>156</v>
      </c>
      <c r="J227" s="87" t="s">
        <v>134</v>
      </c>
      <c r="K227" s="97" t="s">
        <v>109</v>
      </c>
      <c r="L227" s="69">
        <v>50</v>
      </c>
      <c r="M227" s="171" t="s">
        <v>103</v>
      </c>
      <c r="N227" s="88" t="s">
        <v>126</v>
      </c>
    </row>
    <row r="228" spans="1:14" ht="14" customHeight="1" x14ac:dyDescent="0.2">
      <c r="A228" s="143">
        <v>50</v>
      </c>
      <c r="B228" s="152">
        <v>5</v>
      </c>
      <c r="C228" s="170">
        <v>45273</v>
      </c>
      <c r="D228" s="69" t="s">
        <v>74</v>
      </c>
      <c r="E228" s="113">
        <v>0.54166666666666663</v>
      </c>
      <c r="F228" s="113">
        <v>0.60416666666666663</v>
      </c>
      <c r="G228" s="113">
        <f t="shared" si="12"/>
        <v>6.25E-2</v>
      </c>
      <c r="H228" s="68" t="s">
        <v>158</v>
      </c>
      <c r="I228" s="68" t="s">
        <v>162</v>
      </c>
      <c r="J228" s="87" t="s">
        <v>157</v>
      </c>
      <c r="K228" s="97" t="s">
        <v>63</v>
      </c>
      <c r="L228" s="69">
        <v>25</v>
      </c>
      <c r="M228" s="171" t="s">
        <v>103</v>
      </c>
      <c r="N228" s="88" t="s">
        <v>12</v>
      </c>
    </row>
    <row r="229" spans="1:14" ht="14" customHeight="1" x14ac:dyDescent="0.2">
      <c r="A229" s="143">
        <v>50</v>
      </c>
      <c r="B229" s="152">
        <v>5</v>
      </c>
      <c r="C229" s="170">
        <v>45273</v>
      </c>
      <c r="D229" s="69" t="s">
        <v>74</v>
      </c>
      <c r="E229" s="113">
        <v>0.61458333333333337</v>
      </c>
      <c r="F229" s="113">
        <v>0.67708333333333337</v>
      </c>
      <c r="G229" s="113">
        <f t="shared" si="12"/>
        <v>6.25E-2</v>
      </c>
      <c r="H229" s="68" t="s">
        <v>158</v>
      </c>
      <c r="I229" s="68" t="s">
        <v>162</v>
      </c>
      <c r="J229" s="87" t="s">
        <v>157</v>
      </c>
      <c r="K229" s="97" t="s">
        <v>65</v>
      </c>
      <c r="L229" s="69">
        <v>50</v>
      </c>
      <c r="M229" s="171" t="s">
        <v>103</v>
      </c>
      <c r="N229" s="88" t="s">
        <v>12</v>
      </c>
    </row>
    <row r="230" spans="1:14" ht="14" customHeight="1" x14ac:dyDescent="0.2">
      <c r="A230" s="143">
        <v>50</v>
      </c>
      <c r="B230" s="152">
        <v>5</v>
      </c>
      <c r="C230" s="170">
        <v>45274</v>
      </c>
      <c r="D230" s="69" t="s">
        <v>77</v>
      </c>
      <c r="E230" s="113">
        <v>0.375</v>
      </c>
      <c r="F230" s="113">
        <v>0.45833333333333331</v>
      </c>
      <c r="G230" s="113">
        <f t="shared" si="12"/>
        <v>8.3333333333333315E-2</v>
      </c>
      <c r="H230" s="68" t="s">
        <v>159</v>
      </c>
      <c r="I230" s="68" t="s">
        <v>147</v>
      </c>
      <c r="J230" s="87" t="s">
        <v>145</v>
      </c>
      <c r="K230" s="97" t="s">
        <v>109</v>
      </c>
      <c r="L230" s="69">
        <v>75</v>
      </c>
      <c r="M230" s="171" t="s">
        <v>64</v>
      </c>
      <c r="N230" s="88" t="s">
        <v>148</v>
      </c>
    </row>
    <row r="231" spans="1:14" ht="14" customHeight="1" x14ac:dyDescent="0.2">
      <c r="A231" s="143">
        <v>50</v>
      </c>
      <c r="B231" s="152">
        <v>5</v>
      </c>
      <c r="C231" s="170">
        <v>45274</v>
      </c>
      <c r="D231" s="69" t="s">
        <v>77</v>
      </c>
      <c r="E231" s="113">
        <v>0.375</v>
      </c>
      <c r="F231" s="113">
        <v>0.5</v>
      </c>
      <c r="G231" s="113">
        <f t="shared" si="12"/>
        <v>0.125</v>
      </c>
      <c r="H231" s="68" t="s">
        <v>159</v>
      </c>
      <c r="I231" s="68" t="s">
        <v>151</v>
      </c>
      <c r="J231" s="87" t="s">
        <v>149</v>
      </c>
      <c r="K231" s="97" t="s">
        <v>109</v>
      </c>
      <c r="L231" s="69">
        <v>75</v>
      </c>
      <c r="M231" s="171" t="s">
        <v>103</v>
      </c>
      <c r="N231" s="88" t="s">
        <v>10</v>
      </c>
    </row>
    <row r="232" spans="1:14" ht="14" customHeight="1" x14ac:dyDescent="0.2">
      <c r="A232" s="143">
        <v>50</v>
      </c>
      <c r="B232" s="152">
        <v>5</v>
      </c>
      <c r="C232" s="170">
        <v>45274</v>
      </c>
      <c r="D232" s="69" t="s">
        <v>77</v>
      </c>
      <c r="E232" s="113">
        <v>0.58333333333333337</v>
      </c>
      <c r="F232" s="113">
        <v>0.66666666666666663</v>
      </c>
      <c r="G232" s="113">
        <f t="shared" si="12"/>
        <v>8.3333333333333259E-2</v>
      </c>
      <c r="H232" s="68" t="s">
        <v>135</v>
      </c>
      <c r="I232" s="68" t="s">
        <v>139</v>
      </c>
      <c r="J232" s="87" t="s">
        <v>134</v>
      </c>
      <c r="K232" s="97" t="s">
        <v>109</v>
      </c>
      <c r="L232" s="69">
        <v>75</v>
      </c>
      <c r="M232" s="171" t="s">
        <v>155</v>
      </c>
      <c r="N232" s="88" t="s">
        <v>165</v>
      </c>
    </row>
    <row r="233" spans="1:14" ht="14" customHeight="1" thickBot="1" x14ac:dyDescent="0.25">
      <c r="A233" s="145">
        <v>50</v>
      </c>
      <c r="B233" s="178">
        <v>5</v>
      </c>
      <c r="C233" s="172">
        <v>45275</v>
      </c>
      <c r="D233" s="173" t="s">
        <v>78</v>
      </c>
      <c r="E233" s="174">
        <v>0.375</v>
      </c>
      <c r="F233" s="174">
        <v>0.45833333333333331</v>
      </c>
      <c r="G233" s="174">
        <f>F233-E233</f>
        <v>8.3333333333333315E-2</v>
      </c>
      <c r="H233" s="125" t="s">
        <v>135</v>
      </c>
      <c r="I233" s="125" t="s">
        <v>164</v>
      </c>
      <c r="J233" s="175" t="s">
        <v>134</v>
      </c>
      <c r="K233" s="176" t="s">
        <v>109</v>
      </c>
      <c r="L233" s="173">
        <v>75</v>
      </c>
      <c r="M233" s="177" t="s">
        <v>155</v>
      </c>
      <c r="N233" s="179" t="s">
        <v>165</v>
      </c>
    </row>
    <row r="234" spans="1:14" ht="14" customHeight="1" x14ac:dyDescent="0.2">
      <c r="A234" s="143">
        <v>51</v>
      </c>
      <c r="B234" s="155">
        <v>6</v>
      </c>
      <c r="C234" s="127">
        <v>45278</v>
      </c>
      <c r="D234" s="69" t="s">
        <v>57</v>
      </c>
      <c r="E234" s="113">
        <v>0.375</v>
      </c>
      <c r="F234" s="113">
        <v>0.45833333333333331</v>
      </c>
      <c r="G234" s="113">
        <f>F234-E234</f>
        <v>8.3333333333333315E-2</v>
      </c>
      <c r="H234" s="68" t="s">
        <v>135</v>
      </c>
      <c r="I234" s="68" t="s">
        <v>154</v>
      </c>
      <c r="J234" s="87" t="s">
        <v>134</v>
      </c>
      <c r="K234" s="97" t="s">
        <v>109</v>
      </c>
      <c r="L234" s="69">
        <v>75</v>
      </c>
      <c r="M234" s="87" t="s">
        <v>141</v>
      </c>
      <c r="N234" s="86" t="s">
        <v>165</v>
      </c>
    </row>
    <row r="235" spans="1:14" ht="14" customHeight="1" x14ac:dyDescent="0.2">
      <c r="A235" s="143">
        <v>51</v>
      </c>
      <c r="B235" s="155">
        <v>6</v>
      </c>
      <c r="C235" s="127">
        <v>45278</v>
      </c>
      <c r="D235" s="69" t="s">
        <v>72</v>
      </c>
      <c r="E235" s="113">
        <v>0.375</v>
      </c>
      <c r="F235" s="113">
        <v>0.45833333333333331</v>
      </c>
      <c r="G235" s="113">
        <f>F235-E235</f>
        <v>8.3333333333333315E-2</v>
      </c>
      <c r="H235" s="68" t="s">
        <v>135</v>
      </c>
      <c r="I235" s="68" t="s">
        <v>139</v>
      </c>
      <c r="J235" s="87" t="s">
        <v>134</v>
      </c>
      <c r="K235" s="97" t="s">
        <v>109</v>
      </c>
      <c r="L235" s="69">
        <v>75</v>
      </c>
      <c r="M235" s="87" t="s">
        <v>155</v>
      </c>
      <c r="N235" s="86" t="s">
        <v>165</v>
      </c>
    </row>
    <row r="236" spans="1:14" ht="14" customHeight="1" x14ac:dyDescent="0.2">
      <c r="A236" s="143">
        <v>51</v>
      </c>
      <c r="B236" s="155">
        <v>6</v>
      </c>
      <c r="C236" s="127">
        <v>45279</v>
      </c>
      <c r="D236" s="69" t="s">
        <v>74</v>
      </c>
      <c r="E236" s="113">
        <v>0.375</v>
      </c>
      <c r="F236" s="113">
        <v>0.5</v>
      </c>
      <c r="G236" s="113">
        <f t="shared" ref="G236:G240" si="13">F236-E236</f>
        <v>0.125</v>
      </c>
      <c r="H236" s="68" t="s">
        <v>135</v>
      </c>
      <c r="I236" s="68" t="s">
        <v>156</v>
      </c>
      <c r="J236" s="87" t="s">
        <v>134</v>
      </c>
      <c r="K236" s="97" t="s">
        <v>109</v>
      </c>
      <c r="L236" s="69">
        <v>50</v>
      </c>
      <c r="M236" s="87" t="s">
        <v>103</v>
      </c>
      <c r="N236" s="86" t="s">
        <v>126</v>
      </c>
    </row>
    <row r="237" spans="1:14" ht="14" customHeight="1" x14ac:dyDescent="0.2">
      <c r="A237" s="143">
        <v>51</v>
      </c>
      <c r="B237" s="155">
        <v>6</v>
      </c>
      <c r="C237" s="127">
        <v>45279</v>
      </c>
      <c r="D237" s="69" t="s">
        <v>74</v>
      </c>
      <c r="E237" s="113">
        <v>0.54166666666666663</v>
      </c>
      <c r="F237" s="113">
        <v>0.60416666666666663</v>
      </c>
      <c r="G237" s="113">
        <f t="shared" si="13"/>
        <v>6.25E-2</v>
      </c>
      <c r="H237" s="68" t="s">
        <v>158</v>
      </c>
      <c r="I237" s="68" t="s">
        <v>162</v>
      </c>
      <c r="J237" s="87" t="s">
        <v>157</v>
      </c>
      <c r="K237" s="97" t="s">
        <v>63</v>
      </c>
      <c r="L237" s="69">
        <v>25</v>
      </c>
      <c r="M237" s="87" t="s">
        <v>103</v>
      </c>
      <c r="N237" s="86" t="s">
        <v>12</v>
      </c>
    </row>
    <row r="238" spans="1:14" ht="14" customHeight="1" x14ac:dyDescent="0.2">
      <c r="A238" s="143">
        <v>51</v>
      </c>
      <c r="B238" s="155">
        <v>6</v>
      </c>
      <c r="C238" s="127">
        <v>45279</v>
      </c>
      <c r="D238" s="69" t="s">
        <v>74</v>
      </c>
      <c r="E238" s="113">
        <v>0.61458333333333337</v>
      </c>
      <c r="F238" s="113">
        <v>0.67708333333333337</v>
      </c>
      <c r="G238" s="113">
        <f t="shared" si="13"/>
        <v>6.25E-2</v>
      </c>
      <c r="H238" s="68" t="s">
        <v>158</v>
      </c>
      <c r="I238" s="68" t="s">
        <v>162</v>
      </c>
      <c r="J238" s="87" t="s">
        <v>157</v>
      </c>
      <c r="K238" s="97" t="s">
        <v>65</v>
      </c>
      <c r="L238" s="69">
        <v>50</v>
      </c>
      <c r="M238" s="87" t="s">
        <v>103</v>
      </c>
      <c r="N238" s="86" t="s">
        <v>12</v>
      </c>
    </row>
    <row r="239" spans="1:14" ht="14" customHeight="1" x14ac:dyDescent="0.2">
      <c r="A239" s="143">
        <v>51</v>
      </c>
      <c r="B239" s="155">
        <v>6</v>
      </c>
      <c r="C239" s="127">
        <v>45280</v>
      </c>
      <c r="D239" s="69" t="s">
        <v>77</v>
      </c>
      <c r="E239" s="113">
        <v>0.375</v>
      </c>
      <c r="F239" s="113">
        <v>0.45833333333333331</v>
      </c>
      <c r="G239" s="113">
        <f t="shared" si="13"/>
        <v>8.3333333333333315E-2</v>
      </c>
      <c r="H239" s="68" t="s">
        <v>159</v>
      </c>
      <c r="I239" s="68" t="s">
        <v>147</v>
      </c>
      <c r="J239" s="87" t="s">
        <v>145</v>
      </c>
      <c r="K239" s="97" t="s">
        <v>109</v>
      </c>
      <c r="L239" s="69">
        <v>75</v>
      </c>
      <c r="M239" s="87" t="s">
        <v>64</v>
      </c>
      <c r="N239" s="86" t="s">
        <v>148</v>
      </c>
    </row>
    <row r="240" spans="1:14" ht="14" customHeight="1" x14ac:dyDescent="0.2">
      <c r="A240" s="143">
        <v>51</v>
      </c>
      <c r="B240" s="155">
        <v>6</v>
      </c>
      <c r="C240" s="127">
        <v>45280</v>
      </c>
      <c r="D240" s="69" t="s">
        <v>77</v>
      </c>
      <c r="E240" s="113">
        <v>0.375</v>
      </c>
      <c r="F240" s="113">
        <v>0.5</v>
      </c>
      <c r="G240" s="113">
        <f t="shared" si="13"/>
        <v>0.125</v>
      </c>
      <c r="H240" s="68" t="s">
        <v>159</v>
      </c>
      <c r="I240" s="68" t="s">
        <v>151</v>
      </c>
      <c r="J240" s="87" t="s">
        <v>149</v>
      </c>
      <c r="K240" s="97" t="s">
        <v>109</v>
      </c>
      <c r="L240" s="69">
        <v>75</v>
      </c>
      <c r="M240" s="87" t="s">
        <v>103</v>
      </c>
      <c r="N240" s="86" t="s">
        <v>10</v>
      </c>
    </row>
    <row r="241" spans="1:14" ht="15" customHeight="1" thickBot="1" x14ac:dyDescent="0.25">
      <c r="A241" s="144">
        <v>51</v>
      </c>
      <c r="B241" s="156">
        <v>6</v>
      </c>
      <c r="C241" s="140">
        <v>45280</v>
      </c>
      <c r="D241" s="71" t="s">
        <v>77</v>
      </c>
      <c r="E241" s="114">
        <v>0.58333333333333337</v>
      </c>
      <c r="F241" s="114">
        <v>0.66666666666666663</v>
      </c>
      <c r="G241" s="114">
        <f>F241-E241</f>
        <v>8.3333333333333259E-2</v>
      </c>
      <c r="H241" s="70" t="s">
        <v>135</v>
      </c>
      <c r="I241" s="70" t="s">
        <v>139</v>
      </c>
      <c r="J241" s="93" t="s">
        <v>134</v>
      </c>
      <c r="K241" s="98" t="s">
        <v>109</v>
      </c>
      <c r="L241" s="71">
        <v>75</v>
      </c>
      <c r="M241" s="93" t="s">
        <v>155</v>
      </c>
      <c r="N241" s="162" t="s">
        <v>165</v>
      </c>
    </row>
    <row r="242" spans="1:14" ht="14" customHeight="1" x14ac:dyDescent="0.2">
      <c r="A242" s="142">
        <v>2</v>
      </c>
      <c r="B242" s="154">
        <v>7</v>
      </c>
      <c r="C242" s="133">
        <v>45300</v>
      </c>
      <c r="D242" s="67" t="s">
        <v>72</v>
      </c>
      <c r="E242" s="115">
        <v>0.375</v>
      </c>
      <c r="F242" s="115">
        <v>0.45833333333333331</v>
      </c>
      <c r="G242" s="115">
        <f>F242-E242</f>
        <v>8.3333333333333315E-2</v>
      </c>
      <c r="H242" s="66" t="s">
        <v>135</v>
      </c>
      <c r="I242" s="66" t="s">
        <v>139</v>
      </c>
      <c r="J242" s="84" t="s">
        <v>134</v>
      </c>
      <c r="K242" s="99" t="s">
        <v>109</v>
      </c>
      <c r="L242" s="67">
        <v>75</v>
      </c>
      <c r="M242" s="84" t="s">
        <v>155</v>
      </c>
      <c r="N242" s="86" t="s">
        <v>165</v>
      </c>
    </row>
    <row r="243" spans="1:14" ht="14" customHeight="1" x14ac:dyDescent="0.2">
      <c r="A243" s="143">
        <v>2</v>
      </c>
      <c r="B243" s="155">
        <v>7</v>
      </c>
      <c r="C243" s="127">
        <v>45300</v>
      </c>
      <c r="D243" s="69" t="s">
        <v>72</v>
      </c>
      <c r="E243" s="113">
        <v>0.5</v>
      </c>
      <c r="F243" s="113">
        <v>0.58333333333333337</v>
      </c>
      <c r="G243" s="113">
        <f>F243-E243</f>
        <v>8.333333333333337E-2</v>
      </c>
      <c r="H243" s="68" t="s">
        <v>135</v>
      </c>
      <c r="I243" s="68" t="s">
        <v>160</v>
      </c>
      <c r="J243" s="87" t="s">
        <v>134</v>
      </c>
      <c r="K243" s="97" t="s">
        <v>109</v>
      </c>
      <c r="L243" s="69">
        <v>10</v>
      </c>
      <c r="M243" s="87" t="s">
        <v>70</v>
      </c>
      <c r="N243" s="86" t="s">
        <v>161</v>
      </c>
    </row>
    <row r="244" spans="1:14" ht="14" customHeight="1" x14ac:dyDescent="0.2">
      <c r="A244" s="143">
        <v>2</v>
      </c>
      <c r="B244" s="155">
        <v>7</v>
      </c>
      <c r="C244" s="127">
        <v>45301</v>
      </c>
      <c r="D244" s="69" t="s">
        <v>74</v>
      </c>
      <c r="E244" s="113">
        <v>0.375</v>
      </c>
      <c r="F244" s="113">
        <v>0.5</v>
      </c>
      <c r="G244" s="113">
        <f t="shared" ref="G244:G246" si="14">F244-E244</f>
        <v>0.125</v>
      </c>
      <c r="H244" s="68" t="s">
        <v>135</v>
      </c>
      <c r="I244" s="68" t="s">
        <v>156</v>
      </c>
      <c r="J244" s="87" t="s">
        <v>134</v>
      </c>
      <c r="K244" s="97" t="s">
        <v>109</v>
      </c>
      <c r="L244" s="69">
        <v>50</v>
      </c>
      <c r="M244" s="87" t="s">
        <v>103</v>
      </c>
      <c r="N244" s="86" t="s">
        <v>126</v>
      </c>
    </row>
    <row r="245" spans="1:14" ht="14" customHeight="1" x14ac:dyDescent="0.2">
      <c r="A245" s="143">
        <v>2</v>
      </c>
      <c r="B245" s="155">
        <v>7</v>
      </c>
      <c r="C245" s="127">
        <v>45302</v>
      </c>
      <c r="D245" s="69" t="s">
        <v>77</v>
      </c>
      <c r="E245" s="113">
        <v>0.375</v>
      </c>
      <c r="F245" s="113">
        <v>0.45833333333333331</v>
      </c>
      <c r="G245" s="113">
        <f t="shared" si="14"/>
        <v>8.3333333333333315E-2</v>
      </c>
      <c r="H245" s="68" t="s">
        <v>159</v>
      </c>
      <c r="I245" s="68" t="s">
        <v>147</v>
      </c>
      <c r="J245" s="87" t="s">
        <v>145</v>
      </c>
      <c r="K245" s="97" t="s">
        <v>109</v>
      </c>
      <c r="L245" s="69">
        <v>75</v>
      </c>
      <c r="M245" s="87" t="s">
        <v>64</v>
      </c>
      <c r="N245" s="86" t="s">
        <v>148</v>
      </c>
    </row>
    <row r="246" spans="1:14" ht="14" customHeight="1" x14ac:dyDescent="0.2">
      <c r="A246" s="143">
        <v>2</v>
      </c>
      <c r="B246" s="155">
        <v>7</v>
      </c>
      <c r="C246" s="127">
        <v>45302</v>
      </c>
      <c r="D246" s="69" t="s">
        <v>77</v>
      </c>
      <c r="E246" s="113">
        <v>0.375</v>
      </c>
      <c r="F246" s="113">
        <v>0.5</v>
      </c>
      <c r="G246" s="113">
        <f t="shared" si="14"/>
        <v>0.125</v>
      </c>
      <c r="H246" s="68" t="s">
        <v>159</v>
      </c>
      <c r="I246" s="68" t="s">
        <v>151</v>
      </c>
      <c r="J246" s="87" t="s">
        <v>149</v>
      </c>
      <c r="K246" s="97" t="s">
        <v>109</v>
      </c>
      <c r="L246" s="69">
        <v>75</v>
      </c>
      <c r="M246" s="87" t="s">
        <v>103</v>
      </c>
      <c r="N246" s="86" t="s">
        <v>10</v>
      </c>
    </row>
    <row r="247" spans="1:14" ht="15" customHeight="1" thickBot="1" x14ac:dyDescent="0.25">
      <c r="A247" s="144">
        <v>3</v>
      </c>
      <c r="B247" s="156">
        <v>7</v>
      </c>
      <c r="C247" s="140">
        <v>45302</v>
      </c>
      <c r="D247" s="71" t="s">
        <v>77</v>
      </c>
      <c r="E247" s="114">
        <v>0.58333333333333337</v>
      </c>
      <c r="F247" s="114">
        <v>0.66666666666666663</v>
      </c>
      <c r="G247" s="114">
        <f>F247-E247</f>
        <v>8.3333333333333259E-2</v>
      </c>
      <c r="H247" s="70" t="s">
        <v>135</v>
      </c>
      <c r="I247" s="70" t="s">
        <v>139</v>
      </c>
      <c r="J247" s="93" t="s">
        <v>134</v>
      </c>
      <c r="K247" s="98" t="s">
        <v>109</v>
      </c>
      <c r="L247" s="71">
        <v>75</v>
      </c>
      <c r="M247" s="93" t="s">
        <v>155</v>
      </c>
      <c r="N247" s="95" t="s">
        <v>176</v>
      </c>
    </row>
    <row r="248" spans="1:14" ht="14" customHeight="1" x14ac:dyDescent="0.2">
      <c r="A248" s="142">
        <v>3</v>
      </c>
      <c r="B248" s="154">
        <v>8</v>
      </c>
      <c r="C248" s="133">
        <v>45307</v>
      </c>
      <c r="D248" s="67" t="s">
        <v>72</v>
      </c>
      <c r="E248" s="115">
        <v>0.375</v>
      </c>
      <c r="F248" s="115">
        <v>0.45833333333333331</v>
      </c>
      <c r="G248" s="115">
        <f>F248-E248</f>
        <v>8.3333333333333315E-2</v>
      </c>
      <c r="H248" s="66" t="s">
        <v>135</v>
      </c>
      <c r="I248" s="66" t="s">
        <v>139</v>
      </c>
      <c r="J248" s="84" t="s">
        <v>134</v>
      </c>
      <c r="K248" s="99" t="s">
        <v>109</v>
      </c>
      <c r="L248" s="67">
        <v>75</v>
      </c>
      <c r="M248" s="84" t="s">
        <v>155</v>
      </c>
      <c r="N248" s="86" t="s">
        <v>165</v>
      </c>
    </row>
    <row r="249" spans="1:14" ht="14" customHeight="1" x14ac:dyDescent="0.2">
      <c r="A249" s="143">
        <v>3</v>
      </c>
      <c r="B249" s="155">
        <v>8</v>
      </c>
      <c r="C249" s="127">
        <v>45308</v>
      </c>
      <c r="D249" s="69" t="s">
        <v>74</v>
      </c>
      <c r="E249" s="113">
        <v>0.375</v>
      </c>
      <c r="F249" s="113">
        <v>0.5</v>
      </c>
      <c r="G249" s="113">
        <f>F249-E249</f>
        <v>0.125</v>
      </c>
      <c r="H249" s="68" t="s">
        <v>135</v>
      </c>
      <c r="I249" s="68" t="s">
        <v>156</v>
      </c>
      <c r="J249" s="87" t="s">
        <v>134</v>
      </c>
      <c r="K249" s="97" t="s">
        <v>109</v>
      </c>
      <c r="L249" s="69">
        <v>50</v>
      </c>
      <c r="M249" s="87" t="s">
        <v>103</v>
      </c>
      <c r="N249" s="86" t="s">
        <v>126</v>
      </c>
    </row>
    <row r="250" spans="1:14" ht="14" customHeight="1" x14ac:dyDescent="0.2">
      <c r="A250" s="143">
        <v>3</v>
      </c>
      <c r="B250" s="155">
        <v>8</v>
      </c>
      <c r="C250" s="127">
        <v>45309</v>
      </c>
      <c r="D250" s="69" t="s">
        <v>77</v>
      </c>
      <c r="E250" s="113">
        <v>0.375</v>
      </c>
      <c r="F250" s="113">
        <v>0.45833333333333331</v>
      </c>
      <c r="G250" s="113">
        <f t="shared" ref="G250:G253" si="15">F250-E250</f>
        <v>8.3333333333333315E-2</v>
      </c>
      <c r="H250" s="68" t="s">
        <v>159</v>
      </c>
      <c r="I250" s="68" t="s">
        <v>147</v>
      </c>
      <c r="J250" s="87" t="s">
        <v>145</v>
      </c>
      <c r="K250" s="97" t="s">
        <v>109</v>
      </c>
      <c r="L250" s="69">
        <v>75</v>
      </c>
      <c r="M250" s="87" t="s">
        <v>64</v>
      </c>
      <c r="N250" s="86" t="s">
        <v>148</v>
      </c>
    </row>
    <row r="251" spans="1:14" ht="14" customHeight="1" x14ac:dyDescent="0.2">
      <c r="A251" s="143">
        <v>3</v>
      </c>
      <c r="B251" s="155">
        <v>8</v>
      </c>
      <c r="C251" s="127">
        <v>45309</v>
      </c>
      <c r="D251" s="69" t="s">
        <v>77</v>
      </c>
      <c r="E251" s="113">
        <v>0.375</v>
      </c>
      <c r="F251" s="113">
        <v>0.5</v>
      </c>
      <c r="G251" s="113">
        <f t="shared" si="15"/>
        <v>0.125</v>
      </c>
      <c r="H251" s="68" t="s">
        <v>159</v>
      </c>
      <c r="I251" s="68" t="s">
        <v>151</v>
      </c>
      <c r="J251" s="87" t="s">
        <v>149</v>
      </c>
      <c r="K251" s="97" t="s">
        <v>109</v>
      </c>
      <c r="L251" s="69">
        <v>75</v>
      </c>
      <c r="M251" s="87" t="s">
        <v>103</v>
      </c>
      <c r="N251" s="86" t="s">
        <v>10</v>
      </c>
    </row>
    <row r="252" spans="1:14" ht="14" customHeight="1" x14ac:dyDescent="0.2">
      <c r="A252" s="143">
        <v>3</v>
      </c>
      <c r="B252" s="155">
        <v>8</v>
      </c>
      <c r="C252" s="127">
        <v>45309</v>
      </c>
      <c r="D252" s="69" t="s">
        <v>77</v>
      </c>
      <c r="E252" s="113">
        <v>0.58333333333333337</v>
      </c>
      <c r="F252" s="113">
        <v>0.66666666666666663</v>
      </c>
      <c r="G252" s="113">
        <f t="shared" si="15"/>
        <v>8.3333333333333259E-2</v>
      </c>
      <c r="H252" s="68" t="s">
        <v>135</v>
      </c>
      <c r="I252" s="68" t="s">
        <v>139</v>
      </c>
      <c r="J252" s="87" t="s">
        <v>134</v>
      </c>
      <c r="K252" s="97" t="s">
        <v>109</v>
      </c>
      <c r="L252" s="69">
        <v>75</v>
      </c>
      <c r="M252" s="87" t="s">
        <v>155</v>
      </c>
      <c r="N252" s="86" t="s">
        <v>165</v>
      </c>
    </row>
    <row r="253" spans="1:14" ht="14" customHeight="1" x14ac:dyDescent="0.2">
      <c r="A253" s="143">
        <v>3</v>
      </c>
      <c r="B253" s="155">
        <v>8</v>
      </c>
      <c r="C253" s="127">
        <v>45310</v>
      </c>
      <c r="D253" s="69" t="s">
        <v>78</v>
      </c>
      <c r="E253" s="113">
        <v>0.375</v>
      </c>
      <c r="F253" s="113">
        <v>0.45833333333333331</v>
      </c>
      <c r="G253" s="113">
        <f t="shared" si="15"/>
        <v>8.3333333333333315E-2</v>
      </c>
      <c r="H253" s="68" t="s">
        <v>135</v>
      </c>
      <c r="I253" s="68" t="s">
        <v>166</v>
      </c>
      <c r="J253" s="87" t="s">
        <v>134</v>
      </c>
      <c r="K253" s="97" t="s">
        <v>109</v>
      </c>
      <c r="L253" s="69">
        <v>75</v>
      </c>
      <c r="M253" s="87" t="s">
        <v>66</v>
      </c>
      <c r="N253" s="86" t="s">
        <v>165</v>
      </c>
    </row>
    <row r="254" spans="1:14" ht="15" customHeight="1" thickBot="1" x14ac:dyDescent="0.25">
      <c r="A254" s="144">
        <v>3</v>
      </c>
      <c r="B254" s="156">
        <v>8</v>
      </c>
      <c r="C254" s="140">
        <v>45310</v>
      </c>
      <c r="D254" s="71" t="s">
        <v>78</v>
      </c>
      <c r="E254" s="114">
        <v>0.54166666666666663</v>
      </c>
      <c r="F254" s="114">
        <v>0.70833333333333337</v>
      </c>
      <c r="G254" s="114">
        <f>F254-E254</f>
        <v>0.16666666666666674</v>
      </c>
      <c r="H254" s="70" t="s">
        <v>135</v>
      </c>
      <c r="I254" s="70" t="s">
        <v>167</v>
      </c>
      <c r="J254" s="93" t="s">
        <v>134</v>
      </c>
      <c r="K254" s="98" t="s">
        <v>109</v>
      </c>
      <c r="L254" s="71">
        <v>75</v>
      </c>
      <c r="M254" s="93" t="s">
        <v>66</v>
      </c>
      <c r="N254" s="86" t="s">
        <v>165</v>
      </c>
    </row>
    <row r="255" spans="1:14" ht="14" customHeight="1" x14ac:dyDescent="0.2">
      <c r="A255" s="142">
        <v>4</v>
      </c>
      <c r="B255" s="154">
        <v>9</v>
      </c>
      <c r="C255" s="133">
        <v>45313</v>
      </c>
      <c r="D255" s="67" t="s">
        <v>57</v>
      </c>
      <c r="E255" s="115">
        <v>0.375</v>
      </c>
      <c r="F255" s="115">
        <v>0.5</v>
      </c>
      <c r="G255" s="115">
        <f>F255-E255</f>
        <v>0.125</v>
      </c>
      <c r="H255" s="66" t="s">
        <v>135</v>
      </c>
      <c r="I255" s="66" t="s">
        <v>125</v>
      </c>
      <c r="J255" s="84" t="s">
        <v>134</v>
      </c>
      <c r="K255" s="99" t="s">
        <v>82</v>
      </c>
      <c r="L255" s="67">
        <v>25</v>
      </c>
      <c r="M255" s="84" t="s">
        <v>70</v>
      </c>
      <c r="N255" s="96" t="s">
        <v>107</v>
      </c>
    </row>
    <row r="256" spans="1:14" ht="14" customHeight="1" x14ac:dyDescent="0.2">
      <c r="A256" s="143">
        <v>4</v>
      </c>
      <c r="B256" s="155">
        <v>9</v>
      </c>
      <c r="C256" s="127">
        <v>45313</v>
      </c>
      <c r="D256" s="69" t="s">
        <v>57</v>
      </c>
      <c r="E256" s="113">
        <v>0.375</v>
      </c>
      <c r="F256" s="113">
        <v>0.5</v>
      </c>
      <c r="G256" s="113">
        <f>F256-E256</f>
        <v>0.125</v>
      </c>
      <c r="H256" s="68" t="s">
        <v>135</v>
      </c>
      <c r="I256" s="68" t="s">
        <v>125</v>
      </c>
      <c r="J256" s="87" t="s">
        <v>134</v>
      </c>
      <c r="K256" s="97" t="s">
        <v>84</v>
      </c>
      <c r="L256" s="69">
        <v>25</v>
      </c>
      <c r="M256" s="87" t="s">
        <v>83</v>
      </c>
      <c r="N256" s="86" t="s">
        <v>168</v>
      </c>
    </row>
    <row r="257" spans="1:14" ht="15" customHeight="1" thickBot="1" x14ac:dyDescent="0.25">
      <c r="A257" s="144">
        <v>4</v>
      </c>
      <c r="B257" s="156">
        <v>9</v>
      </c>
      <c r="C257" s="140">
        <v>45313</v>
      </c>
      <c r="D257" s="71" t="s">
        <v>57</v>
      </c>
      <c r="E257" s="114">
        <v>0.375</v>
      </c>
      <c r="F257" s="114">
        <v>0.5</v>
      </c>
      <c r="G257" s="114">
        <f>F257-E257</f>
        <v>0.125</v>
      </c>
      <c r="H257" s="70" t="s">
        <v>135</v>
      </c>
      <c r="I257" s="70" t="s">
        <v>125</v>
      </c>
      <c r="J257" s="93" t="s">
        <v>134</v>
      </c>
      <c r="K257" s="98" t="s">
        <v>63</v>
      </c>
      <c r="L257" s="71">
        <v>25</v>
      </c>
      <c r="M257" s="93" t="s">
        <v>103</v>
      </c>
      <c r="N257" s="95" t="s">
        <v>169</v>
      </c>
    </row>
    <row r="258" spans="1:14" ht="17" thickBot="1" x14ac:dyDescent="0.25">
      <c r="A258" s="149">
        <v>5</v>
      </c>
      <c r="B258" s="161">
        <v>10</v>
      </c>
      <c r="C258" s="141">
        <v>45324</v>
      </c>
      <c r="D258" s="82" t="s">
        <v>78</v>
      </c>
      <c r="E258" s="116">
        <v>0.375</v>
      </c>
      <c r="F258" s="116">
        <v>0.45833333333333331</v>
      </c>
      <c r="G258" s="116">
        <f>F258-E258</f>
        <v>8.3333333333333315E-2</v>
      </c>
      <c r="H258" s="81" t="s">
        <v>135</v>
      </c>
      <c r="I258" s="81" t="s">
        <v>171</v>
      </c>
      <c r="J258" s="102" t="s">
        <v>134</v>
      </c>
      <c r="K258" s="103" t="s">
        <v>109</v>
      </c>
      <c r="L258" s="82">
        <v>25</v>
      </c>
      <c r="M258" s="102" t="s">
        <v>70</v>
      </c>
      <c r="N258" s="104" t="s">
        <v>177</v>
      </c>
    </row>
  </sheetData>
  <autoFilter ref="A1:N258" xr:uid="{BEBBD05A-4FA5-5140-AC0A-1DE4C0E7E4E5}"/>
  <conditionalFormatting sqref="E136:F136 O4 E4:I4 I155:I158 I152:I153 E195:F195 J161:J188 A189:B189 A2:B2 H136:I136 H161:I182 C196:F198 G191:G198 Z2:XFD9 O136:XFD136 O183:XFD188 I194:XFD195 K161:XFD182 A159:XFD159 A59:XFD59 C135:XFD135 C160:XFD160 C199:XFD199 C256:XFD257 A1:XFD1 H137:XFD138 G4:G27 G136:G147 G161:G187 A255:XFD255 A151:I151 A134:XFD134 A119:XFD119 A89:XFD89 A29:B29 D2:O3 A258:XFD1048576 C120:XFD133 C136:C137 C137:F147 C152:H158 H139:I147 C148:I148 J150:XFD158 C150:I150 C149:XFD149 C161:F182 C191:F194 C189:C199 J139:XFD148 H191:XFD193 C190:XFD190 D189:XFD189 H196:XFD198 A200:XFD200 C201:XFD207 A208:XFD208 C209:XFD216 A217:XFD217 A225:XFD225 A234:XFD234 A242:XFD242 A248:XFD248 C218:XFD224 C226:XFD233 C235:XFD241 C243:XFD247 C249:XFD254 D10:XFD46 D5:O9 C47:XFD58 C60:XFD88 C90:XFD118">
    <cfRule type="containsText" dxfId="122" priority="54" operator="containsText" text="VACATURE">
      <formula>NOT(ISERROR(SEARCH("VACATURE",A1)))</formula>
    </cfRule>
  </conditionalFormatting>
  <conditionalFormatting sqref="E141:F141 C196:F196 K175:M176 C222:C224 H161:I182 E197:F198 G191:G198 G202:G206 G210:G215 G219:G223 O175:XFD176 K177:XFD182 K161:XFD174 A159:XFD159 A59:XFD59 C135:XFD135 C160:XFD160 C256:XFD257 A1:XFD1 A2:B2 Z2:XFD9 G4:G27 G136:G147 G161:G187 A255:XFD255 C205:C207 E206:XFD207 E199:XFD199 J161:J188 O183:XFD188 I155:I158 A151:H151 I141:I148 A134:XFD134 A119:XFD119 A89:XFD89 A29:B29 C120:XFD133 C136:F137 C142:F147 C152:H158 C148:G148 H138:H148 J138:J148 C150:H150 I150:I153 C149:XFD149 A258:XFD1048576 C161:F182 C191:F193 C196:C199 C213:C215 H136:XFD137 K141:XFD148 J150:XFD158 H191:XFD193 C190:XFD190 A189:XFD189 H196:XFD198 A200:XFD200 C201:XFD205 A208:XFD208 D215:XFD215 C216:N216 E213:XFD214 C209:XFD212 A217:XFD217 C218:XFD221 D224:XFD224 A225:XFD225 A234:XFD234 A242:XFD242 A248:XFD248 E222:XFD223 C226:XFD233 C235:XFD241 C243:XFD247 C249:XFD254 D10:XFD46 D2:O9 C47:XFD58 C60:XFD88 C90:XFD118">
    <cfRule type="expression" dxfId="121" priority="53">
      <formula>$H1="Test"</formula>
    </cfRule>
  </conditionalFormatting>
  <conditionalFormatting sqref="C141:D141 O216:XFD216 O233:XFD233">
    <cfRule type="expression" dxfId="120" priority="55">
      <formula>#REF!="Test"</formula>
    </cfRule>
  </conditionalFormatting>
  <conditionalFormatting sqref="C206 D214 D223 C140:D140 C144:D144 K140:XFD140 K144:XFD144">
    <cfRule type="expression" dxfId="119" priority="56">
      <formula>$H141="Test"</formula>
    </cfRule>
  </conditionalFormatting>
  <conditionalFormatting sqref="E140:F140 I138:I140 J140 J142 J144 J146 J152 J154 J156 E195:F195 C194:F194 J196 I142:I144 J138:XFD138 K139:XFD139 I194:XFD195 K142:XFD143 J232:J233 J241 J247:J248 J252:J258 J224 J215:J216 J148:J150 C194:C195">
    <cfRule type="expression" dxfId="118" priority="57">
      <formula>$I138="Test"</formula>
    </cfRule>
  </conditionalFormatting>
  <conditionalFormatting sqref="M140">
    <cfRule type="expression" dxfId="117" priority="52">
      <formula>$I140="Test"</formula>
    </cfRule>
  </conditionalFormatting>
  <conditionalFormatting sqref="C138:C141">
    <cfRule type="expression" dxfId="116" priority="51">
      <formula>$H138="Test"</formula>
    </cfRule>
  </conditionalFormatting>
  <conditionalFormatting sqref="C139">
    <cfRule type="expression" dxfId="115" priority="50">
      <formula>$H139="Test"</formula>
    </cfRule>
  </conditionalFormatting>
  <conditionalFormatting sqref="C140">
    <cfRule type="expression" dxfId="114" priority="49">
      <formula>$H140="Test"</formula>
    </cfRule>
  </conditionalFormatting>
  <conditionalFormatting sqref="C141">
    <cfRule type="expression" dxfId="113" priority="48">
      <formula>$H141="Test"</formula>
    </cfRule>
  </conditionalFormatting>
  <conditionalFormatting sqref="E144:F144">
    <cfRule type="expression" dxfId="112" priority="47">
      <formula>$I144="Test"</formula>
    </cfRule>
  </conditionalFormatting>
  <conditionalFormatting sqref="M144:M145">
    <cfRule type="expression" dxfId="111" priority="45">
      <formula>$I144="Test"</formula>
    </cfRule>
  </conditionalFormatting>
  <conditionalFormatting sqref="C142:C145">
    <cfRule type="expression" dxfId="110" priority="44">
      <formula>$H142="Test"</formula>
    </cfRule>
  </conditionalFormatting>
  <conditionalFormatting sqref="C143">
    <cfRule type="expression" dxfId="109" priority="43">
      <formula>$H143="Test"</formula>
    </cfRule>
  </conditionalFormatting>
  <conditionalFormatting sqref="C144">
    <cfRule type="expression" dxfId="108" priority="42">
      <formula>$H144="Test"</formula>
    </cfRule>
  </conditionalFormatting>
  <conditionalFormatting sqref="N144">
    <cfRule type="expression" dxfId="107" priority="40">
      <formula>$H145="Test"</formula>
    </cfRule>
  </conditionalFormatting>
  <conditionalFormatting sqref="N142:N143">
    <cfRule type="expression" dxfId="106" priority="41">
      <formula>$I142="Test"</formula>
    </cfRule>
  </conditionalFormatting>
  <conditionalFormatting sqref="M145">
    <cfRule type="expression" dxfId="105" priority="39">
      <formula>$H146="Test"</formula>
    </cfRule>
  </conditionalFormatting>
  <conditionalFormatting sqref="N176">
    <cfRule type="expression" dxfId="104" priority="58">
      <formula>$H175="Test"</formula>
    </cfRule>
  </conditionalFormatting>
  <conditionalFormatting sqref="N175">
    <cfRule type="expression" dxfId="103" priority="38">
      <formula>$H175="Test"</formula>
    </cfRule>
  </conditionalFormatting>
  <conditionalFormatting sqref="N182">
    <cfRule type="expression" dxfId="102" priority="37">
      <formula>$H181="Test"</formula>
    </cfRule>
  </conditionalFormatting>
  <conditionalFormatting sqref="N181">
    <cfRule type="expression" dxfId="101" priority="36">
      <formula>$H181="Test"</formula>
    </cfRule>
  </conditionalFormatting>
  <conditionalFormatting sqref="D198:D199">
    <cfRule type="expression" dxfId="100" priority="59">
      <formula>$H196="Test"</formula>
    </cfRule>
  </conditionalFormatting>
  <conditionalFormatting sqref="D197">
    <cfRule type="expression" dxfId="99" priority="60">
      <formula>$I195="Test"</formula>
    </cfRule>
  </conditionalFormatting>
  <conditionalFormatting sqref="J205">
    <cfRule type="expression" dxfId="98" priority="33">
      <formula>$I205="Test"</formula>
    </cfRule>
  </conditionalFormatting>
  <conditionalFormatting sqref="D207">
    <cfRule type="expression" dxfId="97" priority="34">
      <formula>$H205="Test"</formula>
    </cfRule>
  </conditionalFormatting>
  <conditionalFormatting sqref="D206">
    <cfRule type="expression" dxfId="96" priority="35">
      <formula>$I204="Test"</formula>
    </cfRule>
  </conditionalFormatting>
  <conditionalFormatting sqref="J200">
    <cfRule type="expression" dxfId="95" priority="32">
      <formula>$I200="Test"</formula>
    </cfRule>
  </conditionalFormatting>
  <conditionalFormatting sqref="J201">
    <cfRule type="expression" dxfId="94" priority="31">
      <formula>$I201="Test"</formula>
    </cfRule>
  </conditionalFormatting>
  <conditionalFormatting sqref="J202">
    <cfRule type="expression" dxfId="93" priority="30">
      <formula>$I202="Test"</formula>
    </cfRule>
  </conditionalFormatting>
  <conditionalFormatting sqref="C216">
    <cfRule type="expression" dxfId="92" priority="61">
      <formula>#REF!="Test"</formula>
    </cfRule>
  </conditionalFormatting>
  <conditionalFormatting sqref="H216">
    <cfRule type="expression" dxfId="91" priority="62">
      <formula>$H233="Test"</formula>
    </cfRule>
  </conditionalFormatting>
  <conditionalFormatting sqref="D213">
    <cfRule type="expression" dxfId="90" priority="29">
      <formula>$I212="Test"</formula>
    </cfRule>
  </conditionalFormatting>
  <conditionalFormatting sqref="J208:J209">
    <cfRule type="expression" dxfId="89" priority="28">
      <formula>$I208="Test"</formula>
    </cfRule>
  </conditionalFormatting>
  <conditionalFormatting sqref="J210">
    <cfRule type="expression" dxfId="88" priority="27">
      <formula>$I210="Test"</formula>
    </cfRule>
  </conditionalFormatting>
  <conditionalFormatting sqref="D222">
    <cfRule type="expression" dxfId="87" priority="26">
      <formula>$I221="Test"</formula>
    </cfRule>
  </conditionalFormatting>
  <conditionalFormatting sqref="J217">
    <cfRule type="expression" dxfId="86" priority="25">
      <formula>$I217="Test"</formula>
    </cfRule>
  </conditionalFormatting>
  <conditionalFormatting sqref="J218">
    <cfRule type="expression" dxfId="85" priority="24">
      <formula>$I218="Test"</formula>
    </cfRule>
  </conditionalFormatting>
  <conditionalFormatting sqref="J219">
    <cfRule type="expression" dxfId="84" priority="23">
      <formula>$I219="Test"</formula>
    </cfRule>
  </conditionalFormatting>
  <conditionalFormatting sqref="D231">
    <cfRule type="expression" dxfId="83" priority="20">
      <formula>$H232="Test"</formula>
    </cfRule>
  </conditionalFormatting>
  <conditionalFormatting sqref="C233">
    <cfRule type="expression" dxfId="82" priority="22">
      <formula>#REF!="Test"</formula>
    </cfRule>
  </conditionalFormatting>
  <conditionalFormatting sqref="D230">
    <cfRule type="expression" dxfId="81" priority="19">
      <formula>$I229="Test"</formula>
    </cfRule>
  </conditionalFormatting>
  <conditionalFormatting sqref="J225:J226">
    <cfRule type="expression" dxfId="80" priority="18">
      <formula>$I225="Test"</formula>
    </cfRule>
  </conditionalFormatting>
  <conditionalFormatting sqref="J227">
    <cfRule type="expression" dxfId="79" priority="17">
      <formula>$I227="Test"</formula>
    </cfRule>
  </conditionalFormatting>
  <conditionalFormatting sqref="D240">
    <cfRule type="expression" dxfId="78" priority="15">
      <formula>$H241="Test"</formula>
    </cfRule>
  </conditionalFormatting>
  <conditionalFormatting sqref="D239">
    <cfRule type="expression" dxfId="77" priority="14">
      <formula>$I238="Test"</formula>
    </cfRule>
  </conditionalFormatting>
  <conditionalFormatting sqref="J234">
    <cfRule type="expression" dxfId="76" priority="13">
      <formula>$I234="Test"</formula>
    </cfRule>
  </conditionalFormatting>
  <conditionalFormatting sqref="J235">
    <cfRule type="expression" dxfId="75" priority="12">
      <formula>$I235="Test"</formula>
    </cfRule>
  </conditionalFormatting>
  <conditionalFormatting sqref="J236">
    <cfRule type="expression" dxfId="74" priority="11">
      <formula>$I236="Test"</formula>
    </cfRule>
  </conditionalFormatting>
  <conditionalFormatting sqref="D246">
    <cfRule type="expression" dxfId="73" priority="10">
      <formula>$H247="Test"</formula>
    </cfRule>
  </conditionalFormatting>
  <conditionalFormatting sqref="D245">
    <cfRule type="expression" dxfId="72" priority="9">
      <formula>#REF!="Test"</formula>
    </cfRule>
  </conditionalFormatting>
  <conditionalFormatting sqref="J242:J243">
    <cfRule type="expression" dxfId="71" priority="8">
      <formula>$I242="Test"</formula>
    </cfRule>
  </conditionalFormatting>
  <conditionalFormatting sqref="J244">
    <cfRule type="expression" dxfId="70" priority="7">
      <formula>$I244="Test"</formula>
    </cfRule>
  </conditionalFormatting>
  <conditionalFormatting sqref="H233">
    <cfRule type="expression" dxfId="69" priority="63">
      <formula>#REF!="Test"</formula>
    </cfRule>
  </conditionalFormatting>
  <conditionalFormatting sqref="D251">
    <cfRule type="expression" dxfId="68" priority="5">
      <formula>$H252="Test"</formula>
    </cfRule>
  </conditionalFormatting>
  <conditionalFormatting sqref="D250">
    <cfRule type="expression" dxfId="67" priority="4">
      <formula>#REF!="Test"</formula>
    </cfRule>
  </conditionalFormatting>
  <conditionalFormatting sqref="J249">
    <cfRule type="expression" dxfId="66" priority="3">
      <formula>$I249="Test"</formula>
    </cfRule>
  </conditionalFormatting>
  <conditionalFormatting sqref="C183:C187">
    <cfRule type="containsText" dxfId="65" priority="2" operator="containsText" text="VACATURE">
      <formula>NOT(ISERROR(SEARCH("VACATURE",C183)))</formula>
    </cfRule>
  </conditionalFormatting>
  <conditionalFormatting sqref="C183:C187">
    <cfRule type="expression" dxfId="64" priority="1">
      <formula>$H183="Test"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A2E4-327A-4379-A8BE-41BF81A1AA90}">
  <sheetPr codeName="Sheet2"/>
  <dimension ref="B1:P457"/>
  <sheetViews>
    <sheetView topLeftCell="D1" workbookViewId="0">
      <selection activeCell="D28" sqref="D28"/>
    </sheetView>
  </sheetViews>
  <sheetFormatPr baseColWidth="10" defaultColWidth="9" defaultRowHeight="14" outlineLevelRow="1" outlineLevelCol="1" x14ac:dyDescent="0.2"/>
  <cols>
    <col min="2" max="2" width="27.3984375" customWidth="1"/>
    <col min="3" max="5" width="9.59765625" customWidth="1"/>
    <col min="6" max="6" width="21.796875" customWidth="1"/>
    <col min="7" max="7" width="22" customWidth="1" outlineLevel="1"/>
    <col min="8" max="8" width="21.796875" customWidth="1"/>
    <col min="9" max="9" width="21.796875" customWidth="1" outlineLevel="1"/>
    <col min="10" max="10" width="21.796875" customWidth="1"/>
    <col min="11" max="11" width="21.796875" customWidth="1" outlineLevel="1"/>
    <col min="12" max="12" width="21.796875" customWidth="1"/>
    <col min="13" max="13" width="21.796875" customWidth="1" outlineLevel="1"/>
    <col min="14" max="14" width="21.796875" customWidth="1"/>
    <col min="15" max="15" width="21.796875" customWidth="1" outlineLevel="1"/>
    <col min="16" max="16" width="21.796875" customWidth="1"/>
  </cols>
  <sheetData>
    <row r="1" spans="2:16" ht="15" thickBot="1" x14ac:dyDescent="0.25"/>
    <row r="2" spans="2:16" ht="27" customHeight="1" thickBot="1" x14ac:dyDescent="0.25">
      <c r="B2" s="6" t="s">
        <v>178</v>
      </c>
      <c r="C2" s="7" t="s">
        <v>179</v>
      </c>
      <c r="D2" s="7" t="s">
        <v>180</v>
      </c>
      <c r="E2" s="7" t="s">
        <v>181</v>
      </c>
      <c r="F2" s="7" t="s">
        <v>182</v>
      </c>
      <c r="G2" s="6" t="s">
        <v>182</v>
      </c>
      <c r="H2" s="7" t="s">
        <v>183</v>
      </c>
      <c r="I2" s="7" t="s">
        <v>183</v>
      </c>
      <c r="J2" s="7" t="s">
        <v>184</v>
      </c>
      <c r="K2" s="7" t="s">
        <v>184</v>
      </c>
      <c r="L2" s="7" t="s">
        <v>185</v>
      </c>
      <c r="M2" s="7" t="s">
        <v>185</v>
      </c>
      <c r="N2" s="7" t="s">
        <v>186</v>
      </c>
      <c r="O2" s="8" t="s">
        <v>186</v>
      </c>
      <c r="P2" s="9" t="s">
        <v>187</v>
      </c>
    </row>
    <row r="3" spans="2:16" ht="15" x14ac:dyDescent="0.2">
      <c r="B3" s="18" t="s">
        <v>188</v>
      </c>
      <c r="C3" s="232">
        <v>45173</v>
      </c>
      <c r="D3" s="234">
        <f>_xlfn.ISOWEEKNUM(C3+1)</f>
        <v>36</v>
      </c>
      <c r="E3" s="234">
        <v>1</v>
      </c>
      <c r="F3" s="30" t="s">
        <v>58</v>
      </c>
      <c r="G3" s="10"/>
      <c r="H3" s="24" t="s">
        <v>58</v>
      </c>
      <c r="I3" s="24" t="s">
        <v>58</v>
      </c>
      <c r="J3" s="26" t="s">
        <v>58</v>
      </c>
      <c r="K3" s="26" t="s">
        <v>58</v>
      </c>
      <c r="L3" s="24" t="s">
        <v>58</v>
      </c>
      <c r="M3" s="24" t="s">
        <v>58</v>
      </c>
      <c r="N3" s="26" t="s">
        <v>58</v>
      </c>
      <c r="O3" s="26" t="s">
        <v>58</v>
      </c>
      <c r="P3" s="11"/>
    </row>
    <row r="4" spans="2:16" ht="15" x14ac:dyDescent="0.2">
      <c r="B4" s="19" t="s">
        <v>189</v>
      </c>
      <c r="C4" s="233"/>
      <c r="D4" s="235"/>
      <c r="E4" s="235"/>
      <c r="F4" s="23" t="s">
        <v>190</v>
      </c>
      <c r="G4" s="12"/>
      <c r="H4" s="25" t="s">
        <v>191</v>
      </c>
      <c r="I4" s="25" t="s">
        <v>191</v>
      </c>
      <c r="J4" s="27" t="s">
        <v>191</v>
      </c>
      <c r="K4" s="27" t="s">
        <v>191</v>
      </c>
      <c r="L4" s="25" t="s">
        <v>191</v>
      </c>
      <c r="M4" s="25" t="s">
        <v>191</v>
      </c>
      <c r="N4" s="27" t="s">
        <v>191</v>
      </c>
      <c r="O4" s="27" t="s">
        <v>191</v>
      </c>
      <c r="P4" s="13"/>
    </row>
    <row r="5" spans="2:16" ht="15" x14ac:dyDescent="0.2">
      <c r="B5" s="19" t="s">
        <v>192</v>
      </c>
      <c r="C5" s="233"/>
      <c r="D5" s="235"/>
      <c r="E5" s="235"/>
      <c r="F5" s="23" t="s">
        <v>61</v>
      </c>
      <c r="G5" s="12"/>
      <c r="H5" s="25" t="s">
        <v>193</v>
      </c>
      <c r="I5" s="25" t="s">
        <v>193</v>
      </c>
      <c r="J5" s="27" t="s">
        <v>75</v>
      </c>
      <c r="K5" s="27" t="s">
        <v>75</v>
      </c>
      <c r="L5" s="25" t="s">
        <v>193</v>
      </c>
      <c r="M5" s="25" t="s">
        <v>193</v>
      </c>
      <c r="N5" s="27" t="s">
        <v>75</v>
      </c>
      <c r="O5" s="27" t="s">
        <v>75</v>
      </c>
      <c r="P5" s="13"/>
    </row>
    <row r="6" spans="2:16" x14ac:dyDescent="0.2">
      <c r="B6" s="19" t="s">
        <v>194</v>
      </c>
      <c r="C6" s="233"/>
      <c r="D6" s="235"/>
      <c r="E6" s="235"/>
      <c r="F6" s="4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spans="2:16" x14ac:dyDescent="0.2">
      <c r="B7" s="19" t="s">
        <v>54</v>
      </c>
      <c r="C7" s="233"/>
      <c r="D7" s="235"/>
      <c r="E7" s="235"/>
      <c r="F7" s="4" t="s">
        <v>63</v>
      </c>
      <c r="G7" s="12"/>
      <c r="H7" s="4" t="s">
        <v>63</v>
      </c>
      <c r="I7" s="4" t="s">
        <v>84</v>
      </c>
      <c r="J7" s="4" t="s">
        <v>63</v>
      </c>
      <c r="K7" s="4" t="s">
        <v>84</v>
      </c>
      <c r="L7" s="4" t="s">
        <v>63</v>
      </c>
      <c r="M7" s="4" t="s">
        <v>84</v>
      </c>
      <c r="N7" s="4" t="s">
        <v>63</v>
      </c>
      <c r="O7" s="4" t="s">
        <v>84</v>
      </c>
      <c r="P7" s="13"/>
    </row>
    <row r="8" spans="2:16" ht="15" x14ac:dyDescent="0.2">
      <c r="B8" s="19" t="s">
        <v>55</v>
      </c>
      <c r="C8" s="233"/>
      <c r="D8" s="235"/>
      <c r="E8" s="235"/>
      <c r="F8" s="4"/>
      <c r="G8" s="12"/>
      <c r="H8" s="12" t="s">
        <v>195</v>
      </c>
      <c r="I8" s="12" t="s">
        <v>196</v>
      </c>
      <c r="J8" s="12" t="s">
        <v>195</v>
      </c>
      <c r="K8" s="12" t="s">
        <v>196</v>
      </c>
      <c r="L8" s="12" t="s">
        <v>195</v>
      </c>
      <c r="M8" s="12" t="s">
        <v>196</v>
      </c>
      <c r="N8" s="12" t="s">
        <v>195</v>
      </c>
      <c r="O8" s="12" t="s">
        <v>196</v>
      </c>
      <c r="P8" s="13"/>
    </row>
    <row r="9" spans="2:16" ht="15" x14ac:dyDescent="0.2">
      <c r="B9" s="19" t="s">
        <v>3</v>
      </c>
      <c r="C9" s="233"/>
      <c r="D9" s="235"/>
      <c r="E9" s="235"/>
      <c r="F9" s="4"/>
      <c r="G9" s="12"/>
      <c r="H9" s="12" t="s">
        <v>11</v>
      </c>
      <c r="I9" s="12" t="s">
        <v>102</v>
      </c>
      <c r="J9" s="12" t="s">
        <v>9</v>
      </c>
      <c r="K9" s="12" t="s">
        <v>102</v>
      </c>
      <c r="L9" s="12" t="s">
        <v>11</v>
      </c>
      <c r="M9" s="12" t="s">
        <v>102</v>
      </c>
      <c r="N9" s="12" t="s">
        <v>9</v>
      </c>
      <c r="O9" s="12" t="s">
        <v>102</v>
      </c>
      <c r="P9" s="13"/>
    </row>
    <row r="10" spans="2:16" ht="16" thickBot="1" x14ac:dyDescent="0.25">
      <c r="B10" s="19" t="s">
        <v>56</v>
      </c>
      <c r="C10" s="233"/>
      <c r="D10" s="235"/>
      <c r="E10" s="235"/>
      <c r="F10" s="4" t="s">
        <v>66</v>
      </c>
      <c r="G10" s="12"/>
      <c r="H10" s="12" t="s">
        <v>83</v>
      </c>
      <c r="I10" s="12" t="s">
        <v>70</v>
      </c>
      <c r="J10" s="12" t="s">
        <v>83</v>
      </c>
      <c r="K10" s="12" t="s">
        <v>70</v>
      </c>
      <c r="L10" s="12" t="s">
        <v>83</v>
      </c>
      <c r="M10" s="12" t="s">
        <v>70</v>
      </c>
      <c r="N10" s="12" t="s">
        <v>83</v>
      </c>
      <c r="O10" s="12" t="s">
        <v>70</v>
      </c>
      <c r="P10" s="13"/>
    </row>
    <row r="11" spans="2:16" ht="14" customHeight="1" outlineLevel="1" x14ac:dyDescent="0.2">
      <c r="B11" s="18" t="str">
        <f>B3</f>
        <v>Course code</v>
      </c>
      <c r="C11" s="232">
        <f>C3</f>
        <v>45173</v>
      </c>
      <c r="D11" s="234">
        <f>D3</f>
        <v>36</v>
      </c>
      <c r="E11" s="234">
        <f>E3</f>
        <v>1</v>
      </c>
      <c r="F11" s="22" t="s">
        <v>58</v>
      </c>
      <c r="G11" s="10"/>
      <c r="H11" s="24" t="s">
        <v>58</v>
      </c>
      <c r="I11" s="10"/>
      <c r="J11" s="26" t="s">
        <v>58</v>
      </c>
      <c r="K11" s="10"/>
      <c r="L11" s="24" t="s">
        <v>58</v>
      </c>
      <c r="M11" s="10"/>
      <c r="N11" s="26" t="s">
        <v>58</v>
      </c>
      <c r="O11" s="10"/>
      <c r="P11" s="11"/>
    </row>
    <row r="12" spans="2:16" ht="15" outlineLevel="1" x14ac:dyDescent="0.2">
      <c r="B12" s="19" t="str">
        <f t="shared" ref="B12:B18" si="0">B4</f>
        <v>Timeslot</v>
      </c>
      <c r="C12" s="233"/>
      <c r="D12" s="235"/>
      <c r="E12" s="235"/>
      <c r="F12" s="23" t="s">
        <v>197</v>
      </c>
      <c r="G12" s="12"/>
      <c r="H12" s="25" t="s">
        <v>198</v>
      </c>
      <c r="I12" s="12"/>
      <c r="J12" s="27" t="s">
        <v>198</v>
      </c>
      <c r="K12" s="12"/>
      <c r="L12" s="25" t="s">
        <v>198</v>
      </c>
      <c r="M12" s="12"/>
      <c r="N12" s="27" t="s">
        <v>198</v>
      </c>
      <c r="O12" s="12"/>
      <c r="P12" s="13"/>
    </row>
    <row r="13" spans="2:16" ht="15" outlineLevel="1" x14ac:dyDescent="0.2">
      <c r="B13" s="19" t="str">
        <f t="shared" si="0"/>
        <v>Roostertext</v>
      </c>
      <c r="C13" s="233"/>
      <c r="D13" s="235"/>
      <c r="E13" s="235"/>
      <c r="F13" s="23" t="s">
        <v>61</v>
      </c>
      <c r="G13" s="12"/>
      <c r="H13" s="25" t="s">
        <v>193</v>
      </c>
      <c r="I13" s="12"/>
      <c r="J13" s="27" t="s">
        <v>75</v>
      </c>
      <c r="K13" s="12"/>
      <c r="L13" s="25" t="s">
        <v>193</v>
      </c>
      <c r="M13" s="12"/>
      <c r="N13" s="27" t="s">
        <v>75</v>
      </c>
      <c r="O13" s="12"/>
      <c r="P13" s="13"/>
    </row>
    <row r="14" spans="2:16" outlineLevel="1" x14ac:dyDescent="0.2">
      <c r="B14" s="19" t="str">
        <f t="shared" si="0"/>
        <v>Onderwerp (niet op rooster)</v>
      </c>
      <c r="C14" s="233"/>
      <c r="D14" s="235"/>
      <c r="E14" s="235"/>
      <c r="F14" s="4"/>
      <c r="G14" s="12"/>
      <c r="H14" s="12"/>
      <c r="I14" s="12"/>
      <c r="J14" s="12"/>
      <c r="K14" s="12"/>
      <c r="L14" s="12"/>
      <c r="M14" s="12"/>
      <c r="N14" s="12"/>
      <c r="O14" s="12"/>
      <c r="P14" s="13"/>
    </row>
    <row r="15" spans="2:16" outlineLevel="1" x14ac:dyDescent="0.2">
      <c r="B15" s="19" t="str">
        <f t="shared" si="0"/>
        <v>Groepen</v>
      </c>
      <c r="C15" s="233"/>
      <c r="D15" s="235"/>
      <c r="E15" s="235"/>
      <c r="F15" s="4" t="s">
        <v>65</v>
      </c>
      <c r="G15" s="12"/>
      <c r="H15" s="4" t="s">
        <v>82</v>
      </c>
      <c r="I15" s="12"/>
      <c r="J15" s="4" t="s">
        <v>82</v>
      </c>
      <c r="K15" s="12"/>
      <c r="L15" s="4" t="s">
        <v>82</v>
      </c>
      <c r="M15" s="12"/>
      <c r="N15" s="4" t="s">
        <v>82</v>
      </c>
      <c r="O15" s="12"/>
      <c r="P15" s="13"/>
    </row>
    <row r="16" spans="2:16" ht="15" outlineLevel="1" x14ac:dyDescent="0.2">
      <c r="B16" s="19" t="str">
        <f t="shared" si="0"/>
        <v>#studenten</v>
      </c>
      <c r="C16" s="233"/>
      <c r="D16" s="235"/>
      <c r="E16" s="235"/>
      <c r="F16" s="4"/>
      <c r="G16" s="12"/>
      <c r="H16" s="12" t="s">
        <v>196</v>
      </c>
      <c r="I16" s="12"/>
      <c r="J16" s="12" t="s">
        <v>196</v>
      </c>
      <c r="K16" s="12"/>
      <c r="L16" s="12" t="s">
        <v>196</v>
      </c>
      <c r="M16" s="12"/>
      <c r="N16" s="12" t="s">
        <v>196</v>
      </c>
      <c r="O16" s="12"/>
      <c r="P16" s="13"/>
    </row>
    <row r="17" spans="2:16" ht="15" outlineLevel="1" x14ac:dyDescent="0.2">
      <c r="B17" s="19" t="str">
        <f t="shared" si="0"/>
        <v>Docenten</v>
      </c>
      <c r="C17" s="233"/>
      <c r="D17" s="235"/>
      <c r="E17" s="235"/>
      <c r="F17" s="4"/>
      <c r="G17" s="12"/>
      <c r="H17" s="12" t="s">
        <v>11</v>
      </c>
      <c r="I17" s="12"/>
      <c r="J17" s="12" t="s">
        <v>9</v>
      </c>
      <c r="K17" s="12"/>
      <c r="L17" s="12" t="s">
        <v>11</v>
      </c>
      <c r="M17" s="12"/>
      <c r="N17" s="12" t="s">
        <v>9</v>
      </c>
      <c r="O17" s="12"/>
      <c r="P17" s="13"/>
    </row>
    <row r="18" spans="2:16" ht="15" outlineLevel="1" x14ac:dyDescent="0.2">
      <c r="B18" s="19" t="str">
        <f t="shared" si="0"/>
        <v>Lokalen</v>
      </c>
      <c r="C18" s="233"/>
      <c r="D18" s="235"/>
      <c r="E18" s="235"/>
      <c r="F18" s="4" t="s">
        <v>66</v>
      </c>
      <c r="G18" s="12"/>
      <c r="H18" s="12" t="s">
        <v>83</v>
      </c>
      <c r="I18" s="12"/>
      <c r="J18" s="12" t="s">
        <v>83</v>
      </c>
      <c r="K18" s="12"/>
      <c r="L18" s="12" t="s">
        <v>83</v>
      </c>
      <c r="M18" s="12"/>
      <c r="N18" s="12" t="s">
        <v>83</v>
      </c>
      <c r="O18" s="12"/>
      <c r="P18" s="13"/>
    </row>
    <row r="19" spans="2:16" ht="15" thickBot="1" x14ac:dyDescent="0.25">
      <c r="B19" s="20"/>
      <c r="C19" s="16"/>
      <c r="D19" s="17"/>
      <c r="E19" s="17"/>
      <c r="F19" s="17"/>
      <c r="G19" s="14"/>
      <c r="H19" s="14"/>
      <c r="I19" s="14"/>
      <c r="J19" s="14"/>
      <c r="K19" s="14"/>
      <c r="L19" s="14"/>
      <c r="M19" s="14"/>
      <c r="N19" s="14"/>
      <c r="O19" s="14"/>
      <c r="P19" s="15"/>
    </row>
    <row r="20" spans="2:16" ht="14" customHeight="1" outlineLevel="1" x14ac:dyDescent="0.2">
      <c r="B20" s="18" t="str">
        <f>B3</f>
        <v>Course code</v>
      </c>
      <c r="C20" s="232">
        <f>C3</f>
        <v>45173</v>
      </c>
      <c r="D20" s="234">
        <f>D3</f>
        <v>36</v>
      </c>
      <c r="E20" s="234">
        <f>E3</f>
        <v>1</v>
      </c>
      <c r="F20" s="28" t="s">
        <v>199</v>
      </c>
      <c r="G20" s="10"/>
      <c r="H20" s="24" t="s">
        <v>58</v>
      </c>
      <c r="I20" s="24" t="s">
        <v>58</v>
      </c>
      <c r="J20" s="26" t="s">
        <v>58</v>
      </c>
      <c r="K20" s="26" t="s">
        <v>58</v>
      </c>
      <c r="L20" s="24" t="s">
        <v>58</v>
      </c>
      <c r="M20" s="24" t="s">
        <v>58</v>
      </c>
      <c r="N20" s="26" t="s">
        <v>58</v>
      </c>
      <c r="O20" s="26" t="s">
        <v>58</v>
      </c>
      <c r="P20" s="11"/>
    </row>
    <row r="21" spans="2:16" ht="15" outlineLevel="1" x14ac:dyDescent="0.2">
      <c r="B21" s="19" t="str">
        <f t="shared" ref="B21:B27" si="1">B4</f>
        <v>Timeslot</v>
      </c>
      <c r="C21" s="233"/>
      <c r="D21" s="235"/>
      <c r="E21" s="235"/>
      <c r="F21" s="29" t="s">
        <v>200</v>
      </c>
      <c r="G21" s="12"/>
      <c r="H21" s="25" t="s">
        <v>201</v>
      </c>
      <c r="I21" s="25" t="s">
        <v>201</v>
      </c>
      <c r="J21" s="27" t="s">
        <v>201</v>
      </c>
      <c r="K21" s="27" t="s">
        <v>201</v>
      </c>
      <c r="L21" s="25" t="s">
        <v>201</v>
      </c>
      <c r="M21" s="25" t="s">
        <v>201</v>
      </c>
      <c r="N21" s="27" t="s">
        <v>201</v>
      </c>
      <c r="O21" s="27" t="s">
        <v>201</v>
      </c>
      <c r="P21" s="13"/>
    </row>
    <row r="22" spans="2:16" ht="15" outlineLevel="1" x14ac:dyDescent="0.2">
      <c r="B22" s="19" t="str">
        <f t="shared" si="1"/>
        <v>Roostertext</v>
      </c>
      <c r="C22" s="233"/>
      <c r="D22" s="235"/>
      <c r="E22" s="235"/>
      <c r="F22" s="29" t="s">
        <v>174</v>
      </c>
      <c r="G22" s="12"/>
      <c r="H22" s="25" t="s">
        <v>202</v>
      </c>
      <c r="I22" s="25" t="s">
        <v>202</v>
      </c>
      <c r="J22" s="27" t="s">
        <v>203</v>
      </c>
      <c r="K22" s="27" t="s">
        <v>203</v>
      </c>
      <c r="L22" s="25" t="s">
        <v>202</v>
      </c>
      <c r="M22" s="25" t="s">
        <v>202</v>
      </c>
      <c r="N22" s="27" t="s">
        <v>203</v>
      </c>
      <c r="O22" s="27" t="s">
        <v>203</v>
      </c>
      <c r="P22" s="13"/>
    </row>
    <row r="23" spans="2:16" outlineLevel="1" x14ac:dyDescent="0.2">
      <c r="B23" s="19" t="str">
        <f t="shared" si="1"/>
        <v>Onderwerp (niet op rooster)</v>
      </c>
      <c r="C23" s="233"/>
      <c r="D23" s="235"/>
      <c r="E23" s="235"/>
      <c r="F23" s="4" t="s">
        <v>204</v>
      </c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2:16" ht="15" outlineLevel="1" x14ac:dyDescent="0.2">
      <c r="B24" s="19" t="str">
        <f t="shared" si="1"/>
        <v>Groepen</v>
      </c>
      <c r="C24" s="233"/>
      <c r="D24" s="235"/>
      <c r="E24" s="235"/>
      <c r="F24" s="4" t="s">
        <v>67</v>
      </c>
      <c r="G24" s="12"/>
      <c r="H24" s="4" t="s">
        <v>63</v>
      </c>
      <c r="I24" s="12" t="s">
        <v>205</v>
      </c>
      <c r="J24" s="4" t="s">
        <v>63</v>
      </c>
      <c r="K24" s="12" t="s">
        <v>205</v>
      </c>
      <c r="L24" s="4" t="s">
        <v>63</v>
      </c>
      <c r="M24" s="12" t="s">
        <v>205</v>
      </c>
      <c r="N24" s="4" t="s">
        <v>63</v>
      </c>
      <c r="O24" s="12" t="s">
        <v>205</v>
      </c>
      <c r="P24" s="13"/>
    </row>
    <row r="25" spans="2:16" ht="15" outlineLevel="1" x14ac:dyDescent="0.2">
      <c r="B25" s="19" t="str">
        <f t="shared" si="1"/>
        <v>#studenten</v>
      </c>
      <c r="C25" s="233"/>
      <c r="D25" s="235"/>
      <c r="E25" s="235"/>
      <c r="F25" s="4"/>
      <c r="G25" s="12"/>
      <c r="H25" s="12" t="s">
        <v>195</v>
      </c>
      <c r="I25" s="12" t="s">
        <v>196</v>
      </c>
      <c r="J25" s="12" t="s">
        <v>195</v>
      </c>
      <c r="K25" s="12" t="s">
        <v>196</v>
      </c>
      <c r="L25" s="12" t="s">
        <v>195</v>
      </c>
      <c r="M25" s="12" t="s">
        <v>196</v>
      </c>
      <c r="N25" s="12" t="s">
        <v>195</v>
      </c>
      <c r="O25" s="12" t="s">
        <v>196</v>
      </c>
      <c r="P25" s="13"/>
    </row>
    <row r="26" spans="2:16" ht="15" outlineLevel="1" x14ac:dyDescent="0.2">
      <c r="B26" s="19" t="str">
        <f t="shared" si="1"/>
        <v>Docenten</v>
      </c>
      <c r="C26" s="233"/>
      <c r="D26" s="235"/>
      <c r="E26" s="235"/>
      <c r="F26" s="4" t="s">
        <v>206</v>
      </c>
      <c r="G26" s="12"/>
      <c r="H26" s="12" t="s">
        <v>11</v>
      </c>
      <c r="I26" s="12" t="s">
        <v>102</v>
      </c>
      <c r="J26" s="12" t="s">
        <v>9</v>
      </c>
      <c r="K26" s="12" t="s">
        <v>102</v>
      </c>
      <c r="L26" s="12" t="s">
        <v>11</v>
      </c>
      <c r="M26" s="12" t="s">
        <v>102</v>
      </c>
      <c r="N26" s="12" t="s">
        <v>9</v>
      </c>
      <c r="O26" s="12" t="s">
        <v>102</v>
      </c>
      <c r="P26" s="13"/>
    </row>
    <row r="27" spans="2:16" ht="15" outlineLevel="1" x14ac:dyDescent="0.2">
      <c r="B27" s="19" t="str">
        <f t="shared" si="1"/>
        <v>Lokalen</v>
      </c>
      <c r="C27" s="233"/>
      <c r="D27" s="235"/>
      <c r="E27" s="235"/>
      <c r="F27" s="4" t="s">
        <v>207</v>
      </c>
      <c r="G27" s="12"/>
      <c r="H27" s="12" t="s">
        <v>83</v>
      </c>
      <c r="I27" s="12" t="s">
        <v>70</v>
      </c>
      <c r="J27" s="12" t="s">
        <v>83</v>
      </c>
      <c r="K27" s="12" t="s">
        <v>70</v>
      </c>
      <c r="L27" s="12" t="s">
        <v>83</v>
      </c>
      <c r="M27" s="12" t="s">
        <v>70</v>
      </c>
      <c r="N27" s="12" t="s">
        <v>83</v>
      </c>
      <c r="O27" s="12" t="s">
        <v>70</v>
      </c>
      <c r="P27" s="13"/>
    </row>
    <row r="28" spans="2:16" ht="15" thickBot="1" x14ac:dyDescent="0.25">
      <c r="B28" s="20"/>
      <c r="C28" s="16"/>
      <c r="D28" s="17"/>
      <c r="E28" s="17"/>
      <c r="F28" s="17"/>
      <c r="G28" s="14"/>
      <c r="H28" s="14"/>
      <c r="I28" s="14"/>
      <c r="J28" s="14"/>
      <c r="K28" s="14"/>
      <c r="L28" s="14"/>
      <c r="M28" s="14"/>
      <c r="N28" s="14"/>
      <c r="O28" s="14"/>
      <c r="P28" s="15"/>
    </row>
    <row r="29" spans="2:16" ht="14" customHeight="1" outlineLevel="1" x14ac:dyDescent="0.2">
      <c r="B29" s="18" t="str">
        <f>B3</f>
        <v>Course code</v>
      </c>
      <c r="C29" s="232">
        <f>C3</f>
        <v>45173</v>
      </c>
      <c r="D29" s="234">
        <f>D3</f>
        <v>36</v>
      </c>
      <c r="E29" s="234">
        <f>E3</f>
        <v>1</v>
      </c>
      <c r="F29" s="2"/>
      <c r="G29" s="10"/>
      <c r="H29" s="24" t="s">
        <v>58</v>
      </c>
      <c r="I29" s="10"/>
      <c r="J29" s="26" t="s">
        <v>58</v>
      </c>
      <c r="K29" s="10"/>
      <c r="L29" s="24" t="s">
        <v>58</v>
      </c>
      <c r="M29" s="10"/>
      <c r="N29" s="24" t="s">
        <v>58</v>
      </c>
      <c r="O29" s="10"/>
      <c r="P29" s="11"/>
    </row>
    <row r="30" spans="2:16" ht="15" outlineLevel="1" x14ac:dyDescent="0.2">
      <c r="B30" s="19" t="str">
        <f t="shared" ref="B30:B36" si="2">B4</f>
        <v>Timeslot</v>
      </c>
      <c r="C30" s="233"/>
      <c r="D30" s="235"/>
      <c r="E30" s="235"/>
      <c r="F30" s="4"/>
      <c r="G30" s="12"/>
      <c r="H30" s="25" t="s">
        <v>208</v>
      </c>
      <c r="I30" s="12"/>
      <c r="J30" s="27" t="s">
        <v>208</v>
      </c>
      <c r="K30" s="12"/>
      <c r="L30" s="25" t="s">
        <v>208</v>
      </c>
      <c r="M30" s="12"/>
      <c r="N30" s="25" t="s">
        <v>208</v>
      </c>
      <c r="O30" s="12"/>
      <c r="P30" s="13"/>
    </row>
    <row r="31" spans="2:16" ht="15" outlineLevel="1" x14ac:dyDescent="0.2">
      <c r="B31" s="19" t="str">
        <f t="shared" si="2"/>
        <v>Roostertext</v>
      </c>
      <c r="C31" s="233"/>
      <c r="D31" s="235"/>
      <c r="E31" s="235"/>
      <c r="F31" s="4"/>
      <c r="G31" s="12"/>
      <c r="H31" s="25" t="s">
        <v>202</v>
      </c>
      <c r="I31" s="12"/>
      <c r="J31" s="27" t="s">
        <v>203</v>
      </c>
      <c r="K31" s="12"/>
      <c r="L31" s="25" t="s">
        <v>202</v>
      </c>
      <c r="M31" s="12"/>
      <c r="N31" s="25" t="s">
        <v>203</v>
      </c>
      <c r="O31" s="12"/>
      <c r="P31" s="13"/>
    </row>
    <row r="32" spans="2:16" outlineLevel="1" x14ac:dyDescent="0.2">
      <c r="B32" s="19" t="str">
        <f t="shared" si="2"/>
        <v>Onderwerp (niet op rooster)</v>
      </c>
      <c r="C32" s="233"/>
      <c r="D32" s="235"/>
      <c r="E32" s="235"/>
      <c r="F32" s="4"/>
      <c r="G32" s="12"/>
      <c r="H32" s="12"/>
      <c r="I32" s="12"/>
      <c r="J32" s="12"/>
      <c r="K32" s="12"/>
      <c r="L32" s="12"/>
      <c r="M32" s="12"/>
      <c r="N32" s="12"/>
      <c r="O32" s="12"/>
      <c r="P32" s="13"/>
    </row>
    <row r="33" spans="2:16" ht="15" outlineLevel="1" x14ac:dyDescent="0.2">
      <c r="B33" s="19" t="str">
        <f t="shared" si="2"/>
        <v>Groepen</v>
      </c>
      <c r="C33" s="233"/>
      <c r="D33" s="235"/>
      <c r="E33" s="235"/>
      <c r="F33" s="4"/>
      <c r="G33" s="12"/>
      <c r="H33" s="12" t="s">
        <v>209</v>
      </c>
      <c r="I33" s="12"/>
      <c r="J33" s="12" t="s">
        <v>209</v>
      </c>
      <c r="K33" s="12"/>
      <c r="L33" s="12" t="s">
        <v>209</v>
      </c>
      <c r="M33" s="12"/>
      <c r="N33" s="12" t="s">
        <v>209</v>
      </c>
      <c r="O33" s="12"/>
      <c r="P33" s="13"/>
    </row>
    <row r="34" spans="2:16" outlineLevel="1" x14ac:dyDescent="0.2">
      <c r="B34" s="19" t="str">
        <f t="shared" si="2"/>
        <v>#studenten</v>
      </c>
      <c r="C34" s="233"/>
      <c r="D34" s="235"/>
      <c r="E34" s="235"/>
      <c r="F34" s="4"/>
      <c r="G34" s="12"/>
      <c r="H34" s="21">
        <v>25</v>
      </c>
      <c r="I34" s="12"/>
      <c r="J34" s="21">
        <v>25</v>
      </c>
      <c r="K34" s="12"/>
      <c r="L34" s="21">
        <v>25</v>
      </c>
      <c r="M34" s="12"/>
      <c r="N34" s="21">
        <v>25</v>
      </c>
      <c r="O34" s="12"/>
      <c r="P34" s="13"/>
    </row>
    <row r="35" spans="2:16" ht="15" outlineLevel="1" x14ac:dyDescent="0.2">
      <c r="B35" s="19" t="str">
        <f t="shared" si="2"/>
        <v>Docenten</v>
      </c>
      <c r="C35" s="233"/>
      <c r="D35" s="235"/>
      <c r="E35" s="235"/>
      <c r="F35" s="4"/>
      <c r="G35" s="12"/>
      <c r="H35" s="12" t="s">
        <v>11</v>
      </c>
      <c r="I35" s="12"/>
      <c r="J35" s="12" t="s">
        <v>9</v>
      </c>
      <c r="K35" s="12"/>
      <c r="L35" s="12" t="s">
        <v>11</v>
      </c>
      <c r="M35" s="12"/>
      <c r="N35" s="12" t="s">
        <v>9</v>
      </c>
      <c r="O35" s="12"/>
      <c r="P35" s="13"/>
    </row>
    <row r="36" spans="2:16" ht="15" outlineLevel="1" x14ac:dyDescent="0.2">
      <c r="B36" s="19" t="str">
        <f t="shared" si="2"/>
        <v>Lokalen</v>
      </c>
      <c r="C36" s="233"/>
      <c r="D36" s="235"/>
      <c r="E36" s="235"/>
      <c r="F36" s="4"/>
      <c r="G36" s="12"/>
      <c r="H36" s="12" t="s">
        <v>83</v>
      </c>
      <c r="I36" s="12"/>
      <c r="J36" s="12" t="s">
        <v>83</v>
      </c>
      <c r="K36" s="12"/>
      <c r="L36" s="12" t="s">
        <v>83</v>
      </c>
      <c r="M36" s="12"/>
      <c r="N36" s="12" t="s">
        <v>83</v>
      </c>
      <c r="O36" s="12"/>
      <c r="P36" s="13"/>
    </row>
    <row r="37" spans="2:16" ht="15" thickBot="1" x14ac:dyDescent="0.25">
      <c r="B37" s="20"/>
      <c r="C37" s="16"/>
      <c r="D37" s="17"/>
      <c r="E37" s="17"/>
      <c r="F37" s="17"/>
      <c r="G37" s="14"/>
      <c r="H37" s="14"/>
      <c r="I37" s="14"/>
      <c r="J37" s="14"/>
      <c r="K37" s="14"/>
      <c r="L37" s="14"/>
      <c r="M37" s="14"/>
      <c r="N37" s="14"/>
      <c r="O37" s="14"/>
      <c r="P37" s="15"/>
    </row>
    <row r="38" spans="2:16" ht="14" customHeight="1" x14ac:dyDescent="0.2">
      <c r="B38" s="1" t="str">
        <f t="shared" ref="B38:B45" si="3">B3</f>
        <v>Course code</v>
      </c>
      <c r="C38" s="232">
        <f>C3+7</f>
        <v>45180</v>
      </c>
      <c r="D38" s="234">
        <f>D3+1</f>
        <v>37</v>
      </c>
      <c r="E38" s="234" t="s">
        <v>210</v>
      </c>
      <c r="F38" s="33" t="s">
        <v>58</v>
      </c>
      <c r="G38" s="34" t="s">
        <v>58</v>
      </c>
      <c r="H38" s="34" t="s">
        <v>58</v>
      </c>
      <c r="I38" s="34" t="s">
        <v>58</v>
      </c>
      <c r="J38" s="24" t="s">
        <v>58</v>
      </c>
      <c r="K38" s="24" t="s">
        <v>58</v>
      </c>
      <c r="L38" s="26" t="s">
        <v>58</v>
      </c>
      <c r="M38" s="26" t="s">
        <v>58</v>
      </c>
      <c r="N38" s="37" t="s">
        <v>58</v>
      </c>
      <c r="O38" s="37" t="s">
        <v>58</v>
      </c>
      <c r="P38" s="11"/>
    </row>
    <row r="39" spans="2:16" x14ac:dyDescent="0.2">
      <c r="B39" s="3" t="str">
        <f t="shared" si="3"/>
        <v>Timeslot</v>
      </c>
      <c r="C39" s="233"/>
      <c r="D39" s="235"/>
      <c r="E39" s="235"/>
      <c r="F39" s="35" t="s">
        <v>191</v>
      </c>
      <c r="G39" s="35" t="s">
        <v>191</v>
      </c>
      <c r="H39" s="35" t="s">
        <v>191</v>
      </c>
      <c r="I39" s="35" t="s">
        <v>191</v>
      </c>
      <c r="J39" s="36" t="s">
        <v>191</v>
      </c>
      <c r="K39" s="36" t="s">
        <v>191</v>
      </c>
      <c r="L39" s="40" t="s">
        <v>191</v>
      </c>
      <c r="M39" s="40" t="s">
        <v>191</v>
      </c>
      <c r="N39" s="38" t="s">
        <v>191</v>
      </c>
      <c r="O39" s="38" t="s">
        <v>191</v>
      </c>
      <c r="P39" s="13"/>
    </row>
    <row r="40" spans="2:16" ht="15" x14ac:dyDescent="0.2">
      <c r="B40" s="3" t="str">
        <f t="shared" si="3"/>
        <v>Roostertext</v>
      </c>
      <c r="C40" s="233"/>
      <c r="D40" s="235"/>
      <c r="E40" s="235"/>
      <c r="F40" s="35" t="s">
        <v>211</v>
      </c>
      <c r="G40" s="35" t="s">
        <v>211</v>
      </c>
      <c r="H40" s="35" t="s">
        <v>211</v>
      </c>
      <c r="I40" s="35" t="s">
        <v>211</v>
      </c>
      <c r="J40" s="36" t="s">
        <v>193</v>
      </c>
      <c r="K40" s="25" t="s">
        <v>193</v>
      </c>
      <c r="L40" s="27" t="s">
        <v>75</v>
      </c>
      <c r="M40" s="27" t="s">
        <v>75</v>
      </c>
      <c r="N40" s="39" t="s">
        <v>212</v>
      </c>
      <c r="O40" s="39" t="s">
        <v>212</v>
      </c>
      <c r="P40" s="13"/>
    </row>
    <row r="41" spans="2:16" x14ac:dyDescent="0.2">
      <c r="B41" s="3" t="str">
        <f t="shared" si="3"/>
        <v>Onderwerp (niet op rooster)</v>
      </c>
      <c r="C41" s="233"/>
      <c r="D41" s="235"/>
      <c r="E41" s="235"/>
      <c r="F41" s="31"/>
      <c r="G41" s="12"/>
      <c r="H41" s="12"/>
      <c r="I41" s="12"/>
      <c r="J41" s="12"/>
      <c r="K41" s="12"/>
      <c r="L41" s="12"/>
      <c r="M41" s="12"/>
      <c r="N41" s="12"/>
      <c r="O41" s="12"/>
      <c r="P41" s="13"/>
    </row>
    <row r="42" spans="2:16" ht="15" x14ac:dyDescent="0.2">
      <c r="B42" s="3" t="str">
        <f t="shared" si="3"/>
        <v>Groepen</v>
      </c>
      <c r="C42" s="233"/>
      <c r="D42" s="235"/>
      <c r="E42" s="235"/>
      <c r="F42" s="31" t="s">
        <v>63</v>
      </c>
      <c r="G42" s="12" t="s">
        <v>84</v>
      </c>
      <c r="H42" s="31" t="s">
        <v>63</v>
      </c>
      <c r="I42" s="12" t="s">
        <v>84</v>
      </c>
      <c r="J42" s="31" t="s">
        <v>63</v>
      </c>
      <c r="K42" s="12" t="s">
        <v>84</v>
      </c>
      <c r="L42" s="31" t="s">
        <v>63</v>
      </c>
      <c r="M42" s="12" t="s">
        <v>84</v>
      </c>
      <c r="N42" s="31" t="s">
        <v>63</v>
      </c>
      <c r="O42" s="12" t="s">
        <v>84</v>
      </c>
      <c r="P42" s="13"/>
    </row>
    <row r="43" spans="2:16" ht="15" x14ac:dyDescent="0.2">
      <c r="B43" s="3" t="str">
        <f t="shared" si="3"/>
        <v>#studenten</v>
      </c>
      <c r="C43" s="233"/>
      <c r="D43" s="235"/>
      <c r="E43" s="235"/>
      <c r="F43" s="31">
        <v>30</v>
      </c>
      <c r="G43" s="12" t="s">
        <v>196</v>
      </c>
      <c r="H43" s="31">
        <v>30</v>
      </c>
      <c r="I43" s="31">
        <v>25</v>
      </c>
      <c r="J43" s="12" t="s">
        <v>195</v>
      </c>
      <c r="K43" s="12" t="s">
        <v>196</v>
      </c>
      <c r="L43" s="12" t="s">
        <v>195</v>
      </c>
      <c r="M43" s="12" t="s">
        <v>196</v>
      </c>
      <c r="N43" s="12" t="s">
        <v>195</v>
      </c>
      <c r="O43" s="12" t="s">
        <v>196</v>
      </c>
      <c r="P43" s="13"/>
    </row>
    <row r="44" spans="2:16" ht="15" x14ac:dyDescent="0.2">
      <c r="B44" s="3" t="str">
        <f t="shared" si="3"/>
        <v>Docenten</v>
      </c>
      <c r="C44" s="233"/>
      <c r="D44" s="235"/>
      <c r="E44" s="235"/>
      <c r="F44" s="31" t="s">
        <v>8</v>
      </c>
      <c r="G44" s="12" t="s">
        <v>10</v>
      </c>
      <c r="H44" s="31" t="s">
        <v>8</v>
      </c>
      <c r="I44" s="31" t="s">
        <v>102</v>
      </c>
      <c r="J44" s="12" t="s">
        <v>11</v>
      </c>
      <c r="K44" s="31" t="s">
        <v>102</v>
      </c>
      <c r="L44" s="12" t="s">
        <v>9</v>
      </c>
      <c r="M44" s="31" t="s">
        <v>102</v>
      </c>
      <c r="N44" s="12" t="s">
        <v>10</v>
      </c>
      <c r="O44" s="31" t="s">
        <v>102</v>
      </c>
      <c r="P44" s="13"/>
    </row>
    <row r="45" spans="2:16" ht="15" x14ac:dyDescent="0.2">
      <c r="B45" s="3" t="str">
        <f t="shared" si="3"/>
        <v>Lokalen</v>
      </c>
      <c r="C45" s="233"/>
      <c r="D45" s="235"/>
      <c r="E45" s="235"/>
      <c r="F45" s="31" t="s">
        <v>83</v>
      </c>
      <c r="G45" s="12" t="s">
        <v>70</v>
      </c>
      <c r="H45" s="31" t="s">
        <v>83</v>
      </c>
      <c r="I45" s="31" t="s">
        <v>70</v>
      </c>
      <c r="J45" s="12" t="s">
        <v>83</v>
      </c>
      <c r="K45" s="31" t="s">
        <v>70</v>
      </c>
      <c r="L45" s="12" t="s">
        <v>83</v>
      </c>
      <c r="M45" s="31" t="s">
        <v>70</v>
      </c>
      <c r="N45" s="31" t="s">
        <v>70</v>
      </c>
      <c r="O45" s="12" t="s">
        <v>83</v>
      </c>
      <c r="P45" s="13"/>
    </row>
    <row r="46" spans="2:16" ht="15" hidden="1" outlineLevel="1" x14ac:dyDescent="0.2">
      <c r="B46" s="1" t="str">
        <f t="shared" ref="B46:B53" si="4">B3</f>
        <v>Course code</v>
      </c>
      <c r="C46" s="232">
        <f>C38</f>
        <v>45180</v>
      </c>
      <c r="D46" s="234">
        <f>D38</f>
        <v>37</v>
      </c>
      <c r="E46" s="234" t="str">
        <f>E38</f>
        <v>-</v>
      </c>
      <c r="F46" s="34" t="s">
        <v>58</v>
      </c>
      <c r="G46" s="10"/>
      <c r="H46" s="34" t="s">
        <v>58</v>
      </c>
      <c r="I46" s="10"/>
      <c r="J46" s="24" t="s">
        <v>58</v>
      </c>
      <c r="K46" s="10"/>
      <c r="L46" s="26" t="s">
        <v>58</v>
      </c>
      <c r="M46" s="10"/>
      <c r="N46" s="37" t="s">
        <v>58</v>
      </c>
      <c r="O46" s="10"/>
      <c r="P46" s="11"/>
    </row>
    <row r="47" spans="2:16" hidden="1" outlineLevel="1" x14ac:dyDescent="0.2">
      <c r="B47" s="3" t="str">
        <f t="shared" si="4"/>
        <v>Timeslot</v>
      </c>
      <c r="C47" s="233"/>
      <c r="D47" s="235"/>
      <c r="E47" s="235"/>
      <c r="F47" s="35" t="s">
        <v>198</v>
      </c>
      <c r="G47" s="12"/>
      <c r="H47" s="35" t="s">
        <v>198</v>
      </c>
      <c r="I47" s="12"/>
      <c r="J47" s="36" t="s">
        <v>198</v>
      </c>
      <c r="K47" s="12"/>
      <c r="L47" s="40" t="s">
        <v>198</v>
      </c>
      <c r="M47" s="12"/>
      <c r="N47" s="38" t="s">
        <v>198</v>
      </c>
      <c r="O47" s="12"/>
      <c r="P47" s="13"/>
    </row>
    <row r="48" spans="2:16" ht="15" hidden="1" outlineLevel="1" x14ac:dyDescent="0.2">
      <c r="B48" s="3" t="str">
        <f t="shared" si="4"/>
        <v>Roostertext</v>
      </c>
      <c r="C48" s="233"/>
      <c r="D48" s="235"/>
      <c r="E48" s="235"/>
      <c r="F48" s="35" t="s">
        <v>211</v>
      </c>
      <c r="G48" s="12"/>
      <c r="H48" s="35" t="s">
        <v>211</v>
      </c>
      <c r="I48" s="12"/>
      <c r="J48" s="36" t="s">
        <v>193</v>
      </c>
      <c r="K48" s="12"/>
      <c r="L48" s="27" t="s">
        <v>75</v>
      </c>
      <c r="M48" s="12"/>
      <c r="N48" s="39" t="s">
        <v>212</v>
      </c>
      <c r="O48" s="12"/>
      <c r="P48" s="13"/>
    </row>
    <row r="49" spans="2:16" hidden="1" outlineLevel="1" x14ac:dyDescent="0.2">
      <c r="B49" s="3" t="str">
        <f t="shared" si="4"/>
        <v>Onderwerp (niet op rooster)</v>
      </c>
      <c r="C49" s="233"/>
      <c r="D49" s="235"/>
      <c r="E49" s="235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</row>
    <row r="50" spans="2:16" hidden="1" outlineLevel="1" x14ac:dyDescent="0.2">
      <c r="B50" s="3" t="str">
        <f t="shared" si="4"/>
        <v>Groepen</v>
      </c>
      <c r="C50" s="233"/>
      <c r="D50" s="235"/>
      <c r="E50" s="235"/>
      <c r="F50" s="31" t="s">
        <v>82</v>
      </c>
      <c r="G50" s="12"/>
      <c r="H50" s="31" t="s">
        <v>82</v>
      </c>
      <c r="I50" s="12"/>
      <c r="J50" s="31" t="s">
        <v>82</v>
      </c>
      <c r="K50" s="12"/>
      <c r="L50" s="31" t="s">
        <v>82</v>
      </c>
      <c r="M50" s="12"/>
      <c r="N50" s="31" t="s">
        <v>82</v>
      </c>
      <c r="O50" s="12"/>
      <c r="P50" s="13"/>
    </row>
    <row r="51" spans="2:16" hidden="1" outlineLevel="1" x14ac:dyDescent="0.2">
      <c r="B51" s="3" t="str">
        <f t="shared" si="4"/>
        <v>#studenten</v>
      </c>
      <c r="C51" s="233"/>
      <c r="D51" s="235"/>
      <c r="E51" s="235"/>
      <c r="F51" s="31">
        <v>25</v>
      </c>
      <c r="G51" s="12"/>
      <c r="H51" s="31">
        <v>25</v>
      </c>
      <c r="I51" s="12"/>
      <c r="J51" s="31">
        <v>25</v>
      </c>
      <c r="K51" s="12"/>
      <c r="L51" s="31">
        <v>25</v>
      </c>
      <c r="M51" s="12"/>
      <c r="N51" s="31">
        <v>25</v>
      </c>
      <c r="O51" s="12"/>
      <c r="P51" s="13"/>
    </row>
    <row r="52" spans="2:16" ht="15" hidden="1" outlineLevel="1" x14ac:dyDescent="0.2">
      <c r="B52" s="3" t="str">
        <f t="shared" si="4"/>
        <v>Docenten</v>
      </c>
      <c r="C52" s="233"/>
      <c r="D52" s="235"/>
      <c r="E52" s="235"/>
      <c r="F52" s="31" t="s">
        <v>10</v>
      </c>
      <c r="G52" s="12"/>
      <c r="H52" s="31" t="s">
        <v>8</v>
      </c>
      <c r="I52" s="12"/>
      <c r="J52" s="31" t="s">
        <v>11</v>
      </c>
      <c r="K52" s="12"/>
      <c r="L52" s="31" t="s">
        <v>9</v>
      </c>
      <c r="M52" s="12"/>
      <c r="N52" s="12" t="s">
        <v>10</v>
      </c>
      <c r="O52" s="12"/>
      <c r="P52" s="13"/>
    </row>
    <row r="53" spans="2:16" hidden="1" outlineLevel="1" x14ac:dyDescent="0.2">
      <c r="B53" s="3" t="str">
        <f t="shared" si="4"/>
        <v>Lokalen</v>
      </c>
      <c r="C53" s="233"/>
      <c r="D53" s="235"/>
      <c r="E53" s="235"/>
      <c r="F53" s="31" t="s">
        <v>83</v>
      </c>
      <c r="G53" s="12"/>
      <c r="H53" s="31" t="s">
        <v>83</v>
      </c>
      <c r="I53" s="12"/>
      <c r="J53" s="31" t="s">
        <v>83</v>
      </c>
      <c r="K53" s="12"/>
      <c r="L53" s="31" t="s">
        <v>83</v>
      </c>
      <c r="M53" s="12"/>
      <c r="N53" s="31" t="s">
        <v>83</v>
      </c>
      <c r="O53" s="12"/>
      <c r="P53" s="13"/>
    </row>
    <row r="54" spans="2:16" ht="15" collapsed="1" thickBot="1" x14ac:dyDescent="0.25">
      <c r="B54" s="5"/>
      <c r="C54" s="16"/>
      <c r="D54" s="17"/>
      <c r="E54" s="17"/>
      <c r="F54" s="17"/>
      <c r="G54" s="14"/>
      <c r="H54" s="14"/>
      <c r="I54" s="14"/>
      <c r="J54" s="14"/>
      <c r="K54" s="14"/>
      <c r="L54" s="14"/>
      <c r="M54" s="14"/>
      <c r="N54" s="14"/>
      <c r="O54" s="14"/>
      <c r="P54" s="15"/>
    </row>
    <row r="55" spans="2:16" ht="15" outlineLevel="1" x14ac:dyDescent="0.2">
      <c r="B55" s="1" t="str">
        <f t="shared" ref="B55:B62" si="5">B3</f>
        <v>Course code</v>
      </c>
      <c r="C55" s="232">
        <f>C38</f>
        <v>45180</v>
      </c>
      <c r="D55" s="234">
        <f>D38</f>
        <v>37</v>
      </c>
      <c r="E55" s="234" t="str">
        <f>E38</f>
        <v>-</v>
      </c>
      <c r="F55" s="34" t="s">
        <v>58</v>
      </c>
      <c r="G55" s="34" t="s">
        <v>58</v>
      </c>
      <c r="H55" s="34" t="s">
        <v>58</v>
      </c>
      <c r="I55" s="34" t="s">
        <v>58</v>
      </c>
      <c r="J55" s="24" t="s">
        <v>58</v>
      </c>
      <c r="K55" s="24" t="s">
        <v>58</v>
      </c>
      <c r="L55" s="26" t="s">
        <v>58</v>
      </c>
      <c r="M55" s="26" t="s">
        <v>58</v>
      </c>
      <c r="N55" s="37" t="s">
        <v>58</v>
      </c>
      <c r="O55" s="37" t="s">
        <v>58</v>
      </c>
      <c r="P55" s="11"/>
    </row>
    <row r="56" spans="2:16" ht="15" outlineLevel="1" x14ac:dyDescent="0.2">
      <c r="B56" s="3" t="str">
        <f t="shared" si="5"/>
        <v>Timeslot</v>
      </c>
      <c r="C56" s="233"/>
      <c r="D56" s="235"/>
      <c r="E56" s="235"/>
      <c r="F56" s="41" t="s">
        <v>201</v>
      </c>
      <c r="G56" s="41" t="s">
        <v>201</v>
      </c>
      <c r="H56" s="41" t="s">
        <v>201</v>
      </c>
      <c r="I56" s="41" t="s">
        <v>201</v>
      </c>
      <c r="J56" s="25" t="s">
        <v>201</v>
      </c>
      <c r="K56" s="25" t="s">
        <v>201</v>
      </c>
      <c r="L56" s="27" t="s">
        <v>201</v>
      </c>
      <c r="M56" s="27" t="s">
        <v>201</v>
      </c>
      <c r="N56" s="39" t="s">
        <v>201</v>
      </c>
      <c r="O56" s="39" t="s">
        <v>201</v>
      </c>
      <c r="P56" s="13"/>
    </row>
    <row r="57" spans="2:16" ht="15" outlineLevel="1" x14ac:dyDescent="0.2">
      <c r="B57" s="3" t="str">
        <f t="shared" si="5"/>
        <v>Roostertext</v>
      </c>
      <c r="C57" s="233"/>
      <c r="D57" s="235"/>
      <c r="E57" s="235"/>
      <c r="F57" s="41" t="s">
        <v>213</v>
      </c>
      <c r="G57" s="41" t="s">
        <v>213</v>
      </c>
      <c r="H57" s="41" t="s">
        <v>213</v>
      </c>
      <c r="I57" s="41" t="s">
        <v>213</v>
      </c>
      <c r="J57" s="25" t="s">
        <v>202</v>
      </c>
      <c r="K57" s="25" t="s">
        <v>202</v>
      </c>
      <c r="L57" s="27" t="s">
        <v>203</v>
      </c>
      <c r="M57" s="27" t="s">
        <v>203</v>
      </c>
      <c r="N57" s="39" t="s">
        <v>214</v>
      </c>
      <c r="O57" s="39" t="s">
        <v>214</v>
      </c>
      <c r="P57" s="13"/>
    </row>
    <row r="58" spans="2:16" outlineLevel="1" x14ac:dyDescent="0.2">
      <c r="B58" s="3" t="str">
        <f t="shared" si="5"/>
        <v>Onderwerp (niet op rooster)</v>
      </c>
      <c r="C58" s="233"/>
      <c r="D58" s="235"/>
      <c r="E58" s="235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</row>
    <row r="59" spans="2:16" ht="15" outlineLevel="1" x14ac:dyDescent="0.2">
      <c r="B59" s="3" t="str">
        <f t="shared" si="5"/>
        <v>Groepen</v>
      </c>
      <c r="C59" s="233"/>
      <c r="D59" s="235"/>
      <c r="E59" s="235"/>
      <c r="F59" s="31" t="s">
        <v>63</v>
      </c>
      <c r="G59" s="12" t="s">
        <v>205</v>
      </c>
      <c r="H59" s="31" t="s">
        <v>63</v>
      </c>
      <c r="I59" s="12" t="s">
        <v>205</v>
      </c>
      <c r="J59" s="31" t="s">
        <v>63</v>
      </c>
      <c r="K59" s="12" t="s">
        <v>205</v>
      </c>
      <c r="L59" s="31" t="s">
        <v>63</v>
      </c>
      <c r="M59" s="12" t="s">
        <v>205</v>
      </c>
      <c r="N59" s="31" t="s">
        <v>63</v>
      </c>
      <c r="O59" s="12" t="s">
        <v>205</v>
      </c>
      <c r="P59" s="13"/>
    </row>
    <row r="60" spans="2:16" ht="15" outlineLevel="1" x14ac:dyDescent="0.2">
      <c r="B60" s="3" t="str">
        <f t="shared" si="5"/>
        <v>#studenten</v>
      </c>
      <c r="C60" s="233"/>
      <c r="D60" s="235"/>
      <c r="E60" s="235"/>
      <c r="F60" s="12" t="s">
        <v>195</v>
      </c>
      <c r="G60" s="12" t="s">
        <v>196</v>
      </c>
      <c r="H60" s="12" t="s">
        <v>195</v>
      </c>
      <c r="I60" s="12" t="s">
        <v>196</v>
      </c>
      <c r="J60" s="12" t="s">
        <v>195</v>
      </c>
      <c r="K60" s="12" t="s">
        <v>196</v>
      </c>
      <c r="L60" s="12" t="s">
        <v>195</v>
      </c>
      <c r="M60" s="12" t="s">
        <v>196</v>
      </c>
      <c r="N60" s="12" t="s">
        <v>195</v>
      </c>
      <c r="O60" s="12" t="s">
        <v>196</v>
      </c>
      <c r="P60" s="13"/>
    </row>
    <row r="61" spans="2:16" ht="15" outlineLevel="1" x14ac:dyDescent="0.2">
      <c r="B61" s="3" t="str">
        <f t="shared" si="5"/>
        <v>Docenten</v>
      </c>
      <c r="C61" s="233"/>
      <c r="D61" s="235"/>
      <c r="E61" s="235"/>
      <c r="F61" s="12" t="s">
        <v>8</v>
      </c>
      <c r="G61" s="12" t="s">
        <v>10</v>
      </c>
      <c r="H61" s="12" t="s">
        <v>8</v>
      </c>
      <c r="I61" s="12" t="s">
        <v>102</v>
      </c>
      <c r="J61" s="12" t="s">
        <v>11</v>
      </c>
      <c r="K61" s="12" t="s">
        <v>102</v>
      </c>
      <c r="L61" s="31" t="s">
        <v>9</v>
      </c>
      <c r="M61" s="12" t="s">
        <v>102</v>
      </c>
      <c r="N61" s="12" t="s">
        <v>11</v>
      </c>
      <c r="O61" s="12" t="s">
        <v>102</v>
      </c>
      <c r="P61" s="13"/>
    </row>
    <row r="62" spans="2:16" ht="15" outlineLevel="1" x14ac:dyDescent="0.2">
      <c r="B62" s="3" t="str">
        <f t="shared" si="5"/>
        <v>Lokalen</v>
      </c>
      <c r="C62" s="233"/>
      <c r="D62" s="235"/>
      <c r="E62" s="235"/>
      <c r="F62" s="12" t="s">
        <v>83</v>
      </c>
      <c r="G62" s="12" t="s">
        <v>70</v>
      </c>
      <c r="H62" s="12" t="s">
        <v>83</v>
      </c>
      <c r="I62" s="12" t="s">
        <v>70</v>
      </c>
      <c r="J62" s="12" t="s">
        <v>83</v>
      </c>
      <c r="K62" s="12" t="s">
        <v>70</v>
      </c>
      <c r="L62" s="12" t="s">
        <v>83</v>
      </c>
      <c r="M62" s="12" t="s">
        <v>70</v>
      </c>
      <c r="N62" s="12" t="s">
        <v>83</v>
      </c>
      <c r="O62" s="12" t="s">
        <v>70</v>
      </c>
      <c r="P62" s="13"/>
    </row>
    <row r="63" spans="2:16" ht="15" thickBot="1" x14ac:dyDescent="0.25">
      <c r="B63" s="5"/>
      <c r="C63" s="16"/>
      <c r="D63" s="17"/>
      <c r="E63" s="17"/>
      <c r="F63" s="17"/>
      <c r="G63" s="14"/>
      <c r="H63" s="14"/>
      <c r="I63" s="14"/>
      <c r="J63" s="14"/>
      <c r="K63" s="14"/>
      <c r="L63" s="14"/>
      <c r="M63" s="14"/>
      <c r="N63" s="14"/>
      <c r="O63" s="14"/>
      <c r="P63" s="15"/>
    </row>
    <row r="64" spans="2:16" ht="15" outlineLevel="1" x14ac:dyDescent="0.2">
      <c r="B64" s="1" t="str">
        <f t="shared" ref="B64:B71" si="6">B3</f>
        <v>Course code</v>
      </c>
      <c r="C64" s="232">
        <f>C38</f>
        <v>45180</v>
      </c>
      <c r="D64" s="234">
        <f>D38</f>
        <v>37</v>
      </c>
      <c r="E64" s="234" t="str">
        <f>E38</f>
        <v>-</v>
      </c>
      <c r="F64" s="34" t="s">
        <v>58</v>
      </c>
      <c r="G64" s="10"/>
      <c r="H64" s="34" t="s">
        <v>58</v>
      </c>
      <c r="I64" s="10"/>
      <c r="J64" s="24" t="s">
        <v>58</v>
      </c>
      <c r="K64" s="10"/>
      <c r="L64" s="26" t="s">
        <v>58</v>
      </c>
      <c r="M64" s="10"/>
      <c r="N64" s="37" t="s">
        <v>58</v>
      </c>
      <c r="O64" s="10"/>
      <c r="P64" s="11"/>
    </row>
    <row r="65" spans="2:16" ht="15" outlineLevel="1" x14ac:dyDescent="0.2">
      <c r="B65" s="3" t="str">
        <f t="shared" si="6"/>
        <v>Timeslot</v>
      </c>
      <c r="C65" s="233"/>
      <c r="D65" s="235"/>
      <c r="E65" s="235"/>
      <c r="F65" s="41" t="s">
        <v>208</v>
      </c>
      <c r="G65" s="12"/>
      <c r="H65" s="41" t="s">
        <v>208</v>
      </c>
      <c r="I65" s="12"/>
      <c r="J65" s="25" t="s">
        <v>208</v>
      </c>
      <c r="K65" s="12"/>
      <c r="L65" s="27" t="s">
        <v>208</v>
      </c>
      <c r="M65" s="12"/>
      <c r="N65" s="39" t="s">
        <v>208</v>
      </c>
      <c r="O65" s="12"/>
      <c r="P65" s="13"/>
    </row>
    <row r="66" spans="2:16" ht="15" outlineLevel="1" x14ac:dyDescent="0.2">
      <c r="B66" s="3" t="str">
        <f t="shared" si="6"/>
        <v>Roostertext</v>
      </c>
      <c r="C66" s="233"/>
      <c r="D66" s="235"/>
      <c r="E66" s="235"/>
      <c r="F66" s="41" t="s">
        <v>213</v>
      </c>
      <c r="G66" s="12"/>
      <c r="H66" s="41" t="s">
        <v>213</v>
      </c>
      <c r="I66" s="12"/>
      <c r="J66" s="25" t="s">
        <v>202</v>
      </c>
      <c r="K66" s="12"/>
      <c r="L66" s="27" t="s">
        <v>203</v>
      </c>
      <c r="M66" s="12"/>
      <c r="N66" s="39" t="s">
        <v>214</v>
      </c>
      <c r="O66" s="12"/>
      <c r="P66" s="13"/>
    </row>
    <row r="67" spans="2:16" outlineLevel="1" x14ac:dyDescent="0.2">
      <c r="B67" s="3" t="str">
        <f t="shared" si="6"/>
        <v>Onderwerp (niet op rooster)</v>
      </c>
      <c r="C67" s="233"/>
      <c r="D67" s="235"/>
      <c r="E67" s="235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</row>
    <row r="68" spans="2:16" ht="15" outlineLevel="1" x14ac:dyDescent="0.2">
      <c r="B68" s="3" t="str">
        <f t="shared" si="6"/>
        <v>Groepen</v>
      </c>
      <c r="C68" s="233"/>
      <c r="D68" s="235"/>
      <c r="E68" s="235"/>
      <c r="F68" s="12" t="s">
        <v>209</v>
      </c>
      <c r="G68" s="12"/>
      <c r="H68" s="12" t="s">
        <v>209</v>
      </c>
      <c r="I68" s="12"/>
      <c r="J68" s="12" t="s">
        <v>209</v>
      </c>
      <c r="K68" s="12"/>
      <c r="L68" s="12" t="s">
        <v>209</v>
      </c>
      <c r="M68" s="12"/>
      <c r="N68" s="12" t="s">
        <v>209</v>
      </c>
      <c r="O68" s="12"/>
      <c r="P68" s="13"/>
    </row>
    <row r="69" spans="2:16" outlineLevel="1" x14ac:dyDescent="0.2">
      <c r="B69" s="3" t="str">
        <f t="shared" si="6"/>
        <v>#studenten</v>
      </c>
      <c r="C69" s="233"/>
      <c r="D69" s="235"/>
      <c r="E69" s="235"/>
      <c r="F69" s="21">
        <v>25</v>
      </c>
      <c r="G69" s="12"/>
      <c r="H69" s="21">
        <v>25</v>
      </c>
      <c r="I69" s="12"/>
      <c r="J69" s="21">
        <v>25</v>
      </c>
      <c r="K69" s="12"/>
      <c r="L69" s="21">
        <v>25</v>
      </c>
      <c r="M69" s="12"/>
      <c r="N69" s="21">
        <v>25</v>
      </c>
      <c r="O69" s="12"/>
      <c r="P69" s="13"/>
    </row>
    <row r="70" spans="2:16" ht="15" outlineLevel="1" x14ac:dyDescent="0.2">
      <c r="B70" s="3" t="str">
        <f t="shared" si="6"/>
        <v>Docenten</v>
      </c>
      <c r="C70" s="233"/>
      <c r="D70" s="235"/>
      <c r="E70" s="235"/>
      <c r="F70" s="12" t="s">
        <v>10</v>
      </c>
      <c r="G70" s="12"/>
      <c r="H70" s="12" t="s">
        <v>8</v>
      </c>
      <c r="I70" s="12"/>
      <c r="J70" s="12" t="s">
        <v>11</v>
      </c>
      <c r="K70" s="12"/>
      <c r="L70" s="31" t="s">
        <v>9</v>
      </c>
      <c r="M70" s="12"/>
      <c r="N70" s="12" t="s">
        <v>11</v>
      </c>
      <c r="O70" s="12"/>
      <c r="P70" s="13"/>
    </row>
    <row r="71" spans="2:16" ht="15" outlineLevel="1" x14ac:dyDescent="0.2">
      <c r="B71" s="3" t="str">
        <f t="shared" si="6"/>
        <v>Lokalen</v>
      </c>
      <c r="C71" s="233"/>
      <c r="D71" s="235"/>
      <c r="E71" s="235"/>
      <c r="F71" s="12" t="s">
        <v>83</v>
      </c>
      <c r="G71" s="12"/>
      <c r="H71" s="12" t="s">
        <v>83</v>
      </c>
      <c r="I71" s="12"/>
      <c r="J71" s="12" t="s">
        <v>83</v>
      </c>
      <c r="K71" s="12"/>
      <c r="L71" s="12" t="s">
        <v>83</v>
      </c>
      <c r="M71" s="12"/>
      <c r="N71" s="12" t="s">
        <v>83</v>
      </c>
      <c r="O71" s="12"/>
      <c r="P71" s="13"/>
    </row>
    <row r="72" spans="2:16" ht="15" thickBot="1" x14ac:dyDescent="0.25">
      <c r="B72" s="5"/>
      <c r="C72" s="16"/>
      <c r="D72" s="17"/>
      <c r="E72" s="17"/>
      <c r="F72" s="17"/>
      <c r="G72" s="14"/>
      <c r="H72" s="14"/>
      <c r="I72" s="14"/>
      <c r="J72" s="14"/>
      <c r="K72" s="14"/>
      <c r="L72" s="14"/>
      <c r="M72" s="14"/>
      <c r="N72" s="14"/>
      <c r="O72" s="14"/>
      <c r="P72" s="15"/>
    </row>
    <row r="73" spans="2:16" ht="15" x14ac:dyDescent="0.2">
      <c r="B73" s="18" t="str">
        <f t="shared" ref="B73:B80" si="7">B38</f>
        <v>Course code</v>
      </c>
      <c r="C73" s="232">
        <f>C38+7</f>
        <v>45187</v>
      </c>
      <c r="D73" s="234">
        <f>D38+1</f>
        <v>38</v>
      </c>
      <c r="E73" s="234">
        <v>2</v>
      </c>
      <c r="F73" s="33" t="s">
        <v>58</v>
      </c>
      <c r="G73" s="34" t="s">
        <v>58</v>
      </c>
      <c r="H73" s="24" t="s">
        <v>58</v>
      </c>
      <c r="I73" s="24" t="s">
        <v>58</v>
      </c>
      <c r="J73" s="42" t="s">
        <v>58</v>
      </c>
      <c r="K73" s="42" t="s">
        <v>58</v>
      </c>
      <c r="L73" s="34" t="s">
        <v>58</v>
      </c>
      <c r="M73" s="34" t="s">
        <v>58</v>
      </c>
      <c r="N73" s="34" t="s">
        <v>58</v>
      </c>
      <c r="O73" s="34" t="s">
        <v>58</v>
      </c>
      <c r="P73" s="11"/>
    </row>
    <row r="74" spans="2:16" x14ac:dyDescent="0.2">
      <c r="B74" s="19" t="str">
        <f t="shared" si="7"/>
        <v>Timeslot</v>
      </c>
      <c r="C74" s="233"/>
      <c r="D74" s="235"/>
      <c r="E74" s="235"/>
      <c r="F74" s="35" t="s">
        <v>191</v>
      </c>
      <c r="G74" s="35" t="s">
        <v>191</v>
      </c>
      <c r="H74" s="36" t="s">
        <v>191</v>
      </c>
      <c r="I74" s="36" t="s">
        <v>191</v>
      </c>
      <c r="J74" s="43" t="s">
        <v>191</v>
      </c>
      <c r="K74" s="43" t="s">
        <v>191</v>
      </c>
      <c r="L74" s="35" t="s">
        <v>191</v>
      </c>
      <c r="M74" s="35" t="s">
        <v>191</v>
      </c>
      <c r="N74" s="35" t="s">
        <v>191</v>
      </c>
      <c r="O74" s="35" t="s">
        <v>191</v>
      </c>
      <c r="P74" s="13"/>
    </row>
    <row r="75" spans="2:16" ht="15" x14ac:dyDescent="0.2">
      <c r="B75" s="19" t="str">
        <f t="shared" si="7"/>
        <v>Roostertext</v>
      </c>
      <c r="C75" s="233"/>
      <c r="D75" s="235"/>
      <c r="E75" s="235"/>
      <c r="F75" s="35" t="s">
        <v>215</v>
      </c>
      <c r="G75" s="35" t="s">
        <v>215</v>
      </c>
      <c r="H75" s="36" t="s">
        <v>193</v>
      </c>
      <c r="I75" s="36" t="s">
        <v>193</v>
      </c>
      <c r="J75" s="43" t="s">
        <v>75</v>
      </c>
      <c r="K75" s="44" t="s">
        <v>75</v>
      </c>
      <c r="L75" s="41" t="s">
        <v>216</v>
      </c>
      <c r="M75" s="41" t="s">
        <v>216</v>
      </c>
      <c r="N75" s="41" t="s">
        <v>217</v>
      </c>
      <c r="O75" s="41" t="s">
        <v>217</v>
      </c>
      <c r="P75" s="13"/>
    </row>
    <row r="76" spans="2:16" x14ac:dyDescent="0.2">
      <c r="B76" s="19" t="str">
        <f t="shared" si="7"/>
        <v>Onderwerp (niet op rooster)</v>
      </c>
      <c r="C76" s="233"/>
      <c r="D76" s="235"/>
      <c r="E76" s="235"/>
      <c r="F76" s="31"/>
      <c r="G76" s="12"/>
      <c r="H76" s="12"/>
      <c r="I76" s="12"/>
      <c r="J76" s="12"/>
      <c r="K76" s="12"/>
      <c r="L76" s="12"/>
      <c r="M76" s="12"/>
      <c r="N76" s="12"/>
      <c r="O76" s="12"/>
      <c r="P76" s="13"/>
    </row>
    <row r="77" spans="2:16" ht="15" x14ac:dyDescent="0.2">
      <c r="B77" s="19" t="str">
        <f t="shared" si="7"/>
        <v>Groepen</v>
      </c>
      <c r="C77" s="233"/>
      <c r="D77" s="235"/>
      <c r="E77" s="235"/>
      <c r="F77" s="31" t="s">
        <v>63</v>
      </c>
      <c r="G77" s="12" t="s">
        <v>84</v>
      </c>
      <c r="H77" s="31" t="s">
        <v>63</v>
      </c>
      <c r="I77" s="12" t="s">
        <v>84</v>
      </c>
      <c r="J77" s="31" t="s">
        <v>63</v>
      </c>
      <c r="K77" s="12" t="s">
        <v>84</v>
      </c>
      <c r="L77" s="31" t="s">
        <v>63</v>
      </c>
      <c r="M77" s="12" t="s">
        <v>84</v>
      </c>
      <c r="N77" s="31" t="s">
        <v>63</v>
      </c>
      <c r="O77" s="12" t="s">
        <v>84</v>
      </c>
      <c r="P77" s="13"/>
    </row>
    <row r="78" spans="2:16" ht="15" x14ac:dyDescent="0.2">
      <c r="B78" s="19" t="str">
        <f t="shared" si="7"/>
        <v>#studenten</v>
      </c>
      <c r="C78" s="233"/>
      <c r="D78" s="235"/>
      <c r="E78" s="235"/>
      <c r="F78" s="31">
        <v>30</v>
      </c>
      <c r="G78" s="12" t="s">
        <v>196</v>
      </c>
      <c r="H78" s="31">
        <v>30</v>
      </c>
      <c r="I78" s="31">
        <v>25</v>
      </c>
      <c r="J78" s="12" t="s">
        <v>195</v>
      </c>
      <c r="K78" s="12" t="s">
        <v>196</v>
      </c>
      <c r="L78" s="12" t="s">
        <v>195</v>
      </c>
      <c r="M78" s="12" t="s">
        <v>196</v>
      </c>
      <c r="N78" s="12" t="s">
        <v>195</v>
      </c>
      <c r="O78" s="12" t="s">
        <v>196</v>
      </c>
      <c r="P78" s="13"/>
    </row>
    <row r="79" spans="2:16" ht="15" x14ac:dyDescent="0.2">
      <c r="B79" s="19" t="str">
        <f t="shared" si="7"/>
        <v>Docenten</v>
      </c>
      <c r="C79" s="233"/>
      <c r="D79" s="235"/>
      <c r="E79" s="235"/>
      <c r="F79" s="31" t="s">
        <v>8</v>
      </c>
      <c r="G79" s="12" t="s">
        <v>10</v>
      </c>
      <c r="H79" s="31" t="s">
        <v>11</v>
      </c>
      <c r="I79" s="31" t="s">
        <v>102</v>
      </c>
      <c r="J79" s="12" t="s">
        <v>9</v>
      </c>
      <c r="K79" s="31" t="s">
        <v>102</v>
      </c>
      <c r="L79" s="12" t="s">
        <v>218</v>
      </c>
      <c r="M79" s="31" t="s">
        <v>102</v>
      </c>
      <c r="N79" s="12" t="s">
        <v>8</v>
      </c>
      <c r="O79" s="31" t="s">
        <v>102</v>
      </c>
      <c r="P79" s="13"/>
    </row>
    <row r="80" spans="2:16" ht="16" thickBot="1" x14ac:dyDescent="0.25">
      <c r="B80" s="19" t="str">
        <f t="shared" si="7"/>
        <v>Lokalen</v>
      </c>
      <c r="C80" s="233"/>
      <c r="D80" s="235"/>
      <c r="E80" s="235"/>
      <c r="F80" s="31" t="s">
        <v>83</v>
      </c>
      <c r="G80" s="12" t="s">
        <v>70</v>
      </c>
      <c r="H80" s="31" t="s">
        <v>83</v>
      </c>
      <c r="I80" s="31" t="s">
        <v>70</v>
      </c>
      <c r="J80" s="12" t="s">
        <v>83</v>
      </c>
      <c r="K80" s="31" t="s">
        <v>70</v>
      </c>
      <c r="L80" s="12" t="s">
        <v>83</v>
      </c>
      <c r="M80" s="31" t="s">
        <v>70</v>
      </c>
      <c r="N80" s="31" t="s">
        <v>70</v>
      </c>
      <c r="O80" s="12" t="s">
        <v>83</v>
      </c>
      <c r="P80" s="13"/>
    </row>
    <row r="81" spans="2:16" ht="13" customHeight="1" outlineLevel="1" x14ac:dyDescent="0.2">
      <c r="B81" s="18" t="str">
        <f t="shared" ref="B81:B88" si="8">B38</f>
        <v>Course code</v>
      </c>
      <c r="C81" s="232">
        <f>C73</f>
        <v>45187</v>
      </c>
      <c r="D81" s="234">
        <f>D73</f>
        <v>38</v>
      </c>
      <c r="E81" s="234">
        <f>E73</f>
        <v>2</v>
      </c>
      <c r="F81" s="34" t="s">
        <v>58</v>
      </c>
      <c r="G81" s="10"/>
      <c r="H81" s="24" t="s">
        <v>58</v>
      </c>
      <c r="I81" s="10"/>
      <c r="J81" s="26" t="s">
        <v>58</v>
      </c>
      <c r="K81" s="10"/>
      <c r="L81" s="34" t="s">
        <v>58</v>
      </c>
      <c r="M81" s="10"/>
      <c r="N81" s="34" t="s">
        <v>58</v>
      </c>
      <c r="O81" s="10"/>
      <c r="P81" s="11"/>
    </row>
    <row r="82" spans="2:16" ht="13" customHeight="1" outlineLevel="1" x14ac:dyDescent="0.2">
      <c r="B82" s="19" t="str">
        <f t="shared" si="8"/>
        <v>Timeslot</v>
      </c>
      <c r="C82" s="233"/>
      <c r="D82" s="235"/>
      <c r="E82" s="235"/>
      <c r="F82" s="35" t="s">
        <v>198</v>
      </c>
      <c r="G82" s="12"/>
      <c r="H82" s="36" t="s">
        <v>198</v>
      </c>
      <c r="I82" s="12"/>
      <c r="J82" s="40" t="s">
        <v>198</v>
      </c>
      <c r="K82" s="12"/>
      <c r="L82" s="35" t="s">
        <v>198</v>
      </c>
      <c r="M82" s="12"/>
      <c r="N82" s="35" t="s">
        <v>198</v>
      </c>
      <c r="O82" s="12"/>
      <c r="P82" s="13"/>
    </row>
    <row r="83" spans="2:16" ht="13" customHeight="1" outlineLevel="1" x14ac:dyDescent="0.2">
      <c r="B83" s="19" t="str">
        <f t="shared" si="8"/>
        <v>Roostertext</v>
      </c>
      <c r="C83" s="233"/>
      <c r="D83" s="235"/>
      <c r="E83" s="235"/>
      <c r="F83" s="35" t="s">
        <v>219</v>
      </c>
      <c r="G83" s="12"/>
      <c r="H83" s="36" t="s">
        <v>193</v>
      </c>
      <c r="I83" s="12"/>
      <c r="J83" s="40" t="s">
        <v>75</v>
      </c>
      <c r="K83" s="12"/>
      <c r="L83" s="41" t="s">
        <v>220</v>
      </c>
      <c r="M83" s="12"/>
      <c r="N83" s="41" t="s">
        <v>217</v>
      </c>
      <c r="O83" s="12"/>
      <c r="P83" s="13"/>
    </row>
    <row r="84" spans="2:16" ht="13" customHeight="1" outlineLevel="1" x14ac:dyDescent="0.2">
      <c r="B84" s="19" t="str">
        <f t="shared" si="8"/>
        <v>Onderwerp (niet op rooster)</v>
      </c>
      <c r="C84" s="233"/>
      <c r="D84" s="235"/>
      <c r="E84" s="23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3"/>
    </row>
    <row r="85" spans="2:16" ht="13" customHeight="1" outlineLevel="1" x14ac:dyDescent="0.2">
      <c r="B85" s="19" t="str">
        <f t="shared" si="8"/>
        <v>Groepen</v>
      </c>
      <c r="C85" s="233"/>
      <c r="D85" s="235"/>
      <c r="E85" s="235"/>
      <c r="F85" s="31" t="s">
        <v>82</v>
      </c>
      <c r="G85" s="12"/>
      <c r="H85" s="31" t="s">
        <v>82</v>
      </c>
      <c r="I85" s="12"/>
      <c r="J85" s="31" t="s">
        <v>82</v>
      </c>
      <c r="K85" s="12"/>
      <c r="L85" s="31" t="s">
        <v>82</v>
      </c>
      <c r="M85" s="12"/>
      <c r="N85" s="31" t="s">
        <v>82</v>
      </c>
      <c r="O85" s="12"/>
      <c r="P85" s="13"/>
    </row>
    <row r="86" spans="2:16" ht="13" customHeight="1" outlineLevel="1" x14ac:dyDescent="0.2">
      <c r="B86" s="19" t="str">
        <f t="shared" si="8"/>
        <v>#studenten</v>
      </c>
      <c r="C86" s="233"/>
      <c r="D86" s="235"/>
      <c r="E86" s="235"/>
      <c r="F86" s="31">
        <v>25</v>
      </c>
      <c r="G86" s="12"/>
      <c r="H86" s="31">
        <v>25</v>
      </c>
      <c r="I86" s="12"/>
      <c r="J86" s="31">
        <v>25</v>
      </c>
      <c r="K86" s="12"/>
      <c r="L86" s="31">
        <v>25</v>
      </c>
      <c r="M86" s="12"/>
      <c r="N86" s="31">
        <v>25</v>
      </c>
      <c r="O86" s="12"/>
      <c r="P86" s="13"/>
    </row>
    <row r="87" spans="2:16" ht="13" customHeight="1" outlineLevel="1" x14ac:dyDescent="0.2">
      <c r="B87" s="19" t="str">
        <f t="shared" si="8"/>
        <v>Docenten</v>
      </c>
      <c r="C87" s="233"/>
      <c r="D87" s="235"/>
      <c r="E87" s="235"/>
      <c r="F87" s="31" t="s">
        <v>10</v>
      </c>
      <c r="G87" s="12"/>
      <c r="H87" s="31" t="s">
        <v>11</v>
      </c>
      <c r="I87" s="12"/>
      <c r="J87" s="31" t="s">
        <v>9</v>
      </c>
      <c r="K87" s="12"/>
      <c r="L87" s="31" t="s">
        <v>10</v>
      </c>
      <c r="M87" s="12"/>
      <c r="N87" s="12" t="s">
        <v>8</v>
      </c>
      <c r="O87" s="12"/>
      <c r="P87" s="13"/>
    </row>
    <row r="88" spans="2:16" ht="13" customHeight="1" outlineLevel="1" x14ac:dyDescent="0.2">
      <c r="B88" s="19" t="str">
        <f t="shared" si="8"/>
        <v>Lokalen</v>
      </c>
      <c r="C88" s="233"/>
      <c r="D88" s="235"/>
      <c r="E88" s="235"/>
      <c r="F88" s="31" t="s">
        <v>83</v>
      </c>
      <c r="G88" s="12"/>
      <c r="H88" s="31" t="s">
        <v>83</v>
      </c>
      <c r="I88" s="12"/>
      <c r="J88" s="31" t="s">
        <v>83</v>
      </c>
      <c r="K88" s="12"/>
      <c r="L88" s="31" t="s">
        <v>83</v>
      </c>
      <c r="M88" s="12"/>
      <c r="N88" s="31" t="s">
        <v>83</v>
      </c>
      <c r="O88" s="12"/>
      <c r="P88" s="13"/>
    </row>
    <row r="89" spans="2:16" ht="15" thickBot="1" x14ac:dyDescent="0.25">
      <c r="B89" s="20"/>
      <c r="C89" s="16"/>
      <c r="D89" s="17"/>
      <c r="E89" s="17"/>
      <c r="F89" s="17"/>
      <c r="G89" s="14"/>
      <c r="H89" s="14"/>
      <c r="I89" s="14"/>
      <c r="J89" s="14"/>
      <c r="K89" s="14"/>
      <c r="L89" s="14"/>
      <c r="M89" s="14"/>
      <c r="N89" s="14"/>
      <c r="O89" s="14"/>
      <c r="P89" s="15"/>
    </row>
    <row r="90" spans="2:16" ht="13" customHeight="1" outlineLevel="1" x14ac:dyDescent="0.2">
      <c r="B90" s="18" t="str">
        <f t="shared" ref="B90:B97" si="9">B38</f>
        <v>Course code</v>
      </c>
      <c r="C90" s="232">
        <f>C73</f>
        <v>45187</v>
      </c>
      <c r="D90" s="234">
        <f>D73</f>
        <v>38</v>
      </c>
      <c r="E90" s="234">
        <f>E73</f>
        <v>2</v>
      </c>
      <c r="F90" s="34" t="s">
        <v>58</v>
      </c>
      <c r="G90" s="34" t="s">
        <v>58</v>
      </c>
      <c r="H90" s="24" t="s">
        <v>58</v>
      </c>
      <c r="I90" s="24" t="s">
        <v>58</v>
      </c>
      <c r="J90" s="26" t="s">
        <v>58</v>
      </c>
      <c r="K90" s="26" t="s">
        <v>58</v>
      </c>
      <c r="L90" s="34" t="s">
        <v>58</v>
      </c>
      <c r="M90" s="34" t="s">
        <v>58</v>
      </c>
      <c r="N90" s="34" t="s">
        <v>58</v>
      </c>
      <c r="O90" s="34" t="s">
        <v>58</v>
      </c>
      <c r="P90" s="11"/>
    </row>
    <row r="91" spans="2:16" ht="13" customHeight="1" outlineLevel="1" x14ac:dyDescent="0.2">
      <c r="B91" s="19" t="str">
        <f t="shared" si="9"/>
        <v>Timeslot</v>
      </c>
      <c r="C91" s="233"/>
      <c r="D91" s="235"/>
      <c r="E91" s="235"/>
      <c r="F91" s="41" t="s">
        <v>201</v>
      </c>
      <c r="G91" s="41" t="s">
        <v>201</v>
      </c>
      <c r="H91" s="25" t="s">
        <v>201</v>
      </c>
      <c r="I91" s="25" t="s">
        <v>201</v>
      </c>
      <c r="J91" s="27" t="s">
        <v>201</v>
      </c>
      <c r="K91" s="27" t="s">
        <v>201</v>
      </c>
      <c r="L91" s="41" t="s">
        <v>201</v>
      </c>
      <c r="M91" s="41" t="s">
        <v>201</v>
      </c>
      <c r="N91" s="41" t="s">
        <v>201</v>
      </c>
      <c r="O91" s="41" t="s">
        <v>201</v>
      </c>
      <c r="P91" s="13"/>
    </row>
    <row r="92" spans="2:16" ht="13" customHeight="1" outlineLevel="1" x14ac:dyDescent="0.2">
      <c r="B92" s="19" t="str">
        <f t="shared" si="9"/>
        <v>Roostertext</v>
      </c>
      <c r="C92" s="233"/>
      <c r="D92" s="235"/>
      <c r="E92" s="235"/>
      <c r="F92" s="41" t="s">
        <v>213</v>
      </c>
      <c r="G92" s="41" t="s">
        <v>213</v>
      </c>
      <c r="H92" s="25" t="s">
        <v>202</v>
      </c>
      <c r="I92" s="25" t="s">
        <v>202</v>
      </c>
      <c r="J92" s="27" t="s">
        <v>203</v>
      </c>
      <c r="K92" s="27" t="s">
        <v>203</v>
      </c>
      <c r="L92" s="41" t="s">
        <v>213</v>
      </c>
      <c r="M92" s="41" t="s">
        <v>213</v>
      </c>
      <c r="N92" s="41" t="s">
        <v>213</v>
      </c>
      <c r="O92" s="41" t="s">
        <v>213</v>
      </c>
      <c r="P92" s="13"/>
    </row>
    <row r="93" spans="2:16" ht="13" customHeight="1" outlineLevel="1" x14ac:dyDescent="0.2">
      <c r="B93" s="19" t="str">
        <f t="shared" si="9"/>
        <v>Onderwerp (niet op rooster)</v>
      </c>
      <c r="C93" s="233"/>
      <c r="D93" s="235"/>
      <c r="E93" s="235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3"/>
    </row>
    <row r="94" spans="2:16" ht="13" customHeight="1" outlineLevel="1" x14ac:dyDescent="0.2">
      <c r="B94" s="19" t="str">
        <f t="shared" si="9"/>
        <v>Groepen</v>
      </c>
      <c r="C94" s="233"/>
      <c r="D94" s="235"/>
      <c r="E94" s="235"/>
      <c r="F94" s="31" t="s">
        <v>63</v>
      </c>
      <c r="G94" s="12" t="s">
        <v>205</v>
      </c>
      <c r="H94" s="31" t="s">
        <v>63</v>
      </c>
      <c r="I94" s="12" t="s">
        <v>205</v>
      </c>
      <c r="J94" s="31" t="s">
        <v>63</v>
      </c>
      <c r="K94" s="12" t="s">
        <v>205</v>
      </c>
      <c r="L94" s="31" t="s">
        <v>63</v>
      </c>
      <c r="M94" s="12" t="s">
        <v>205</v>
      </c>
      <c r="N94" s="31" t="s">
        <v>63</v>
      </c>
      <c r="O94" s="12" t="s">
        <v>205</v>
      </c>
      <c r="P94" s="13"/>
    </row>
    <row r="95" spans="2:16" ht="13" customHeight="1" outlineLevel="1" x14ac:dyDescent="0.2">
      <c r="B95" s="19" t="str">
        <f t="shared" si="9"/>
        <v>#studenten</v>
      </c>
      <c r="C95" s="233"/>
      <c r="D95" s="235"/>
      <c r="E95" s="235"/>
      <c r="F95" s="12" t="s">
        <v>195</v>
      </c>
      <c r="G95" s="12" t="s">
        <v>196</v>
      </c>
      <c r="H95" s="12" t="s">
        <v>195</v>
      </c>
      <c r="I95" s="12" t="s">
        <v>196</v>
      </c>
      <c r="J95" s="12" t="s">
        <v>195</v>
      </c>
      <c r="K95" s="12" t="s">
        <v>196</v>
      </c>
      <c r="L95" s="12" t="s">
        <v>195</v>
      </c>
      <c r="M95" s="12" t="s">
        <v>196</v>
      </c>
      <c r="N95" s="12" t="s">
        <v>195</v>
      </c>
      <c r="O95" s="12" t="s">
        <v>196</v>
      </c>
      <c r="P95" s="13"/>
    </row>
    <row r="96" spans="2:16" ht="13" customHeight="1" outlineLevel="1" x14ac:dyDescent="0.2">
      <c r="B96" s="19" t="str">
        <f t="shared" si="9"/>
        <v>Docenten</v>
      </c>
      <c r="C96" s="233"/>
      <c r="D96" s="235"/>
      <c r="E96" s="235"/>
      <c r="F96" s="12" t="s">
        <v>8</v>
      </c>
      <c r="G96" s="12" t="s">
        <v>10</v>
      </c>
      <c r="H96" s="12" t="s">
        <v>11</v>
      </c>
      <c r="I96" s="12" t="s">
        <v>102</v>
      </c>
      <c r="J96" s="12" t="s">
        <v>11</v>
      </c>
      <c r="K96" s="12" t="s">
        <v>102</v>
      </c>
      <c r="L96" s="31" t="s">
        <v>9</v>
      </c>
      <c r="M96" s="12" t="s">
        <v>102</v>
      </c>
      <c r="N96" s="12" t="s">
        <v>11</v>
      </c>
      <c r="O96" s="12" t="s">
        <v>102</v>
      </c>
      <c r="P96" s="13"/>
    </row>
    <row r="97" spans="2:16" ht="13" customHeight="1" outlineLevel="1" x14ac:dyDescent="0.2">
      <c r="B97" s="19" t="str">
        <f t="shared" si="9"/>
        <v>Lokalen</v>
      </c>
      <c r="C97" s="233"/>
      <c r="D97" s="235"/>
      <c r="E97" s="235"/>
      <c r="F97" s="12" t="s">
        <v>83</v>
      </c>
      <c r="G97" s="12" t="s">
        <v>70</v>
      </c>
      <c r="H97" s="12" t="s">
        <v>83</v>
      </c>
      <c r="I97" s="12" t="s">
        <v>70</v>
      </c>
      <c r="J97" s="12" t="s">
        <v>83</v>
      </c>
      <c r="K97" s="12" t="s">
        <v>70</v>
      </c>
      <c r="L97" s="12" t="s">
        <v>83</v>
      </c>
      <c r="M97" s="12" t="s">
        <v>70</v>
      </c>
      <c r="N97" s="12" t="s">
        <v>83</v>
      </c>
      <c r="O97" s="12" t="s">
        <v>70</v>
      </c>
      <c r="P97" s="13"/>
    </row>
    <row r="98" spans="2:16" ht="15" thickBot="1" x14ac:dyDescent="0.25">
      <c r="B98" s="20"/>
      <c r="C98" s="16"/>
      <c r="D98" s="17"/>
      <c r="E98" s="17"/>
      <c r="F98" s="17"/>
      <c r="G98" s="14"/>
      <c r="H98" s="14"/>
      <c r="I98" s="14"/>
      <c r="J98" s="14"/>
      <c r="K98" s="14"/>
      <c r="L98" s="14"/>
      <c r="M98" s="14"/>
      <c r="N98" s="14"/>
      <c r="O98" s="14"/>
      <c r="P98" s="15"/>
    </row>
    <row r="99" spans="2:16" ht="13" customHeight="1" outlineLevel="1" x14ac:dyDescent="0.2">
      <c r="B99" s="18" t="str">
        <f t="shared" ref="B99:B106" si="10">B38</f>
        <v>Course code</v>
      </c>
      <c r="C99" s="232">
        <f>C73</f>
        <v>45187</v>
      </c>
      <c r="D99" s="234">
        <f>D73</f>
        <v>38</v>
      </c>
      <c r="E99" s="234">
        <f>E73</f>
        <v>2</v>
      </c>
      <c r="F99" s="34" t="s">
        <v>58</v>
      </c>
      <c r="G99" s="10"/>
      <c r="H99" s="24" t="s">
        <v>58</v>
      </c>
      <c r="I99" s="10"/>
      <c r="J99" s="26" t="s">
        <v>58</v>
      </c>
      <c r="K99" s="10"/>
      <c r="L99" s="34" t="s">
        <v>58</v>
      </c>
      <c r="M99" s="10"/>
      <c r="N99" s="34" t="s">
        <v>58</v>
      </c>
      <c r="O99" s="10"/>
      <c r="P99" s="11"/>
    </row>
    <row r="100" spans="2:16" ht="13" customHeight="1" outlineLevel="1" x14ac:dyDescent="0.2">
      <c r="B100" s="19" t="str">
        <f t="shared" si="10"/>
        <v>Timeslot</v>
      </c>
      <c r="C100" s="233"/>
      <c r="D100" s="235"/>
      <c r="E100" s="235"/>
      <c r="F100" s="41" t="s">
        <v>208</v>
      </c>
      <c r="G100" s="12"/>
      <c r="H100" s="25" t="s">
        <v>208</v>
      </c>
      <c r="I100" s="12"/>
      <c r="J100" s="27" t="s">
        <v>208</v>
      </c>
      <c r="K100" s="12"/>
      <c r="L100" s="41" t="s">
        <v>208</v>
      </c>
      <c r="M100" s="12"/>
      <c r="N100" s="41" t="s">
        <v>208</v>
      </c>
      <c r="O100" s="12"/>
      <c r="P100" s="13"/>
    </row>
    <row r="101" spans="2:16" ht="13" customHeight="1" outlineLevel="1" x14ac:dyDescent="0.2">
      <c r="B101" s="19" t="str">
        <f t="shared" si="10"/>
        <v>Roostertext</v>
      </c>
      <c r="C101" s="233"/>
      <c r="D101" s="235"/>
      <c r="E101" s="235"/>
      <c r="F101" s="41" t="s">
        <v>213</v>
      </c>
      <c r="G101" s="12"/>
      <c r="H101" s="25" t="s">
        <v>202</v>
      </c>
      <c r="I101" s="12"/>
      <c r="J101" s="27" t="s">
        <v>203</v>
      </c>
      <c r="K101" s="12"/>
      <c r="L101" s="41" t="s">
        <v>213</v>
      </c>
      <c r="M101" s="12"/>
      <c r="N101" s="41" t="s">
        <v>213</v>
      </c>
      <c r="O101" s="12"/>
      <c r="P101" s="13"/>
    </row>
    <row r="102" spans="2:16" ht="13" customHeight="1" outlineLevel="1" x14ac:dyDescent="0.2">
      <c r="B102" s="19" t="str">
        <f t="shared" si="10"/>
        <v>Onderwerp (niet op rooster)</v>
      </c>
      <c r="C102" s="233"/>
      <c r="D102" s="235"/>
      <c r="E102" s="23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3"/>
    </row>
    <row r="103" spans="2:16" ht="13" customHeight="1" outlineLevel="1" x14ac:dyDescent="0.2">
      <c r="B103" s="19" t="str">
        <f t="shared" si="10"/>
        <v>Groepen</v>
      </c>
      <c r="C103" s="233"/>
      <c r="D103" s="235"/>
      <c r="E103" s="235"/>
      <c r="F103" s="12" t="s">
        <v>209</v>
      </c>
      <c r="G103" s="12"/>
      <c r="H103" s="12" t="s">
        <v>209</v>
      </c>
      <c r="I103" s="12"/>
      <c r="J103" s="12" t="s">
        <v>209</v>
      </c>
      <c r="K103" s="12"/>
      <c r="L103" s="12" t="s">
        <v>209</v>
      </c>
      <c r="M103" s="12"/>
      <c r="N103" s="12" t="s">
        <v>209</v>
      </c>
      <c r="O103" s="12"/>
      <c r="P103" s="13"/>
    </row>
    <row r="104" spans="2:16" ht="13" customHeight="1" outlineLevel="1" x14ac:dyDescent="0.2">
      <c r="B104" s="19" t="str">
        <f t="shared" si="10"/>
        <v>#studenten</v>
      </c>
      <c r="C104" s="233"/>
      <c r="D104" s="235"/>
      <c r="E104" s="235"/>
      <c r="F104" s="21">
        <v>25</v>
      </c>
      <c r="G104" s="12"/>
      <c r="H104" s="21">
        <v>25</v>
      </c>
      <c r="I104" s="12"/>
      <c r="J104" s="21">
        <v>25</v>
      </c>
      <c r="K104" s="12"/>
      <c r="L104" s="21">
        <v>25</v>
      </c>
      <c r="M104" s="12"/>
      <c r="N104" s="21">
        <v>25</v>
      </c>
      <c r="O104" s="12"/>
      <c r="P104" s="13"/>
    </row>
    <row r="105" spans="2:16" ht="13" customHeight="1" outlineLevel="1" x14ac:dyDescent="0.2">
      <c r="B105" s="19" t="str">
        <f t="shared" si="10"/>
        <v>Docenten</v>
      </c>
      <c r="C105" s="233"/>
      <c r="D105" s="235"/>
      <c r="E105" s="235"/>
      <c r="F105" s="12" t="s">
        <v>10</v>
      </c>
      <c r="G105" s="12"/>
      <c r="H105" s="12" t="s">
        <v>11</v>
      </c>
      <c r="I105" s="12"/>
      <c r="J105" s="12" t="s">
        <v>11</v>
      </c>
      <c r="K105" s="12"/>
      <c r="L105" s="31" t="s">
        <v>9</v>
      </c>
      <c r="M105" s="12"/>
      <c r="N105" s="12" t="s">
        <v>11</v>
      </c>
      <c r="O105" s="12"/>
      <c r="P105" s="13"/>
    </row>
    <row r="106" spans="2:16" ht="13" customHeight="1" outlineLevel="1" x14ac:dyDescent="0.2">
      <c r="B106" s="19" t="str">
        <f t="shared" si="10"/>
        <v>Lokalen</v>
      </c>
      <c r="C106" s="233"/>
      <c r="D106" s="235"/>
      <c r="E106" s="235"/>
      <c r="F106" s="12" t="s">
        <v>83</v>
      </c>
      <c r="G106" s="12"/>
      <c r="H106" s="12" t="s">
        <v>83</v>
      </c>
      <c r="I106" s="12"/>
      <c r="J106" s="12" t="s">
        <v>83</v>
      </c>
      <c r="K106" s="12"/>
      <c r="L106" s="12" t="s">
        <v>83</v>
      </c>
      <c r="M106" s="12"/>
      <c r="N106" s="12" t="s">
        <v>83</v>
      </c>
      <c r="O106" s="12"/>
      <c r="P106" s="13"/>
    </row>
    <row r="107" spans="2:16" ht="15" thickBot="1" x14ac:dyDescent="0.25">
      <c r="B107" s="20"/>
      <c r="C107" s="16"/>
      <c r="D107" s="17"/>
      <c r="E107" s="17"/>
      <c r="F107" s="17"/>
      <c r="G107" s="14"/>
      <c r="H107" s="14"/>
      <c r="I107" s="14"/>
      <c r="J107" s="14"/>
      <c r="K107" s="14"/>
      <c r="L107" s="14"/>
      <c r="M107" s="14"/>
      <c r="N107" s="14"/>
      <c r="O107" s="14"/>
      <c r="P107" s="15"/>
    </row>
    <row r="108" spans="2:16" ht="15" x14ac:dyDescent="0.2">
      <c r="B108" s="1" t="str">
        <f t="shared" ref="B108:B115" si="11">B73</f>
        <v>Course code</v>
      </c>
      <c r="C108" s="232">
        <f>C73+7</f>
        <v>45194</v>
      </c>
      <c r="D108" s="234">
        <f>D73+1</f>
        <v>39</v>
      </c>
      <c r="E108" s="234">
        <v>3</v>
      </c>
      <c r="F108" s="33" t="s">
        <v>58</v>
      </c>
      <c r="G108" s="34" t="s">
        <v>58</v>
      </c>
      <c r="H108" s="24" t="s">
        <v>58</v>
      </c>
      <c r="I108" s="24" t="s">
        <v>58</v>
      </c>
      <c r="J108" s="45" t="s">
        <v>58</v>
      </c>
      <c r="K108" s="45" t="s">
        <v>58</v>
      </c>
      <c r="L108" s="34" t="s">
        <v>58</v>
      </c>
      <c r="M108" s="34" t="s">
        <v>58</v>
      </c>
      <c r="N108" s="34" t="s">
        <v>58</v>
      </c>
      <c r="O108" s="34" t="s">
        <v>58</v>
      </c>
      <c r="P108" s="11"/>
    </row>
    <row r="109" spans="2:16" x14ac:dyDescent="0.2">
      <c r="B109" s="3" t="str">
        <f t="shared" si="11"/>
        <v>Timeslot</v>
      </c>
      <c r="C109" s="233"/>
      <c r="D109" s="235"/>
      <c r="E109" s="235"/>
      <c r="F109" s="35" t="s">
        <v>191</v>
      </c>
      <c r="G109" s="35" t="s">
        <v>191</v>
      </c>
      <c r="H109" s="36" t="s">
        <v>191</v>
      </c>
      <c r="I109" s="36" t="s">
        <v>191</v>
      </c>
      <c r="J109" s="46" t="s">
        <v>191</v>
      </c>
      <c r="K109" s="46" t="s">
        <v>191</v>
      </c>
      <c r="L109" s="35" t="s">
        <v>191</v>
      </c>
      <c r="M109" s="35" t="s">
        <v>191</v>
      </c>
      <c r="N109" s="35" t="s">
        <v>191</v>
      </c>
      <c r="O109" s="35" t="s">
        <v>191</v>
      </c>
      <c r="P109" s="13"/>
    </row>
    <row r="110" spans="2:16" ht="15" x14ac:dyDescent="0.2">
      <c r="B110" s="3" t="str">
        <f t="shared" si="11"/>
        <v>Roostertext</v>
      </c>
      <c r="C110" s="233"/>
      <c r="D110" s="235"/>
      <c r="E110" s="235"/>
      <c r="F110" s="35" t="s">
        <v>95</v>
      </c>
      <c r="G110" s="35" t="s">
        <v>95</v>
      </c>
      <c r="H110" s="36" t="s">
        <v>193</v>
      </c>
      <c r="I110" s="36" t="s">
        <v>193</v>
      </c>
      <c r="J110" s="46" t="s">
        <v>96</v>
      </c>
      <c r="K110" s="46" t="s">
        <v>96</v>
      </c>
      <c r="L110" s="41" t="s">
        <v>221</v>
      </c>
      <c r="M110" s="41" t="s">
        <v>221</v>
      </c>
      <c r="N110" s="41" t="s">
        <v>99</v>
      </c>
      <c r="O110" s="41" t="s">
        <v>99</v>
      </c>
      <c r="P110" s="13"/>
    </row>
    <row r="111" spans="2:16" x14ac:dyDescent="0.2">
      <c r="B111" s="3" t="str">
        <f t="shared" si="11"/>
        <v>Onderwerp (niet op rooster)</v>
      </c>
      <c r="C111" s="233"/>
      <c r="D111" s="235"/>
      <c r="E111" s="235"/>
      <c r="F111" s="31"/>
      <c r="G111" s="12"/>
      <c r="H111" s="12"/>
      <c r="I111" s="12"/>
      <c r="J111" s="12"/>
      <c r="K111" s="12"/>
      <c r="L111" s="12"/>
      <c r="M111" s="12"/>
      <c r="N111" s="12"/>
      <c r="O111" s="12"/>
      <c r="P111" s="13"/>
    </row>
    <row r="112" spans="2:16" ht="15" x14ac:dyDescent="0.2">
      <c r="B112" s="3" t="str">
        <f t="shared" si="11"/>
        <v>Groepen</v>
      </c>
      <c r="C112" s="233"/>
      <c r="D112" s="235"/>
      <c r="E112" s="235"/>
      <c r="F112" s="31" t="s">
        <v>63</v>
      </c>
      <c r="G112" s="12" t="s">
        <v>84</v>
      </c>
      <c r="H112" s="31" t="s">
        <v>63</v>
      </c>
      <c r="I112" s="12" t="s">
        <v>84</v>
      </c>
      <c r="J112" s="31" t="s">
        <v>63</v>
      </c>
      <c r="K112" s="12" t="s">
        <v>84</v>
      </c>
      <c r="L112" s="31" t="s">
        <v>63</v>
      </c>
      <c r="M112" s="12" t="s">
        <v>84</v>
      </c>
      <c r="N112" s="31" t="s">
        <v>63</v>
      </c>
      <c r="O112" s="12" t="s">
        <v>84</v>
      </c>
      <c r="P112" s="13"/>
    </row>
    <row r="113" spans="2:16" ht="15" x14ac:dyDescent="0.2">
      <c r="B113" s="3" t="str">
        <f t="shared" si="11"/>
        <v>#studenten</v>
      </c>
      <c r="C113" s="233"/>
      <c r="D113" s="235"/>
      <c r="E113" s="235"/>
      <c r="F113" s="31">
        <v>30</v>
      </c>
      <c r="G113" s="12" t="s">
        <v>196</v>
      </c>
      <c r="H113" s="31">
        <v>30</v>
      </c>
      <c r="I113" s="31">
        <v>25</v>
      </c>
      <c r="J113" s="12" t="s">
        <v>195</v>
      </c>
      <c r="K113" s="12" t="s">
        <v>196</v>
      </c>
      <c r="L113" s="12" t="s">
        <v>195</v>
      </c>
      <c r="M113" s="12" t="s">
        <v>196</v>
      </c>
      <c r="N113" s="12" t="s">
        <v>195</v>
      </c>
      <c r="O113" s="12" t="s">
        <v>196</v>
      </c>
      <c r="P113" s="13"/>
    </row>
    <row r="114" spans="2:16" ht="15" x14ac:dyDescent="0.2">
      <c r="B114" s="3" t="str">
        <f t="shared" si="11"/>
        <v>Docenten</v>
      </c>
      <c r="C114" s="233"/>
      <c r="D114" s="235"/>
      <c r="E114" s="235"/>
      <c r="F114" s="31" t="s">
        <v>8</v>
      </c>
      <c r="G114" s="12" t="s">
        <v>10</v>
      </c>
      <c r="H114" s="31" t="s">
        <v>11</v>
      </c>
      <c r="I114" s="31" t="s">
        <v>102</v>
      </c>
      <c r="J114" s="12" t="s">
        <v>10</v>
      </c>
      <c r="K114" s="31" t="s">
        <v>102</v>
      </c>
      <c r="L114" s="12" t="s">
        <v>218</v>
      </c>
      <c r="M114" s="31" t="s">
        <v>102</v>
      </c>
      <c r="N114" s="12" t="s">
        <v>8</v>
      </c>
      <c r="O114" s="31" t="s">
        <v>102</v>
      </c>
      <c r="P114" s="13"/>
    </row>
    <row r="115" spans="2:16" ht="16" thickBot="1" x14ac:dyDescent="0.25">
      <c r="B115" s="3" t="str">
        <f t="shared" si="11"/>
        <v>Lokalen</v>
      </c>
      <c r="C115" s="233"/>
      <c r="D115" s="235"/>
      <c r="E115" s="235"/>
      <c r="F115" s="31" t="s">
        <v>83</v>
      </c>
      <c r="G115" s="12" t="s">
        <v>70</v>
      </c>
      <c r="H115" s="31" t="s">
        <v>83</v>
      </c>
      <c r="I115" s="31" t="s">
        <v>70</v>
      </c>
      <c r="J115" s="12" t="s">
        <v>83</v>
      </c>
      <c r="K115" s="31" t="s">
        <v>70</v>
      </c>
      <c r="L115" s="12" t="s">
        <v>83</v>
      </c>
      <c r="M115" s="31" t="s">
        <v>70</v>
      </c>
      <c r="N115" s="31" t="s">
        <v>70</v>
      </c>
      <c r="O115" s="12" t="s">
        <v>83</v>
      </c>
      <c r="P115" s="13"/>
    </row>
    <row r="116" spans="2:16" ht="15" outlineLevel="1" x14ac:dyDescent="0.2">
      <c r="B116" s="1" t="str">
        <f t="shared" ref="B116:B123" si="12">B73</f>
        <v>Course code</v>
      </c>
      <c r="C116" s="232">
        <f>C108</f>
        <v>45194</v>
      </c>
      <c r="D116" s="234">
        <f>D108</f>
        <v>39</v>
      </c>
      <c r="E116" s="234">
        <f>E108</f>
        <v>3</v>
      </c>
      <c r="F116" s="34" t="s">
        <v>58</v>
      </c>
      <c r="G116" s="10"/>
      <c r="H116" s="24" t="s">
        <v>58</v>
      </c>
      <c r="I116" s="10"/>
      <c r="J116" s="45" t="s">
        <v>58</v>
      </c>
      <c r="K116" s="10"/>
      <c r="L116" s="34" t="s">
        <v>58</v>
      </c>
      <c r="M116" s="10"/>
      <c r="N116" s="34" t="s">
        <v>58</v>
      </c>
      <c r="O116" s="10"/>
      <c r="P116" s="11"/>
    </row>
    <row r="117" spans="2:16" outlineLevel="1" x14ac:dyDescent="0.2">
      <c r="B117" s="3" t="str">
        <f t="shared" si="12"/>
        <v>Timeslot</v>
      </c>
      <c r="C117" s="233"/>
      <c r="D117" s="235"/>
      <c r="E117" s="235"/>
      <c r="F117" s="35" t="s">
        <v>198</v>
      </c>
      <c r="G117" s="12"/>
      <c r="H117" s="36" t="s">
        <v>198</v>
      </c>
      <c r="I117" s="12"/>
      <c r="J117" s="46" t="s">
        <v>198</v>
      </c>
      <c r="K117" s="12"/>
      <c r="L117" s="35" t="s">
        <v>198</v>
      </c>
      <c r="M117" s="12"/>
      <c r="N117" s="35" t="s">
        <v>198</v>
      </c>
      <c r="O117" s="12"/>
      <c r="P117" s="13"/>
    </row>
    <row r="118" spans="2:16" ht="15" outlineLevel="1" x14ac:dyDescent="0.2">
      <c r="B118" s="3" t="str">
        <f t="shared" si="12"/>
        <v>Roostertext</v>
      </c>
      <c r="C118" s="233"/>
      <c r="D118" s="235"/>
      <c r="E118" s="235"/>
      <c r="F118" s="35" t="s">
        <v>95</v>
      </c>
      <c r="G118" s="12"/>
      <c r="H118" s="36" t="s">
        <v>193</v>
      </c>
      <c r="I118" s="12"/>
      <c r="J118" s="46" t="s">
        <v>96</v>
      </c>
      <c r="K118" s="12"/>
      <c r="L118" s="41" t="s">
        <v>221</v>
      </c>
      <c r="M118" s="12"/>
      <c r="N118" s="41" t="s">
        <v>99</v>
      </c>
      <c r="O118" s="12"/>
      <c r="P118" s="13"/>
    </row>
    <row r="119" spans="2:16" outlineLevel="1" x14ac:dyDescent="0.2">
      <c r="B119" s="3" t="str">
        <f t="shared" si="12"/>
        <v>Onderwerp (niet op rooster)</v>
      </c>
      <c r="C119" s="233"/>
      <c r="D119" s="235"/>
      <c r="E119" s="235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3"/>
    </row>
    <row r="120" spans="2:16" outlineLevel="1" x14ac:dyDescent="0.2">
      <c r="B120" s="3" t="str">
        <f t="shared" si="12"/>
        <v>Groepen</v>
      </c>
      <c r="C120" s="233"/>
      <c r="D120" s="235"/>
      <c r="E120" s="235"/>
      <c r="F120" s="31" t="s">
        <v>82</v>
      </c>
      <c r="G120" s="12"/>
      <c r="H120" s="31" t="s">
        <v>82</v>
      </c>
      <c r="I120" s="12"/>
      <c r="J120" s="31" t="s">
        <v>82</v>
      </c>
      <c r="K120" s="12"/>
      <c r="L120" s="31" t="s">
        <v>82</v>
      </c>
      <c r="M120" s="12"/>
      <c r="N120" s="31" t="s">
        <v>82</v>
      </c>
      <c r="O120" s="12"/>
      <c r="P120" s="13"/>
    </row>
    <row r="121" spans="2:16" outlineLevel="1" x14ac:dyDescent="0.2">
      <c r="B121" s="3" t="str">
        <f t="shared" si="12"/>
        <v>#studenten</v>
      </c>
      <c r="C121" s="233"/>
      <c r="D121" s="235"/>
      <c r="E121" s="235"/>
      <c r="F121" s="31">
        <v>25</v>
      </c>
      <c r="G121" s="12"/>
      <c r="H121" s="31">
        <v>25</v>
      </c>
      <c r="I121" s="12"/>
      <c r="J121" s="31">
        <v>25</v>
      </c>
      <c r="K121" s="12"/>
      <c r="L121" s="31">
        <v>25</v>
      </c>
      <c r="M121" s="12"/>
      <c r="N121" s="31">
        <v>25</v>
      </c>
      <c r="O121" s="12"/>
      <c r="P121" s="13"/>
    </row>
    <row r="122" spans="2:16" ht="15" outlineLevel="1" x14ac:dyDescent="0.2">
      <c r="B122" s="3" t="str">
        <f t="shared" si="12"/>
        <v>Docenten</v>
      </c>
      <c r="C122" s="233"/>
      <c r="D122" s="235"/>
      <c r="E122" s="235"/>
      <c r="F122" s="31" t="s">
        <v>10</v>
      </c>
      <c r="G122" s="12"/>
      <c r="H122" s="31" t="s">
        <v>11</v>
      </c>
      <c r="I122" s="12"/>
      <c r="J122" s="31" t="s">
        <v>10</v>
      </c>
      <c r="K122" s="12"/>
      <c r="L122" s="31" t="s">
        <v>10</v>
      </c>
      <c r="M122" s="12"/>
      <c r="N122" s="12" t="s">
        <v>8</v>
      </c>
      <c r="O122" s="12"/>
      <c r="P122" s="13"/>
    </row>
    <row r="123" spans="2:16" outlineLevel="1" x14ac:dyDescent="0.2">
      <c r="B123" s="3" t="str">
        <f t="shared" si="12"/>
        <v>Lokalen</v>
      </c>
      <c r="C123" s="233"/>
      <c r="D123" s="235"/>
      <c r="E123" s="235"/>
      <c r="F123" s="31" t="s">
        <v>83</v>
      </c>
      <c r="G123" s="12"/>
      <c r="H123" s="31" t="s">
        <v>83</v>
      </c>
      <c r="I123" s="12"/>
      <c r="J123" s="31" t="s">
        <v>83</v>
      </c>
      <c r="K123" s="12"/>
      <c r="L123" s="31" t="s">
        <v>83</v>
      </c>
      <c r="M123" s="12"/>
      <c r="N123" s="31" t="s">
        <v>83</v>
      </c>
      <c r="O123" s="12"/>
      <c r="P123" s="13"/>
    </row>
    <row r="124" spans="2:16" ht="15" thickBot="1" x14ac:dyDescent="0.25">
      <c r="B124" s="5"/>
      <c r="C124" s="16"/>
      <c r="D124" s="17"/>
      <c r="E124" s="17"/>
      <c r="F124" s="17"/>
      <c r="G124" s="14"/>
      <c r="H124" s="14"/>
      <c r="I124" s="14"/>
      <c r="J124" s="14"/>
      <c r="K124" s="14"/>
      <c r="L124" s="14"/>
      <c r="M124" s="14"/>
      <c r="N124" s="14"/>
      <c r="O124" s="14"/>
      <c r="P124" s="15"/>
    </row>
    <row r="125" spans="2:16" ht="15" outlineLevel="1" x14ac:dyDescent="0.2">
      <c r="B125" s="1" t="str">
        <f t="shared" ref="B125:B132" si="13">B73</f>
        <v>Course code</v>
      </c>
      <c r="C125" s="232">
        <f>C108</f>
        <v>45194</v>
      </c>
      <c r="D125" s="234">
        <f>D108</f>
        <v>39</v>
      </c>
      <c r="E125" s="234">
        <f>E108</f>
        <v>3</v>
      </c>
      <c r="F125" s="34" t="s">
        <v>58</v>
      </c>
      <c r="G125" s="34" t="s">
        <v>58</v>
      </c>
      <c r="H125" s="24" t="s">
        <v>58</v>
      </c>
      <c r="I125" s="24" t="s">
        <v>58</v>
      </c>
      <c r="J125" s="45" t="s">
        <v>58</v>
      </c>
      <c r="K125" s="45" t="s">
        <v>58</v>
      </c>
      <c r="L125" s="34" t="s">
        <v>58</v>
      </c>
      <c r="M125" s="34" t="s">
        <v>58</v>
      </c>
      <c r="N125" s="34" t="s">
        <v>58</v>
      </c>
      <c r="O125" s="34" t="s">
        <v>58</v>
      </c>
      <c r="P125" s="11"/>
    </row>
    <row r="126" spans="2:16" ht="15" outlineLevel="1" x14ac:dyDescent="0.2">
      <c r="B126" s="3" t="str">
        <f t="shared" si="13"/>
        <v>Timeslot</v>
      </c>
      <c r="C126" s="233"/>
      <c r="D126" s="235"/>
      <c r="E126" s="235"/>
      <c r="F126" s="41" t="s">
        <v>201</v>
      </c>
      <c r="G126" s="41" t="s">
        <v>201</v>
      </c>
      <c r="H126" s="25" t="s">
        <v>201</v>
      </c>
      <c r="I126" s="25" t="s">
        <v>201</v>
      </c>
      <c r="J126" s="47" t="s">
        <v>201</v>
      </c>
      <c r="K126" s="47" t="s">
        <v>201</v>
      </c>
      <c r="L126" s="41" t="s">
        <v>201</v>
      </c>
      <c r="M126" s="41" t="s">
        <v>201</v>
      </c>
      <c r="N126" s="41" t="s">
        <v>201</v>
      </c>
      <c r="O126" s="41" t="s">
        <v>201</v>
      </c>
      <c r="P126" s="13"/>
    </row>
    <row r="127" spans="2:16" ht="15" outlineLevel="1" x14ac:dyDescent="0.2">
      <c r="B127" s="3" t="str">
        <f t="shared" si="13"/>
        <v>Roostertext</v>
      </c>
      <c r="C127" s="233"/>
      <c r="D127" s="235"/>
      <c r="E127" s="235"/>
      <c r="F127" s="41" t="s">
        <v>213</v>
      </c>
      <c r="G127" s="41" t="s">
        <v>213</v>
      </c>
      <c r="H127" s="25" t="s">
        <v>202</v>
      </c>
      <c r="I127" s="25" t="s">
        <v>202</v>
      </c>
      <c r="J127" s="47" t="s">
        <v>222</v>
      </c>
      <c r="K127" s="47" t="s">
        <v>222</v>
      </c>
      <c r="L127" s="41" t="s">
        <v>213</v>
      </c>
      <c r="M127" s="41" t="s">
        <v>213</v>
      </c>
      <c r="N127" s="41" t="s">
        <v>213</v>
      </c>
      <c r="O127" s="41" t="s">
        <v>213</v>
      </c>
      <c r="P127" s="13"/>
    </row>
    <row r="128" spans="2:16" outlineLevel="1" x14ac:dyDescent="0.2">
      <c r="B128" s="3" t="str">
        <f t="shared" si="13"/>
        <v>Onderwerp (niet op rooster)</v>
      </c>
      <c r="C128" s="233"/>
      <c r="D128" s="235"/>
      <c r="E128" s="235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3"/>
    </row>
    <row r="129" spans="2:16" ht="15" outlineLevel="1" x14ac:dyDescent="0.2">
      <c r="B129" s="3" t="str">
        <f t="shared" si="13"/>
        <v>Groepen</v>
      </c>
      <c r="C129" s="233"/>
      <c r="D129" s="235"/>
      <c r="E129" s="235"/>
      <c r="F129" s="31" t="s">
        <v>63</v>
      </c>
      <c r="G129" s="12" t="s">
        <v>205</v>
      </c>
      <c r="H129" s="31" t="s">
        <v>63</v>
      </c>
      <c r="I129" s="12" t="s">
        <v>205</v>
      </c>
      <c r="J129" s="31" t="s">
        <v>63</v>
      </c>
      <c r="K129" s="12" t="s">
        <v>205</v>
      </c>
      <c r="L129" s="31" t="s">
        <v>63</v>
      </c>
      <c r="M129" s="12" t="s">
        <v>205</v>
      </c>
      <c r="N129" s="31" t="s">
        <v>63</v>
      </c>
      <c r="O129" s="12" t="s">
        <v>205</v>
      </c>
      <c r="P129" s="13"/>
    </row>
    <row r="130" spans="2:16" ht="15" outlineLevel="1" x14ac:dyDescent="0.2">
      <c r="B130" s="3" t="str">
        <f t="shared" si="13"/>
        <v>#studenten</v>
      </c>
      <c r="C130" s="233"/>
      <c r="D130" s="235"/>
      <c r="E130" s="235"/>
      <c r="F130" s="12" t="s">
        <v>195</v>
      </c>
      <c r="G130" s="12" t="s">
        <v>196</v>
      </c>
      <c r="H130" s="12" t="s">
        <v>195</v>
      </c>
      <c r="I130" s="12" t="s">
        <v>196</v>
      </c>
      <c r="J130" s="12" t="s">
        <v>195</v>
      </c>
      <c r="K130" s="12" t="s">
        <v>196</v>
      </c>
      <c r="L130" s="12" t="s">
        <v>195</v>
      </c>
      <c r="M130" s="12" t="s">
        <v>196</v>
      </c>
      <c r="N130" s="12" t="s">
        <v>195</v>
      </c>
      <c r="O130" s="12" t="s">
        <v>196</v>
      </c>
      <c r="P130" s="13"/>
    </row>
    <row r="131" spans="2:16" ht="15" outlineLevel="1" x14ac:dyDescent="0.2">
      <c r="B131" s="3" t="str">
        <f t="shared" si="13"/>
        <v>Docenten</v>
      </c>
      <c r="C131" s="233"/>
      <c r="D131" s="235"/>
      <c r="E131" s="235"/>
      <c r="F131" s="12" t="s">
        <v>8</v>
      </c>
      <c r="G131" s="12" t="s">
        <v>10</v>
      </c>
      <c r="H131" s="12" t="s">
        <v>11</v>
      </c>
      <c r="I131" s="12" t="s">
        <v>102</v>
      </c>
      <c r="J131" s="12" t="s">
        <v>11</v>
      </c>
      <c r="K131" s="12" t="s">
        <v>102</v>
      </c>
      <c r="L131" s="31" t="s">
        <v>10</v>
      </c>
      <c r="M131" s="12" t="s">
        <v>102</v>
      </c>
      <c r="N131" s="12" t="s">
        <v>8</v>
      </c>
      <c r="O131" s="12" t="s">
        <v>102</v>
      </c>
      <c r="P131" s="13"/>
    </row>
    <row r="132" spans="2:16" ht="15" outlineLevel="1" x14ac:dyDescent="0.2">
      <c r="B132" s="3" t="str">
        <f t="shared" si="13"/>
        <v>Lokalen</v>
      </c>
      <c r="C132" s="233"/>
      <c r="D132" s="235"/>
      <c r="E132" s="235"/>
      <c r="F132" s="12" t="s">
        <v>83</v>
      </c>
      <c r="G132" s="12" t="s">
        <v>70</v>
      </c>
      <c r="H132" s="12" t="s">
        <v>83</v>
      </c>
      <c r="I132" s="12" t="s">
        <v>70</v>
      </c>
      <c r="J132" s="12" t="s">
        <v>83</v>
      </c>
      <c r="K132" s="12" t="s">
        <v>70</v>
      </c>
      <c r="L132" s="12" t="s">
        <v>83</v>
      </c>
      <c r="M132" s="12" t="s">
        <v>70</v>
      </c>
      <c r="N132" s="12" t="s">
        <v>83</v>
      </c>
      <c r="O132" s="12" t="s">
        <v>70</v>
      </c>
      <c r="P132" s="13"/>
    </row>
    <row r="133" spans="2:16" ht="15" thickBot="1" x14ac:dyDescent="0.25">
      <c r="B133" s="5"/>
      <c r="C133" s="16"/>
      <c r="D133" s="17"/>
      <c r="E133" s="17"/>
      <c r="F133" s="17"/>
      <c r="G133" s="14"/>
      <c r="H133" s="14"/>
      <c r="I133" s="14"/>
      <c r="J133" s="14"/>
      <c r="K133" s="14"/>
      <c r="L133" s="14"/>
      <c r="M133" s="14"/>
      <c r="N133" s="14"/>
      <c r="O133" s="14"/>
      <c r="P133" s="15"/>
    </row>
    <row r="134" spans="2:16" ht="15" outlineLevel="1" x14ac:dyDescent="0.2">
      <c r="B134" s="1" t="str">
        <f t="shared" ref="B134:B141" si="14">B73</f>
        <v>Course code</v>
      </c>
      <c r="C134" s="232">
        <f>C108</f>
        <v>45194</v>
      </c>
      <c r="D134" s="234">
        <f>D108</f>
        <v>39</v>
      </c>
      <c r="E134" s="234">
        <f>E108</f>
        <v>3</v>
      </c>
      <c r="F134" s="34" t="s">
        <v>58</v>
      </c>
      <c r="G134" s="10"/>
      <c r="H134" s="24" t="s">
        <v>58</v>
      </c>
      <c r="I134" s="10"/>
      <c r="J134" s="45" t="s">
        <v>58</v>
      </c>
      <c r="K134" s="10"/>
      <c r="L134" s="34" t="s">
        <v>58</v>
      </c>
      <c r="M134" s="10"/>
      <c r="N134" s="34" t="s">
        <v>58</v>
      </c>
      <c r="O134" s="10"/>
      <c r="P134" s="11"/>
    </row>
    <row r="135" spans="2:16" ht="15" outlineLevel="1" x14ac:dyDescent="0.2">
      <c r="B135" s="3" t="str">
        <f t="shared" si="14"/>
        <v>Timeslot</v>
      </c>
      <c r="C135" s="233"/>
      <c r="D135" s="235"/>
      <c r="E135" s="235"/>
      <c r="F135" s="41" t="s">
        <v>208</v>
      </c>
      <c r="G135" s="12"/>
      <c r="H135" s="25" t="s">
        <v>208</v>
      </c>
      <c r="I135" s="12"/>
      <c r="J135" s="47" t="s">
        <v>208</v>
      </c>
      <c r="K135" s="12"/>
      <c r="L135" s="41" t="s">
        <v>208</v>
      </c>
      <c r="M135" s="12"/>
      <c r="N135" s="41" t="s">
        <v>208</v>
      </c>
      <c r="O135" s="12"/>
      <c r="P135" s="13"/>
    </row>
    <row r="136" spans="2:16" ht="15" outlineLevel="1" x14ac:dyDescent="0.2">
      <c r="B136" s="3" t="str">
        <f t="shared" si="14"/>
        <v>Roostertext</v>
      </c>
      <c r="C136" s="233"/>
      <c r="D136" s="235"/>
      <c r="E136" s="235"/>
      <c r="F136" s="41" t="s">
        <v>213</v>
      </c>
      <c r="G136" s="12"/>
      <c r="H136" s="25" t="s">
        <v>202</v>
      </c>
      <c r="I136" s="12"/>
      <c r="J136" s="47" t="s">
        <v>222</v>
      </c>
      <c r="K136" s="12"/>
      <c r="L136" s="41" t="s">
        <v>213</v>
      </c>
      <c r="M136" s="12"/>
      <c r="N136" s="41" t="s">
        <v>213</v>
      </c>
      <c r="O136" s="12"/>
      <c r="P136" s="13"/>
    </row>
    <row r="137" spans="2:16" outlineLevel="1" x14ac:dyDescent="0.2">
      <c r="B137" s="3" t="str">
        <f t="shared" si="14"/>
        <v>Onderwerp (niet op rooster)</v>
      </c>
      <c r="C137" s="233"/>
      <c r="D137" s="235"/>
      <c r="E137" s="235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3"/>
    </row>
    <row r="138" spans="2:16" ht="15" outlineLevel="1" x14ac:dyDescent="0.2">
      <c r="B138" s="3" t="str">
        <f t="shared" si="14"/>
        <v>Groepen</v>
      </c>
      <c r="C138" s="233"/>
      <c r="D138" s="235"/>
      <c r="E138" s="235"/>
      <c r="F138" s="12" t="s">
        <v>209</v>
      </c>
      <c r="G138" s="12"/>
      <c r="H138" s="12" t="s">
        <v>209</v>
      </c>
      <c r="I138" s="12"/>
      <c r="J138" s="12" t="s">
        <v>209</v>
      </c>
      <c r="K138" s="12"/>
      <c r="L138" s="12" t="s">
        <v>209</v>
      </c>
      <c r="M138" s="12"/>
      <c r="N138" s="12" t="s">
        <v>209</v>
      </c>
      <c r="O138" s="12"/>
      <c r="P138" s="13"/>
    </row>
    <row r="139" spans="2:16" outlineLevel="1" x14ac:dyDescent="0.2">
      <c r="B139" s="3" t="str">
        <f t="shared" si="14"/>
        <v>#studenten</v>
      </c>
      <c r="C139" s="233"/>
      <c r="D139" s="235"/>
      <c r="E139" s="235"/>
      <c r="F139" s="21">
        <v>25</v>
      </c>
      <c r="G139" s="12"/>
      <c r="H139" s="21">
        <v>25</v>
      </c>
      <c r="I139" s="12"/>
      <c r="J139" s="21">
        <v>25</v>
      </c>
      <c r="K139" s="12"/>
      <c r="L139" s="21">
        <v>25</v>
      </c>
      <c r="M139" s="12"/>
      <c r="N139" s="21">
        <v>25</v>
      </c>
      <c r="O139" s="12"/>
      <c r="P139" s="13"/>
    </row>
    <row r="140" spans="2:16" ht="15" outlineLevel="1" x14ac:dyDescent="0.2">
      <c r="B140" s="3" t="str">
        <f t="shared" si="14"/>
        <v>Docenten</v>
      </c>
      <c r="C140" s="233"/>
      <c r="D140" s="235"/>
      <c r="E140" s="235"/>
      <c r="F140" s="12" t="s">
        <v>10</v>
      </c>
      <c r="G140" s="12"/>
      <c r="H140" s="12" t="s">
        <v>11</v>
      </c>
      <c r="I140" s="12"/>
      <c r="J140" s="12" t="s">
        <v>11</v>
      </c>
      <c r="K140" s="12"/>
      <c r="L140" s="31" t="s">
        <v>10</v>
      </c>
      <c r="M140" s="12"/>
      <c r="N140" s="12" t="s">
        <v>8</v>
      </c>
      <c r="O140" s="12"/>
      <c r="P140" s="13"/>
    </row>
    <row r="141" spans="2:16" ht="15" outlineLevel="1" x14ac:dyDescent="0.2">
      <c r="B141" s="3" t="str">
        <f t="shared" si="14"/>
        <v>Lokalen</v>
      </c>
      <c r="C141" s="233"/>
      <c r="D141" s="235"/>
      <c r="E141" s="235"/>
      <c r="F141" s="12" t="s">
        <v>83</v>
      </c>
      <c r="G141" s="12"/>
      <c r="H141" s="12" t="s">
        <v>83</v>
      </c>
      <c r="I141" s="12"/>
      <c r="J141" s="12" t="s">
        <v>83</v>
      </c>
      <c r="K141" s="12"/>
      <c r="L141" s="12" t="s">
        <v>83</v>
      </c>
      <c r="M141" s="12"/>
      <c r="N141" s="12" t="s">
        <v>83</v>
      </c>
      <c r="O141" s="12"/>
      <c r="P141" s="13"/>
    </row>
    <row r="142" spans="2:16" ht="15" thickBot="1" x14ac:dyDescent="0.25">
      <c r="B142" s="5"/>
      <c r="C142" s="16"/>
      <c r="D142" s="17"/>
      <c r="E142" s="17"/>
      <c r="F142" s="17"/>
      <c r="G142" s="14"/>
      <c r="H142" s="14"/>
      <c r="I142" s="14"/>
      <c r="J142" s="14"/>
      <c r="K142" s="14"/>
      <c r="L142" s="14"/>
      <c r="M142" s="14"/>
      <c r="N142" s="14"/>
      <c r="O142" s="14"/>
      <c r="P142" s="15"/>
    </row>
    <row r="143" spans="2:16" ht="15" x14ac:dyDescent="0.2">
      <c r="B143" s="18" t="str">
        <f t="shared" ref="B143:B150" si="15">B108</f>
        <v>Course code</v>
      </c>
      <c r="C143" s="232">
        <f>C108+7</f>
        <v>45201</v>
      </c>
      <c r="D143" s="234">
        <f>D108+1</f>
        <v>40</v>
      </c>
      <c r="E143" s="234">
        <v>4</v>
      </c>
      <c r="F143" s="33" t="s">
        <v>58</v>
      </c>
      <c r="G143" s="34" t="s">
        <v>58</v>
      </c>
      <c r="L143" s="48" t="s">
        <v>58</v>
      </c>
      <c r="M143" s="48" t="s">
        <v>58</v>
      </c>
      <c r="O143" s="10"/>
      <c r="P143" s="11"/>
    </row>
    <row r="144" spans="2:16" x14ac:dyDescent="0.2">
      <c r="B144" s="19" t="str">
        <f t="shared" si="15"/>
        <v>Timeslot</v>
      </c>
      <c r="C144" s="233"/>
      <c r="D144" s="235"/>
      <c r="E144" s="235"/>
      <c r="F144" s="35" t="s">
        <v>191</v>
      </c>
      <c r="G144" s="35" t="s">
        <v>191</v>
      </c>
      <c r="L144" s="48" t="s">
        <v>223</v>
      </c>
      <c r="M144" s="48" t="s">
        <v>223</v>
      </c>
      <c r="O144" s="12"/>
      <c r="P144" s="13"/>
    </row>
    <row r="145" spans="2:16" x14ac:dyDescent="0.2">
      <c r="B145" s="19" t="str">
        <f t="shared" si="15"/>
        <v>Roostertext</v>
      </c>
      <c r="C145" s="233"/>
      <c r="D145" s="235"/>
      <c r="E145" s="235"/>
      <c r="F145" s="35" t="s">
        <v>98</v>
      </c>
      <c r="G145" s="35" t="s">
        <v>98</v>
      </c>
      <c r="L145" s="48" t="s">
        <v>100</v>
      </c>
      <c r="M145" s="48" t="s">
        <v>100</v>
      </c>
      <c r="O145" s="12"/>
      <c r="P145" s="13"/>
    </row>
    <row r="146" spans="2:16" x14ac:dyDescent="0.2">
      <c r="B146" s="19" t="str">
        <f t="shared" si="15"/>
        <v>Onderwerp (niet op rooster)</v>
      </c>
      <c r="C146" s="233"/>
      <c r="D146" s="235"/>
      <c r="E146" s="235"/>
      <c r="F146" s="31"/>
      <c r="G146" s="12"/>
      <c r="L146" s="48"/>
      <c r="M146" s="48"/>
      <c r="O146" s="12"/>
      <c r="P146" s="13"/>
    </row>
    <row r="147" spans="2:16" ht="15" x14ac:dyDescent="0.2">
      <c r="B147" s="19" t="str">
        <f t="shared" si="15"/>
        <v>Groepen</v>
      </c>
      <c r="C147" s="233"/>
      <c r="D147" s="235"/>
      <c r="E147" s="235"/>
      <c r="F147" s="31" t="s">
        <v>63</v>
      </c>
      <c r="G147" s="12" t="s">
        <v>84</v>
      </c>
      <c r="L147" s="48" t="s">
        <v>63</v>
      </c>
      <c r="M147" s="48" t="s">
        <v>224</v>
      </c>
      <c r="O147" s="12"/>
      <c r="P147" s="13"/>
    </row>
    <row r="148" spans="2:16" ht="15" x14ac:dyDescent="0.2">
      <c r="B148" s="19" t="str">
        <f t="shared" si="15"/>
        <v>#studenten</v>
      </c>
      <c r="C148" s="233"/>
      <c r="D148" s="235"/>
      <c r="E148" s="235"/>
      <c r="F148" s="31">
        <v>30</v>
      </c>
      <c r="G148" s="12" t="s">
        <v>196</v>
      </c>
      <c r="L148" s="48">
        <v>30</v>
      </c>
      <c r="M148" s="48">
        <v>50</v>
      </c>
      <c r="O148" s="12"/>
      <c r="P148" s="13"/>
    </row>
    <row r="149" spans="2:16" ht="15" x14ac:dyDescent="0.2">
      <c r="B149" s="19" t="str">
        <f t="shared" si="15"/>
        <v>Docenten</v>
      </c>
      <c r="C149" s="233"/>
      <c r="D149" s="235"/>
      <c r="E149" s="235"/>
      <c r="F149" s="31" t="s">
        <v>8</v>
      </c>
      <c r="G149" s="12" t="s">
        <v>10</v>
      </c>
      <c r="L149" s="48" t="s">
        <v>225</v>
      </c>
      <c r="M149" s="48" t="s">
        <v>225</v>
      </c>
      <c r="O149" s="12"/>
      <c r="P149" s="13"/>
    </row>
    <row r="150" spans="2:16" ht="16" thickBot="1" x14ac:dyDescent="0.25">
      <c r="B150" s="19" t="str">
        <f t="shared" si="15"/>
        <v>Lokalen</v>
      </c>
      <c r="C150" s="233"/>
      <c r="D150" s="235"/>
      <c r="E150" s="235"/>
      <c r="F150" s="31" t="s">
        <v>83</v>
      </c>
      <c r="G150" s="12" t="s">
        <v>70</v>
      </c>
      <c r="L150" s="48" t="s">
        <v>64</v>
      </c>
      <c r="M150" s="48" t="s">
        <v>66</v>
      </c>
      <c r="O150" s="12"/>
      <c r="P150" s="13"/>
    </row>
    <row r="151" spans="2:16" ht="15" outlineLevel="1" x14ac:dyDescent="0.2">
      <c r="B151" s="18" t="str">
        <f t="shared" ref="B151:B158" si="16">B108</f>
        <v>Course code</v>
      </c>
      <c r="C151" s="232">
        <f>C143</f>
        <v>45201</v>
      </c>
      <c r="D151" s="234">
        <f>D143</f>
        <v>40</v>
      </c>
      <c r="E151" s="234">
        <f>E143</f>
        <v>4</v>
      </c>
      <c r="F151" s="34" t="s">
        <v>58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1"/>
    </row>
    <row r="152" spans="2:16" outlineLevel="1" x14ac:dyDescent="0.2">
      <c r="B152" s="19" t="str">
        <f t="shared" si="16"/>
        <v>Timeslot</v>
      </c>
      <c r="C152" s="233"/>
      <c r="D152" s="235"/>
      <c r="E152" s="235"/>
      <c r="F152" s="35" t="s">
        <v>198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3"/>
    </row>
    <row r="153" spans="2:16" outlineLevel="1" x14ac:dyDescent="0.2">
      <c r="B153" s="19" t="str">
        <f t="shared" si="16"/>
        <v>Roostertext</v>
      </c>
      <c r="C153" s="233"/>
      <c r="D153" s="235"/>
      <c r="E153" s="235"/>
      <c r="F153" s="35" t="s">
        <v>98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3"/>
    </row>
    <row r="154" spans="2:16" outlineLevel="1" x14ac:dyDescent="0.2">
      <c r="B154" s="19" t="str">
        <f t="shared" si="16"/>
        <v>Onderwerp (niet op rooster)</v>
      </c>
      <c r="C154" s="233"/>
      <c r="D154" s="235"/>
      <c r="E154" s="235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3"/>
    </row>
    <row r="155" spans="2:16" outlineLevel="1" x14ac:dyDescent="0.2">
      <c r="B155" s="19" t="str">
        <f t="shared" si="16"/>
        <v>Groepen</v>
      </c>
      <c r="C155" s="233"/>
      <c r="D155" s="235"/>
      <c r="E155" s="235"/>
      <c r="F155" s="31" t="s">
        <v>82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3"/>
    </row>
    <row r="156" spans="2:16" outlineLevel="1" x14ac:dyDescent="0.2">
      <c r="B156" s="19" t="str">
        <f t="shared" si="16"/>
        <v>#studenten</v>
      </c>
      <c r="C156" s="233"/>
      <c r="D156" s="235"/>
      <c r="E156" s="235"/>
      <c r="F156" s="31">
        <v>25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3"/>
    </row>
    <row r="157" spans="2:16" outlineLevel="1" x14ac:dyDescent="0.2">
      <c r="B157" s="19" t="str">
        <f t="shared" si="16"/>
        <v>Docenten</v>
      </c>
      <c r="C157" s="233"/>
      <c r="D157" s="235"/>
      <c r="E157" s="235"/>
      <c r="F157" s="31" t="s">
        <v>10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3"/>
    </row>
    <row r="158" spans="2:16" outlineLevel="1" x14ac:dyDescent="0.2">
      <c r="B158" s="19" t="str">
        <f t="shared" si="16"/>
        <v>Lokalen</v>
      </c>
      <c r="C158" s="233"/>
      <c r="D158" s="235"/>
      <c r="E158" s="235"/>
      <c r="F158" s="31" t="s">
        <v>83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3"/>
    </row>
    <row r="159" spans="2:16" ht="15" thickBot="1" x14ac:dyDescent="0.25">
      <c r="B159" s="20"/>
      <c r="C159" s="16"/>
      <c r="D159" s="17"/>
      <c r="E159" s="17"/>
      <c r="F159" s="17"/>
      <c r="G159" s="14"/>
      <c r="H159" s="14"/>
      <c r="I159" s="14"/>
      <c r="J159" s="14"/>
      <c r="K159" s="14"/>
      <c r="L159" s="14"/>
      <c r="M159" s="14"/>
      <c r="N159" s="14"/>
      <c r="O159" s="14"/>
      <c r="P159" s="15"/>
    </row>
    <row r="160" spans="2:16" ht="15" outlineLevel="1" x14ac:dyDescent="0.2">
      <c r="B160" s="18" t="str">
        <f t="shared" ref="B160:B167" si="17">B108</f>
        <v>Course code</v>
      </c>
      <c r="C160" s="232">
        <f>C143</f>
        <v>45201</v>
      </c>
      <c r="D160" s="234">
        <f>D143</f>
        <v>40</v>
      </c>
      <c r="E160" s="234">
        <f>E143</f>
        <v>4</v>
      </c>
      <c r="F160" s="34" t="s">
        <v>58</v>
      </c>
      <c r="G160" s="34" t="s">
        <v>58</v>
      </c>
      <c r="H160" s="10"/>
      <c r="I160" s="10"/>
      <c r="J160" s="10"/>
      <c r="K160" s="10"/>
      <c r="L160" s="10"/>
      <c r="M160" s="10"/>
      <c r="N160" s="10"/>
      <c r="O160" s="10"/>
      <c r="P160" s="11"/>
    </row>
    <row r="161" spans="2:16" ht="15" outlineLevel="1" x14ac:dyDescent="0.2">
      <c r="B161" s="19" t="str">
        <f t="shared" si="17"/>
        <v>Timeslot</v>
      </c>
      <c r="C161" s="233"/>
      <c r="D161" s="235"/>
      <c r="E161" s="235"/>
      <c r="F161" s="41" t="s">
        <v>201</v>
      </c>
      <c r="G161" s="41" t="s">
        <v>201</v>
      </c>
      <c r="H161" s="12"/>
      <c r="I161" s="12"/>
      <c r="J161" s="12"/>
      <c r="K161" s="12"/>
      <c r="L161" s="12"/>
      <c r="M161" s="12"/>
      <c r="N161" s="12"/>
      <c r="O161" s="12"/>
      <c r="P161" s="13"/>
    </row>
    <row r="162" spans="2:16" ht="15" outlineLevel="1" x14ac:dyDescent="0.2">
      <c r="B162" s="19" t="str">
        <f t="shared" si="17"/>
        <v>Roostertext</v>
      </c>
      <c r="C162" s="233"/>
      <c r="D162" s="235"/>
      <c r="E162" s="235"/>
      <c r="F162" s="41" t="s">
        <v>213</v>
      </c>
      <c r="G162" s="41" t="s">
        <v>213</v>
      </c>
      <c r="H162" s="12"/>
      <c r="I162" s="12"/>
      <c r="J162" s="12"/>
      <c r="K162" s="12"/>
      <c r="L162" s="12"/>
      <c r="M162" s="12"/>
      <c r="N162" s="12"/>
      <c r="O162" s="12"/>
      <c r="P162" s="13"/>
    </row>
    <row r="163" spans="2:16" outlineLevel="1" x14ac:dyDescent="0.2">
      <c r="B163" s="19" t="str">
        <f t="shared" si="17"/>
        <v>Onderwerp (niet op rooster)</v>
      </c>
      <c r="C163" s="233"/>
      <c r="D163" s="235"/>
      <c r="E163" s="235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3"/>
    </row>
    <row r="164" spans="2:16" ht="15" outlineLevel="1" x14ac:dyDescent="0.2">
      <c r="B164" s="19" t="str">
        <f t="shared" si="17"/>
        <v>Groepen</v>
      </c>
      <c r="C164" s="233"/>
      <c r="D164" s="235"/>
      <c r="E164" s="235"/>
      <c r="F164" s="31" t="s">
        <v>63</v>
      </c>
      <c r="G164" s="12" t="s">
        <v>84</v>
      </c>
      <c r="H164" s="12"/>
      <c r="I164" s="12"/>
      <c r="J164" s="12"/>
      <c r="K164" s="12"/>
      <c r="L164" s="12"/>
      <c r="M164" s="12"/>
      <c r="N164" s="12"/>
      <c r="O164" s="12"/>
      <c r="P164" s="13"/>
    </row>
    <row r="165" spans="2:16" ht="15" outlineLevel="1" x14ac:dyDescent="0.2">
      <c r="B165" s="19" t="str">
        <f t="shared" si="17"/>
        <v>#studenten</v>
      </c>
      <c r="C165" s="233"/>
      <c r="D165" s="235"/>
      <c r="E165" s="235"/>
      <c r="F165" s="12" t="s">
        <v>195</v>
      </c>
      <c r="G165" s="12" t="s">
        <v>196</v>
      </c>
      <c r="H165" s="12"/>
      <c r="I165" s="12"/>
      <c r="J165" s="12"/>
      <c r="K165" s="12"/>
      <c r="L165" s="12"/>
      <c r="M165" s="12"/>
      <c r="N165" s="12"/>
      <c r="O165" s="12"/>
      <c r="P165" s="13"/>
    </row>
    <row r="166" spans="2:16" ht="15" outlineLevel="1" x14ac:dyDescent="0.2">
      <c r="B166" s="19" t="str">
        <f t="shared" si="17"/>
        <v>Docenten</v>
      </c>
      <c r="C166" s="233"/>
      <c r="D166" s="235"/>
      <c r="E166" s="235"/>
      <c r="F166" s="12" t="s">
        <v>8</v>
      </c>
      <c r="G166" s="12" t="s">
        <v>10</v>
      </c>
      <c r="H166" s="12"/>
      <c r="I166" s="12"/>
      <c r="J166" s="12"/>
      <c r="K166" s="12"/>
      <c r="L166" s="12"/>
      <c r="M166" s="12"/>
      <c r="N166" s="12"/>
      <c r="O166" s="12"/>
      <c r="P166" s="13"/>
    </row>
    <row r="167" spans="2:16" ht="15" outlineLevel="1" x14ac:dyDescent="0.2">
      <c r="B167" s="19" t="str">
        <f t="shared" si="17"/>
        <v>Lokalen</v>
      </c>
      <c r="C167" s="233"/>
      <c r="D167" s="235"/>
      <c r="E167" s="235"/>
      <c r="F167" s="12" t="s">
        <v>83</v>
      </c>
      <c r="G167" s="12" t="s">
        <v>70</v>
      </c>
      <c r="H167" s="12"/>
      <c r="I167" s="12"/>
      <c r="J167" s="12"/>
      <c r="K167" s="12"/>
      <c r="L167" s="12"/>
      <c r="M167" s="12"/>
      <c r="N167" s="12"/>
      <c r="O167" s="12"/>
      <c r="P167" s="13"/>
    </row>
    <row r="168" spans="2:16" ht="15" thickBot="1" x14ac:dyDescent="0.25">
      <c r="B168" s="20"/>
      <c r="C168" s="16"/>
      <c r="D168" s="17"/>
      <c r="E168" s="17"/>
      <c r="F168" s="17"/>
      <c r="G168" s="14"/>
      <c r="H168" s="14"/>
      <c r="I168" s="14"/>
      <c r="J168" s="14"/>
      <c r="K168" s="14"/>
      <c r="L168" s="14"/>
      <c r="M168" s="14"/>
      <c r="N168" s="14"/>
      <c r="O168" s="14"/>
      <c r="P168" s="15"/>
    </row>
    <row r="169" spans="2:16" ht="15" outlineLevel="1" x14ac:dyDescent="0.2">
      <c r="B169" s="18" t="str">
        <f t="shared" ref="B169:B176" si="18">B108</f>
        <v>Course code</v>
      </c>
      <c r="C169" s="232">
        <f>C143</f>
        <v>45201</v>
      </c>
      <c r="D169" s="234">
        <f>D143</f>
        <v>40</v>
      </c>
      <c r="E169" s="234">
        <f>E143</f>
        <v>4</v>
      </c>
      <c r="F169" s="34" t="s">
        <v>58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1"/>
    </row>
    <row r="170" spans="2:16" ht="15" outlineLevel="1" x14ac:dyDescent="0.2">
      <c r="B170" s="19" t="str">
        <f t="shared" si="18"/>
        <v>Timeslot</v>
      </c>
      <c r="C170" s="233"/>
      <c r="D170" s="235"/>
      <c r="E170" s="235"/>
      <c r="F170" s="41" t="s">
        <v>208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3"/>
    </row>
    <row r="171" spans="2:16" ht="15" outlineLevel="1" x14ac:dyDescent="0.2">
      <c r="B171" s="19" t="str">
        <f t="shared" si="18"/>
        <v>Roostertext</v>
      </c>
      <c r="C171" s="233"/>
      <c r="D171" s="235"/>
      <c r="E171" s="235"/>
      <c r="F171" s="41" t="s">
        <v>213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3"/>
    </row>
    <row r="172" spans="2:16" outlineLevel="1" x14ac:dyDescent="0.2">
      <c r="B172" s="19" t="str">
        <f t="shared" si="18"/>
        <v>Onderwerp (niet op rooster)</v>
      </c>
      <c r="C172" s="233"/>
      <c r="D172" s="235"/>
      <c r="E172" s="235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3"/>
    </row>
    <row r="173" spans="2:16" ht="15" outlineLevel="1" x14ac:dyDescent="0.2">
      <c r="B173" s="19" t="str">
        <f t="shared" si="18"/>
        <v>Groepen</v>
      </c>
      <c r="C173" s="233"/>
      <c r="D173" s="235"/>
      <c r="E173" s="235"/>
      <c r="F173" s="12" t="s">
        <v>209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3"/>
    </row>
    <row r="174" spans="2:16" outlineLevel="1" x14ac:dyDescent="0.2">
      <c r="B174" s="19" t="str">
        <f t="shared" si="18"/>
        <v>#studenten</v>
      </c>
      <c r="C174" s="233"/>
      <c r="D174" s="235"/>
      <c r="E174" s="235"/>
      <c r="F174" s="21">
        <v>25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3"/>
    </row>
    <row r="175" spans="2:16" ht="15" outlineLevel="1" x14ac:dyDescent="0.2">
      <c r="B175" s="19" t="str">
        <f t="shared" si="18"/>
        <v>Docenten</v>
      </c>
      <c r="C175" s="233"/>
      <c r="D175" s="235"/>
      <c r="E175" s="235"/>
      <c r="F175" s="12" t="s">
        <v>10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3"/>
    </row>
    <row r="176" spans="2:16" ht="15" outlineLevel="1" x14ac:dyDescent="0.2">
      <c r="B176" s="19" t="str">
        <f t="shared" si="18"/>
        <v>Lokalen</v>
      </c>
      <c r="C176" s="233"/>
      <c r="D176" s="235"/>
      <c r="E176" s="235"/>
      <c r="F176" s="12" t="s">
        <v>83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3"/>
    </row>
    <row r="177" spans="2:16" ht="15" thickBot="1" x14ac:dyDescent="0.25">
      <c r="B177" s="20"/>
      <c r="C177" s="16"/>
      <c r="D177" s="17"/>
      <c r="E177" s="17"/>
      <c r="F177" s="17"/>
      <c r="G177" s="14"/>
      <c r="H177" s="14"/>
      <c r="I177" s="14"/>
      <c r="J177" s="14"/>
      <c r="K177" s="14"/>
      <c r="L177" s="14"/>
      <c r="M177" s="14"/>
      <c r="N177" s="14"/>
      <c r="O177" s="14"/>
      <c r="P177" s="15"/>
    </row>
    <row r="178" spans="2:16" ht="15" x14ac:dyDescent="0.2">
      <c r="B178" s="1" t="str">
        <f t="shared" ref="B178:B185" si="19">B143</f>
        <v>Course code</v>
      </c>
      <c r="C178" s="232">
        <f>C143+7</f>
        <v>45208</v>
      </c>
      <c r="D178" s="234">
        <f>D143+1</f>
        <v>41</v>
      </c>
      <c r="E178" s="234">
        <v>5</v>
      </c>
      <c r="F178" s="32" t="s">
        <v>58</v>
      </c>
      <c r="G178" s="10" t="s">
        <v>58</v>
      </c>
      <c r="H178" s="32" t="s">
        <v>58</v>
      </c>
      <c r="I178" s="10" t="s">
        <v>58</v>
      </c>
      <c r="J178" s="32" t="s">
        <v>58</v>
      </c>
      <c r="K178" s="10" t="s">
        <v>58</v>
      </c>
      <c r="L178" s="10"/>
      <c r="M178" s="10"/>
      <c r="N178" s="30" t="s">
        <v>58</v>
      </c>
      <c r="O178" s="50" t="s">
        <v>58</v>
      </c>
      <c r="P178" s="11"/>
    </row>
    <row r="179" spans="2:16" x14ac:dyDescent="0.2">
      <c r="B179" s="3" t="str">
        <f t="shared" si="19"/>
        <v>Timeslot</v>
      </c>
      <c r="C179" s="233"/>
      <c r="D179" s="235"/>
      <c r="E179" s="235"/>
      <c r="F179" s="31" t="s">
        <v>226</v>
      </c>
      <c r="G179" s="31" t="s">
        <v>226</v>
      </c>
      <c r="H179" s="31" t="s">
        <v>190</v>
      </c>
      <c r="I179" s="31" t="s">
        <v>190</v>
      </c>
      <c r="J179" s="31" t="s">
        <v>190</v>
      </c>
      <c r="K179" s="31" t="s">
        <v>190</v>
      </c>
      <c r="L179" s="12"/>
      <c r="M179" s="12"/>
      <c r="N179" s="51" t="s">
        <v>190</v>
      </c>
      <c r="O179" s="51" t="s">
        <v>190</v>
      </c>
      <c r="P179" s="13"/>
    </row>
    <row r="180" spans="2:16" x14ac:dyDescent="0.2">
      <c r="B180" s="3" t="str">
        <f t="shared" si="19"/>
        <v>Roostertext</v>
      </c>
      <c r="C180" s="233"/>
      <c r="D180" s="235"/>
      <c r="E180" s="235"/>
      <c r="F180" s="31" t="s">
        <v>61</v>
      </c>
      <c r="G180" s="31" t="s">
        <v>61</v>
      </c>
      <c r="H180" s="31" t="s">
        <v>111</v>
      </c>
      <c r="I180" s="31" t="s">
        <v>111</v>
      </c>
      <c r="J180" s="31" t="s">
        <v>111</v>
      </c>
      <c r="K180" s="31" t="s">
        <v>111</v>
      </c>
      <c r="L180" s="12"/>
      <c r="M180" s="12"/>
      <c r="N180" s="51" t="s">
        <v>114</v>
      </c>
      <c r="O180" s="51" t="s">
        <v>114</v>
      </c>
      <c r="P180" s="13"/>
    </row>
    <row r="181" spans="2:16" x14ac:dyDescent="0.2">
      <c r="B181" s="3" t="str">
        <f t="shared" si="19"/>
        <v>Onderwerp (niet op rooster)</v>
      </c>
      <c r="C181" s="233"/>
      <c r="D181" s="235"/>
      <c r="E181" s="235"/>
      <c r="F181" s="31"/>
      <c r="G181" s="12"/>
      <c r="H181" s="31"/>
      <c r="I181" s="12"/>
      <c r="J181" s="31"/>
      <c r="K181" s="12"/>
      <c r="L181" s="12"/>
      <c r="M181" s="12"/>
      <c r="N181" s="51"/>
      <c r="O181" s="52"/>
      <c r="P181" s="13"/>
    </row>
    <row r="182" spans="2:16" ht="15" x14ac:dyDescent="0.2">
      <c r="B182" s="3" t="str">
        <f t="shared" si="19"/>
        <v>Groepen</v>
      </c>
      <c r="C182" s="233"/>
      <c r="D182" s="235"/>
      <c r="E182" s="235"/>
      <c r="F182" s="31" t="s">
        <v>63</v>
      </c>
      <c r="G182" s="12" t="s">
        <v>65</v>
      </c>
      <c r="H182" s="31" t="s">
        <v>63</v>
      </c>
      <c r="I182" s="12" t="s">
        <v>82</v>
      </c>
      <c r="J182" s="31" t="s">
        <v>63</v>
      </c>
      <c r="K182" s="12" t="s">
        <v>82</v>
      </c>
      <c r="L182" s="12"/>
      <c r="M182" s="12"/>
      <c r="N182" s="51" t="s">
        <v>63</v>
      </c>
      <c r="O182" s="52" t="s">
        <v>65</v>
      </c>
      <c r="P182" s="13"/>
    </row>
    <row r="183" spans="2:16" ht="15" x14ac:dyDescent="0.2">
      <c r="B183" s="3" t="str">
        <f t="shared" si="19"/>
        <v>#studenten</v>
      </c>
      <c r="C183" s="233"/>
      <c r="D183" s="235"/>
      <c r="E183" s="235"/>
      <c r="F183" s="31">
        <v>30</v>
      </c>
      <c r="G183" s="12" t="s">
        <v>227</v>
      </c>
      <c r="H183" s="31">
        <v>30</v>
      </c>
      <c r="I183" s="12" t="s">
        <v>196</v>
      </c>
      <c r="J183" s="31">
        <v>30</v>
      </c>
      <c r="K183" s="12" t="s">
        <v>196</v>
      </c>
      <c r="L183" s="12"/>
      <c r="M183" s="12"/>
      <c r="N183" s="51">
        <v>30</v>
      </c>
      <c r="O183" s="52" t="s">
        <v>227</v>
      </c>
      <c r="P183" s="13"/>
    </row>
    <row r="184" spans="2:16" x14ac:dyDescent="0.2">
      <c r="B184" s="3" t="str">
        <f t="shared" si="19"/>
        <v>Docenten</v>
      </c>
      <c r="C184" s="233"/>
      <c r="D184" s="235"/>
      <c r="E184" s="235"/>
      <c r="F184" s="31" t="s">
        <v>228</v>
      </c>
      <c r="G184" s="31" t="s">
        <v>228</v>
      </c>
      <c r="H184" s="31" t="s">
        <v>229</v>
      </c>
      <c r="I184" s="31" t="s">
        <v>9</v>
      </c>
      <c r="J184" s="31" t="s">
        <v>229</v>
      </c>
      <c r="K184" s="31" t="s">
        <v>9</v>
      </c>
      <c r="L184" s="12"/>
      <c r="M184" s="12"/>
      <c r="N184" s="51" t="s">
        <v>9</v>
      </c>
      <c r="O184" s="51" t="s">
        <v>8</v>
      </c>
      <c r="P184" s="13"/>
    </row>
    <row r="185" spans="2:16" ht="16" thickBot="1" x14ac:dyDescent="0.25">
      <c r="B185" s="3" t="str">
        <f t="shared" si="19"/>
        <v>Lokalen</v>
      </c>
      <c r="C185" s="233"/>
      <c r="D185" s="235"/>
      <c r="E185" s="235"/>
      <c r="F185" s="31" t="s">
        <v>64</v>
      </c>
      <c r="G185" s="12" t="s">
        <v>66</v>
      </c>
      <c r="H185" s="31" t="s">
        <v>64</v>
      </c>
      <c r="I185" s="12" t="s">
        <v>83</v>
      </c>
      <c r="J185" s="31" t="s">
        <v>64</v>
      </c>
      <c r="K185" s="12" t="s">
        <v>83</v>
      </c>
      <c r="L185" s="12"/>
      <c r="M185" s="12"/>
      <c r="N185" s="51" t="s">
        <v>64</v>
      </c>
      <c r="O185" s="52" t="s">
        <v>66</v>
      </c>
      <c r="P185" s="13"/>
    </row>
    <row r="186" spans="2:16" ht="15" outlineLevel="1" x14ac:dyDescent="0.2">
      <c r="B186" s="1" t="str">
        <f t="shared" ref="B186:B193" si="20">B143</f>
        <v>Course code</v>
      </c>
      <c r="C186" s="232">
        <f>C178</f>
        <v>45208</v>
      </c>
      <c r="D186" s="234">
        <f>D178</f>
        <v>41</v>
      </c>
      <c r="E186" s="234">
        <f>E178</f>
        <v>5</v>
      </c>
      <c r="F186" s="32" t="s">
        <v>58</v>
      </c>
      <c r="G186" s="10"/>
      <c r="H186" s="10" t="s">
        <v>58</v>
      </c>
      <c r="I186" s="10" t="s">
        <v>58</v>
      </c>
      <c r="J186" s="10" t="s">
        <v>58</v>
      </c>
      <c r="K186" s="10"/>
      <c r="L186" s="10"/>
      <c r="M186" s="10"/>
      <c r="N186" s="10"/>
      <c r="O186" s="10"/>
      <c r="P186" s="11"/>
    </row>
    <row r="187" spans="2:16" outlineLevel="1" x14ac:dyDescent="0.2">
      <c r="B187" s="3" t="str">
        <f t="shared" si="20"/>
        <v>Timeslot</v>
      </c>
      <c r="C187" s="233"/>
      <c r="D187" s="235"/>
      <c r="E187" s="235"/>
      <c r="F187" s="31" t="s">
        <v>230</v>
      </c>
      <c r="G187" s="12"/>
      <c r="H187" s="31" t="s">
        <v>197</v>
      </c>
      <c r="I187" s="31" t="s">
        <v>197</v>
      </c>
      <c r="J187" s="31" t="s">
        <v>231</v>
      </c>
      <c r="K187" s="31"/>
      <c r="L187" s="12"/>
      <c r="M187" s="12"/>
      <c r="N187" s="12"/>
      <c r="O187" s="12"/>
      <c r="P187" s="13"/>
    </row>
    <row r="188" spans="2:16" outlineLevel="1" x14ac:dyDescent="0.2">
      <c r="B188" s="3" t="str">
        <f t="shared" si="20"/>
        <v>Roostertext</v>
      </c>
      <c r="C188" s="233"/>
      <c r="D188" s="235"/>
      <c r="E188" s="235"/>
      <c r="F188" s="31" t="s">
        <v>232</v>
      </c>
      <c r="G188" s="12"/>
      <c r="H188" s="31" t="s">
        <v>111</v>
      </c>
      <c r="I188" s="31" t="s">
        <v>111</v>
      </c>
      <c r="J188" s="31" t="s">
        <v>113</v>
      </c>
      <c r="K188" s="31"/>
      <c r="L188" s="12"/>
      <c r="M188" s="12"/>
      <c r="N188" s="12"/>
      <c r="O188" s="12"/>
      <c r="P188" s="13"/>
    </row>
    <row r="189" spans="2:16" outlineLevel="1" x14ac:dyDescent="0.2">
      <c r="B189" s="3" t="str">
        <f t="shared" si="20"/>
        <v>Onderwerp (niet op rooster)</v>
      </c>
      <c r="C189" s="233"/>
      <c r="D189" s="235"/>
      <c r="E189" s="235"/>
      <c r="F189" s="31"/>
      <c r="G189" s="12"/>
      <c r="H189" s="12"/>
      <c r="I189" s="12"/>
      <c r="J189" s="12"/>
      <c r="K189" s="12"/>
      <c r="L189" s="12"/>
      <c r="M189" s="12"/>
      <c r="N189" s="12"/>
      <c r="O189" s="12"/>
      <c r="P189" s="13"/>
    </row>
    <row r="190" spans="2:16" ht="15" outlineLevel="1" x14ac:dyDescent="0.2">
      <c r="B190" s="3" t="str">
        <f t="shared" si="20"/>
        <v>Groepen</v>
      </c>
      <c r="C190" s="233"/>
      <c r="D190" s="235"/>
      <c r="E190" s="235"/>
      <c r="F190" s="31" t="s">
        <v>233</v>
      </c>
      <c r="G190" s="12"/>
      <c r="H190" s="12" t="s">
        <v>84</v>
      </c>
      <c r="I190" s="12" t="s">
        <v>234</v>
      </c>
      <c r="J190" s="12" t="s">
        <v>84</v>
      </c>
      <c r="K190" s="12"/>
      <c r="L190" s="12"/>
      <c r="M190" s="12"/>
      <c r="N190" s="12"/>
      <c r="O190" s="12"/>
      <c r="P190" s="13"/>
    </row>
    <row r="191" spans="2:16" ht="15" outlineLevel="1" x14ac:dyDescent="0.2">
      <c r="B191" s="3" t="str">
        <f t="shared" si="20"/>
        <v>#studenten</v>
      </c>
      <c r="C191" s="233"/>
      <c r="D191" s="235"/>
      <c r="E191" s="235"/>
      <c r="F191" s="31">
        <v>75</v>
      </c>
      <c r="G191" s="12"/>
      <c r="H191" s="12" t="s">
        <v>196</v>
      </c>
      <c r="I191" s="12" t="s">
        <v>196</v>
      </c>
      <c r="J191" s="12" t="s">
        <v>196</v>
      </c>
      <c r="K191" s="12"/>
      <c r="L191" s="12"/>
      <c r="M191" s="12"/>
      <c r="N191" s="12"/>
      <c r="O191" s="12"/>
      <c r="P191" s="13"/>
    </row>
    <row r="192" spans="2:16" outlineLevel="1" x14ac:dyDescent="0.2">
      <c r="B192" s="3" t="str">
        <f t="shared" si="20"/>
        <v>Docenten</v>
      </c>
      <c r="C192" s="233"/>
      <c r="D192" s="235"/>
      <c r="E192" s="235"/>
      <c r="F192" s="31" t="s">
        <v>228</v>
      </c>
      <c r="G192" s="12"/>
      <c r="H192" s="31" t="s">
        <v>229</v>
      </c>
      <c r="I192" s="31" t="s">
        <v>9</v>
      </c>
      <c r="J192" s="31" t="s">
        <v>235</v>
      </c>
      <c r="K192" s="31"/>
      <c r="L192" s="12"/>
      <c r="M192" s="12"/>
      <c r="N192" s="12"/>
      <c r="O192" s="12"/>
      <c r="P192" s="13"/>
    </row>
    <row r="193" spans="2:16" ht="15" outlineLevel="1" x14ac:dyDescent="0.2">
      <c r="B193" s="3" t="str">
        <f t="shared" si="20"/>
        <v>Lokalen</v>
      </c>
      <c r="C193" s="233"/>
      <c r="D193" s="235"/>
      <c r="E193" s="235"/>
      <c r="F193" s="31" t="s">
        <v>66</v>
      </c>
      <c r="G193" s="12"/>
      <c r="H193" s="12" t="s">
        <v>83</v>
      </c>
      <c r="I193" s="12" t="s">
        <v>70</v>
      </c>
      <c r="J193" s="12" t="s">
        <v>103</v>
      </c>
      <c r="K193" s="12"/>
      <c r="L193" s="12"/>
      <c r="M193" s="12"/>
      <c r="N193" s="12"/>
      <c r="O193" s="12"/>
      <c r="P193" s="13"/>
    </row>
    <row r="194" spans="2:16" ht="15" thickBot="1" x14ac:dyDescent="0.25">
      <c r="B194" s="5"/>
      <c r="C194" s="16"/>
      <c r="D194" s="17"/>
      <c r="E194" s="17"/>
      <c r="F194" s="49"/>
      <c r="G194" s="14"/>
      <c r="H194" s="14"/>
      <c r="I194" s="14"/>
      <c r="J194" s="14"/>
      <c r="K194" s="14"/>
      <c r="L194" s="14"/>
      <c r="M194" s="14"/>
      <c r="N194" s="14"/>
      <c r="O194" s="14"/>
      <c r="P194" s="15"/>
    </row>
    <row r="195" spans="2:16" ht="15" outlineLevel="1" x14ac:dyDescent="0.2">
      <c r="B195" s="1" t="str">
        <f t="shared" ref="B195:B202" si="21">B143</f>
        <v>Course code</v>
      </c>
      <c r="C195" s="232">
        <f>C178</f>
        <v>45208</v>
      </c>
      <c r="D195" s="234">
        <f>D178</f>
        <v>41</v>
      </c>
      <c r="E195" s="234">
        <f>E178</f>
        <v>5</v>
      </c>
      <c r="F195" s="28" t="s">
        <v>199</v>
      </c>
      <c r="G195" s="10"/>
      <c r="H195" s="10"/>
      <c r="I195" s="10"/>
      <c r="J195" s="10" t="s">
        <v>58</v>
      </c>
      <c r="K195" s="10" t="s">
        <v>58</v>
      </c>
      <c r="L195" s="10"/>
      <c r="M195" s="10"/>
      <c r="N195" s="10"/>
      <c r="O195" s="10"/>
      <c r="P195" s="11"/>
    </row>
    <row r="196" spans="2:16" outlineLevel="1" x14ac:dyDescent="0.2">
      <c r="B196" s="3" t="str">
        <f t="shared" si="21"/>
        <v>Timeslot</v>
      </c>
      <c r="C196" s="233"/>
      <c r="D196" s="235"/>
      <c r="E196" s="235"/>
      <c r="F196" s="29" t="s">
        <v>236</v>
      </c>
      <c r="G196" s="12"/>
      <c r="H196" s="12"/>
      <c r="I196" s="12"/>
      <c r="J196" s="31" t="s">
        <v>197</v>
      </c>
      <c r="K196" s="31" t="s">
        <v>197</v>
      </c>
      <c r="L196" s="12"/>
      <c r="M196" s="12"/>
      <c r="N196" s="12"/>
      <c r="O196" s="12"/>
      <c r="P196" s="13"/>
    </row>
    <row r="197" spans="2:16" outlineLevel="1" x14ac:dyDescent="0.2">
      <c r="B197" s="3" t="str">
        <f t="shared" si="21"/>
        <v>Roostertext</v>
      </c>
      <c r="C197" s="233"/>
      <c r="D197" s="235"/>
      <c r="E197" s="235"/>
      <c r="F197" s="29" t="s">
        <v>174</v>
      </c>
      <c r="G197" s="12"/>
      <c r="H197" s="12"/>
      <c r="I197" s="12"/>
      <c r="J197" s="31" t="s">
        <v>111</v>
      </c>
      <c r="K197" s="31" t="s">
        <v>111</v>
      </c>
      <c r="L197" s="12"/>
      <c r="M197" s="12"/>
      <c r="N197" s="12"/>
      <c r="O197" s="12"/>
      <c r="P197" s="13"/>
    </row>
    <row r="198" spans="2:16" outlineLevel="1" x14ac:dyDescent="0.2">
      <c r="B198" s="3" t="str">
        <f t="shared" si="21"/>
        <v>Onderwerp (niet op rooster)</v>
      </c>
      <c r="C198" s="233"/>
      <c r="D198" s="235"/>
      <c r="E198" s="235"/>
      <c r="F198" s="4" t="s">
        <v>204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3"/>
    </row>
    <row r="199" spans="2:16" ht="15" outlineLevel="1" x14ac:dyDescent="0.2">
      <c r="B199" s="3" t="str">
        <f t="shared" si="21"/>
        <v>Groepen</v>
      </c>
      <c r="C199" s="233"/>
      <c r="D199" s="235"/>
      <c r="E199" s="235"/>
      <c r="F199" s="4" t="s">
        <v>67</v>
      </c>
      <c r="G199" s="12"/>
      <c r="H199" s="12"/>
      <c r="I199" s="12"/>
      <c r="J199" s="12" t="s">
        <v>237</v>
      </c>
      <c r="K199" s="12" t="s">
        <v>234</v>
      </c>
      <c r="L199" s="12"/>
      <c r="M199" s="12"/>
      <c r="N199" s="12"/>
      <c r="O199" s="12"/>
      <c r="P199" s="13"/>
    </row>
    <row r="200" spans="2:16" ht="15" outlineLevel="1" x14ac:dyDescent="0.2">
      <c r="B200" s="3" t="str">
        <f t="shared" si="21"/>
        <v>#studenten</v>
      </c>
      <c r="C200" s="233"/>
      <c r="D200" s="235"/>
      <c r="E200" s="235"/>
      <c r="F200" s="4"/>
      <c r="G200" s="12"/>
      <c r="H200" s="12"/>
      <c r="I200" s="12"/>
      <c r="J200" s="12" t="s">
        <v>196</v>
      </c>
      <c r="K200" s="12" t="s">
        <v>196</v>
      </c>
      <c r="L200" s="12"/>
      <c r="M200" s="12"/>
      <c r="N200" s="12"/>
      <c r="O200" s="12"/>
      <c r="P200" s="13"/>
    </row>
    <row r="201" spans="2:16" outlineLevel="1" x14ac:dyDescent="0.2">
      <c r="B201" s="3" t="str">
        <f t="shared" si="21"/>
        <v>Docenten</v>
      </c>
      <c r="C201" s="233"/>
      <c r="D201" s="235"/>
      <c r="E201" s="235"/>
      <c r="F201" s="4" t="s">
        <v>206</v>
      </c>
      <c r="G201" s="12"/>
      <c r="H201" s="12"/>
      <c r="I201" s="12"/>
      <c r="J201" s="31" t="s">
        <v>229</v>
      </c>
      <c r="K201" s="31" t="s">
        <v>9</v>
      </c>
      <c r="L201" s="12"/>
      <c r="M201" s="12"/>
      <c r="N201" s="12"/>
      <c r="O201" s="12"/>
      <c r="P201" s="13"/>
    </row>
    <row r="202" spans="2:16" ht="15" outlineLevel="1" x14ac:dyDescent="0.2">
      <c r="B202" s="3" t="str">
        <f t="shared" si="21"/>
        <v>Lokalen</v>
      </c>
      <c r="C202" s="233"/>
      <c r="D202" s="235"/>
      <c r="E202" s="235"/>
      <c r="F202" s="4" t="s">
        <v>207</v>
      </c>
      <c r="G202" s="12"/>
      <c r="H202" s="12"/>
      <c r="I202" s="12"/>
      <c r="J202" s="12" t="s">
        <v>83</v>
      </c>
      <c r="K202" s="12" t="s">
        <v>70</v>
      </c>
      <c r="L202" s="12"/>
      <c r="M202" s="12"/>
      <c r="N202" s="12"/>
      <c r="O202" s="12"/>
      <c r="P202" s="13"/>
    </row>
    <row r="203" spans="2:16" ht="15" thickBot="1" x14ac:dyDescent="0.25">
      <c r="B203" s="5"/>
      <c r="C203" s="16"/>
      <c r="D203" s="17"/>
      <c r="E203" s="17"/>
      <c r="F203" s="49"/>
      <c r="G203" s="14"/>
      <c r="H203" s="14"/>
      <c r="I203" s="14"/>
      <c r="J203" s="14"/>
      <c r="K203" s="14"/>
      <c r="L203" s="14"/>
      <c r="M203" s="14"/>
      <c r="N203" s="14"/>
      <c r="O203" s="14"/>
      <c r="P203" s="15"/>
    </row>
    <row r="204" spans="2:16" hidden="1" outlineLevel="1" x14ac:dyDescent="0.2">
      <c r="B204" s="1" t="str">
        <f t="shared" ref="B204:B211" si="22">B143</f>
        <v>Course code</v>
      </c>
      <c r="C204" s="232">
        <f>C178</f>
        <v>45208</v>
      </c>
      <c r="D204" s="234">
        <f>D178</f>
        <v>41</v>
      </c>
      <c r="E204" s="234">
        <f>E178</f>
        <v>5</v>
      </c>
      <c r="F204" s="32"/>
      <c r="G204" s="10"/>
      <c r="H204" s="10"/>
      <c r="I204" s="10"/>
      <c r="J204" s="10"/>
      <c r="K204" s="10"/>
      <c r="L204" s="10"/>
      <c r="M204" s="10"/>
      <c r="N204" s="10"/>
      <c r="O204" s="10"/>
      <c r="P204" s="11"/>
    </row>
    <row r="205" spans="2:16" hidden="1" outlineLevel="1" x14ac:dyDescent="0.2">
      <c r="B205" s="3" t="str">
        <f t="shared" si="22"/>
        <v>Timeslot</v>
      </c>
      <c r="C205" s="233"/>
      <c r="D205" s="235"/>
      <c r="E205" s="235"/>
      <c r="F205" s="31"/>
      <c r="G205" s="12"/>
      <c r="H205" s="12"/>
      <c r="I205" s="12"/>
      <c r="J205" s="12"/>
      <c r="K205" s="12"/>
      <c r="L205" s="12"/>
      <c r="M205" s="12"/>
      <c r="N205" s="12"/>
      <c r="O205" s="12"/>
      <c r="P205" s="13"/>
    </row>
    <row r="206" spans="2:16" hidden="1" outlineLevel="1" x14ac:dyDescent="0.2">
      <c r="B206" s="3" t="str">
        <f t="shared" si="22"/>
        <v>Roostertext</v>
      </c>
      <c r="C206" s="233"/>
      <c r="D206" s="235"/>
      <c r="E206" s="235"/>
      <c r="F206" s="31"/>
      <c r="G206" s="12"/>
      <c r="H206" s="12"/>
      <c r="I206" s="12"/>
      <c r="J206" s="12"/>
      <c r="K206" s="12"/>
      <c r="L206" s="12"/>
      <c r="M206" s="12"/>
      <c r="N206" s="12"/>
      <c r="O206" s="12"/>
      <c r="P206" s="13"/>
    </row>
    <row r="207" spans="2:16" hidden="1" outlineLevel="1" x14ac:dyDescent="0.2">
      <c r="B207" s="3" t="str">
        <f t="shared" si="22"/>
        <v>Onderwerp (niet op rooster)</v>
      </c>
      <c r="C207" s="233"/>
      <c r="D207" s="235"/>
      <c r="E207" s="235"/>
      <c r="F207" s="31"/>
      <c r="G207" s="12"/>
      <c r="H207" s="12"/>
      <c r="I207" s="12"/>
      <c r="J207" s="12"/>
      <c r="K207" s="12"/>
      <c r="L207" s="12"/>
      <c r="M207" s="12"/>
      <c r="N207" s="12"/>
      <c r="O207" s="12"/>
      <c r="P207" s="13"/>
    </row>
    <row r="208" spans="2:16" hidden="1" outlineLevel="1" x14ac:dyDescent="0.2">
      <c r="B208" s="3" t="str">
        <f t="shared" si="22"/>
        <v>Groepen</v>
      </c>
      <c r="C208" s="233"/>
      <c r="D208" s="235"/>
      <c r="E208" s="235"/>
      <c r="F208" s="31"/>
      <c r="G208" s="12"/>
      <c r="H208" s="12"/>
      <c r="I208" s="12"/>
      <c r="J208" s="12"/>
      <c r="K208" s="12"/>
      <c r="L208" s="12"/>
      <c r="M208" s="12"/>
      <c r="N208" s="12"/>
      <c r="O208" s="12"/>
      <c r="P208" s="13"/>
    </row>
    <row r="209" spans="2:16" hidden="1" outlineLevel="1" x14ac:dyDescent="0.2">
      <c r="B209" s="3" t="str">
        <f t="shared" si="22"/>
        <v>#studenten</v>
      </c>
      <c r="C209" s="233"/>
      <c r="D209" s="235"/>
      <c r="E209" s="235"/>
      <c r="F209" s="31"/>
      <c r="G209" s="12"/>
      <c r="H209" s="12"/>
      <c r="I209" s="12"/>
      <c r="J209" s="12"/>
      <c r="K209" s="12"/>
      <c r="L209" s="12"/>
      <c r="M209" s="12"/>
      <c r="N209" s="12"/>
      <c r="O209" s="12"/>
      <c r="P209" s="13"/>
    </row>
    <row r="210" spans="2:16" hidden="1" outlineLevel="1" x14ac:dyDescent="0.2">
      <c r="B210" s="3" t="str">
        <f t="shared" si="22"/>
        <v>Docenten</v>
      </c>
      <c r="C210" s="233"/>
      <c r="D210" s="235"/>
      <c r="E210" s="235"/>
      <c r="F210" s="31"/>
      <c r="G210" s="12"/>
      <c r="H210" s="12"/>
      <c r="I210" s="12"/>
      <c r="J210" s="12"/>
      <c r="K210" s="12"/>
      <c r="L210" s="12"/>
      <c r="M210" s="12"/>
      <c r="N210" s="12"/>
      <c r="O210" s="12"/>
      <c r="P210" s="13"/>
    </row>
    <row r="211" spans="2:16" hidden="1" outlineLevel="1" x14ac:dyDescent="0.2">
      <c r="B211" s="3" t="str">
        <f t="shared" si="22"/>
        <v>Lokalen</v>
      </c>
      <c r="C211" s="233"/>
      <c r="D211" s="235"/>
      <c r="E211" s="235"/>
      <c r="F211" s="31"/>
      <c r="G211" s="12"/>
      <c r="H211" s="12"/>
      <c r="I211" s="12"/>
      <c r="J211" s="12"/>
      <c r="K211" s="12"/>
      <c r="L211" s="12"/>
      <c r="M211" s="12"/>
      <c r="N211" s="12"/>
      <c r="O211" s="12"/>
      <c r="P211" s="13"/>
    </row>
    <row r="212" spans="2:16" ht="15" collapsed="1" thickBot="1" x14ac:dyDescent="0.25">
      <c r="B212" s="5"/>
      <c r="C212" s="16"/>
      <c r="D212" s="17"/>
      <c r="E212" s="17"/>
      <c r="F212" s="49"/>
      <c r="G212" s="14"/>
      <c r="H212" s="14"/>
      <c r="I212" s="14"/>
      <c r="J212" s="14"/>
      <c r="K212" s="14"/>
      <c r="L212" s="14"/>
      <c r="M212" s="14"/>
      <c r="N212" s="14"/>
      <c r="O212" s="14"/>
      <c r="P212" s="15"/>
    </row>
    <row r="213" spans="2:16" x14ac:dyDescent="0.2">
      <c r="B213" s="18" t="str">
        <f t="shared" ref="B213:B220" si="23">B178</f>
        <v>Course code</v>
      </c>
      <c r="C213" s="232">
        <f>C178+7</f>
        <v>45215</v>
      </c>
      <c r="D213" s="234">
        <f>D178+1</f>
        <v>42</v>
      </c>
      <c r="E213" s="234">
        <v>6</v>
      </c>
      <c r="F213" s="32"/>
      <c r="G213" s="10"/>
      <c r="H213" s="10"/>
      <c r="I213" s="10"/>
      <c r="J213" s="10"/>
      <c r="K213" s="10"/>
      <c r="L213" s="10"/>
      <c r="M213" s="10"/>
      <c r="N213" s="10"/>
      <c r="O213" s="10"/>
      <c r="P213" s="11"/>
    </row>
    <row r="214" spans="2:16" x14ac:dyDescent="0.2">
      <c r="B214" s="19" t="str">
        <f t="shared" si="23"/>
        <v>Timeslot</v>
      </c>
      <c r="C214" s="233"/>
      <c r="D214" s="235"/>
      <c r="E214" s="235"/>
      <c r="F214" s="31"/>
      <c r="G214" s="12"/>
      <c r="H214" s="12"/>
      <c r="I214" s="12"/>
      <c r="J214" s="12"/>
      <c r="K214" s="12"/>
      <c r="L214" s="12"/>
      <c r="M214" s="12"/>
      <c r="N214" s="12"/>
      <c r="O214" s="12"/>
      <c r="P214" s="13"/>
    </row>
    <row r="215" spans="2:16" x14ac:dyDescent="0.2">
      <c r="B215" s="19" t="str">
        <f t="shared" si="23"/>
        <v>Roostertext</v>
      </c>
      <c r="C215" s="233"/>
      <c r="D215" s="235"/>
      <c r="E215" s="235"/>
      <c r="F215" s="31"/>
      <c r="G215" s="12"/>
      <c r="H215" s="12"/>
      <c r="I215" s="12"/>
      <c r="J215" s="12"/>
      <c r="K215" s="12"/>
      <c r="L215" s="12"/>
      <c r="M215" s="12"/>
      <c r="N215" s="12"/>
      <c r="O215" s="12"/>
      <c r="P215" s="13"/>
    </row>
    <row r="216" spans="2:16" x14ac:dyDescent="0.2">
      <c r="B216" s="19" t="str">
        <f t="shared" si="23"/>
        <v>Onderwerp (niet op rooster)</v>
      </c>
      <c r="C216" s="233"/>
      <c r="D216" s="235"/>
      <c r="E216" s="235"/>
      <c r="F216" s="31"/>
      <c r="G216" s="12"/>
      <c r="H216" s="12"/>
      <c r="I216" s="12"/>
      <c r="J216" s="12"/>
      <c r="K216" s="12"/>
      <c r="L216" s="12"/>
      <c r="M216" s="12"/>
      <c r="N216" s="12"/>
      <c r="O216" s="12"/>
      <c r="P216" s="13"/>
    </row>
    <row r="217" spans="2:16" x14ac:dyDescent="0.2">
      <c r="B217" s="19" t="str">
        <f t="shared" si="23"/>
        <v>Groepen</v>
      </c>
      <c r="C217" s="233"/>
      <c r="D217" s="235"/>
      <c r="E217" s="235"/>
      <c r="F217" s="31"/>
      <c r="G217" s="12"/>
      <c r="H217" s="12"/>
      <c r="I217" s="12"/>
      <c r="J217" s="12"/>
      <c r="K217" s="12"/>
      <c r="L217" s="12"/>
      <c r="M217" s="12"/>
      <c r="N217" s="12"/>
      <c r="O217" s="12"/>
      <c r="P217" s="13"/>
    </row>
    <row r="218" spans="2:16" x14ac:dyDescent="0.2">
      <c r="B218" s="19" t="str">
        <f t="shared" si="23"/>
        <v>#studenten</v>
      </c>
      <c r="C218" s="233"/>
      <c r="D218" s="235"/>
      <c r="E218" s="235"/>
      <c r="F218" s="31"/>
      <c r="G218" s="12"/>
      <c r="H218" s="12"/>
      <c r="I218" s="12"/>
      <c r="J218" s="12"/>
      <c r="K218" s="12"/>
      <c r="L218" s="12"/>
      <c r="M218" s="12"/>
      <c r="N218" s="12"/>
      <c r="O218" s="12"/>
      <c r="P218" s="13"/>
    </row>
    <row r="219" spans="2:16" x14ac:dyDescent="0.2">
      <c r="B219" s="19" t="str">
        <f t="shared" si="23"/>
        <v>Docenten</v>
      </c>
      <c r="C219" s="233"/>
      <c r="D219" s="235"/>
      <c r="E219" s="235"/>
      <c r="F219" s="31"/>
      <c r="G219" s="12"/>
      <c r="H219" s="12"/>
      <c r="I219" s="12"/>
      <c r="J219" s="12"/>
      <c r="K219" s="12"/>
      <c r="L219" s="12"/>
      <c r="M219" s="12"/>
      <c r="N219" s="12"/>
      <c r="O219" s="12"/>
      <c r="P219" s="13"/>
    </row>
    <row r="220" spans="2:16" x14ac:dyDescent="0.2">
      <c r="B220" s="19" t="str">
        <f t="shared" si="23"/>
        <v>Lokalen</v>
      </c>
      <c r="C220" s="233"/>
      <c r="D220" s="235"/>
      <c r="E220" s="235"/>
      <c r="F220" s="31"/>
      <c r="G220" s="12"/>
      <c r="H220" s="12"/>
      <c r="I220" s="12"/>
      <c r="J220" s="12"/>
      <c r="K220" s="12"/>
      <c r="L220" s="12"/>
      <c r="M220" s="12"/>
      <c r="N220" s="12"/>
      <c r="O220" s="12"/>
      <c r="P220" s="13"/>
    </row>
    <row r="221" spans="2:16" hidden="1" outlineLevel="1" x14ac:dyDescent="0.2">
      <c r="B221" s="18" t="str">
        <f t="shared" ref="B221:B228" si="24">B178</f>
        <v>Course code</v>
      </c>
      <c r="C221" s="232">
        <f>C213</f>
        <v>45215</v>
      </c>
      <c r="D221" s="234">
        <f>D213</f>
        <v>42</v>
      </c>
      <c r="E221" s="234">
        <f>E213</f>
        <v>6</v>
      </c>
      <c r="F221" s="2"/>
      <c r="G221" s="10"/>
      <c r="H221" s="10"/>
      <c r="I221" s="10"/>
      <c r="J221" s="10"/>
      <c r="K221" s="10"/>
      <c r="L221" s="10"/>
      <c r="M221" s="10"/>
      <c r="N221" s="10"/>
      <c r="O221" s="10"/>
      <c r="P221" s="11"/>
    </row>
    <row r="222" spans="2:16" hidden="1" outlineLevel="1" x14ac:dyDescent="0.2">
      <c r="B222" s="19" t="str">
        <f t="shared" si="24"/>
        <v>Timeslot</v>
      </c>
      <c r="C222" s="233"/>
      <c r="D222" s="235"/>
      <c r="E222" s="235"/>
      <c r="F222" s="4"/>
      <c r="G222" s="12"/>
      <c r="H222" s="12"/>
      <c r="I222" s="12"/>
      <c r="J222" s="12"/>
      <c r="K222" s="12"/>
      <c r="L222" s="12"/>
      <c r="M222" s="12"/>
      <c r="N222" s="12"/>
      <c r="O222" s="12"/>
      <c r="P222" s="13"/>
    </row>
    <row r="223" spans="2:16" hidden="1" outlineLevel="1" x14ac:dyDescent="0.2">
      <c r="B223" s="19" t="str">
        <f t="shared" si="24"/>
        <v>Roostertext</v>
      </c>
      <c r="C223" s="233"/>
      <c r="D223" s="235"/>
      <c r="E223" s="235"/>
      <c r="F223" s="4"/>
      <c r="G223" s="12"/>
      <c r="H223" s="12"/>
      <c r="I223" s="12"/>
      <c r="J223" s="12"/>
      <c r="K223" s="12"/>
      <c r="L223" s="12"/>
      <c r="M223" s="12"/>
      <c r="N223" s="12"/>
      <c r="O223" s="12"/>
      <c r="P223" s="13"/>
    </row>
    <row r="224" spans="2:16" hidden="1" outlineLevel="1" x14ac:dyDescent="0.2">
      <c r="B224" s="19" t="str">
        <f t="shared" si="24"/>
        <v>Onderwerp (niet op rooster)</v>
      </c>
      <c r="C224" s="233"/>
      <c r="D224" s="235"/>
      <c r="E224" s="235"/>
      <c r="F224" s="4"/>
      <c r="G224" s="12"/>
      <c r="H224" s="12"/>
      <c r="I224" s="12"/>
      <c r="J224" s="12"/>
      <c r="K224" s="12"/>
      <c r="L224" s="12"/>
      <c r="M224" s="12"/>
      <c r="N224" s="12"/>
      <c r="O224" s="12"/>
      <c r="P224" s="13"/>
    </row>
    <row r="225" spans="2:16" hidden="1" outlineLevel="1" x14ac:dyDescent="0.2">
      <c r="B225" s="19" t="str">
        <f t="shared" si="24"/>
        <v>Groepen</v>
      </c>
      <c r="C225" s="233"/>
      <c r="D225" s="235"/>
      <c r="E225" s="235"/>
      <c r="F225" s="4"/>
      <c r="G225" s="12"/>
      <c r="H225" s="12"/>
      <c r="I225" s="12"/>
      <c r="J225" s="12"/>
      <c r="K225" s="12"/>
      <c r="L225" s="12"/>
      <c r="M225" s="12"/>
      <c r="N225" s="12"/>
      <c r="O225" s="12"/>
      <c r="P225" s="13"/>
    </row>
    <row r="226" spans="2:16" hidden="1" outlineLevel="1" x14ac:dyDescent="0.2">
      <c r="B226" s="19" t="str">
        <f t="shared" si="24"/>
        <v>#studenten</v>
      </c>
      <c r="C226" s="233"/>
      <c r="D226" s="235"/>
      <c r="E226" s="235"/>
      <c r="F226" s="4"/>
      <c r="G226" s="12"/>
      <c r="H226" s="12"/>
      <c r="I226" s="12"/>
      <c r="J226" s="12"/>
      <c r="K226" s="12"/>
      <c r="L226" s="12"/>
      <c r="M226" s="12"/>
      <c r="N226" s="12"/>
      <c r="O226" s="12"/>
      <c r="P226" s="13"/>
    </row>
    <row r="227" spans="2:16" hidden="1" outlineLevel="1" x14ac:dyDescent="0.2">
      <c r="B227" s="19" t="str">
        <f t="shared" si="24"/>
        <v>Docenten</v>
      </c>
      <c r="C227" s="233"/>
      <c r="D227" s="235"/>
      <c r="E227" s="235"/>
      <c r="F227" s="4"/>
      <c r="G227" s="12"/>
      <c r="H227" s="12"/>
      <c r="I227" s="12"/>
      <c r="J227" s="12"/>
      <c r="K227" s="12"/>
      <c r="L227" s="12"/>
      <c r="M227" s="12"/>
      <c r="N227" s="12"/>
      <c r="O227" s="12"/>
      <c r="P227" s="13"/>
    </row>
    <row r="228" spans="2:16" hidden="1" outlineLevel="1" x14ac:dyDescent="0.2">
      <c r="B228" s="19" t="str">
        <f t="shared" si="24"/>
        <v>Lokalen</v>
      </c>
      <c r="C228" s="233"/>
      <c r="D228" s="235"/>
      <c r="E228" s="235"/>
      <c r="F228" s="4"/>
      <c r="G228" s="12"/>
      <c r="H228" s="12"/>
      <c r="I228" s="12"/>
      <c r="J228" s="12"/>
      <c r="K228" s="12"/>
      <c r="L228" s="12"/>
      <c r="M228" s="12"/>
      <c r="N228" s="12"/>
      <c r="O228" s="12"/>
      <c r="P228" s="13"/>
    </row>
    <row r="229" spans="2:16" ht="15" collapsed="1" thickBot="1" x14ac:dyDescent="0.25">
      <c r="B229" s="20"/>
      <c r="C229" s="16"/>
      <c r="D229" s="17"/>
      <c r="E229" s="17"/>
      <c r="F229" s="17"/>
      <c r="G229" s="14"/>
      <c r="H229" s="14"/>
      <c r="I229" s="14"/>
      <c r="J229" s="14"/>
      <c r="K229" s="14"/>
      <c r="L229" s="14"/>
      <c r="M229" s="14"/>
      <c r="N229" s="14"/>
      <c r="O229" s="14"/>
      <c r="P229" s="15"/>
    </row>
    <row r="230" spans="2:16" hidden="1" outlineLevel="1" x14ac:dyDescent="0.2">
      <c r="B230" s="18" t="str">
        <f t="shared" ref="B230:B237" si="25">B178</f>
        <v>Course code</v>
      </c>
      <c r="C230" s="232">
        <f>C213</f>
        <v>45215</v>
      </c>
      <c r="D230" s="234">
        <f>D213</f>
        <v>42</v>
      </c>
      <c r="E230" s="234">
        <f>E213</f>
        <v>6</v>
      </c>
      <c r="F230" s="2"/>
      <c r="G230" s="10"/>
      <c r="H230" s="10"/>
      <c r="I230" s="10"/>
      <c r="J230" s="10"/>
      <c r="K230" s="10"/>
      <c r="L230" s="10"/>
      <c r="M230" s="10"/>
      <c r="N230" s="10"/>
      <c r="O230" s="10"/>
      <c r="P230" s="11"/>
    </row>
    <row r="231" spans="2:16" hidden="1" outlineLevel="1" x14ac:dyDescent="0.2">
      <c r="B231" s="19" t="str">
        <f t="shared" si="25"/>
        <v>Timeslot</v>
      </c>
      <c r="C231" s="233"/>
      <c r="D231" s="235"/>
      <c r="E231" s="235"/>
      <c r="F231" s="4"/>
      <c r="G231" s="12"/>
      <c r="H231" s="12"/>
      <c r="I231" s="12"/>
      <c r="J231" s="12"/>
      <c r="K231" s="12"/>
      <c r="L231" s="12"/>
      <c r="M231" s="12"/>
      <c r="N231" s="12"/>
      <c r="O231" s="12"/>
      <c r="P231" s="13"/>
    </row>
    <row r="232" spans="2:16" hidden="1" outlineLevel="1" x14ac:dyDescent="0.2">
      <c r="B232" s="19" t="str">
        <f t="shared" si="25"/>
        <v>Roostertext</v>
      </c>
      <c r="C232" s="233"/>
      <c r="D232" s="235"/>
      <c r="E232" s="235"/>
      <c r="F232" s="4"/>
      <c r="G232" s="12"/>
      <c r="H232" s="12"/>
      <c r="I232" s="12"/>
      <c r="J232" s="12"/>
      <c r="K232" s="12"/>
      <c r="L232" s="12"/>
      <c r="M232" s="12"/>
      <c r="N232" s="12"/>
      <c r="O232" s="12"/>
      <c r="P232" s="13"/>
    </row>
    <row r="233" spans="2:16" hidden="1" outlineLevel="1" x14ac:dyDescent="0.2">
      <c r="B233" s="19" t="str">
        <f t="shared" si="25"/>
        <v>Onderwerp (niet op rooster)</v>
      </c>
      <c r="C233" s="233"/>
      <c r="D233" s="235"/>
      <c r="E233" s="235"/>
      <c r="F233" s="4"/>
      <c r="G233" s="12"/>
      <c r="H233" s="12"/>
      <c r="I233" s="12"/>
      <c r="J233" s="12"/>
      <c r="K233" s="12"/>
      <c r="L233" s="12"/>
      <c r="M233" s="12"/>
      <c r="N233" s="12"/>
      <c r="O233" s="12"/>
      <c r="P233" s="13"/>
    </row>
    <row r="234" spans="2:16" hidden="1" outlineLevel="1" x14ac:dyDescent="0.2">
      <c r="B234" s="19" t="str">
        <f t="shared" si="25"/>
        <v>Groepen</v>
      </c>
      <c r="C234" s="233"/>
      <c r="D234" s="235"/>
      <c r="E234" s="235"/>
      <c r="F234" s="4"/>
      <c r="G234" s="12"/>
      <c r="H234" s="12"/>
      <c r="I234" s="12"/>
      <c r="J234" s="12"/>
      <c r="K234" s="12"/>
      <c r="L234" s="12"/>
      <c r="M234" s="12"/>
      <c r="N234" s="12"/>
      <c r="O234" s="12"/>
      <c r="P234" s="13"/>
    </row>
    <row r="235" spans="2:16" hidden="1" outlineLevel="1" x14ac:dyDescent="0.2">
      <c r="B235" s="19" t="str">
        <f t="shared" si="25"/>
        <v>#studenten</v>
      </c>
      <c r="C235" s="233"/>
      <c r="D235" s="235"/>
      <c r="E235" s="235"/>
      <c r="F235" s="4"/>
      <c r="G235" s="12"/>
      <c r="H235" s="12"/>
      <c r="I235" s="12"/>
      <c r="J235" s="12"/>
      <c r="K235" s="12"/>
      <c r="L235" s="12"/>
      <c r="M235" s="12"/>
      <c r="N235" s="12"/>
      <c r="O235" s="12"/>
      <c r="P235" s="13"/>
    </row>
    <row r="236" spans="2:16" hidden="1" outlineLevel="1" x14ac:dyDescent="0.2">
      <c r="B236" s="19" t="str">
        <f t="shared" si="25"/>
        <v>Docenten</v>
      </c>
      <c r="C236" s="233"/>
      <c r="D236" s="235"/>
      <c r="E236" s="235"/>
      <c r="F236" s="4"/>
      <c r="G236" s="12"/>
      <c r="H236" s="12"/>
      <c r="I236" s="12"/>
      <c r="J236" s="12"/>
      <c r="K236" s="12"/>
      <c r="L236" s="12"/>
      <c r="M236" s="12"/>
      <c r="N236" s="12"/>
      <c r="O236" s="12"/>
      <c r="P236" s="13"/>
    </row>
    <row r="237" spans="2:16" hidden="1" outlineLevel="1" x14ac:dyDescent="0.2">
      <c r="B237" s="19" t="str">
        <f t="shared" si="25"/>
        <v>Lokalen</v>
      </c>
      <c r="C237" s="233"/>
      <c r="D237" s="235"/>
      <c r="E237" s="235"/>
      <c r="F237" s="4"/>
      <c r="G237" s="12"/>
      <c r="H237" s="12"/>
      <c r="I237" s="12"/>
      <c r="J237" s="12"/>
      <c r="K237" s="12"/>
      <c r="L237" s="12"/>
      <c r="M237" s="12"/>
      <c r="N237" s="12"/>
      <c r="O237" s="12"/>
      <c r="P237" s="13"/>
    </row>
    <row r="238" spans="2:16" ht="15" collapsed="1" thickBot="1" x14ac:dyDescent="0.25">
      <c r="B238" s="20"/>
      <c r="C238" s="16"/>
      <c r="D238" s="17"/>
      <c r="E238" s="17"/>
      <c r="F238" s="17"/>
      <c r="G238" s="14"/>
      <c r="H238" s="14"/>
      <c r="I238" s="14"/>
      <c r="J238" s="14"/>
      <c r="K238" s="14"/>
      <c r="L238" s="14"/>
      <c r="M238" s="14"/>
      <c r="N238" s="14"/>
      <c r="O238" s="14"/>
      <c r="P238" s="15"/>
    </row>
    <row r="239" spans="2:16" hidden="1" outlineLevel="1" x14ac:dyDescent="0.2">
      <c r="B239" s="18" t="str">
        <f t="shared" ref="B239:B246" si="26">B178</f>
        <v>Course code</v>
      </c>
      <c r="C239" s="232">
        <f>C213</f>
        <v>45215</v>
      </c>
      <c r="D239" s="234">
        <f>D213</f>
        <v>42</v>
      </c>
      <c r="E239" s="234">
        <f>E213</f>
        <v>6</v>
      </c>
      <c r="F239" s="2"/>
      <c r="G239" s="10"/>
      <c r="H239" s="10"/>
      <c r="I239" s="10"/>
      <c r="J239" s="10"/>
      <c r="K239" s="10"/>
      <c r="L239" s="10"/>
      <c r="M239" s="10"/>
      <c r="N239" s="10"/>
      <c r="O239" s="10"/>
      <c r="P239" s="11"/>
    </row>
    <row r="240" spans="2:16" hidden="1" outlineLevel="1" x14ac:dyDescent="0.2">
      <c r="B240" s="19" t="str">
        <f t="shared" si="26"/>
        <v>Timeslot</v>
      </c>
      <c r="C240" s="233"/>
      <c r="D240" s="235"/>
      <c r="E240" s="235"/>
      <c r="F240" s="4"/>
      <c r="G240" s="12"/>
      <c r="H240" s="12"/>
      <c r="I240" s="12"/>
      <c r="J240" s="12"/>
      <c r="K240" s="12"/>
      <c r="L240" s="12"/>
      <c r="M240" s="12"/>
      <c r="N240" s="12"/>
      <c r="O240" s="12"/>
      <c r="P240" s="13"/>
    </row>
    <row r="241" spans="2:16" hidden="1" outlineLevel="1" x14ac:dyDescent="0.2">
      <c r="B241" s="19" t="str">
        <f t="shared" si="26"/>
        <v>Roostertext</v>
      </c>
      <c r="C241" s="233"/>
      <c r="D241" s="235"/>
      <c r="E241" s="235"/>
      <c r="F241" s="4"/>
      <c r="G241" s="12"/>
      <c r="H241" s="12"/>
      <c r="I241" s="12"/>
      <c r="J241" s="12"/>
      <c r="K241" s="12"/>
      <c r="L241" s="12"/>
      <c r="M241" s="12"/>
      <c r="N241" s="12"/>
      <c r="O241" s="12"/>
      <c r="P241" s="13"/>
    </row>
    <row r="242" spans="2:16" hidden="1" outlineLevel="1" x14ac:dyDescent="0.2">
      <c r="B242" s="19" t="str">
        <f t="shared" si="26"/>
        <v>Onderwerp (niet op rooster)</v>
      </c>
      <c r="C242" s="233"/>
      <c r="D242" s="235"/>
      <c r="E242" s="235"/>
      <c r="F242" s="4"/>
      <c r="G242" s="12"/>
      <c r="H242" s="12"/>
      <c r="I242" s="12"/>
      <c r="J242" s="12"/>
      <c r="K242" s="12"/>
      <c r="L242" s="12"/>
      <c r="M242" s="12"/>
      <c r="N242" s="12"/>
      <c r="O242" s="12"/>
      <c r="P242" s="13"/>
    </row>
    <row r="243" spans="2:16" hidden="1" outlineLevel="1" x14ac:dyDescent="0.2">
      <c r="B243" s="19" t="str">
        <f t="shared" si="26"/>
        <v>Groepen</v>
      </c>
      <c r="C243" s="233"/>
      <c r="D243" s="235"/>
      <c r="E243" s="235"/>
      <c r="F243" s="4"/>
      <c r="G243" s="12"/>
      <c r="H243" s="12"/>
      <c r="I243" s="12"/>
      <c r="J243" s="12"/>
      <c r="K243" s="12"/>
      <c r="L243" s="12"/>
      <c r="M243" s="12"/>
      <c r="N243" s="12"/>
      <c r="O243" s="12"/>
      <c r="P243" s="13"/>
    </row>
    <row r="244" spans="2:16" hidden="1" outlineLevel="1" x14ac:dyDescent="0.2">
      <c r="B244" s="19" t="str">
        <f t="shared" si="26"/>
        <v>#studenten</v>
      </c>
      <c r="C244" s="233"/>
      <c r="D244" s="235"/>
      <c r="E244" s="235"/>
      <c r="F244" s="4"/>
      <c r="G244" s="12"/>
      <c r="H244" s="12"/>
      <c r="I244" s="12"/>
      <c r="J244" s="12"/>
      <c r="K244" s="12"/>
      <c r="L244" s="12"/>
      <c r="M244" s="12"/>
      <c r="N244" s="12"/>
      <c r="O244" s="12"/>
      <c r="P244" s="13"/>
    </row>
    <row r="245" spans="2:16" hidden="1" outlineLevel="1" x14ac:dyDescent="0.2">
      <c r="B245" s="19" t="str">
        <f t="shared" si="26"/>
        <v>Docenten</v>
      </c>
      <c r="C245" s="233"/>
      <c r="D245" s="235"/>
      <c r="E245" s="235"/>
      <c r="F245" s="4"/>
      <c r="G245" s="12"/>
      <c r="H245" s="12"/>
      <c r="I245" s="12"/>
      <c r="J245" s="12"/>
      <c r="K245" s="12"/>
      <c r="L245" s="12"/>
      <c r="M245" s="12"/>
      <c r="N245" s="12"/>
      <c r="O245" s="12"/>
      <c r="P245" s="13"/>
    </row>
    <row r="246" spans="2:16" hidden="1" outlineLevel="1" x14ac:dyDescent="0.2">
      <c r="B246" s="19" t="str">
        <f t="shared" si="26"/>
        <v>Lokalen</v>
      </c>
      <c r="C246" s="233"/>
      <c r="D246" s="235"/>
      <c r="E246" s="235"/>
      <c r="F246" s="4"/>
      <c r="G246" s="12"/>
      <c r="H246" s="12"/>
      <c r="I246" s="12"/>
      <c r="J246" s="12"/>
      <c r="K246" s="12"/>
      <c r="L246" s="12"/>
      <c r="M246" s="12"/>
      <c r="N246" s="12"/>
      <c r="O246" s="12"/>
      <c r="P246" s="13"/>
    </row>
    <row r="247" spans="2:16" ht="15" collapsed="1" thickBot="1" x14ac:dyDescent="0.25">
      <c r="B247" s="20"/>
      <c r="C247" s="16"/>
      <c r="D247" s="17"/>
      <c r="E247" s="17"/>
      <c r="F247" s="17"/>
      <c r="G247" s="14"/>
      <c r="H247" s="14"/>
      <c r="I247" s="14"/>
      <c r="J247" s="14"/>
      <c r="K247" s="14"/>
      <c r="L247" s="14"/>
      <c r="M247" s="14"/>
      <c r="N247" s="14"/>
      <c r="O247" s="14"/>
      <c r="P247" s="15"/>
    </row>
    <row r="248" spans="2:16" x14ac:dyDescent="0.2">
      <c r="B248" s="1" t="str">
        <f t="shared" ref="B248:B255" si="27">B213</f>
        <v>Course code</v>
      </c>
      <c r="C248" s="232">
        <f>C213+7</f>
        <v>45222</v>
      </c>
      <c r="D248" s="234">
        <f>D213+1</f>
        <v>43</v>
      </c>
      <c r="E248" s="234">
        <v>7</v>
      </c>
      <c r="F248" s="2"/>
      <c r="G248" s="10"/>
      <c r="H248" s="10"/>
      <c r="I248" s="10"/>
      <c r="J248" s="10"/>
      <c r="K248" s="10"/>
      <c r="L248" s="10"/>
      <c r="M248" s="10"/>
      <c r="N248" s="10"/>
      <c r="O248" s="10"/>
      <c r="P248" s="11"/>
    </row>
    <row r="249" spans="2:16" x14ac:dyDescent="0.2">
      <c r="B249" s="3" t="str">
        <f t="shared" si="27"/>
        <v>Timeslot</v>
      </c>
      <c r="C249" s="233"/>
      <c r="D249" s="235"/>
      <c r="E249" s="235"/>
      <c r="F249" s="4"/>
      <c r="G249" s="12"/>
      <c r="H249" s="12"/>
      <c r="I249" s="12"/>
      <c r="J249" s="12"/>
      <c r="K249" s="12"/>
      <c r="L249" s="12"/>
      <c r="M249" s="12"/>
      <c r="N249" s="12"/>
      <c r="O249" s="12"/>
      <c r="P249" s="13"/>
    </row>
    <row r="250" spans="2:16" x14ac:dyDescent="0.2">
      <c r="B250" s="3" t="str">
        <f t="shared" si="27"/>
        <v>Roostertext</v>
      </c>
      <c r="C250" s="233"/>
      <c r="D250" s="235"/>
      <c r="E250" s="235"/>
      <c r="F250" s="4"/>
      <c r="G250" s="12"/>
      <c r="H250" s="12"/>
      <c r="I250" s="12"/>
      <c r="J250" s="12"/>
      <c r="K250" s="12"/>
      <c r="L250" s="12"/>
      <c r="M250" s="12"/>
      <c r="N250" s="12"/>
      <c r="O250" s="12"/>
      <c r="P250" s="13"/>
    </row>
    <row r="251" spans="2:16" x14ac:dyDescent="0.2">
      <c r="B251" s="3" t="str">
        <f t="shared" si="27"/>
        <v>Onderwerp (niet op rooster)</v>
      </c>
      <c r="C251" s="233"/>
      <c r="D251" s="235"/>
      <c r="E251" s="235"/>
      <c r="F251" s="4"/>
      <c r="G251" s="12"/>
      <c r="H251" s="12"/>
      <c r="I251" s="12"/>
      <c r="J251" s="12"/>
      <c r="K251" s="12"/>
      <c r="L251" s="12"/>
      <c r="M251" s="12"/>
      <c r="N251" s="12"/>
      <c r="O251" s="12"/>
      <c r="P251" s="13"/>
    </row>
    <row r="252" spans="2:16" x14ac:dyDescent="0.2">
      <c r="B252" s="3" t="str">
        <f t="shared" si="27"/>
        <v>Groepen</v>
      </c>
      <c r="C252" s="233"/>
      <c r="D252" s="235"/>
      <c r="E252" s="235"/>
      <c r="F252" s="4"/>
      <c r="G252" s="12"/>
      <c r="H252" s="12"/>
      <c r="I252" s="12"/>
      <c r="J252" s="12"/>
      <c r="K252" s="12"/>
      <c r="L252" s="12"/>
      <c r="M252" s="12"/>
      <c r="N252" s="12"/>
      <c r="O252" s="12"/>
      <c r="P252" s="13"/>
    </row>
    <row r="253" spans="2:16" x14ac:dyDescent="0.2">
      <c r="B253" s="3" t="str">
        <f t="shared" si="27"/>
        <v>#studenten</v>
      </c>
      <c r="C253" s="233"/>
      <c r="D253" s="235"/>
      <c r="E253" s="235"/>
      <c r="F253" s="4"/>
      <c r="G253" s="12"/>
      <c r="H253" s="12"/>
      <c r="I253" s="12"/>
      <c r="J253" s="12"/>
      <c r="K253" s="12"/>
      <c r="L253" s="12"/>
      <c r="M253" s="12"/>
      <c r="N253" s="12"/>
      <c r="O253" s="12"/>
      <c r="P253" s="13"/>
    </row>
    <row r="254" spans="2:16" x14ac:dyDescent="0.2">
      <c r="B254" s="3" t="str">
        <f t="shared" si="27"/>
        <v>Docenten</v>
      </c>
      <c r="C254" s="233"/>
      <c r="D254" s="235"/>
      <c r="E254" s="235"/>
      <c r="F254" s="4"/>
      <c r="G254" s="12"/>
      <c r="H254" s="12"/>
      <c r="I254" s="12"/>
      <c r="J254" s="12"/>
      <c r="K254" s="12"/>
      <c r="L254" s="12"/>
      <c r="M254" s="12"/>
      <c r="N254" s="12"/>
      <c r="O254" s="12"/>
      <c r="P254" s="13"/>
    </row>
    <row r="255" spans="2:16" x14ac:dyDescent="0.2">
      <c r="B255" s="3" t="str">
        <f t="shared" si="27"/>
        <v>Lokalen</v>
      </c>
      <c r="C255" s="233"/>
      <c r="D255" s="235"/>
      <c r="E255" s="235"/>
      <c r="F255" s="4"/>
      <c r="G255" s="12"/>
      <c r="H255" s="12"/>
      <c r="I255" s="12"/>
      <c r="J255" s="12"/>
      <c r="K255" s="12"/>
      <c r="L255" s="12"/>
      <c r="M255" s="12"/>
      <c r="N255" s="12"/>
      <c r="O255" s="12"/>
      <c r="P255" s="13"/>
    </row>
    <row r="256" spans="2:16" hidden="1" outlineLevel="1" x14ac:dyDescent="0.2">
      <c r="B256" s="1" t="str">
        <f t="shared" ref="B256:B263" si="28">B213</f>
        <v>Course code</v>
      </c>
      <c r="C256" s="232">
        <f>C248</f>
        <v>45222</v>
      </c>
      <c r="D256" s="234">
        <f>D248</f>
        <v>43</v>
      </c>
      <c r="E256" s="234">
        <f>E248</f>
        <v>7</v>
      </c>
      <c r="F256" s="2"/>
      <c r="G256" s="10"/>
      <c r="H256" s="10"/>
      <c r="I256" s="10"/>
      <c r="J256" s="10"/>
      <c r="K256" s="10"/>
      <c r="L256" s="10"/>
      <c r="M256" s="10"/>
      <c r="N256" s="10"/>
      <c r="O256" s="10"/>
      <c r="P256" s="11"/>
    </row>
    <row r="257" spans="2:16" hidden="1" outlineLevel="1" x14ac:dyDescent="0.2">
      <c r="B257" s="3" t="str">
        <f t="shared" si="28"/>
        <v>Timeslot</v>
      </c>
      <c r="C257" s="233"/>
      <c r="D257" s="235"/>
      <c r="E257" s="235"/>
      <c r="F257" s="4"/>
      <c r="G257" s="12"/>
      <c r="H257" s="12"/>
      <c r="I257" s="12"/>
      <c r="J257" s="12"/>
      <c r="K257" s="12"/>
      <c r="L257" s="12"/>
      <c r="M257" s="12"/>
      <c r="N257" s="12"/>
      <c r="O257" s="12"/>
      <c r="P257" s="13"/>
    </row>
    <row r="258" spans="2:16" hidden="1" outlineLevel="1" x14ac:dyDescent="0.2">
      <c r="B258" s="3" t="str">
        <f t="shared" si="28"/>
        <v>Roostertext</v>
      </c>
      <c r="C258" s="233"/>
      <c r="D258" s="235"/>
      <c r="E258" s="235"/>
      <c r="F258" s="4"/>
      <c r="G258" s="12"/>
      <c r="H258" s="12"/>
      <c r="I258" s="12"/>
      <c r="J258" s="12"/>
      <c r="K258" s="12"/>
      <c r="L258" s="12"/>
      <c r="M258" s="12"/>
      <c r="N258" s="12"/>
      <c r="O258" s="12"/>
      <c r="P258" s="13"/>
    </row>
    <row r="259" spans="2:16" hidden="1" outlineLevel="1" x14ac:dyDescent="0.2">
      <c r="B259" s="3" t="str">
        <f t="shared" si="28"/>
        <v>Onderwerp (niet op rooster)</v>
      </c>
      <c r="C259" s="233"/>
      <c r="D259" s="235"/>
      <c r="E259" s="235"/>
      <c r="F259" s="4"/>
      <c r="G259" s="12"/>
      <c r="H259" s="12"/>
      <c r="I259" s="12"/>
      <c r="J259" s="12"/>
      <c r="K259" s="12"/>
      <c r="L259" s="12"/>
      <c r="M259" s="12"/>
      <c r="N259" s="12"/>
      <c r="O259" s="12"/>
      <c r="P259" s="13"/>
    </row>
    <row r="260" spans="2:16" hidden="1" outlineLevel="1" x14ac:dyDescent="0.2">
      <c r="B260" s="3" t="str">
        <f t="shared" si="28"/>
        <v>Groepen</v>
      </c>
      <c r="C260" s="233"/>
      <c r="D260" s="235"/>
      <c r="E260" s="235"/>
      <c r="F260" s="4"/>
      <c r="G260" s="12"/>
      <c r="H260" s="12"/>
      <c r="I260" s="12"/>
      <c r="J260" s="12"/>
      <c r="K260" s="12"/>
      <c r="L260" s="12"/>
      <c r="M260" s="12"/>
      <c r="N260" s="12"/>
      <c r="O260" s="12"/>
      <c r="P260" s="13"/>
    </row>
    <row r="261" spans="2:16" hidden="1" outlineLevel="1" x14ac:dyDescent="0.2">
      <c r="B261" s="3" t="str">
        <f t="shared" si="28"/>
        <v>#studenten</v>
      </c>
      <c r="C261" s="233"/>
      <c r="D261" s="235"/>
      <c r="E261" s="235"/>
      <c r="F261" s="4"/>
      <c r="G261" s="12"/>
      <c r="H261" s="12"/>
      <c r="I261" s="12"/>
      <c r="J261" s="12"/>
      <c r="K261" s="12"/>
      <c r="L261" s="12"/>
      <c r="M261" s="12"/>
      <c r="N261" s="12"/>
      <c r="O261" s="12"/>
      <c r="P261" s="13"/>
    </row>
    <row r="262" spans="2:16" hidden="1" outlineLevel="1" x14ac:dyDescent="0.2">
      <c r="B262" s="3" t="str">
        <f t="shared" si="28"/>
        <v>Docenten</v>
      </c>
      <c r="C262" s="233"/>
      <c r="D262" s="235"/>
      <c r="E262" s="235"/>
      <c r="F262" s="4"/>
      <c r="G262" s="12"/>
      <c r="H262" s="12"/>
      <c r="I262" s="12"/>
      <c r="J262" s="12"/>
      <c r="K262" s="12"/>
      <c r="L262" s="12"/>
      <c r="M262" s="12"/>
      <c r="N262" s="12"/>
      <c r="O262" s="12"/>
      <c r="P262" s="13"/>
    </row>
    <row r="263" spans="2:16" hidden="1" outlineLevel="1" x14ac:dyDescent="0.2">
      <c r="B263" s="3" t="str">
        <f t="shared" si="28"/>
        <v>Lokalen</v>
      </c>
      <c r="C263" s="233"/>
      <c r="D263" s="235"/>
      <c r="E263" s="235"/>
      <c r="F263" s="4"/>
      <c r="G263" s="12"/>
      <c r="H263" s="12"/>
      <c r="I263" s="12"/>
      <c r="J263" s="12"/>
      <c r="K263" s="12"/>
      <c r="L263" s="12"/>
      <c r="M263" s="12"/>
      <c r="N263" s="12"/>
      <c r="O263" s="12"/>
      <c r="P263" s="13"/>
    </row>
    <row r="264" spans="2:16" ht="15" collapsed="1" thickBot="1" x14ac:dyDescent="0.25">
      <c r="B264" s="5"/>
      <c r="C264" s="16"/>
      <c r="D264" s="17"/>
      <c r="E264" s="17"/>
      <c r="F264" s="17"/>
      <c r="G264" s="14"/>
      <c r="H264" s="14"/>
      <c r="I264" s="14"/>
      <c r="J264" s="14"/>
      <c r="K264" s="14"/>
      <c r="L264" s="14"/>
      <c r="M264" s="14"/>
      <c r="N264" s="14"/>
      <c r="O264" s="14"/>
      <c r="P264" s="15"/>
    </row>
    <row r="265" spans="2:16" hidden="1" outlineLevel="1" x14ac:dyDescent="0.2">
      <c r="B265" s="1" t="str">
        <f t="shared" ref="B265:B272" si="29">B213</f>
        <v>Course code</v>
      </c>
      <c r="C265" s="232">
        <f>C248</f>
        <v>45222</v>
      </c>
      <c r="D265" s="234">
        <f>D248</f>
        <v>43</v>
      </c>
      <c r="E265" s="234">
        <f>E248</f>
        <v>7</v>
      </c>
      <c r="F265" s="2"/>
      <c r="G265" s="10"/>
      <c r="H265" s="10"/>
      <c r="I265" s="10"/>
      <c r="J265" s="10"/>
      <c r="K265" s="10"/>
      <c r="L265" s="10"/>
      <c r="M265" s="10"/>
      <c r="N265" s="10"/>
      <c r="O265" s="10"/>
      <c r="P265" s="11"/>
    </row>
    <row r="266" spans="2:16" hidden="1" outlineLevel="1" x14ac:dyDescent="0.2">
      <c r="B266" s="3" t="str">
        <f t="shared" si="29"/>
        <v>Timeslot</v>
      </c>
      <c r="C266" s="233"/>
      <c r="D266" s="235"/>
      <c r="E266" s="235"/>
      <c r="F266" s="4"/>
      <c r="G266" s="12"/>
      <c r="H266" s="12"/>
      <c r="I266" s="12"/>
      <c r="J266" s="12"/>
      <c r="K266" s="12"/>
      <c r="L266" s="12"/>
      <c r="M266" s="12"/>
      <c r="N266" s="12"/>
      <c r="O266" s="12"/>
      <c r="P266" s="13"/>
    </row>
    <row r="267" spans="2:16" hidden="1" outlineLevel="1" x14ac:dyDescent="0.2">
      <c r="B267" s="3" t="str">
        <f t="shared" si="29"/>
        <v>Roostertext</v>
      </c>
      <c r="C267" s="233"/>
      <c r="D267" s="235"/>
      <c r="E267" s="235"/>
      <c r="F267" s="4"/>
      <c r="G267" s="12"/>
      <c r="H267" s="12"/>
      <c r="I267" s="12"/>
      <c r="J267" s="12"/>
      <c r="K267" s="12"/>
      <c r="L267" s="12"/>
      <c r="M267" s="12"/>
      <c r="N267" s="12"/>
      <c r="O267" s="12"/>
      <c r="P267" s="13"/>
    </row>
    <row r="268" spans="2:16" hidden="1" outlineLevel="1" x14ac:dyDescent="0.2">
      <c r="B268" s="3" t="str">
        <f t="shared" si="29"/>
        <v>Onderwerp (niet op rooster)</v>
      </c>
      <c r="C268" s="233"/>
      <c r="D268" s="235"/>
      <c r="E268" s="235"/>
      <c r="F268" s="4"/>
      <c r="G268" s="12"/>
      <c r="H268" s="12"/>
      <c r="I268" s="12"/>
      <c r="J268" s="12"/>
      <c r="K268" s="12"/>
      <c r="L268" s="12"/>
      <c r="M268" s="12"/>
      <c r="N268" s="12"/>
      <c r="O268" s="12"/>
      <c r="P268" s="13"/>
    </row>
    <row r="269" spans="2:16" hidden="1" outlineLevel="1" x14ac:dyDescent="0.2">
      <c r="B269" s="3" t="str">
        <f t="shared" si="29"/>
        <v>Groepen</v>
      </c>
      <c r="C269" s="233"/>
      <c r="D269" s="235"/>
      <c r="E269" s="235"/>
      <c r="F269" s="4"/>
      <c r="G269" s="12"/>
      <c r="H269" s="12"/>
      <c r="I269" s="12"/>
      <c r="J269" s="12"/>
      <c r="K269" s="12"/>
      <c r="L269" s="12"/>
      <c r="M269" s="12"/>
      <c r="N269" s="12"/>
      <c r="O269" s="12"/>
      <c r="P269" s="13"/>
    </row>
    <row r="270" spans="2:16" hidden="1" outlineLevel="1" x14ac:dyDescent="0.2">
      <c r="B270" s="3" t="str">
        <f t="shared" si="29"/>
        <v>#studenten</v>
      </c>
      <c r="C270" s="233"/>
      <c r="D270" s="235"/>
      <c r="E270" s="235"/>
      <c r="F270" s="4"/>
      <c r="G270" s="12"/>
      <c r="H270" s="12"/>
      <c r="I270" s="12"/>
      <c r="J270" s="12"/>
      <c r="K270" s="12"/>
      <c r="L270" s="12"/>
      <c r="M270" s="12"/>
      <c r="N270" s="12"/>
      <c r="O270" s="12"/>
      <c r="P270" s="13"/>
    </row>
    <row r="271" spans="2:16" hidden="1" outlineLevel="1" x14ac:dyDescent="0.2">
      <c r="B271" s="3" t="str">
        <f t="shared" si="29"/>
        <v>Docenten</v>
      </c>
      <c r="C271" s="233"/>
      <c r="D271" s="235"/>
      <c r="E271" s="235"/>
      <c r="F271" s="4"/>
      <c r="G271" s="12"/>
      <c r="H271" s="12"/>
      <c r="I271" s="12"/>
      <c r="J271" s="12"/>
      <c r="K271" s="12"/>
      <c r="L271" s="12"/>
      <c r="M271" s="12"/>
      <c r="N271" s="12"/>
      <c r="O271" s="12"/>
      <c r="P271" s="13"/>
    </row>
    <row r="272" spans="2:16" hidden="1" outlineLevel="1" x14ac:dyDescent="0.2">
      <c r="B272" s="3" t="str">
        <f t="shared" si="29"/>
        <v>Lokalen</v>
      </c>
      <c r="C272" s="233"/>
      <c r="D272" s="235"/>
      <c r="E272" s="235"/>
      <c r="F272" s="4"/>
      <c r="G272" s="12"/>
      <c r="H272" s="12"/>
      <c r="I272" s="12"/>
      <c r="J272" s="12"/>
      <c r="K272" s="12"/>
      <c r="L272" s="12"/>
      <c r="M272" s="12"/>
      <c r="N272" s="12"/>
      <c r="O272" s="12"/>
      <c r="P272" s="13"/>
    </row>
    <row r="273" spans="2:16" ht="15" collapsed="1" thickBot="1" x14ac:dyDescent="0.25">
      <c r="B273" s="5"/>
      <c r="C273" s="16"/>
      <c r="D273" s="17"/>
      <c r="E273" s="17"/>
      <c r="F273" s="17"/>
      <c r="G273" s="14"/>
      <c r="H273" s="14"/>
      <c r="I273" s="14"/>
      <c r="J273" s="14"/>
      <c r="K273" s="14"/>
      <c r="L273" s="14"/>
      <c r="M273" s="14"/>
      <c r="N273" s="14"/>
      <c r="O273" s="14"/>
      <c r="P273" s="15"/>
    </row>
    <row r="274" spans="2:16" hidden="1" outlineLevel="1" x14ac:dyDescent="0.2">
      <c r="B274" s="1" t="str">
        <f t="shared" ref="B274:B281" si="30">B213</f>
        <v>Course code</v>
      </c>
      <c r="C274" s="232">
        <f>C248</f>
        <v>45222</v>
      </c>
      <c r="D274" s="234">
        <f>D248</f>
        <v>43</v>
      </c>
      <c r="E274" s="234">
        <f>E248</f>
        <v>7</v>
      </c>
      <c r="F274" s="2"/>
      <c r="G274" s="10"/>
      <c r="H274" s="10"/>
      <c r="I274" s="10"/>
      <c r="J274" s="10"/>
      <c r="K274" s="10"/>
      <c r="L274" s="10"/>
      <c r="M274" s="10"/>
      <c r="N274" s="10"/>
      <c r="O274" s="10"/>
      <c r="P274" s="11"/>
    </row>
    <row r="275" spans="2:16" hidden="1" outlineLevel="1" x14ac:dyDescent="0.2">
      <c r="B275" s="3" t="str">
        <f t="shared" si="30"/>
        <v>Timeslot</v>
      </c>
      <c r="C275" s="233"/>
      <c r="D275" s="235"/>
      <c r="E275" s="235"/>
      <c r="F275" s="4"/>
      <c r="G275" s="12"/>
      <c r="H275" s="12"/>
      <c r="I275" s="12"/>
      <c r="J275" s="12"/>
      <c r="K275" s="12"/>
      <c r="L275" s="12"/>
      <c r="M275" s="12"/>
      <c r="N275" s="12"/>
      <c r="O275" s="12"/>
      <c r="P275" s="13"/>
    </row>
    <row r="276" spans="2:16" hidden="1" outlineLevel="1" x14ac:dyDescent="0.2">
      <c r="B276" s="3" t="str">
        <f t="shared" si="30"/>
        <v>Roostertext</v>
      </c>
      <c r="C276" s="233"/>
      <c r="D276" s="235"/>
      <c r="E276" s="235"/>
      <c r="F276" s="4"/>
      <c r="G276" s="12"/>
      <c r="H276" s="12"/>
      <c r="I276" s="12"/>
      <c r="J276" s="12"/>
      <c r="K276" s="12"/>
      <c r="L276" s="12"/>
      <c r="M276" s="12"/>
      <c r="N276" s="12"/>
      <c r="O276" s="12"/>
      <c r="P276" s="13"/>
    </row>
    <row r="277" spans="2:16" hidden="1" outlineLevel="1" x14ac:dyDescent="0.2">
      <c r="B277" s="3" t="str">
        <f t="shared" si="30"/>
        <v>Onderwerp (niet op rooster)</v>
      </c>
      <c r="C277" s="233"/>
      <c r="D277" s="235"/>
      <c r="E277" s="235"/>
      <c r="F277" s="4"/>
      <c r="G277" s="12"/>
      <c r="H277" s="12"/>
      <c r="I277" s="12"/>
      <c r="J277" s="12"/>
      <c r="K277" s="12"/>
      <c r="L277" s="12"/>
      <c r="M277" s="12"/>
      <c r="N277" s="12"/>
      <c r="O277" s="12"/>
      <c r="P277" s="13"/>
    </row>
    <row r="278" spans="2:16" hidden="1" outlineLevel="1" x14ac:dyDescent="0.2">
      <c r="B278" s="3" t="str">
        <f t="shared" si="30"/>
        <v>Groepen</v>
      </c>
      <c r="C278" s="233"/>
      <c r="D278" s="235"/>
      <c r="E278" s="235"/>
      <c r="F278" s="4"/>
      <c r="G278" s="12"/>
      <c r="H278" s="12"/>
      <c r="I278" s="12"/>
      <c r="J278" s="12"/>
      <c r="K278" s="12"/>
      <c r="L278" s="12"/>
      <c r="M278" s="12"/>
      <c r="N278" s="12"/>
      <c r="O278" s="12"/>
      <c r="P278" s="13"/>
    </row>
    <row r="279" spans="2:16" hidden="1" outlineLevel="1" x14ac:dyDescent="0.2">
      <c r="B279" s="3" t="str">
        <f t="shared" si="30"/>
        <v>#studenten</v>
      </c>
      <c r="C279" s="233"/>
      <c r="D279" s="235"/>
      <c r="E279" s="235"/>
      <c r="F279" s="4"/>
      <c r="G279" s="12"/>
      <c r="H279" s="12"/>
      <c r="I279" s="12"/>
      <c r="J279" s="12"/>
      <c r="K279" s="12"/>
      <c r="L279" s="12"/>
      <c r="M279" s="12"/>
      <c r="N279" s="12"/>
      <c r="O279" s="12"/>
      <c r="P279" s="13"/>
    </row>
    <row r="280" spans="2:16" hidden="1" outlineLevel="1" x14ac:dyDescent="0.2">
      <c r="B280" s="3" t="str">
        <f t="shared" si="30"/>
        <v>Docenten</v>
      </c>
      <c r="C280" s="233"/>
      <c r="D280" s="235"/>
      <c r="E280" s="235"/>
      <c r="F280" s="4"/>
      <c r="G280" s="12"/>
      <c r="H280" s="12"/>
      <c r="I280" s="12"/>
      <c r="J280" s="12"/>
      <c r="K280" s="12"/>
      <c r="L280" s="12"/>
      <c r="M280" s="12"/>
      <c r="N280" s="12"/>
      <c r="O280" s="12"/>
      <c r="P280" s="13"/>
    </row>
    <row r="281" spans="2:16" hidden="1" outlineLevel="1" x14ac:dyDescent="0.2">
      <c r="B281" s="3" t="str">
        <f t="shared" si="30"/>
        <v>Lokalen</v>
      </c>
      <c r="C281" s="233"/>
      <c r="D281" s="235"/>
      <c r="E281" s="235"/>
      <c r="F281" s="4"/>
      <c r="G281" s="12"/>
      <c r="H281" s="12"/>
      <c r="I281" s="12"/>
      <c r="J281" s="12"/>
      <c r="K281" s="12"/>
      <c r="L281" s="12"/>
      <c r="M281" s="12"/>
      <c r="N281" s="12"/>
      <c r="O281" s="12"/>
      <c r="P281" s="13"/>
    </row>
    <row r="282" spans="2:16" ht="15" collapsed="1" thickBot="1" x14ac:dyDescent="0.25">
      <c r="B282" s="5"/>
      <c r="C282" s="16"/>
      <c r="D282" s="17"/>
      <c r="E282" s="17"/>
      <c r="F282" s="17"/>
      <c r="G282" s="14"/>
      <c r="H282" s="14"/>
      <c r="I282" s="14"/>
      <c r="J282" s="14"/>
      <c r="K282" s="14"/>
      <c r="L282" s="14"/>
      <c r="M282" s="14"/>
      <c r="N282" s="14"/>
      <c r="O282" s="14"/>
      <c r="P282" s="15"/>
    </row>
    <row r="283" spans="2:16" x14ac:dyDescent="0.2">
      <c r="B283" s="18" t="str">
        <f t="shared" ref="B283:B290" si="31">B248</f>
        <v>Course code</v>
      </c>
      <c r="C283" s="232">
        <f>C248+7</f>
        <v>45229</v>
      </c>
      <c r="D283" s="234">
        <f>D248+1</f>
        <v>44</v>
      </c>
      <c r="E283" s="234">
        <v>8</v>
      </c>
      <c r="F283" s="2"/>
      <c r="G283" s="10"/>
      <c r="H283" s="10"/>
      <c r="I283" s="10"/>
      <c r="J283" s="10"/>
      <c r="K283" s="10"/>
      <c r="L283" s="10"/>
      <c r="M283" s="10"/>
      <c r="N283" s="10"/>
      <c r="O283" s="10"/>
      <c r="P283" s="11"/>
    </row>
    <row r="284" spans="2:16" x14ac:dyDescent="0.2">
      <c r="B284" s="19" t="str">
        <f t="shared" si="31"/>
        <v>Timeslot</v>
      </c>
      <c r="C284" s="233"/>
      <c r="D284" s="235"/>
      <c r="E284" s="235"/>
      <c r="F284" s="4"/>
      <c r="G284" s="12"/>
      <c r="H284" s="12"/>
      <c r="I284" s="12"/>
      <c r="J284" s="12"/>
      <c r="K284" s="12"/>
      <c r="L284" s="12"/>
      <c r="M284" s="12"/>
      <c r="N284" s="12"/>
      <c r="O284" s="12"/>
      <c r="P284" s="13"/>
    </row>
    <row r="285" spans="2:16" x14ac:dyDescent="0.2">
      <c r="B285" s="19" t="str">
        <f t="shared" si="31"/>
        <v>Roostertext</v>
      </c>
      <c r="C285" s="233"/>
      <c r="D285" s="235"/>
      <c r="E285" s="235"/>
      <c r="F285" s="4"/>
      <c r="G285" s="12"/>
      <c r="H285" s="12"/>
      <c r="I285" s="12"/>
      <c r="J285" s="12"/>
      <c r="K285" s="12"/>
      <c r="L285" s="12"/>
      <c r="M285" s="12"/>
      <c r="N285" s="12"/>
      <c r="O285" s="12"/>
      <c r="P285" s="13"/>
    </row>
    <row r="286" spans="2:16" x14ac:dyDescent="0.2">
      <c r="B286" s="19" t="str">
        <f t="shared" si="31"/>
        <v>Onderwerp (niet op rooster)</v>
      </c>
      <c r="C286" s="233"/>
      <c r="D286" s="235"/>
      <c r="E286" s="235"/>
      <c r="F286" s="4"/>
      <c r="G286" s="12"/>
      <c r="H286" s="12"/>
      <c r="I286" s="12"/>
      <c r="J286" s="12"/>
      <c r="K286" s="12"/>
      <c r="L286" s="12"/>
      <c r="M286" s="12"/>
      <c r="N286" s="12"/>
      <c r="O286" s="12"/>
      <c r="P286" s="13"/>
    </row>
    <row r="287" spans="2:16" x14ac:dyDescent="0.2">
      <c r="B287" s="19" t="str">
        <f t="shared" si="31"/>
        <v>Groepen</v>
      </c>
      <c r="C287" s="233"/>
      <c r="D287" s="235"/>
      <c r="E287" s="235"/>
      <c r="F287" s="4"/>
      <c r="G287" s="12"/>
      <c r="H287" s="12"/>
      <c r="I287" s="12"/>
      <c r="J287" s="12"/>
      <c r="K287" s="12"/>
      <c r="L287" s="12"/>
      <c r="M287" s="12"/>
      <c r="N287" s="12"/>
      <c r="O287" s="12"/>
      <c r="P287" s="13"/>
    </row>
    <row r="288" spans="2:16" x14ac:dyDescent="0.2">
      <c r="B288" s="19" t="str">
        <f t="shared" si="31"/>
        <v>#studenten</v>
      </c>
      <c r="C288" s="233"/>
      <c r="D288" s="235"/>
      <c r="E288" s="235"/>
      <c r="F288" s="4"/>
      <c r="G288" s="12"/>
      <c r="H288" s="12"/>
      <c r="I288" s="12"/>
      <c r="J288" s="12"/>
      <c r="K288" s="12"/>
      <c r="L288" s="12"/>
      <c r="M288" s="12"/>
      <c r="N288" s="12"/>
      <c r="O288" s="12"/>
      <c r="P288" s="13"/>
    </row>
    <row r="289" spans="2:16" x14ac:dyDescent="0.2">
      <c r="B289" s="19" t="str">
        <f t="shared" si="31"/>
        <v>Docenten</v>
      </c>
      <c r="C289" s="233"/>
      <c r="D289" s="235"/>
      <c r="E289" s="235"/>
      <c r="F289" s="4"/>
      <c r="G289" s="12"/>
      <c r="H289" s="12"/>
      <c r="I289" s="12"/>
      <c r="J289" s="12"/>
      <c r="K289" s="12"/>
      <c r="L289" s="12"/>
      <c r="M289" s="12"/>
      <c r="N289" s="12"/>
      <c r="O289" s="12"/>
      <c r="P289" s="13"/>
    </row>
    <row r="290" spans="2:16" x14ac:dyDescent="0.2">
      <c r="B290" s="19" t="str">
        <f t="shared" si="31"/>
        <v>Lokalen</v>
      </c>
      <c r="C290" s="233"/>
      <c r="D290" s="235"/>
      <c r="E290" s="235"/>
      <c r="F290" s="4"/>
      <c r="G290" s="12"/>
      <c r="H290" s="12"/>
      <c r="I290" s="12"/>
      <c r="J290" s="12"/>
      <c r="K290" s="12"/>
      <c r="L290" s="12"/>
      <c r="M290" s="12"/>
      <c r="N290" s="12"/>
      <c r="O290" s="12"/>
      <c r="P290" s="13"/>
    </row>
    <row r="291" spans="2:16" hidden="1" outlineLevel="1" x14ac:dyDescent="0.2">
      <c r="B291" s="18" t="str">
        <f t="shared" ref="B291:B298" si="32">B248</f>
        <v>Course code</v>
      </c>
      <c r="C291" s="232">
        <f>C283</f>
        <v>45229</v>
      </c>
      <c r="D291" s="234">
        <f>D283</f>
        <v>44</v>
      </c>
      <c r="E291" s="234">
        <f>E283</f>
        <v>8</v>
      </c>
      <c r="F291" s="2"/>
      <c r="G291" s="10"/>
      <c r="H291" s="10"/>
      <c r="I291" s="10"/>
      <c r="J291" s="10"/>
      <c r="K291" s="10"/>
      <c r="L291" s="10"/>
      <c r="M291" s="10"/>
      <c r="N291" s="10"/>
      <c r="O291" s="10"/>
      <c r="P291" s="11"/>
    </row>
    <row r="292" spans="2:16" hidden="1" outlineLevel="1" x14ac:dyDescent="0.2">
      <c r="B292" s="19" t="str">
        <f t="shared" si="32"/>
        <v>Timeslot</v>
      </c>
      <c r="C292" s="233"/>
      <c r="D292" s="235"/>
      <c r="E292" s="235"/>
      <c r="F292" s="4"/>
      <c r="G292" s="12"/>
      <c r="H292" s="12"/>
      <c r="I292" s="12"/>
      <c r="J292" s="12"/>
      <c r="K292" s="12"/>
      <c r="L292" s="12"/>
      <c r="M292" s="12"/>
      <c r="N292" s="12"/>
      <c r="O292" s="12"/>
      <c r="P292" s="13"/>
    </row>
    <row r="293" spans="2:16" hidden="1" outlineLevel="1" x14ac:dyDescent="0.2">
      <c r="B293" s="19" t="str">
        <f t="shared" si="32"/>
        <v>Roostertext</v>
      </c>
      <c r="C293" s="233"/>
      <c r="D293" s="235"/>
      <c r="E293" s="235"/>
      <c r="F293" s="4"/>
      <c r="G293" s="12"/>
      <c r="H293" s="12"/>
      <c r="I293" s="12"/>
      <c r="J293" s="12"/>
      <c r="K293" s="12"/>
      <c r="L293" s="12"/>
      <c r="M293" s="12"/>
      <c r="N293" s="12"/>
      <c r="O293" s="12"/>
      <c r="P293" s="13"/>
    </row>
    <row r="294" spans="2:16" hidden="1" outlineLevel="1" x14ac:dyDescent="0.2">
      <c r="B294" s="19" t="str">
        <f t="shared" si="32"/>
        <v>Onderwerp (niet op rooster)</v>
      </c>
      <c r="C294" s="233"/>
      <c r="D294" s="235"/>
      <c r="E294" s="235"/>
      <c r="F294" s="4"/>
      <c r="G294" s="12"/>
      <c r="H294" s="12"/>
      <c r="I294" s="12"/>
      <c r="J294" s="12"/>
      <c r="K294" s="12"/>
      <c r="L294" s="12"/>
      <c r="M294" s="12"/>
      <c r="N294" s="12"/>
      <c r="O294" s="12"/>
      <c r="P294" s="13"/>
    </row>
    <row r="295" spans="2:16" hidden="1" outlineLevel="1" x14ac:dyDescent="0.2">
      <c r="B295" s="19" t="str">
        <f t="shared" si="32"/>
        <v>Groepen</v>
      </c>
      <c r="C295" s="233"/>
      <c r="D295" s="235"/>
      <c r="E295" s="235"/>
      <c r="F295" s="4"/>
      <c r="G295" s="12"/>
      <c r="H295" s="12"/>
      <c r="I295" s="12"/>
      <c r="J295" s="12"/>
      <c r="K295" s="12"/>
      <c r="L295" s="12"/>
      <c r="M295" s="12"/>
      <c r="N295" s="12"/>
      <c r="O295" s="12"/>
      <c r="P295" s="13"/>
    </row>
    <row r="296" spans="2:16" hidden="1" outlineLevel="1" x14ac:dyDescent="0.2">
      <c r="B296" s="19" t="str">
        <f t="shared" si="32"/>
        <v>#studenten</v>
      </c>
      <c r="C296" s="233"/>
      <c r="D296" s="235"/>
      <c r="E296" s="235"/>
      <c r="F296" s="4"/>
      <c r="G296" s="12"/>
      <c r="H296" s="12"/>
      <c r="I296" s="12"/>
      <c r="J296" s="12"/>
      <c r="K296" s="12"/>
      <c r="L296" s="12"/>
      <c r="M296" s="12"/>
      <c r="N296" s="12"/>
      <c r="O296" s="12"/>
      <c r="P296" s="13"/>
    </row>
    <row r="297" spans="2:16" hidden="1" outlineLevel="1" x14ac:dyDescent="0.2">
      <c r="B297" s="19" t="str">
        <f t="shared" si="32"/>
        <v>Docenten</v>
      </c>
      <c r="C297" s="233"/>
      <c r="D297" s="235"/>
      <c r="E297" s="235"/>
      <c r="F297" s="4"/>
      <c r="G297" s="12"/>
      <c r="H297" s="12"/>
      <c r="I297" s="12"/>
      <c r="J297" s="12"/>
      <c r="K297" s="12"/>
      <c r="L297" s="12"/>
      <c r="M297" s="12"/>
      <c r="N297" s="12"/>
      <c r="O297" s="12"/>
      <c r="P297" s="13"/>
    </row>
    <row r="298" spans="2:16" hidden="1" outlineLevel="1" x14ac:dyDescent="0.2">
      <c r="B298" s="19" t="str">
        <f t="shared" si="32"/>
        <v>Lokalen</v>
      </c>
      <c r="C298" s="233"/>
      <c r="D298" s="235"/>
      <c r="E298" s="235"/>
      <c r="F298" s="4"/>
      <c r="G298" s="12"/>
      <c r="H298" s="12"/>
      <c r="I298" s="12"/>
      <c r="J298" s="12"/>
      <c r="K298" s="12"/>
      <c r="L298" s="12"/>
      <c r="M298" s="12"/>
      <c r="N298" s="12"/>
      <c r="O298" s="12"/>
      <c r="P298" s="13"/>
    </row>
    <row r="299" spans="2:16" ht="15" collapsed="1" thickBot="1" x14ac:dyDescent="0.25">
      <c r="B299" s="20"/>
      <c r="C299" s="16"/>
      <c r="D299" s="17"/>
      <c r="E299" s="17"/>
      <c r="F299" s="17"/>
      <c r="G299" s="14"/>
      <c r="H299" s="14"/>
      <c r="I299" s="14"/>
      <c r="J299" s="14"/>
      <c r="K299" s="14"/>
      <c r="L299" s="14"/>
      <c r="M299" s="14"/>
      <c r="N299" s="14"/>
      <c r="O299" s="14"/>
      <c r="P299" s="15"/>
    </row>
    <row r="300" spans="2:16" hidden="1" outlineLevel="1" x14ac:dyDescent="0.2">
      <c r="B300" s="18" t="str">
        <f t="shared" ref="B300:B307" si="33">B248</f>
        <v>Course code</v>
      </c>
      <c r="C300" s="232">
        <f>C283</f>
        <v>45229</v>
      </c>
      <c r="D300" s="234">
        <f>D283</f>
        <v>44</v>
      </c>
      <c r="E300" s="234">
        <f>E283</f>
        <v>8</v>
      </c>
      <c r="F300" s="2"/>
      <c r="G300" s="10"/>
      <c r="H300" s="10"/>
      <c r="I300" s="10"/>
      <c r="J300" s="10"/>
      <c r="K300" s="10"/>
      <c r="L300" s="10"/>
      <c r="M300" s="10"/>
      <c r="N300" s="10"/>
      <c r="O300" s="10"/>
      <c r="P300" s="11"/>
    </row>
    <row r="301" spans="2:16" hidden="1" outlineLevel="1" x14ac:dyDescent="0.2">
      <c r="B301" s="19" t="str">
        <f t="shared" si="33"/>
        <v>Timeslot</v>
      </c>
      <c r="C301" s="233"/>
      <c r="D301" s="235"/>
      <c r="E301" s="235"/>
      <c r="F301" s="4"/>
      <c r="G301" s="12"/>
      <c r="H301" s="12"/>
      <c r="I301" s="12"/>
      <c r="J301" s="12"/>
      <c r="K301" s="12"/>
      <c r="L301" s="12"/>
      <c r="M301" s="12"/>
      <c r="N301" s="12"/>
      <c r="O301" s="12"/>
      <c r="P301" s="13"/>
    </row>
    <row r="302" spans="2:16" hidden="1" outlineLevel="1" x14ac:dyDescent="0.2">
      <c r="B302" s="19" t="str">
        <f t="shared" si="33"/>
        <v>Roostertext</v>
      </c>
      <c r="C302" s="233"/>
      <c r="D302" s="235"/>
      <c r="E302" s="235"/>
      <c r="F302" s="4"/>
      <c r="G302" s="12"/>
      <c r="H302" s="12"/>
      <c r="I302" s="12"/>
      <c r="J302" s="12"/>
      <c r="K302" s="12"/>
      <c r="L302" s="12"/>
      <c r="M302" s="12"/>
      <c r="N302" s="12"/>
      <c r="O302" s="12"/>
      <c r="P302" s="13"/>
    </row>
    <row r="303" spans="2:16" hidden="1" outlineLevel="1" x14ac:dyDescent="0.2">
      <c r="B303" s="19" t="str">
        <f t="shared" si="33"/>
        <v>Onderwerp (niet op rooster)</v>
      </c>
      <c r="C303" s="233"/>
      <c r="D303" s="235"/>
      <c r="E303" s="235"/>
      <c r="F303" s="4"/>
      <c r="G303" s="12"/>
      <c r="H303" s="12"/>
      <c r="I303" s="12"/>
      <c r="J303" s="12"/>
      <c r="K303" s="12"/>
      <c r="L303" s="12"/>
      <c r="M303" s="12"/>
      <c r="N303" s="12"/>
      <c r="O303" s="12"/>
      <c r="P303" s="13"/>
    </row>
    <row r="304" spans="2:16" hidden="1" outlineLevel="1" x14ac:dyDescent="0.2">
      <c r="B304" s="19" t="str">
        <f t="shared" si="33"/>
        <v>Groepen</v>
      </c>
      <c r="C304" s="233"/>
      <c r="D304" s="235"/>
      <c r="E304" s="235"/>
      <c r="F304" s="4"/>
      <c r="G304" s="12"/>
      <c r="H304" s="12"/>
      <c r="I304" s="12"/>
      <c r="J304" s="12"/>
      <c r="K304" s="12"/>
      <c r="L304" s="12"/>
      <c r="M304" s="12"/>
      <c r="N304" s="12"/>
      <c r="O304" s="12"/>
      <c r="P304" s="13"/>
    </row>
    <row r="305" spans="2:16" hidden="1" outlineLevel="1" x14ac:dyDescent="0.2">
      <c r="B305" s="19" t="str">
        <f t="shared" si="33"/>
        <v>#studenten</v>
      </c>
      <c r="C305" s="233"/>
      <c r="D305" s="235"/>
      <c r="E305" s="235"/>
      <c r="F305" s="4"/>
      <c r="G305" s="12"/>
      <c r="H305" s="12"/>
      <c r="I305" s="12"/>
      <c r="J305" s="12"/>
      <c r="K305" s="12"/>
      <c r="L305" s="12"/>
      <c r="M305" s="12"/>
      <c r="N305" s="12"/>
      <c r="O305" s="12"/>
      <c r="P305" s="13"/>
    </row>
    <row r="306" spans="2:16" hidden="1" outlineLevel="1" x14ac:dyDescent="0.2">
      <c r="B306" s="19" t="str">
        <f t="shared" si="33"/>
        <v>Docenten</v>
      </c>
      <c r="C306" s="233"/>
      <c r="D306" s="235"/>
      <c r="E306" s="235"/>
      <c r="F306" s="4"/>
      <c r="G306" s="12"/>
      <c r="H306" s="12"/>
      <c r="I306" s="12"/>
      <c r="J306" s="12"/>
      <c r="K306" s="12"/>
      <c r="L306" s="12"/>
      <c r="M306" s="12"/>
      <c r="N306" s="12"/>
      <c r="O306" s="12"/>
      <c r="P306" s="13"/>
    </row>
    <row r="307" spans="2:16" hidden="1" outlineLevel="1" x14ac:dyDescent="0.2">
      <c r="B307" s="19" t="str">
        <f t="shared" si="33"/>
        <v>Lokalen</v>
      </c>
      <c r="C307" s="233"/>
      <c r="D307" s="235"/>
      <c r="E307" s="235"/>
      <c r="F307" s="4"/>
      <c r="G307" s="12"/>
      <c r="H307" s="12"/>
      <c r="I307" s="12"/>
      <c r="J307" s="12"/>
      <c r="K307" s="12"/>
      <c r="L307" s="12"/>
      <c r="M307" s="12"/>
      <c r="N307" s="12"/>
      <c r="O307" s="12"/>
      <c r="P307" s="13"/>
    </row>
    <row r="308" spans="2:16" ht="15" collapsed="1" thickBot="1" x14ac:dyDescent="0.25">
      <c r="B308" s="20"/>
      <c r="C308" s="16"/>
      <c r="D308" s="17"/>
      <c r="E308" s="17"/>
      <c r="F308" s="17"/>
      <c r="G308" s="14"/>
      <c r="H308" s="14"/>
      <c r="I308" s="14"/>
      <c r="J308" s="14"/>
      <c r="K308" s="14"/>
      <c r="L308" s="14"/>
      <c r="M308" s="14"/>
      <c r="N308" s="14"/>
      <c r="O308" s="14"/>
      <c r="P308" s="15"/>
    </row>
    <row r="309" spans="2:16" hidden="1" outlineLevel="1" x14ac:dyDescent="0.2">
      <c r="B309" s="18" t="str">
        <f t="shared" ref="B309:B316" si="34">B248</f>
        <v>Course code</v>
      </c>
      <c r="C309" s="232">
        <f>C283</f>
        <v>45229</v>
      </c>
      <c r="D309" s="234">
        <f>D283</f>
        <v>44</v>
      </c>
      <c r="E309" s="234">
        <f>E283</f>
        <v>8</v>
      </c>
      <c r="F309" s="2"/>
      <c r="G309" s="10"/>
      <c r="H309" s="10"/>
      <c r="I309" s="10"/>
      <c r="J309" s="10"/>
      <c r="K309" s="10"/>
      <c r="L309" s="10"/>
      <c r="M309" s="10"/>
      <c r="N309" s="10"/>
      <c r="O309" s="10"/>
      <c r="P309" s="11"/>
    </row>
    <row r="310" spans="2:16" hidden="1" outlineLevel="1" x14ac:dyDescent="0.2">
      <c r="B310" s="19" t="str">
        <f t="shared" si="34"/>
        <v>Timeslot</v>
      </c>
      <c r="C310" s="233"/>
      <c r="D310" s="235"/>
      <c r="E310" s="235"/>
      <c r="F310" s="4"/>
      <c r="G310" s="12"/>
      <c r="H310" s="12"/>
      <c r="I310" s="12"/>
      <c r="J310" s="12"/>
      <c r="K310" s="12"/>
      <c r="L310" s="12"/>
      <c r="M310" s="12"/>
      <c r="N310" s="12"/>
      <c r="O310" s="12"/>
      <c r="P310" s="13"/>
    </row>
    <row r="311" spans="2:16" hidden="1" outlineLevel="1" x14ac:dyDescent="0.2">
      <c r="B311" s="19" t="str">
        <f t="shared" si="34"/>
        <v>Roostertext</v>
      </c>
      <c r="C311" s="233"/>
      <c r="D311" s="235"/>
      <c r="E311" s="235"/>
      <c r="F311" s="4"/>
      <c r="G311" s="12"/>
      <c r="H311" s="12"/>
      <c r="I311" s="12"/>
      <c r="J311" s="12"/>
      <c r="K311" s="12"/>
      <c r="L311" s="12"/>
      <c r="M311" s="12"/>
      <c r="N311" s="12"/>
      <c r="O311" s="12"/>
      <c r="P311" s="13"/>
    </row>
    <row r="312" spans="2:16" hidden="1" outlineLevel="1" x14ac:dyDescent="0.2">
      <c r="B312" s="19" t="str">
        <f t="shared" si="34"/>
        <v>Onderwerp (niet op rooster)</v>
      </c>
      <c r="C312" s="233"/>
      <c r="D312" s="235"/>
      <c r="E312" s="235"/>
      <c r="F312" s="4"/>
      <c r="G312" s="12"/>
      <c r="H312" s="12"/>
      <c r="I312" s="12"/>
      <c r="J312" s="12"/>
      <c r="K312" s="12"/>
      <c r="L312" s="12"/>
      <c r="M312" s="12"/>
      <c r="N312" s="12"/>
      <c r="O312" s="12"/>
      <c r="P312" s="13"/>
    </row>
    <row r="313" spans="2:16" hidden="1" outlineLevel="1" x14ac:dyDescent="0.2">
      <c r="B313" s="19" t="str">
        <f t="shared" si="34"/>
        <v>Groepen</v>
      </c>
      <c r="C313" s="233"/>
      <c r="D313" s="235"/>
      <c r="E313" s="235"/>
      <c r="F313" s="4"/>
      <c r="G313" s="12"/>
      <c r="H313" s="12"/>
      <c r="I313" s="12"/>
      <c r="J313" s="12"/>
      <c r="K313" s="12"/>
      <c r="L313" s="12"/>
      <c r="M313" s="12"/>
      <c r="N313" s="12"/>
      <c r="O313" s="12"/>
      <c r="P313" s="13"/>
    </row>
    <row r="314" spans="2:16" hidden="1" outlineLevel="1" x14ac:dyDescent="0.2">
      <c r="B314" s="19" t="str">
        <f t="shared" si="34"/>
        <v>#studenten</v>
      </c>
      <c r="C314" s="233"/>
      <c r="D314" s="235"/>
      <c r="E314" s="235"/>
      <c r="F314" s="4"/>
      <c r="G314" s="12"/>
      <c r="H314" s="12"/>
      <c r="I314" s="12"/>
      <c r="J314" s="12"/>
      <c r="K314" s="12"/>
      <c r="L314" s="12"/>
      <c r="M314" s="12"/>
      <c r="N314" s="12"/>
      <c r="O314" s="12"/>
      <c r="P314" s="13"/>
    </row>
    <row r="315" spans="2:16" hidden="1" outlineLevel="1" x14ac:dyDescent="0.2">
      <c r="B315" s="19" t="str">
        <f t="shared" si="34"/>
        <v>Docenten</v>
      </c>
      <c r="C315" s="233"/>
      <c r="D315" s="235"/>
      <c r="E315" s="235"/>
      <c r="F315" s="4"/>
      <c r="G315" s="12"/>
      <c r="H315" s="12"/>
      <c r="I315" s="12"/>
      <c r="J315" s="12"/>
      <c r="K315" s="12"/>
      <c r="L315" s="12"/>
      <c r="M315" s="12"/>
      <c r="N315" s="12"/>
      <c r="O315" s="12"/>
      <c r="P315" s="13"/>
    </row>
    <row r="316" spans="2:16" hidden="1" outlineLevel="1" x14ac:dyDescent="0.2">
      <c r="B316" s="19" t="str">
        <f t="shared" si="34"/>
        <v>Lokalen</v>
      </c>
      <c r="C316" s="233"/>
      <c r="D316" s="235"/>
      <c r="E316" s="235"/>
      <c r="F316" s="4"/>
      <c r="G316" s="12"/>
      <c r="H316" s="12"/>
      <c r="I316" s="12"/>
      <c r="J316" s="12"/>
      <c r="K316" s="12"/>
      <c r="L316" s="12"/>
      <c r="M316" s="12"/>
      <c r="N316" s="12"/>
      <c r="O316" s="12"/>
      <c r="P316" s="13"/>
    </row>
    <row r="317" spans="2:16" ht="15" collapsed="1" thickBot="1" x14ac:dyDescent="0.25">
      <c r="B317" s="20"/>
      <c r="C317" s="16"/>
      <c r="D317" s="17"/>
      <c r="E317" s="17"/>
      <c r="F317" s="17"/>
      <c r="G317" s="14"/>
      <c r="H317" s="14"/>
      <c r="I317" s="14"/>
      <c r="J317" s="14"/>
      <c r="K317" s="14"/>
      <c r="L317" s="14"/>
      <c r="M317" s="14"/>
      <c r="N317" s="14"/>
      <c r="O317" s="14"/>
      <c r="P317" s="15"/>
    </row>
    <row r="318" spans="2:16" x14ac:dyDescent="0.2">
      <c r="B318" s="1" t="str">
        <f t="shared" ref="B318:B325" si="35">B283</f>
        <v>Course code</v>
      </c>
      <c r="C318" s="232">
        <f>C283+7</f>
        <v>45236</v>
      </c>
      <c r="D318" s="234">
        <f>D283+1</f>
        <v>45</v>
      </c>
      <c r="E318" s="234">
        <v>9</v>
      </c>
      <c r="F318" s="2"/>
      <c r="G318" s="10"/>
      <c r="H318" s="10"/>
      <c r="I318" s="10"/>
      <c r="J318" s="10"/>
      <c r="K318" s="10"/>
      <c r="L318" s="10"/>
      <c r="M318" s="10"/>
      <c r="N318" s="10"/>
      <c r="O318" s="10"/>
      <c r="P318" s="11"/>
    </row>
    <row r="319" spans="2:16" x14ac:dyDescent="0.2">
      <c r="B319" s="3" t="str">
        <f t="shared" si="35"/>
        <v>Timeslot</v>
      </c>
      <c r="C319" s="233"/>
      <c r="D319" s="235"/>
      <c r="E319" s="235"/>
      <c r="F319" s="4"/>
      <c r="G319" s="12"/>
      <c r="H319" s="12"/>
      <c r="I319" s="12"/>
      <c r="J319" s="12"/>
      <c r="K319" s="12"/>
      <c r="L319" s="12"/>
      <c r="M319" s="12"/>
      <c r="N319" s="12"/>
      <c r="O319" s="12"/>
      <c r="P319" s="13"/>
    </row>
    <row r="320" spans="2:16" x14ac:dyDescent="0.2">
      <c r="B320" s="3" t="str">
        <f t="shared" si="35"/>
        <v>Roostertext</v>
      </c>
      <c r="C320" s="233"/>
      <c r="D320" s="235"/>
      <c r="E320" s="235"/>
      <c r="F320" s="4"/>
      <c r="G320" s="12"/>
      <c r="H320" s="12"/>
      <c r="I320" s="12"/>
      <c r="J320" s="12"/>
      <c r="K320" s="12"/>
      <c r="L320" s="12"/>
      <c r="M320" s="12"/>
      <c r="N320" s="12"/>
      <c r="O320" s="12"/>
      <c r="P320" s="13"/>
    </row>
    <row r="321" spans="2:16" x14ac:dyDescent="0.2">
      <c r="B321" s="3" t="str">
        <f t="shared" si="35"/>
        <v>Onderwerp (niet op rooster)</v>
      </c>
      <c r="C321" s="233"/>
      <c r="D321" s="235"/>
      <c r="E321" s="235"/>
      <c r="F321" s="4"/>
      <c r="G321" s="12"/>
      <c r="H321" s="12"/>
      <c r="I321" s="12"/>
      <c r="J321" s="12"/>
      <c r="K321" s="12"/>
      <c r="L321" s="12"/>
      <c r="M321" s="12"/>
      <c r="N321" s="12"/>
      <c r="O321" s="12"/>
      <c r="P321" s="13"/>
    </row>
    <row r="322" spans="2:16" x14ac:dyDescent="0.2">
      <c r="B322" s="3" t="str">
        <f t="shared" si="35"/>
        <v>Groepen</v>
      </c>
      <c r="C322" s="233"/>
      <c r="D322" s="235"/>
      <c r="E322" s="235"/>
      <c r="F322" s="4"/>
      <c r="G322" s="12"/>
      <c r="H322" s="12"/>
      <c r="I322" s="12"/>
      <c r="J322" s="12"/>
      <c r="K322" s="12"/>
      <c r="L322" s="12"/>
      <c r="M322" s="12"/>
      <c r="N322" s="12"/>
      <c r="O322" s="12"/>
      <c r="P322" s="13"/>
    </row>
    <row r="323" spans="2:16" x14ac:dyDescent="0.2">
      <c r="B323" s="3" t="str">
        <f t="shared" si="35"/>
        <v>#studenten</v>
      </c>
      <c r="C323" s="233"/>
      <c r="D323" s="235"/>
      <c r="E323" s="235"/>
      <c r="F323" s="4"/>
      <c r="G323" s="12"/>
      <c r="H323" s="12"/>
      <c r="I323" s="12"/>
      <c r="J323" s="12"/>
      <c r="K323" s="12"/>
      <c r="L323" s="12"/>
      <c r="M323" s="12"/>
      <c r="N323" s="12"/>
      <c r="O323" s="12"/>
      <c r="P323" s="13"/>
    </row>
    <row r="324" spans="2:16" x14ac:dyDescent="0.2">
      <c r="B324" s="3" t="str">
        <f t="shared" si="35"/>
        <v>Docenten</v>
      </c>
      <c r="C324" s="233"/>
      <c r="D324" s="235"/>
      <c r="E324" s="235"/>
      <c r="F324" s="4"/>
      <c r="G324" s="12"/>
      <c r="H324" s="12"/>
      <c r="I324" s="12"/>
      <c r="J324" s="12"/>
      <c r="K324" s="12"/>
      <c r="L324" s="12"/>
      <c r="M324" s="12"/>
      <c r="N324" s="12"/>
      <c r="O324" s="12"/>
      <c r="P324" s="13"/>
    </row>
    <row r="325" spans="2:16" x14ac:dyDescent="0.2">
      <c r="B325" s="3" t="str">
        <f t="shared" si="35"/>
        <v>Lokalen</v>
      </c>
      <c r="C325" s="233"/>
      <c r="D325" s="235"/>
      <c r="E325" s="235"/>
      <c r="F325" s="4"/>
      <c r="G325" s="12"/>
      <c r="H325" s="12"/>
      <c r="I325" s="12"/>
      <c r="J325" s="12"/>
      <c r="K325" s="12"/>
      <c r="L325" s="12"/>
      <c r="M325" s="12"/>
      <c r="N325" s="12"/>
      <c r="O325" s="12"/>
      <c r="P325" s="13"/>
    </row>
    <row r="326" spans="2:16" hidden="1" outlineLevel="1" x14ac:dyDescent="0.2">
      <c r="B326" s="1" t="str">
        <f t="shared" ref="B326:B333" si="36">B283</f>
        <v>Course code</v>
      </c>
      <c r="C326" s="232">
        <f>C318</f>
        <v>45236</v>
      </c>
      <c r="D326" s="234">
        <f>D318</f>
        <v>45</v>
      </c>
      <c r="E326" s="234">
        <f>E318</f>
        <v>9</v>
      </c>
      <c r="F326" s="2"/>
      <c r="G326" s="10"/>
      <c r="H326" s="10"/>
      <c r="I326" s="10"/>
      <c r="J326" s="10"/>
      <c r="K326" s="10"/>
      <c r="L326" s="10"/>
      <c r="M326" s="10"/>
      <c r="N326" s="10"/>
      <c r="O326" s="10"/>
      <c r="P326" s="11"/>
    </row>
    <row r="327" spans="2:16" hidden="1" outlineLevel="1" x14ac:dyDescent="0.2">
      <c r="B327" s="3" t="str">
        <f t="shared" si="36"/>
        <v>Timeslot</v>
      </c>
      <c r="C327" s="233"/>
      <c r="D327" s="235"/>
      <c r="E327" s="235"/>
      <c r="F327" s="4"/>
      <c r="G327" s="12"/>
      <c r="H327" s="12"/>
      <c r="I327" s="12"/>
      <c r="J327" s="12"/>
      <c r="K327" s="12"/>
      <c r="L327" s="12"/>
      <c r="M327" s="12"/>
      <c r="N327" s="12"/>
      <c r="O327" s="12"/>
      <c r="P327" s="13"/>
    </row>
    <row r="328" spans="2:16" hidden="1" outlineLevel="1" x14ac:dyDescent="0.2">
      <c r="B328" s="3" t="str">
        <f t="shared" si="36"/>
        <v>Roostertext</v>
      </c>
      <c r="C328" s="233"/>
      <c r="D328" s="235"/>
      <c r="E328" s="235"/>
      <c r="F328" s="4"/>
      <c r="G328" s="12"/>
      <c r="H328" s="12"/>
      <c r="I328" s="12"/>
      <c r="J328" s="12"/>
      <c r="K328" s="12"/>
      <c r="L328" s="12"/>
      <c r="M328" s="12"/>
      <c r="N328" s="12"/>
      <c r="O328" s="12"/>
      <c r="P328" s="13"/>
    </row>
    <row r="329" spans="2:16" hidden="1" outlineLevel="1" x14ac:dyDescent="0.2">
      <c r="B329" s="3" t="str">
        <f t="shared" si="36"/>
        <v>Onderwerp (niet op rooster)</v>
      </c>
      <c r="C329" s="233"/>
      <c r="D329" s="235"/>
      <c r="E329" s="235"/>
      <c r="F329" s="4"/>
      <c r="G329" s="12"/>
      <c r="H329" s="12"/>
      <c r="I329" s="12"/>
      <c r="J329" s="12"/>
      <c r="K329" s="12"/>
      <c r="L329" s="12"/>
      <c r="M329" s="12"/>
      <c r="N329" s="12"/>
      <c r="O329" s="12"/>
      <c r="P329" s="13"/>
    </row>
    <row r="330" spans="2:16" hidden="1" outlineLevel="1" x14ac:dyDescent="0.2">
      <c r="B330" s="3" t="str">
        <f t="shared" si="36"/>
        <v>Groepen</v>
      </c>
      <c r="C330" s="233"/>
      <c r="D330" s="235"/>
      <c r="E330" s="235"/>
      <c r="F330" s="4"/>
      <c r="G330" s="12"/>
      <c r="H330" s="12"/>
      <c r="I330" s="12"/>
      <c r="J330" s="12"/>
      <c r="K330" s="12"/>
      <c r="L330" s="12"/>
      <c r="M330" s="12"/>
      <c r="N330" s="12"/>
      <c r="O330" s="12"/>
      <c r="P330" s="13"/>
    </row>
    <row r="331" spans="2:16" hidden="1" outlineLevel="1" x14ac:dyDescent="0.2">
      <c r="B331" s="3" t="str">
        <f t="shared" si="36"/>
        <v>#studenten</v>
      </c>
      <c r="C331" s="233"/>
      <c r="D331" s="235"/>
      <c r="E331" s="235"/>
      <c r="F331" s="4"/>
      <c r="G331" s="12"/>
      <c r="H331" s="12"/>
      <c r="I331" s="12"/>
      <c r="J331" s="12"/>
      <c r="K331" s="12"/>
      <c r="L331" s="12"/>
      <c r="M331" s="12"/>
      <c r="N331" s="12"/>
      <c r="O331" s="12"/>
      <c r="P331" s="13"/>
    </row>
    <row r="332" spans="2:16" hidden="1" outlineLevel="1" x14ac:dyDescent="0.2">
      <c r="B332" s="3" t="str">
        <f t="shared" si="36"/>
        <v>Docenten</v>
      </c>
      <c r="C332" s="233"/>
      <c r="D332" s="235"/>
      <c r="E332" s="235"/>
      <c r="F332" s="4"/>
      <c r="G332" s="12"/>
      <c r="H332" s="12"/>
      <c r="I332" s="12"/>
      <c r="J332" s="12"/>
      <c r="K332" s="12"/>
      <c r="L332" s="12"/>
      <c r="M332" s="12"/>
      <c r="N332" s="12"/>
      <c r="O332" s="12"/>
      <c r="P332" s="13"/>
    </row>
    <row r="333" spans="2:16" hidden="1" outlineLevel="1" x14ac:dyDescent="0.2">
      <c r="B333" s="3" t="str">
        <f t="shared" si="36"/>
        <v>Lokalen</v>
      </c>
      <c r="C333" s="233"/>
      <c r="D333" s="235"/>
      <c r="E333" s="235"/>
      <c r="F333" s="4"/>
      <c r="G333" s="12"/>
      <c r="H333" s="12"/>
      <c r="I333" s="12"/>
      <c r="J333" s="12"/>
      <c r="K333" s="12"/>
      <c r="L333" s="12"/>
      <c r="M333" s="12"/>
      <c r="N333" s="12"/>
      <c r="O333" s="12"/>
      <c r="P333" s="13"/>
    </row>
    <row r="334" spans="2:16" ht="15" collapsed="1" thickBot="1" x14ac:dyDescent="0.25">
      <c r="B334" s="5"/>
      <c r="C334" s="16"/>
      <c r="D334" s="17"/>
      <c r="E334" s="17"/>
      <c r="F334" s="17"/>
      <c r="G334" s="14"/>
      <c r="H334" s="14"/>
      <c r="I334" s="14"/>
      <c r="J334" s="14"/>
      <c r="K334" s="14"/>
      <c r="L334" s="14"/>
      <c r="M334" s="14"/>
      <c r="N334" s="14"/>
      <c r="O334" s="14"/>
      <c r="P334" s="15"/>
    </row>
    <row r="335" spans="2:16" hidden="1" outlineLevel="1" x14ac:dyDescent="0.2">
      <c r="B335" s="1" t="str">
        <f t="shared" ref="B335:B342" si="37">B283</f>
        <v>Course code</v>
      </c>
      <c r="C335" s="232">
        <f>C318</f>
        <v>45236</v>
      </c>
      <c r="D335" s="234">
        <f>D318</f>
        <v>45</v>
      </c>
      <c r="E335" s="234">
        <f>E318</f>
        <v>9</v>
      </c>
      <c r="F335" s="2"/>
      <c r="G335" s="10"/>
      <c r="H335" s="10"/>
      <c r="I335" s="10"/>
      <c r="J335" s="10"/>
      <c r="K335" s="10"/>
      <c r="L335" s="10"/>
      <c r="M335" s="10"/>
      <c r="N335" s="10"/>
      <c r="O335" s="10"/>
      <c r="P335" s="11"/>
    </row>
    <row r="336" spans="2:16" hidden="1" outlineLevel="1" x14ac:dyDescent="0.2">
      <c r="B336" s="3" t="str">
        <f t="shared" si="37"/>
        <v>Timeslot</v>
      </c>
      <c r="C336" s="233"/>
      <c r="D336" s="235"/>
      <c r="E336" s="235"/>
      <c r="F336" s="4"/>
      <c r="G336" s="12"/>
      <c r="H336" s="12"/>
      <c r="I336" s="12"/>
      <c r="J336" s="12"/>
      <c r="K336" s="12"/>
      <c r="L336" s="12"/>
      <c r="M336" s="12"/>
      <c r="N336" s="12"/>
      <c r="O336" s="12"/>
      <c r="P336" s="13"/>
    </row>
    <row r="337" spans="2:16" hidden="1" outlineLevel="1" x14ac:dyDescent="0.2">
      <c r="B337" s="3" t="str">
        <f t="shared" si="37"/>
        <v>Roostertext</v>
      </c>
      <c r="C337" s="233"/>
      <c r="D337" s="235"/>
      <c r="E337" s="235"/>
      <c r="F337" s="4"/>
      <c r="G337" s="12"/>
      <c r="H337" s="12"/>
      <c r="I337" s="12"/>
      <c r="J337" s="12"/>
      <c r="K337" s="12"/>
      <c r="L337" s="12"/>
      <c r="M337" s="12"/>
      <c r="N337" s="12"/>
      <c r="O337" s="12"/>
      <c r="P337" s="13"/>
    </row>
    <row r="338" spans="2:16" hidden="1" outlineLevel="1" x14ac:dyDescent="0.2">
      <c r="B338" s="3" t="str">
        <f t="shared" si="37"/>
        <v>Onderwerp (niet op rooster)</v>
      </c>
      <c r="C338" s="233"/>
      <c r="D338" s="235"/>
      <c r="E338" s="235"/>
      <c r="F338" s="4"/>
      <c r="G338" s="12"/>
      <c r="H338" s="12"/>
      <c r="I338" s="12"/>
      <c r="J338" s="12"/>
      <c r="K338" s="12"/>
      <c r="L338" s="12"/>
      <c r="M338" s="12"/>
      <c r="N338" s="12"/>
      <c r="O338" s="12"/>
      <c r="P338" s="13"/>
    </row>
    <row r="339" spans="2:16" hidden="1" outlineLevel="1" x14ac:dyDescent="0.2">
      <c r="B339" s="3" t="str">
        <f t="shared" si="37"/>
        <v>Groepen</v>
      </c>
      <c r="C339" s="233"/>
      <c r="D339" s="235"/>
      <c r="E339" s="235"/>
      <c r="F339" s="4"/>
      <c r="G339" s="12"/>
      <c r="H339" s="12"/>
      <c r="I339" s="12"/>
      <c r="J339" s="12"/>
      <c r="K339" s="12"/>
      <c r="L339" s="12"/>
      <c r="M339" s="12"/>
      <c r="N339" s="12"/>
      <c r="O339" s="12"/>
      <c r="P339" s="13"/>
    </row>
    <row r="340" spans="2:16" hidden="1" outlineLevel="1" x14ac:dyDescent="0.2">
      <c r="B340" s="3" t="str">
        <f t="shared" si="37"/>
        <v>#studenten</v>
      </c>
      <c r="C340" s="233"/>
      <c r="D340" s="235"/>
      <c r="E340" s="235"/>
      <c r="F340" s="4"/>
      <c r="G340" s="12"/>
      <c r="H340" s="12"/>
      <c r="I340" s="12"/>
      <c r="J340" s="12"/>
      <c r="K340" s="12"/>
      <c r="L340" s="12"/>
      <c r="M340" s="12"/>
      <c r="N340" s="12"/>
      <c r="O340" s="12"/>
      <c r="P340" s="13"/>
    </row>
    <row r="341" spans="2:16" hidden="1" outlineLevel="1" x14ac:dyDescent="0.2">
      <c r="B341" s="3" t="str">
        <f t="shared" si="37"/>
        <v>Docenten</v>
      </c>
      <c r="C341" s="233"/>
      <c r="D341" s="235"/>
      <c r="E341" s="235"/>
      <c r="F341" s="4"/>
      <c r="G341" s="12"/>
      <c r="H341" s="12"/>
      <c r="I341" s="12"/>
      <c r="J341" s="12"/>
      <c r="K341" s="12"/>
      <c r="L341" s="12"/>
      <c r="M341" s="12"/>
      <c r="N341" s="12"/>
      <c r="O341" s="12"/>
      <c r="P341" s="13"/>
    </row>
    <row r="342" spans="2:16" hidden="1" outlineLevel="1" x14ac:dyDescent="0.2">
      <c r="B342" s="3" t="str">
        <f t="shared" si="37"/>
        <v>Lokalen</v>
      </c>
      <c r="C342" s="233"/>
      <c r="D342" s="235"/>
      <c r="E342" s="235"/>
      <c r="F342" s="4"/>
      <c r="G342" s="12"/>
      <c r="H342" s="12"/>
      <c r="I342" s="12"/>
      <c r="J342" s="12"/>
      <c r="K342" s="12"/>
      <c r="L342" s="12"/>
      <c r="M342" s="12"/>
      <c r="N342" s="12"/>
      <c r="O342" s="12"/>
      <c r="P342" s="13"/>
    </row>
    <row r="343" spans="2:16" ht="15" collapsed="1" thickBot="1" x14ac:dyDescent="0.25">
      <c r="B343" s="5"/>
      <c r="C343" s="16"/>
      <c r="D343" s="17"/>
      <c r="E343" s="17"/>
      <c r="F343" s="17"/>
      <c r="G343" s="14"/>
      <c r="H343" s="14"/>
      <c r="I343" s="14"/>
      <c r="J343" s="14"/>
      <c r="K343" s="14"/>
      <c r="L343" s="14"/>
      <c r="M343" s="14"/>
      <c r="N343" s="14"/>
      <c r="O343" s="14"/>
      <c r="P343" s="15"/>
    </row>
    <row r="344" spans="2:16" hidden="1" outlineLevel="1" x14ac:dyDescent="0.2">
      <c r="B344" s="1" t="str">
        <f t="shared" ref="B344:B351" si="38">B283</f>
        <v>Course code</v>
      </c>
      <c r="C344" s="232">
        <f>C318</f>
        <v>45236</v>
      </c>
      <c r="D344" s="234">
        <f>D318</f>
        <v>45</v>
      </c>
      <c r="E344" s="234">
        <f>E318</f>
        <v>9</v>
      </c>
      <c r="F344" s="2"/>
      <c r="G344" s="10"/>
      <c r="H344" s="10"/>
      <c r="I344" s="10"/>
      <c r="J344" s="10"/>
      <c r="K344" s="10"/>
      <c r="L344" s="10"/>
      <c r="M344" s="10"/>
      <c r="N344" s="10"/>
      <c r="O344" s="10"/>
      <c r="P344" s="11"/>
    </row>
    <row r="345" spans="2:16" hidden="1" outlineLevel="1" x14ac:dyDescent="0.2">
      <c r="B345" s="3" t="str">
        <f t="shared" si="38"/>
        <v>Timeslot</v>
      </c>
      <c r="C345" s="233"/>
      <c r="D345" s="235"/>
      <c r="E345" s="235"/>
      <c r="F345" s="4"/>
      <c r="G345" s="12"/>
      <c r="H345" s="12"/>
      <c r="I345" s="12"/>
      <c r="J345" s="12"/>
      <c r="K345" s="12"/>
      <c r="L345" s="12"/>
      <c r="M345" s="12"/>
      <c r="N345" s="12"/>
      <c r="O345" s="12"/>
      <c r="P345" s="13"/>
    </row>
    <row r="346" spans="2:16" hidden="1" outlineLevel="1" x14ac:dyDescent="0.2">
      <c r="B346" s="3" t="str">
        <f t="shared" si="38"/>
        <v>Roostertext</v>
      </c>
      <c r="C346" s="233"/>
      <c r="D346" s="235"/>
      <c r="E346" s="235"/>
      <c r="F346" s="4"/>
      <c r="G346" s="12"/>
      <c r="H346" s="12"/>
      <c r="I346" s="12"/>
      <c r="J346" s="12"/>
      <c r="K346" s="12"/>
      <c r="L346" s="12"/>
      <c r="M346" s="12"/>
      <c r="N346" s="12"/>
      <c r="O346" s="12"/>
      <c r="P346" s="13"/>
    </row>
    <row r="347" spans="2:16" hidden="1" outlineLevel="1" x14ac:dyDescent="0.2">
      <c r="B347" s="3" t="str">
        <f t="shared" si="38"/>
        <v>Onderwerp (niet op rooster)</v>
      </c>
      <c r="C347" s="233"/>
      <c r="D347" s="235"/>
      <c r="E347" s="235"/>
      <c r="F347" s="4"/>
      <c r="G347" s="12"/>
      <c r="H347" s="12"/>
      <c r="I347" s="12"/>
      <c r="J347" s="12"/>
      <c r="K347" s="12"/>
      <c r="L347" s="12"/>
      <c r="M347" s="12"/>
      <c r="N347" s="12"/>
      <c r="O347" s="12"/>
      <c r="P347" s="13"/>
    </row>
    <row r="348" spans="2:16" hidden="1" outlineLevel="1" x14ac:dyDescent="0.2">
      <c r="B348" s="3" t="str">
        <f t="shared" si="38"/>
        <v>Groepen</v>
      </c>
      <c r="C348" s="233"/>
      <c r="D348" s="235"/>
      <c r="E348" s="235"/>
      <c r="F348" s="4"/>
      <c r="G348" s="12"/>
      <c r="H348" s="12"/>
      <c r="I348" s="12"/>
      <c r="J348" s="12"/>
      <c r="K348" s="12"/>
      <c r="L348" s="12"/>
      <c r="M348" s="12"/>
      <c r="N348" s="12"/>
      <c r="O348" s="12"/>
      <c r="P348" s="13"/>
    </row>
    <row r="349" spans="2:16" hidden="1" outlineLevel="1" x14ac:dyDescent="0.2">
      <c r="B349" s="3" t="str">
        <f t="shared" si="38"/>
        <v>#studenten</v>
      </c>
      <c r="C349" s="233"/>
      <c r="D349" s="235"/>
      <c r="E349" s="235"/>
      <c r="F349" s="4"/>
      <c r="G349" s="12"/>
      <c r="H349" s="12"/>
      <c r="I349" s="12"/>
      <c r="J349" s="12"/>
      <c r="K349" s="12"/>
      <c r="L349" s="12"/>
      <c r="M349" s="12"/>
      <c r="N349" s="12"/>
      <c r="O349" s="12"/>
      <c r="P349" s="13"/>
    </row>
    <row r="350" spans="2:16" hidden="1" outlineLevel="1" x14ac:dyDescent="0.2">
      <c r="B350" s="3" t="str">
        <f t="shared" si="38"/>
        <v>Docenten</v>
      </c>
      <c r="C350" s="233"/>
      <c r="D350" s="235"/>
      <c r="E350" s="235"/>
      <c r="F350" s="4"/>
      <c r="G350" s="12"/>
      <c r="H350" s="12"/>
      <c r="I350" s="12"/>
      <c r="J350" s="12"/>
      <c r="K350" s="12"/>
      <c r="L350" s="12"/>
      <c r="M350" s="12"/>
      <c r="N350" s="12"/>
      <c r="O350" s="12"/>
      <c r="P350" s="13"/>
    </row>
    <row r="351" spans="2:16" hidden="1" outlineLevel="1" x14ac:dyDescent="0.2">
      <c r="B351" s="3" t="str">
        <f t="shared" si="38"/>
        <v>Lokalen</v>
      </c>
      <c r="C351" s="233"/>
      <c r="D351" s="235"/>
      <c r="E351" s="235"/>
      <c r="F351" s="4"/>
      <c r="G351" s="12"/>
      <c r="H351" s="12"/>
      <c r="I351" s="12"/>
      <c r="J351" s="12"/>
      <c r="K351" s="12"/>
      <c r="L351" s="12"/>
      <c r="M351" s="12"/>
      <c r="N351" s="12"/>
      <c r="O351" s="12"/>
      <c r="P351" s="13"/>
    </row>
    <row r="352" spans="2:16" ht="15" collapsed="1" thickBot="1" x14ac:dyDescent="0.25">
      <c r="B352" s="5"/>
      <c r="C352" s="16"/>
      <c r="D352" s="17"/>
      <c r="E352" s="17"/>
      <c r="F352" s="17"/>
      <c r="G352" s="14"/>
      <c r="H352" s="14"/>
      <c r="I352" s="14"/>
      <c r="J352" s="14"/>
      <c r="K352" s="14"/>
      <c r="L352" s="14"/>
      <c r="M352" s="14"/>
      <c r="N352" s="14"/>
      <c r="O352" s="14"/>
      <c r="P352" s="15"/>
    </row>
    <row r="353" spans="2:16" x14ac:dyDescent="0.2">
      <c r="B353" s="18" t="str">
        <f t="shared" ref="B353:B360" si="39">B318</f>
        <v>Course code</v>
      </c>
      <c r="C353" s="232">
        <f>C318+7</f>
        <v>45243</v>
      </c>
      <c r="D353" s="234">
        <f>D318+1</f>
        <v>46</v>
      </c>
      <c r="E353" s="234">
        <v>10</v>
      </c>
      <c r="F353" s="2"/>
      <c r="G353" s="10"/>
      <c r="H353" s="10"/>
      <c r="I353" s="10"/>
      <c r="J353" s="10"/>
      <c r="K353" s="10"/>
      <c r="L353" s="10"/>
      <c r="M353" s="10"/>
      <c r="N353" s="10"/>
      <c r="O353" s="10"/>
      <c r="P353" s="11"/>
    </row>
    <row r="354" spans="2:16" x14ac:dyDescent="0.2">
      <c r="B354" s="19" t="str">
        <f t="shared" si="39"/>
        <v>Timeslot</v>
      </c>
      <c r="C354" s="233"/>
      <c r="D354" s="235"/>
      <c r="E354" s="235"/>
      <c r="F354" s="4"/>
      <c r="G354" s="12"/>
      <c r="H354" s="12"/>
      <c r="I354" s="12"/>
      <c r="J354" s="12"/>
      <c r="K354" s="12"/>
      <c r="L354" s="12"/>
      <c r="M354" s="12"/>
      <c r="N354" s="12"/>
      <c r="O354" s="12"/>
      <c r="P354" s="13"/>
    </row>
    <row r="355" spans="2:16" x14ac:dyDescent="0.2">
      <c r="B355" s="19" t="str">
        <f t="shared" si="39"/>
        <v>Roostertext</v>
      </c>
      <c r="C355" s="233"/>
      <c r="D355" s="235"/>
      <c r="E355" s="235"/>
      <c r="F355" s="4"/>
      <c r="G355" s="12"/>
      <c r="H355" s="12"/>
      <c r="I355" s="12"/>
      <c r="J355" s="12"/>
      <c r="K355" s="12"/>
      <c r="L355" s="12"/>
      <c r="M355" s="12"/>
      <c r="N355" s="12"/>
      <c r="O355" s="12"/>
      <c r="P355" s="13"/>
    </row>
    <row r="356" spans="2:16" x14ac:dyDescent="0.2">
      <c r="B356" s="19" t="str">
        <f t="shared" si="39"/>
        <v>Onderwerp (niet op rooster)</v>
      </c>
      <c r="C356" s="233"/>
      <c r="D356" s="235"/>
      <c r="E356" s="235"/>
      <c r="F356" s="4"/>
      <c r="G356" s="12"/>
      <c r="H356" s="12"/>
      <c r="I356" s="12"/>
      <c r="J356" s="12"/>
      <c r="K356" s="12"/>
      <c r="L356" s="12"/>
      <c r="M356" s="12"/>
      <c r="N356" s="12"/>
      <c r="O356" s="12"/>
      <c r="P356" s="13"/>
    </row>
    <row r="357" spans="2:16" x14ac:dyDescent="0.2">
      <c r="B357" s="19" t="str">
        <f t="shared" si="39"/>
        <v>Groepen</v>
      </c>
      <c r="C357" s="233"/>
      <c r="D357" s="235"/>
      <c r="E357" s="235"/>
      <c r="F357" s="4"/>
      <c r="G357" s="12"/>
      <c r="H357" s="12"/>
      <c r="I357" s="12"/>
      <c r="J357" s="12"/>
      <c r="K357" s="12"/>
      <c r="L357" s="12"/>
      <c r="M357" s="12"/>
      <c r="N357" s="12"/>
      <c r="O357" s="12"/>
      <c r="P357" s="13"/>
    </row>
    <row r="358" spans="2:16" x14ac:dyDescent="0.2">
      <c r="B358" s="19" t="str">
        <f t="shared" si="39"/>
        <v>#studenten</v>
      </c>
      <c r="C358" s="233"/>
      <c r="D358" s="235"/>
      <c r="E358" s="235"/>
      <c r="F358" s="4"/>
      <c r="G358" s="12"/>
      <c r="H358" s="12"/>
      <c r="I358" s="12"/>
      <c r="J358" s="12"/>
      <c r="K358" s="12"/>
      <c r="L358" s="12"/>
      <c r="M358" s="12"/>
      <c r="N358" s="12"/>
      <c r="O358" s="12"/>
      <c r="P358" s="13"/>
    </row>
    <row r="359" spans="2:16" x14ac:dyDescent="0.2">
      <c r="B359" s="19" t="str">
        <f t="shared" si="39"/>
        <v>Docenten</v>
      </c>
      <c r="C359" s="233"/>
      <c r="D359" s="235"/>
      <c r="E359" s="235"/>
      <c r="F359" s="4"/>
      <c r="G359" s="12"/>
      <c r="H359" s="12"/>
      <c r="I359" s="12"/>
      <c r="J359" s="12"/>
      <c r="K359" s="12"/>
      <c r="L359" s="12"/>
      <c r="M359" s="12"/>
      <c r="N359" s="12"/>
      <c r="O359" s="12"/>
      <c r="P359" s="13"/>
    </row>
    <row r="360" spans="2:16" x14ac:dyDescent="0.2">
      <c r="B360" s="19" t="str">
        <f t="shared" si="39"/>
        <v>Lokalen</v>
      </c>
      <c r="C360" s="233"/>
      <c r="D360" s="235"/>
      <c r="E360" s="235"/>
      <c r="F360" s="4"/>
      <c r="G360" s="12"/>
      <c r="H360" s="12"/>
      <c r="I360" s="12"/>
      <c r="J360" s="12"/>
      <c r="K360" s="12"/>
      <c r="L360" s="12"/>
      <c r="M360" s="12"/>
      <c r="N360" s="12"/>
      <c r="O360" s="12"/>
      <c r="P360" s="13"/>
    </row>
    <row r="361" spans="2:16" hidden="1" outlineLevel="1" x14ac:dyDescent="0.2">
      <c r="B361" s="18" t="str">
        <f t="shared" ref="B361:B368" si="40">B318</f>
        <v>Course code</v>
      </c>
      <c r="C361" s="232">
        <f>C353</f>
        <v>45243</v>
      </c>
      <c r="D361" s="234">
        <f>D353</f>
        <v>46</v>
      </c>
      <c r="E361" s="234">
        <f>E353</f>
        <v>10</v>
      </c>
      <c r="F361" s="2"/>
      <c r="G361" s="10"/>
      <c r="H361" s="10"/>
      <c r="I361" s="10"/>
      <c r="J361" s="10"/>
      <c r="K361" s="10"/>
      <c r="L361" s="10"/>
      <c r="M361" s="10"/>
      <c r="N361" s="10"/>
      <c r="O361" s="10"/>
      <c r="P361" s="11"/>
    </row>
    <row r="362" spans="2:16" hidden="1" outlineLevel="1" x14ac:dyDescent="0.2">
      <c r="B362" s="19" t="str">
        <f t="shared" si="40"/>
        <v>Timeslot</v>
      </c>
      <c r="C362" s="233"/>
      <c r="D362" s="235"/>
      <c r="E362" s="235"/>
      <c r="F362" s="4"/>
      <c r="G362" s="12"/>
      <c r="H362" s="12"/>
      <c r="I362" s="12"/>
      <c r="J362" s="12"/>
      <c r="K362" s="12"/>
      <c r="L362" s="12"/>
      <c r="M362" s="12"/>
      <c r="N362" s="12"/>
      <c r="O362" s="12"/>
      <c r="P362" s="13"/>
    </row>
    <row r="363" spans="2:16" hidden="1" outlineLevel="1" x14ac:dyDescent="0.2">
      <c r="B363" s="19" t="str">
        <f t="shared" si="40"/>
        <v>Roostertext</v>
      </c>
      <c r="C363" s="233"/>
      <c r="D363" s="235"/>
      <c r="E363" s="235"/>
      <c r="F363" s="4"/>
      <c r="G363" s="12"/>
      <c r="H363" s="12"/>
      <c r="I363" s="12"/>
      <c r="J363" s="12"/>
      <c r="K363" s="12"/>
      <c r="L363" s="12"/>
      <c r="M363" s="12"/>
      <c r="N363" s="12"/>
      <c r="O363" s="12"/>
      <c r="P363" s="13"/>
    </row>
    <row r="364" spans="2:16" hidden="1" outlineLevel="1" x14ac:dyDescent="0.2">
      <c r="B364" s="19" t="str">
        <f t="shared" si="40"/>
        <v>Onderwerp (niet op rooster)</v>
      </c>
      <c r="C364" s="233"/>
      <c r="D364" s="235"/>
      <c r="E364" s="235"/>
      <c r="F364" s="4"/>
      <c r="G364" s="12"/>
      <c r="H364" s="12"/>
      <c r="I364" s="12"/>
      <c r="J364" s="12"/>
      <c r="K364" s="12"/>
      <c r="L364" s="12"/>
      <c r="M364" s="12"/>
      <c r="N364" s="12"/>
      <c r="O364" s="12"/>
      <c r="P364" s="13"/>
    </row>
    <row r="365" spans="2:16" hidden="1" outlineLevel="1" x14ac:dyDescent="0.2">
      <c r="B365" s="19" t="str">
        <f t="shared" si="40"/>
        <v>Groepen</v>
      </c>
      <c r="C365" s="233"/>
      <c r="D365" s="235"/>
      <c r="E365" s="235"/>
      <c r="F365" s="4"/>
      <c r="G365" s="12"/>
      <c r="H365" s="12"/>
      <c r="I365" s="12"/>
      <c r="J365" s="12"/>
      <c r="K365" s="12"/>
      <c r="L365" s="12"/>
      <c r="M365" s="12"/>
      <c r="N365" s="12"/>
      <c r="O365" s="12"/>
      <c r="P365" s="13"/>
    </row>
    <row r="366" spans="2:16" hidden="1" outlineLevel="1" x14ac:dyDescent="0.2">
      <c r="B366" s="19" t="str">
        <f t="shared" si="40"/>
        <v>#studenten</v>
      </c>
      <c r="C366" s="233"/>
      <c r="D366" s="235"/>
      <c r="E366" s="235"/>
      <c r="F366" s="4"/>
      <c r="G366" s="12"/>
      <c r="H366" s="12"/>
      <c r="I366" s="12"/>
      <c r="J366" s="12"/>
      <c r="K366" s="12"/>
      <c r="L366" s="12"/>
      <c r="M366" s="12"/>
      <c r="N366" s="12"/>
      <c r="O366" s="12"/>
      <c r="P366" s="13"/>
    </row>
    <row r="367" spans="2:16" hidden="1" outlineLevel="1" x14ac:dyDescent="0.2">
      <c r="B367" s="19" t="str">
        <f t="shared" si="40"/>
        <v>Docenten</v>
      </c>
      <c r="C367" s="233"/>
      <c r="D367" s="235"/>
      <c r="E367" s="235"/>
      <c r="F367" s="4"/>
      <c r="G367" s="12"/>
      <c r="H367" s="12"/>
      <c r="I367" s="12"/>
      <c r="J367" s="12"/>
      <c r="K367" s="12"/>
      <c r="L367" s="12"/>
      <c r="M367" s="12"/>
      <c r="N367" s="12"/>
      <c r="O367" s="12"/>
      <c r="P367" s="13"/>
    </row>
    <row r="368" spans="2:16" hidden="1" outlineLevel="1" x14ac:dyDescent="0.2">
      <c r="B368" s="19" t="str">
        <f t="shared" si="40"/>
        <v>Lokalen</v>
      </c>
      <c r="C368" s="233"/>
      <c r="D368" s="235"/>
      <c r="E368" s="235"/>
      <c r="F368" s="4"/>
      <c r="G368" s="12"/>
      <c r="H368" s="12"/>
      <c r="I368" s="12"/>
      <c r="J368" s="12"/>
      <c r="K368" s="12"/>
      <c r="L368" s="12"/>
      <c r="M368" s="12"/>
      <c r="N368" s="12"/>
      <c r="O368" s="12"/>
      <c r="P368" s="13"/>
    </row>
    <row r="369" spans="2:16" ht="15" collapsed="1" thickBot="1" x14ac:dyDescent="0.25">
      <c r="B369" s="20"/>
      <c r="C369" s="16"/>
      <c r="D369" s="17"/>
      <c r="E369" s="17"/>
      <c r="F369" s="17"/>
      <c r="G369" s="14"/>
      <c r="H369" s="14"/>
      <c r="I369" s="14"/>
      <c r="J369" s="14"/>
      <c r="K369" s="14"/>
      <c r="L369" s="14"/>
      <c r="M369" s="14"/>
      <c r="N369" s="14"/>
      <c r="O369" s="14"/>
      <c r="P369" s="15"/>
    </row>
    <row r="370" spans="2:16" hidden="1" outlineLevel="1" x14ac:dyDescent="0.2">
      <c r="B370" s="18" t="str">
        <f t="shared" ref="B370:B377" si="41">B318</f>
        <v>Course code</v>
      </c>
      <c r="C370" s="232">
        <f>C353</f>
        <v>45243</v>
      </c>
      <c r="D370" s="234">
        <f>D353</f>
        <v>46</v>
      </c>
      <c r="E370" s="234">
        <f>E353</f>
        <v>10</v>
      </c>
      <c r="F370" s="2"/>
      <c r="G370" s="10"/>
      <c r="H370" s="10"/>
      <c r="I370" s="10"/>
      <c r="J370" s="10"/>
      <c r="K370" s="10"/>
      <c r="L370" s="10"/>
      <c r="M370" s="10"/>
      <c r="N370" s="10"/>
      <c r="O370" s="10"/>
      <c r="P370" s="11"/>
    </row>
    <row r="371" spans="2:16" hidden="1" outlineLevel="1" x14ac:dyDescent="0.2">
      <c r="B371" s="19" t="str">
        <f t="shared" si="41"/>
        <v>Timeslot</v>
      </c>
      <c r="C371" s="233"/>
      <c r="D371" s="235"/>
      <c r="E371" s="235"/>
      <c r="F371" s="4"/>
      <c r="G371" s="12"/>
      <c r="H371" s="12"/>
      <c r="I371" s="12"/>
      <c r="J371" s="12"/>
      <c r="K371" s="12"/>
      <c r="L371" s="12"/>
      <c r="M371" s="12"/>
      <c r="N371" s="12"/>
      <c r="O371" s="12"/>
      <c r="P371" s="13"/>
    </row>
    <row r="372" spans="2:16" hidden="1" outlineLevel="1" x14ac:dyDescent="0.2">
      <c r="B372" s="19" t="str">
        <f t="shared" si="41"/>
        <v>Roostertext</v>
      </c>
      <c r="C372" s="233"/>
      <c r="D372" s="235"/>
      <c r="E372" s="235"/>
      <c r="F372" s="4"/>
      <c r="G372" s="12"/>
      <c r="H372" s="12"/>
      <c r="I372" s="12"/>
      <c r="J372" s="12"/>
      <c r="K372" s="12"/>
      <c r="L372" s="12"/>
      <c r="M372" s="12"/>
      <c r="N372" s="12"/>
      <c r="O372" s="12"/>
      <c r="P372" s="13"/>
    </row>
    <row r="373" spans="2:16" hidden="1" outlineLevel="1" x14ac:dyDescent="0.2">
      <c r="B373" s="19" t="str">
        <f t="shared" si="41"/>
        <v>Onderwerp (niet op rooster)</v>
      </c>
      <c r="C373" s="233"/>
      <c r="D373" s="235"/>
      <c r="E373" s="235"/>
      <c r="F373" s="4"/>
      <c r="G373" s="12"/>
      <c r="H373" s="12"/>
      <c r="I373" s="12"/>
      <c r="J373" s="12"/>
      <c r="K373" s="12"/>
      <c r="L373" s="12"/>
      <c r="M373" s="12"/>
      <c r="N373" s="12"/>
      <c r="O373" s="12"/>
      <c r="P373" s="13"/>
    </row>
    <row r="374" spans="2:16" hidden="1" outlineLevel="1" x14ac:dyDescent="0.2">
      <c r="B374" s="19" t="str">
        <f t="shared" si="41"/>
        <v>Groepen</v>
      </c>
      <c r="C374" s="233"/>
      <c r="D374" s="235"/>
      <c r="E374" s="235"/>
      <c r="F374" s="4"/>
      <c r="G374" s="12"/>
      <c r="H374" s="12"/>
      <c r="I374" s="12"/>
      <c r="J374" s="12"/>
      <c r="K374" s="12"/>
      <c r="L374" s="12"/>
      <c r="M374" s="12"/>
      <c r="N374" s="12"/>
      <c r="O374" s="12"/>
      <c r="P374" s="13"/>
    </row>
    <row r="375" spans="2:16" hidden="1" outlineLevel="1" x14ac:dyDescent="0.2">
      <c r="B375" s="19" t="str">
        <f t="shared" si="41"/>
        <v>#studenten</v>
      </c>
      <c r="C375" s="233"/>
      <c r="D375" s="235"/>
      <c r="E375" s="235"/>
      <c r="F375" s="4"/>
      <c r="G375" s="12"/>
      <c r="H375" s="12"/>
      <c r="I375" s="12"/>
      <c r="J375" s="12"/>
      <c r="K375" s="12"/>
      <c r="L375" s="12"/>
      <c r="M375" s="12"/>
      <c r="N375" s="12"/>
      <c r="O375" s="12"/>
      <c r="P375" s="13"/>
    </row>
    <row r="376" spans="2:16" hidden="1" outlineLevel="1" x14ac:dyDescent="0.2">
      <c r="B376" s="19" t="str">
        <f t="shared" si="41"/>
        <v>Docenten</v>
      </c>
      <c r="C376" s="233"/>
      <c r="D376" s="235"/>
      <c r="E376" s="235"/>
      <c r="F376" s="4"/>
      <c r="G376" s="12"/>
      <c r="H376" s="12"/>
      <c r="I376" s="12"/>
      <c r="J376" s="12"/>
      <c r="K376" s="12"/>
      <c r="L376" s="12"/>
      <c r="M376" s="12"/>
      <c r="N376" s="12"/>
      <c r="O376" s="12"/>
      <c r="P376" s="13"/>
    </row>
    <row r="377" spans="2:16" hidden="1" outlineLevel="1" x14ac:dyDescent="0.2">
      <c r="B377" s="19" t="str">
        <f t="shared" si="41"/>
        <v>Lokalen</v>
      </c>
      <c r="C377" s="233"/>
      <c r="D377" s="235"/>
      <c r="E377" s="235"/>
      <c r="F377" s="4"/>
      <c r="G377" s="12"/>
      <c r="H377" s="12"/>
      <c r="I377" s="12"/>
      <c r="J377" s="12"/>
      <c r="K377" s="12"/>
      <c r="L377" s="12"/>
      <c r="M377" s="12"/>
      <c r="N377" s="12"/>
      <c r="O377" s="12"/>
      <c r="P377" s="13"/>
    </row>
    <row r="378" spans="2:16" ht="15" collapsed="1" thickBot="1" x14ac:dyDescent="0.25">
      <c r="B378" s="20"/>
      <c r="C378" s="16"/>
      <c r="D378" s="17"/>
      <c r="E378" s="17"/>
      <c r="F378" s="17"/>
      <c r="G378" s="14"/>
      <c r="H378" s="14"/>
      <c r="I378" s="14"/>
      <c r="J378" s="14"/>
      <c r="K378" s="14"/>
      <c r="L378" s="14"/>
      <c r="M378" s="14"/>
      <c r="N378" s="14"/>
      <c r="O378" s="14"/>
      <c r="P378" s="15"/>
    </row>
    <row r="379" spans="2:16" hidden="1" outlineLevel="1" x14ac:dyDescent="0.2">
      <c r="B379" s="18" t="str">
        <f t="shared" ref="B379:B386" si="42">B318</f>
        <v>Course code</v>
      </c>
      <c r="C379" s="232">
        <f>C353</f>
        <v>45243</v>
      </c>
      <c r="D379" s="234">
        <f>D353</f>
        <v>46</v>
      </c>
      <c r="E379" s="234">
        <f>E353</f>
        <v>10</v>
      </c>
      <c r="F379" s="2"/>
      <c r="G379" s="10"/>
      <c r="H379" s="10"/>
      <c r="I379" s="10"/>
      <c r="J379" s="10"/>
      <c r="K379" s="10"/>
      <c r="L379" s="10"/>
      <c r="M379" s="10"/>
      <c r="N379" s="10"/>
      <c r="O379" s="10"/>
      <c r="P379" s="11"/>
    </row>
    <row r="380" spans="2:16" hidden="1" outlineLevel="1" x14ac:dyDescent="0.2">
      <c r="B380" s="19" t="str">
        <f t="shared" si="42"/>
        <v>Timeslot</v>
      </c>
      <c r="C380" s="233"/>
      <c r="D380" s="235"/>
      <c r="E380" s="235"/>
      <c r="F380" s="4"/>
      <c r="G380" s="12"/>
      <c r="H380" s="12"/>
      <c r="I380" s="12"/>
      <c r="J380" s="12"/>
      <c r="K380" s="12"/>
      <c r="L380" s="12"/>
      <c r="M380" s="12"/>
      <c r="N380" s="12"/>
      <c r="O380" s="12"/>
      <c r="P380" s="13"/>
    </row>
    <row r="381" spans="2:16" hidden="1" outlineLevel="1" x14ac:dyDescent="0.2">
      <c r="B381" s="19" t="str">
        <f t="shared" si="42"/>
        <v>Roostertext</v>
      </c>
      <c r="C381" s="233"/>
      <c r="D381" s="235"/>
      <c r="E381" s="235"/>
      <c r="F381" s="4"/>
      <c r="G381" s="12"/>
      <c r="H381" s="12"/>
      <c r="I381" s="12"/>
      <c r="J381" s="12"/>
      <c r="K381" s="12"/>
      <c r="L381" s="12"/>
      <c r="M381" s="12"/>
      <c r="N381" s="12"/>
      <c r="O381" s="12"/>
      <c r="P381" s="13"/>
    </row>
    <row r="382" spans="2:16" hidden="1" outlineLevel="1" x14ac:dyDescent="0.2">
      <c r="B382" s="19" t="str">
        <f t="shared" si="42"/>
        <v>Onderwerp (niet op rooster)</v>
      </c>
      <c r="C382" s="233"/>
      <c r="D382" s="235"/>
      <c r="E382" s="235"/>
      <c r="F382" s="4"/>
      <c r="G382" s="12"/>
      <c r="H382" s="12"/>
      <c r="I382" s="12"/>
      <c r="J382" s="12"/>
      <c r="K382" s="12"/>
      <c r="L382" s="12"/>
      <c r="M382" s="12"/>
      <c r="N382" s="12"/>
      <c r="O382" s="12"/>
      <c r="P382" s="13"/>
    </row>
    <row r="383" spans="2:16" hidden="1" outlineLevel="1" x14ac:dyDescent="0.2">
      <c r="B383" s="19" t="str">
        <f t="shared" si="42"/>
        <v>Groepen</v>
      </c>
      <c r="C383" s="233"/>
      <c r="D383" s="235"/>
      <c r="E383" s="235"/>
      <c r="F383" s="4"/>
      <c r="G383" s="12"/>
      <c r="H383" s="12"/>
      <c r="I383" s="12"/>
      <c r="J383" s="12"/>
      <c r="K383" s="12"/>
      <c r="L383" s="12"/>
      <c r="M383" s="12"/>
      <c r="N383" s="12"/>
      <c r="O383" s="12"/>
      <c r="P383" s="13"/>
    </row>
    <row r="384" spans="2:16" hidden="1" outlineLevel="1" x14ac:dyDescent="0.2">
      <c r="B384" s="19" t="str">
        <f t="shared" si="42"/>
        <v>#studenten</v>
      </c>
      <c r="C384" s="233"/>
      <c r="D384" s="235"/>
      <c r="E384" s="235"/>
      <c r="F384" s="4"/>
      <c r="G384" s="12"/>
      <c r="H384" s="12"/>
      <c r="I384" s="12"/>
      <c r="J384" s="12"/>
      <c r="K384" s="12"/>
      <c r="L384" s="12"/>
      <c r="M384" s="12"/>
      <c r="N384" s="12"/>
      <c r="O384" s="12"/>
      <c r="P384" s="13"/>
    </row>
    <row r="385" spans="2:16" hidden="1" outlineLevel="1" x14ac:dyDescent="0.2">
      <c r="B385" s="19" t="str">
        <f t="shared" si="42"/>
        <v>Docenten</v>
      </c>
      <c r="C385" s="233"/>
      <c r="D385" s="235"/>
      <c r="E385" s="235"/>
      <c r="F385" s="4"/>
      <c r="G385" s="12"/>
      <c r="H385" s="12"/>
      <c r="I385" s="12"/>
      <c r="J385" s="12"/>
      <c r="K385" s="12"/>
      <c r="L385" s="12"/>
      <c r="M385" s="12"/>
      <c r="N385" s="12"/>
      <c r="O385" s="12"/>
      <c r="P385" s="13"/>
    </row>
    <row r="386" spans="2:16" hidden="1" outlineLevel="1" x14ac:dyDescent="0.2">
      <c r="B386" s="19" t="str">
        <f t="shared" si="42"/>
        <v>Lokalen</v>
      </c>
      <c r="C386" s="233"/>
      <c r="D386" s="235"/>
      <c r="E386" s="235"/>
      <c r="F386" s="4"/>
      <c r="G386" s="12"/>
      <c r="H386" s="12"/>
      <c r="I386" s="12"/>
      <c r="J386" s="12"/>
      <c r="K386" s="12"/>
      <c r="L386" s="12"/>
      <c r="M386" s="12"/>
      <c r="N386" s="12"/>
      <c r="O386" s="12"/>
      <c r="P386" s="13"/>
    </row>
    <row r="387" spans="2:16" ht="15" collapsed="1" thickBot="1" x14ac:dyDescent="0.25">
      <c r="B387" s="20"/>
      <c r="C387" s="16"/>
      <c r="D387" s="17"/>
      <c r="E387" s="17"/>
      <c r="F387" s="17"/>
      <c r="G387" s="14"/>
      <c r="H387" s="14"/>
      <c r="I387" s="14"/>
      <c r="J387" s="14"/>
      <c r="K387" s="14"/>
      <c r="L387" s="14"/>
      <c r="M387" s="14"/>
      <c r="N387" s="14"/>
      <c r="O387" s="14"/>
      <c r="P387" s="15"/>
    </row>
    <row r="388" spans="2:16" x14ac:dyDescent="0.2">
      <c r="B388" s="1" t="str">
        <f t="shared" ref="B388:B395" si="43">B353</f>
        <v>Course code</v>
      </c>
      <c r="C388" s="232">
        <f>C353+7</f>
        <v>45250</v>
      </c>
      <c r="D388" s="234">
        <f>D353+1</f>
        <v>47</v>
      </c>
      <c r="E388" s="234" t="s">
        <v>210</v>
      </c>
      <c r="F388" s="2"/>
      <c r="G388" s="10"/>
      <c r="H388" s="10"/>
      <c r="I388" s="10"/>
      <c r="J388" s="10"/>
      <c r="K388" s="10"/>
      <c r="L388" s="10"/>
      <c r="M388" s="10"/>
      <c r="N388" s="10"/>
      <c r="O388" s="10"/>
      <c r="P388" s="11"/>
    </row>
    <row r="389" spans="2:16" x14ac:dyDescent="0.2">
      <c r="B389" s="3" t="str">
        <f t="shared" si="43"/>
        <v>Timeslot</v>
      </c>
      <c r="C389" s="233"/>
      <c r="D389" s="235"/>
      <c r="E389" s="235"/>
      <c r="F389" s="4"/>
      <c r="G389" s="12"/>
      <c r="H389" s="12"/>
      <c r="I389" s="12"/>
      <c r="J389" s="12"/>
      <c r="K389" s="12"/>
      <c r="L389" s="12"/>
      <c r="M389" s="12"/>
      <c r="N389" s="12"/>
      <c r="O389" s="12"/>
      <c r="P389" s="13"/>
    </row>
    <row r="390" spans="2:16" x14ac:dyDescent="0.2">
      <c r="B390" s="3" t="str">
        <f t="shared" si="43"/>
        <v>Roostertext</v>
      </c>
      <c r="C390" s="233"/>
      <c r="D390" s="235"/>
      <c r="E390" s="235"/>
      <c r="F390" s="4"/>
      <c r="G390" s="12"/>
      <c r="H390" s="12"/>
      <c r="I390" s="12"/>
      <c r="J390" s="12"/>
      <c r="K390" s="12"/>
      <c r="L390" s="12"/>
      <c r="M390" s="12"/>
      <c r="N390" s="12"/>
      <c r="O390" s="12"/>
      <c r="P390" s="13"/>
    </row>
    <row r="391" spans="2:16" x14ac:dyDescent="0.2">
      <c r="B391" s="3" t="str">
        <f t="shared" si="43"/>
        <v>Onderwerp (niet op rooster)</v>
      </c>
      <c r="C391" s="233"/>
      <c r="D391" s="235"/>
      <c r="E391" s="235"/>
      <c r="F391" s="4"/>
      <c r="G391" s="12"/>
      <c r="H391" s="12"/>
      <c r="I391" s="12"/>
      <c r="J391" s="12"/>
      <c r="K391" s="12"/>
      <c r="L391" s="12"/>
      <c r="M391" s="12"/>
      <c r="N391" s="12"/>
      <c r="O391" s="12"/>
      <c r="P391" s="13"/>
    </row>
    <row r="392" spans="2:16" x14ac:dyDescent="0.2">
      <c r="B392" s="3" t="str">
        <f t="shared" si="43"/>
        <v>Groepen</v>
      </c>
      <c r="C392" s="233"/>
      <c r="D392" s="235"/>
      <c r="E392" s="235"/>
      <c r="F392" s="4"/>
      <c r="G392" s="12"/>
      <c r="H392" s="12"/>
      <c r="I392" s="12"/>
      <c r="J392" s="12"/>
      <c r="K392" s="12"/>
      <c r="L392" s="12"/>
      <c r="M392" s="12"/>
      <c r="N392" s="12"/>
      <c r="O392" s="12"/>
      <c r="P392" s="13"/>
    </row>
    <row r="393" spans="2:16" x14ac:dyDescent="0.2">
      <c r="B393" s="3" t="str">
        <f t="shared" si="43"/>
        <v>#studenten</v>
      </c>
      <c r="C393" s="233"/>
      <c r="D393" s="235"/>
      <c r="E393" s="235"/>
      <c r="F393" s="4"/>
      <c r="G393" s="12"/>
      <c r="H393" s="12"/>
      <c r="I393" s="12"/>
      <c r="J393" s="12"/>
      <c r="K393" s="12"/>
      <c r="L393" s="12"/>
      <c r="M393" s="12"/>
      <c r="N393" s="12"/>
      <c r="O393" s="12"/>
      <c r="P393" s="13"/>
    </row>
    <row r="394" spans="2:16" x14ac:dyDescent="0.2">
      <c r="B394" s="3" t="str">
        <f t="shared" si="43"/>
        <v>Docenten</v>
      </c>
      <c r="C394" s="233"/>
      <c r="D394" s="235"/>
      <c r="E394" s="235"/>
      <c r="F394" s="4"/>
      <c r="G394" s="12"/>
      <c r="H394" s="12"/>
      <c r="I394" s="12"/>
      <c r="J394" s="12"/>
      <c r="K394" s="12"/>
      <c r="L394" s="12"/>
      <c r="M394" s="12"/>
      <c r="N394" s="12"/>
      <c r="O394" s="12"/>
      <c r="P394" s="13"/>
    </row>
    <row r="395" spans="2:16" x14ac:dyDescent="0.2">
      <c r="B395" s="3" t="str">
        <f t="shared" si="43"/>
        <v>Lokalen</v>
      </c>
      <c r="C395" s="233"/>
      <c r="D395" s="235"/>
      <c r="E395" s="235"/>
      <c r="F395" s="4"/>
      <c r="G395" s="12"/>
      <c r="H395" s="12"/>
      <c r="I395" s="12"/>
      <c r="J395" s="12"/>
      <c r="K395" s="12"/>
      <c r="L395" s="12"/>
      <c r="M395" s="12"/>
      <c r="N395" s="12"/>
      <c r="O395" s="12"/>
      <c r="P395" s="13"/>
    </row>
    <row r="396" spans="2:16" hidden="1" outlineLevel="1" x14ac:dyDescent="0.2">
      <c r="B396" s="1" t="str">
        <f t="shared" ref="B396:B403" si="44">B353</f>
        <v>Course code</v>
      </c>
      <c r="C396" s="232">
        <f>C388</f>
        <v>45250</v>
      </c>
      <c r="D396" s="234">
        <f>D388</f>
        <v>47</v>
      </c>
      <c r="E396" s="234" t="str">
        <f>E388</f>
        <v>-</v>
      </c>
      <c r="F396" s="2"/>
      <c r="G396" s="10"/>
      <c r="H396" s="10"/>
      <c r="I396" s="10"/>
      <c r="J396" s="10"/>
      <c r="K396" s="10"/>
      <c r="L396" s="10"/>
      <c r="M396" s="10"/>
      <c r="N396" s="10"/>
      <c r="O396" s="10"/>
      <c r="P396" s="11"/>
    </row>
    <row r="397" spans="2:16" hidden="1" outlineLevel="1" x14ac:dyDescent="0.2">
      <c r="B397" s="3" t="str">
        <f t="shared" si="44"/>
        <v>Timeslot</v>
      </c>
      <c r="C397" s="233"/>
      <c r="D397" s="235"/>
      <c r="E397" s="235"/>
      <c r="F397" s="4"/>
      <c r="G397" s="12"/>
      <c r="H397" s="12"/>
      <c r="I397" s="12"/>
      <c r="J397" s="12"/>
      <c r="K397" s="12"/>
      <c r="L397" s="12"/>
      <c r="M397" s="12"/>
      <c r="N397" s="12"/>
      <c r="O397" s="12"/>
      <c r="P397" s="13"/>
    </row>
    <row r="398" spans="2:16" hidden="1" outlineLevel="1" x14ac:dyDescent="0.2">
      <c r="B398" s="3" t="str">
        <f t="shared" si="44"/>
        <v>Roostertext</v>
      </c>
      <c r="C398" s="233"/>
      <c r="D398" s="235"/>
      <c r="E398" s="235"/>
      <c r="F398" s="4"/>
      <c r="G398" s="12"/>
      <c r="H398" s="12"/>
      <c r="I398" s="12"/>
      <c r="J398" s="12"/>
      <c r="K398" s="12"/>
      <c r="L398" s="12"/>
      <c r="M398" s="12"/>
      <c r="N398" s="12"/>
      <c r="O398" s="12"/>
      <c r="P398" s="13"/>
    </row>
    <row r="399" spans="2:16" hidden="1" outlineLevel="1" x14ac:dyDescent="0.2">
      <c r="B399" s="3" t="str">
        <f t="shared" si="44"/>
        <v>Onderwerp (niet op rooster)</v>
      </c>
      <c r="C399" s="233"/>
      <c r="D399" s="235"/>
      <c r="E399" s="235"/>
      <c r="F399" s="4"/>
      <c r="G399" s="12"/>
      <c r="H399" s="12"/>
      <c r="I399" s="12"/>
      <c r="J399" s="12"/>
      <c r="K399" s="12"/>
      <c r="L399" s="12"/>
      <c r="M399" s="12"/>
      <c r="N399" s="12"/>
      <c r="O399" s="12"/>
      <c r="P399" s="13"/>
    </row>
    <row r="400" spans="2:16" hidden="1" outlineLevel="1" x14ac:dyDescent="0.2">
      <c r="B400" s="3" t="str">
        <f t="shared" si="44"/>
        <v>Groepen</v>
      </c>
      <c r="C400" s="233"/>
      <c r="D400" s="235"/>
      <c r="E400" s="235"/>
      <c r="F400" s="4"/>
      <c r="G400" s="12"/>
      <c r="H400" s="12"/>
      <c r="I400" s="12"/>
      <c r="J400" s="12"/>
      <c r="K400" s="12"/>
      <c r="L400" s="12"/>
      <c r="M400" s="12"/>
      <c r="N400" s="12"/>
      <c r="O400" s="12"/>
      <c r="P400" s="13"/>
    </row>
    <row r="401" spans="2:16" hidden="1" outlineLevel="1" x14ac:dyDescent="0.2">
      <c r="B401" s="3" t="str">
        <f t="shared" si="44"/>
        <v>#studenten</v>
      </c>
      <c r="C401" s="233"/>
      <c r="D401" s="235"/>
      <c r="E401" s="235"/>
      <c r="F401" s="4"/>
      <c r="G401" s="12"/>
      <c r="H401" s="12"/>
      <c r="I401" s="12"/>
      <c r="J401" s="12"/>
      <c r="K401" s="12"/>
      <c r="L401" s="12"/>
      <c r="M401" s="12"/>
      <c r="N401" s="12"/>
      <c r="O401" s="12"/>
      <c r="P401" s="13"/>
    </row>
    <row r="402" spans="2:16" hidden="1" outlineLevel="1" x14ac:dyDescent="0.2">
      <c r="B402" s="3" t="str">
        <f t="shared" si="44"/>
        <v>Docenten</v>
      </c>
      <c r="C402" s="233"/>
      <c r="D402" s="235"/>
      <c r="E402" s="235"/>
      <c r="F402" s="4"/>
      <c r="G402" s="12"/>
      <c r="H402" s="12"/>
      <c r="I402" s="12"/>
      <c r="J402" s="12"/>
      <c r="K402" s="12"/>
      <c r="L402" s="12"/>
      <c r="M402" s="12"/>
      <c r="N402" s="12"/>
      <c r="O402" s="12"/>
      <c r="P402" s="13"/>
    </row>
    <row r="403" spans="2:16" hidden="1" outlineLevel="1" x14ac:dyDescent="0.2">
      <c r="B403" s="3" t="str">
        <f t="shared" si="44"/>
        <v>Lokalen</v>
      </c>
      <c r="C403" s="233"/>
      <c r="D403" s="235"/>
      <c r="E403" s="235"/>
      <c r="F403" s="4"/>
      <c r="G403" s="12"/>
      <c r="H403" s="12"/>
      <c r="I403" s="12"/>
      <c r="J403" s="12"/>
      <c r="K403" s="12"/>
      <c r="L403" s="12"/>
      <c r="M403" s="12"/>
      <c r="N403" s="12"/>
      <c r="O403" s="12"/>
      <c r="P403" s="13"/>
    </row>
    <row r="404" spans="2:16" ht="15" collapsed="1" thickBot="1" x14ac:dyDescent="0.25">
      <c r="B404" s="5"/>
      <c r="C404" s="16"/>
      <c r="D404" s="17"/>
      <c r="E404" s="17"/>
      <c r="F404" s="17"/>
      <c r="G404" s="14"/>
      <c r="H404" s="14"/>
      <c r="I404" s="14"/>
      <c r="J404" s="14"/>
      <c r="K404" s="14"/>
      <c r="L404" s="14"/>
      <c r="M404" s="14"/>
      <c r="N404" s="14"/>
      <c r="O404" s="14"/>
      <c r="P404" s="15"/>
    </row>
    <row r="405" spans="2:16" hidden="1" outlineLevel="1" x14ac:dyDescent="0.2">
      <c r="B405" s="1" t="str">
        <f t="shared" ref="B405:B412" si="45">B353</f>
        <v>Course code</v>
      </c>
      <c r="C405" s="232">
        <f>C388</f>
        <v>45250</v>
      </c>
      <c r="D405" s="234">
        <f>D388</f>
        <v>47</v>
      </c>
      <c r="E405" s="234" t="str">
        <f>E388</f>
        <v>-</v>
      </c>
      <c r="F405" s="2"/>
      <c r="G405" s="10"/>
      <c r="H405" s="10"/>
      <c r="I405" s="10"/>
      <c r="J405" s="10"/>
      <c r="K405" s="10"/>
      <c r="L405" s="10"/>
      <c r="M405" s="10"/>
      <c r="N405" s="10"/>
      <c r="O405" s="10"/>
      <c r="P405" s="11"/>
    </row>
    <row r="406" spans="2:16" hidden="1" outlineLevel="1" x14ac:dyDescent="0.2">
      <c r="B406" s="3" t="str">
        <f t="shared" si="45"/>
        <v>Timeslot</v>
      </c>
      <c r="C406" s="233"/>
      <c r="D406" s="235"/>
      <c r="E406" s="235"/>
      <c r="F406" s="4"/>
      <c r="G406" s="12"/>
      <c r="H406" s="12"/>
      <c r="I406" s="12"/>
      <c r="J406" s="12"/>
      <c r="K406" s="12"/>
      <c r="L406" s="12"/>
      <c r="M406" s="12"/>
      <c r="N406" s="12"/>
      <c r="O406" s="12"/>
      <c r="P406" s="13"/>
    </row>
    <row r="407" spans="2:16" hidden="1" outlineLevel="1" x14ac:dyDescent="0.2">
      <c r="B407" s="3" t="str">
        <f t="shared" si="45"/>
        <v>Roostertext</v>
      </c>
      <c r="C407" s="233"/>
      <c r="D407" s="235"/>
      <c r="E407" s="235"/>
      <c r="F407" s="4"/>
      <c r="G407" s="12"/>
      <c r="H407" s="12"/>
      <c r="I407" s="12"/>
      <c r="J407" s="12"/>
      <c r="K407" s="12"/>
      <c r="L407" s="12"/>
      <c r="M407" s="12"/>
      <c r="N407" s="12"/>
      <c r="O407" s="12"/>
      <c r="P407" s="13"/>
    </row>
    <row r="408" spans="2:16" hidden="1" outlineLevel="1" x14ac:dyDescent="0.2">
      <c r="B408" s="3" t="str">
        <f t="shared" si="45"/>
        <v>Onderwerp (niet op rooster)</v>
      </c>
      <c r="C408" s="233"/>
      <c r="D408" s="235"/>
      <c r="E408" s="235"/>
      <c r="F408" s="4"/>
      <c r="G408" s="12"/>
      <c r="H408" s="12"/>
      <c r="I408" s="12"/>
      <c r="J408" s="12"/>
      <c r="K408" s="12"/>
      <c r="L408" s="12"/>
      <c r="M408" s="12"/>
      <c r="N408" s="12"/>
      <c r="O408" s="12"/>
      <c r="P408" s="13"/>
    </row>
    <row r="409" spans="2:16" hidden="1" outlineLevel="1" x14ac:dyDescent="0.2">
      <c r="B409" s="3" t="str">
        <f t="shared" si="45"/>
        <v>Groepen</v>
      </c>
      <c r="C409" s="233"/>
      <c r="D409" s="235"/>
      <c r="E409" s="235"/>
      <c r="F409" s="4"/>
      <c r="G409" s="12"/>
      <c r="H409" s="12"/>
      <c r="I409" s="12"/>
      <c r="J409" s="12"/>
      <c r="K409" s="12"/>
      <c r="L409" s="12"/>
      <c r="M409" s="12"/>
      <c r="N409" s="12"/>
      <c r="O409" s="12"/>
      <c r="P409" s="13"/>
    </row>
    <row r="410" spans="2:16" hidden="1" outlineLevel="1" x14ac:dyDescent="0.2">
      <c r="B410" s="3" t="str">
        <f t="shared" si="45"/>
        <v>#studenten</v>
      </c>
      <c r="C410" s="233"/>
      <c r="D410" s="235"/>
      <c r="E410" s="235"/>
      <c r="F410" s="4"/>
      <c r="G410" s="12"/>
      <c r="H410" s="12"/>
      <c r="I410" s="12"/>
      <c r="J410" s="12"/>
      <c r="K410" s="12"/>
      <c r="L410" s="12"/>
      <c r="M410" s="12"/>
      <c r="N410" s="12"/>
      <c r="O410" s="12"/>
      <c r="P410" s="13"/>
    </row>
    <row r="411" spans="2:16" hidden="1" outlineLevel="1" x14ac:dyDescent="0.2">
      <c r="B411" s="3" t="str">
        <f t="shared" si="45"/>
        <v>Docenten</v>
      </c>
      <c r="C411" s="233"/>
      <c r="D411" s="235"/>
      <c r="E411" s="235"/>
      <c r="F411" s="4"/>
      <c r="G411" s="12"/>
      <c r="H411" s="12"/>
      <c r="I411" s="12"/>
      <c r="J411" s="12"/>
      <c r="K411" s="12"/>
      <c r="L411" s="12"/>
      <c r="M411" s="12"/>
      <c r="N411" s="12"/>
      <c r="O411" s="12"/>
      <c r="P411" s="13"/>
    </row>
    <row r="412" spans="2:16" hidden="1" outlineLevel="1" x14ac:dyDescent="0.2">
      <c r="B412" s="3" t="str">
        <f t="shared" si="45"/>
        <v>Lokalen</v>
      </c>
      <c r="C412" s="233"/>
      <c r="D412" s="235"/>
      <c r="E412" s="235"/>
      <c r="F412" s="4"/>
      <c r="G412" s="12"/>
      <c r="H412" s="12"/>
      <c r="I412" s="12"/>
      <c r="J412" s="12"/>
      <c r="K412" s="12"/>
      <c r="L412" s="12"/>
      <c r="M412" s="12"/>
      <c r="N412" s="12"/>
      <c r="O412" s="12"/>
      <c r="P412" s="13"/>
    </row>
    <row r="413" spans="2:16" ht="15" collapsed="1" thickBot="1" x14ac:dyDescent="0.25">
      <c r="B413" s="5"/>
      <c r="C413" s="16"/>
      <c r="D413" s="17"/>
      <c r="E413" s="17"/>
      <c r="F413" s="17"/>
      <c r="G413" s="14"/>
      <c r="H413" s="14"/>
      <c r="I413" s="14"/>
      <c r="J413" s="14"/>
      <c r="K413" s="14"/>
      <c r="L413" s="14"/>
      <c r="M413" s="14"/>
      <c r="N413" s="14"/>
      <c r="O413" s="14"/>
      <c r="P413" s="15"/>
    </row>
    <row r="414" spans="2:16" hidden="1" outlineLevel="1" x14ac:dyDescent="0.2">
      <c r="B414" s="1" t="str">
        <f t="shared" ref="B414:B421" si="46">B353</f>
        <v>Course code</v>
      </c>
      <c r="C414" s="232">
        <f>C388</f>
        <v>45250</v>
      </c>
      <c r="D414" s="234">
        <f>D388</f>
        <v>47</v>
      </c>
      <c r="E414" s="234" t="str">
        <f>E388</f>
        <v>-</v>
      </c>
      <c r="F414" s="2"/>
      <c r="G414" s="10"/>
      <c r="H414" s="10"/>
      <c r="I414" s="10"/>
      <c r="J414" s="10"/>
      <c r="K414" s="10"/>
      <c r="L414" s="10"/>
      <c r="M414" s="10"/>
      <c r="N414" s="10"/>
      <c r="O414" s="10"/>
      <c r="P414" s="11"/>
    </row>
    <row r="415" spans="2:16" hidden="1" outlineLevel="1" x14ac:dyDescent="0.2">
      <c r="B415" s="3" t="str">
        <f t="shared" si="46"/>
        <v>Timeslot</v>
      </c>
      <c r="C415" s="233"/>
      <c r="D415" s="235"/>
      <c r="E415" s="235"/>
      <c r="F415" s="4"/>
      <c r="G415" s="12"/>
      <c r="H415" s="12"/>
      <c r="I415" s="12"/>
      <c r="J415" s="12"/>
      <c r="K415" s="12"/>
      <c r="L415" s="12"/>
      <c r="M415" s="12"/>
      <c r="N415" s="12"/>
      <c r="O415" s="12"/>
      <c r="P415" s="13"/>
    </row>
    <row r="416" spans="2:16" hidden="1" outlineLevel="1" x14ac:dyDescent="0.2">
      <c r="B416" s="3" t="str">
        <f t="shared" si="46"/>
        <v>Roostertext</v>
      </c>
      <c r="C416" s="233"/>
      <c r="D416" s="235"/>
      <c r="E416" s="235"/>
      <c r="F416" s="4"/>
      <c r="G416" s="12"/>
      <c r="H416" s="12"/>
      <c r="I416" s="12"/>
      <c r="J416" s="12"/>
      <c r="K416" s="12"/>
      <c r="L416" s="12"/>
      <c r="M416" s="12"/>
      <c r="N416" s="12"/>
      <c r="O416" s="12"/>
      <c r="P416" s="13"/>
    </row>
    <row r="417" spans="2:16" hidden="1" outlineLevel="1" x14ac:dyDescent="0.2">
      <c r="B417" s="3" t="str">
        <f t="shared" si="46"/>
        <v>Onderwerp (niet op rooster)</v>
      </c>
      <c r="C417" s="233"/>
      <c r="D417" s="235"/>
      <c r="E417" s="235"/>
      <c r="F417" s="4"/>
      <c r="G417" s="12"/>
      <c r="H417" s="12"/>
      <c r="I417" s="12"/>
      <c r="J417" s="12"/>
      <c r="K417" s="12"/>
      <c r="L417" s="12"/>
      <c r="M417" s="12"/>
      <c r="N417" s="12"/>
      <c r="O417" s="12"/>
      <c r="P417" s="13"/>
    </row>
    <row r="418" spans="2:16" hidden="1" outlineLevel="1" x14ac:dyDescent="0.2">
      <c r="B418" s="3" t="str">
        <f t="shared" si="46"/>
        <v>Groepen</v>
      </c>
      <c r="C418" s="233"/>
      <c r="D418" s="235"/>
      <c r="E418" s="235"/>
      <c r="F418" s="4"/>
      <c r="G418" s="12"/>
      <c r="H418" s="12"/>
      <c r="I418" s="12"/>
      <c r="J418" s="12"/>
      <c r="K418" s="12"/>
      <c r="L418" s="12"/>
      <c r="M418" s="12"/>
      <c r="N418" s="12"/>
      <c r="O418" s="12"/>
      <c r="P418" s="13"/>
    </row>
    <row r="419" spans="2:16" hidden="1" outlineLevel="1" x14ac:dyDescent="0.2">
      <c r="B419" s="3" t="str">
        <f t="shared" si="46"/>
        <v>#studenten</v>
      </c>
      <c r="C419" s="233"/>
      <c r="D419" s="235"/>
      <c r="E419" s="235"/>
      <c r="F419" s="4"/>
      <c r="G419" s="12"/>
      <c r="H419" s="12"/>
      <c r="I419" s="12"/>
      <c r="J419" s="12"/>
      <c r="K419" s="12"/>
      <c r="L419" s="12"/>
      <c r="M419" s="12"/>
      <c r="N419" s="12"/>
      <c r="O419" s="12"/>
      <c r="P419" s="13"/>
    </row>
    <row r="420" spans="2:16" hidden="1" outlineLevel="1" x14ac:dyDescent="0.2">
      <c r="B420" s="3" t="str">
        <f t="shared" si="46"/>
        <v>Docenten</v>
      </c>
      <c r="C420" s="233"/>
      <c r="D420" s="235"/>
      <c r="E420" s="235"/>
      <c r="F420" s="4"/>
      <c r="G420" s="12"/>
      <c r="H420" s="12"/>
      <c r="I420" s="12"/>
      <c r="J420" s="12"/>
      <c r="K420" s="12"/>
      <c r="L420" s="12"/>
      <c r="M420" s="12"/>
      <c r="N420" s="12"/>
      <c r="O420" s="12"/>
      <c r="P420" s="13"/>
    </row>
    <row r="421" spans="2:16" hidden="1" outlineLevel="1" x14ac:dyDescent="0.2">
      <c r="B421" s="3" t="str">
        <f t="shared" si="46"/>
        <v>Lokalen</v>
      </c>
      <c r="C421" s="233"/>
      <c r="D421" s="235"/>
      <c r="E421" s="235"/>
      <c r="F421" s="4"/>
      <c r="G421" s="12"/>
      <c r="H421" s="12"/>
      <c r="I421" s="12"/>
      <c r="J421" s="12"/>
      <c r="K421" s="12"/>
      <c r="L421" s="12"/>
      <c r="M421" s="12"/>
      <c r="N421" s="12"/>
      <c r="O421" s="12"/>
      <c r="P421" s="13"/>
    </row>
    <row r="422" spans="2:16" ht="15" collapsed="1" thickBot="1" x14ac:dyDescent="0.25">
      <c r="B422" s="5"/>
      <c r="C422" s="16"/>
      <c r="D422" s="17"/>
      <c r="E422" s="17"/>
      <c r="F422" s="17"/>
      <c r="G422" s="14"/>
      <c r="H422" s="14"/>
      <c r="I422" s="14"/>
      <c r="J422" s="14"/>
      <c r="K422" s="14"/>
      <c r="L422" s="14"/>
      <c r="M422" s="14"/>
      <c r="N422" s="14"/>
      <c r="O422" s="14"/>
      <c r="P422" s="15"/>
    </row>
    <row r="423" spans="2:16" x14ac:dyDescent="0.2">
      <c r="B423" s="18" t="str">
        <f t="shared" ref="B423:B430" si="47">B388</f>
        <v>Course code</v>
      </c>
      <c r="C423" s="232">
        <f>C388+7</f>
        <v>45257</v>
      </c>
      <c r="D423" s="234">
        <f>D388+1</f>
        <v>48</v>
      </c>
      <c r="E423" s="234" t="s">
        <v>210</v>
      </c>
      <c r="F423" s="2"/>
      <c r="G423" s="10"/>
      <c r="H423" s="10"/>
      <c r="I423" s="10"/>
      <c r="J423" s="10"/>
      <c r="K423" s="10"/>
      <c r="L423" s="10"/>
      <c r="M423" s="10"/>
      <c r="N423" s="10"/>
      <c r="O423" s="10"/>
      <c r="P423" s="11"/>
    </row>
    <row r="424" spans="2:16" x14ac:dyDescent="0.2">
      <c r="B424" s="19" t="str">
        <f t="shared" si="47"/>
        <v>Timeslot</v>
      </c>
      <c r="C424" s="233"/>
      <c r="D424" s="235"/>
      <c r="E424" s="235"/>
      <c r="F424" s="4"/>
      <c r="G424" s="12"/>
      <c r="H424" s="12"/>
      <c r="I424" s="12"/>
      <c r="J424" s="12"/>
      <c r="K424" s="12"/>
      <c r="L424" s="12"/>
      <c r="M424" s="12"/>
      <c r="N424" s="12"/>
      <c r="O424" s="12"/>
      <c r="P424" s="13"/>
    </row>
    <row r="425" spans="2:16" x14ac:dyDescent="0.2">
      <c r="B425" s="19" t="str">
        <f t="shared" si="47"/>
        <v>Roostertext</v>
      </c>
      <c r="C425" s="233"/>
      <c r="D425" s="235"/>
      <c r="E425" s="235"/>
      <c r="F425" s="4"/>
      <c r="G425" s="12"/>
      <c r="H425" s="12"/>
      <c r="I425" s="12"/>
      <c r="J425" s="12"/>
      <c r="K425" s="12"/>
      <c r="L425" s="12"/>
      <c r="M425" s="12"/>
      <c r="N425" s="12"/>
      <c r="O425" s="12"/>
      <c r="P425" s="13"/>
    </row>
    <row r="426" spans="2:16" x14ac:dyDescent="0.2">
      <c r="B426" s="19" t="str">
        <f t="shared" si="47"/>
        <v>Onderwerp (niet op rooster)</v>
      </c>
      <c r="C426" s="233"/>
      <c r="D426" s="235"/>
      <c r="E426" s="235"/>
      <c r="F426" s="4"/>
      <c r="G426" s="12"/>
      <c r="H426" s="12"/>
      <c r="I426" s="12"/>
      <c r="J426" s="12"/>
      <c r="K426" s="12"/>
      <c r="L426" s="12"/>
      <c r="M426" s="12"/>
      <c r="N426" s="12"/>
      <c r="O426" s="12"/>
      <c r="P426" s="13"/>
    </row>
    <row r="427" spans="2:16" x14ac:dyDescent="0.2">
      <c r="B427" s="19" t="str">
        <f t="shared" si="47"/>
        <v>Groepen</v>
      </c>
      <c r="C427" s="233"/>
      <c r="D427" s="235"/>
      <c r="E427" s="235"/>
      <c r="F427" s="4"/>
      <c r="G427" s="12"/>
      <c r="H427" s="12"/>
      <c r="I427" s="12"/>
      <c r="J427" s="12"/>
      <c r="K427" s="12"/>
      <c r="L427" s="12"/>
      <c r="M427" s="12"/>
      <c r="N427" s="12"/>
      <c r="O427" s="12"/>
      <c r="P427" s="13"/>
    </row>
    <row r="428" spans="2:16" x14ac:dyDescent="0.2">
      <c r="B428" s="19" t="str">
        <f t="shared" si="47"/>
        <v>#studenten</v>
      </c>
      <c r="C428" s="233"/>
      <c r="D428" s="235"/>
      <c r="E428" s="235"/>
      <c r="F428" s="4"/>
      <c r="G428" s="12"/>
      <c r="H428" s="12"/>
      <c r="I428" s="12"/>
      <c r="J428" s="12"/>
      <c r="K428" s="12"/>
      <c r="L428" s="12"/>
      <c r="M428" s="12"/>
      <c r="N428" s="12"/>
      <c r="O428" s="12"/>
      <c r="P428" s="13"/>
    </row>
    <row r="429" spans="2:16" x14ac:dyDescent="0.2">
      <c r="B429" s="19" t="str">
        <f t="shared" si="47"/>
        <v>Docenten</v>
      </c>
      <c r="C429" s="233"/>
      <c r="D429" s="235"/>
      <c r="E429" s="235"/>
      <c r="F429" s="4"/>
      <c r="G429" s="12"/>
      <c r="H429" s="12"/>
      <c r="I429" s="12"/>
      <c r="J429" s="12"/>
      <c r="K429" s="12"/>
      <c r="L429" s="12"/>
      <c r="M429" s="12"/>
      <c r="N429" s="12"/>
      <c r="O429" s="12"/>
      <c r="P429" s="13"/>
    </row>
    <row r="430" spans="2:16" x14ac:dyDescent="0.2">
      <c r="B430" s="19" t="str">
        <f t="shared" si="47"/>
        <v>Lokalen</v>
      </c>
      <c r="C430" s="233"/>
      <c r="D430" s="235"/>
      <c r="E430" s="235"/>
      <c r="F430" s="4"/>
      <c r="G430" s="12"/>
      <c r="H430" s="12"/>
      <c r="I430" s="12"/>
      <c r="J430" s="12"/>
      <c r="K430" s="12"/>
      <c r="L430" s="12"/>
      <c r="M430" s="12"/>
      <c r="N430" s="12"/>
      <c r="O430" s="12"/>
      <c r="P430" s="13"/>
    </row>
    <row r="431" spans="2:16" hidden="1" outlineLevel="1" x14ac:dyDescent="0.2">
      <c r="B431" s="18" t="str">
        <f t="shared" ref="B431:B438" si="48">B388</f>
        <v>Course code</v>
      </c>
      <c r="C431" s="232">
        <f>C423</f>
        <v>45257</v>
      </c>
      <c r="D431" s="234">
        <f>D423</f>
        <v>48</v>
      </c>
      <c r="E431" s="234" t="str">
        <f>E423</f>
        <v>-</v>
      </c>
      <c r="F431" s="2"/>
      <c r="G431" s="10"/>
      <c r="H431" s="10"/>
      <c r="I431" s="10"/>
      <c r="J431" s="10"/>
      <c r="K431" s="10"/>
      <c r="L431" s="10"/>
      <c r="M431" s="10"/>
      <c r="N431" s="10"/>
      <c r="O431" s="10"/>
      <c r="P431" s="11"/>
    </row>
    <row r="432" spans="2:16" hidden="1" outlineLevel="1" x14ac:dyDescent="0.2">
      <c r="B432" s="19" t="str">
        <f t="shared" si="48"/>
        <v>Timeslot</v>
      </c>
      <c r="C432" s="233"/>
      <c r="D432" s="235"/>
      <c r="E432" s="235"/>
      <c r="F432" s="4"/>
      <c r="G432" s="12"/>
      <c r="H432" s="12"/>
      <c r="I432" s="12"/>
      <c r="J432" s="12"/>
      <c r="K432" s="12"/>
      <c r="L432" s="12"/>
      <c r="M432" s="12"/>
      <c r="N432" s="12"/>
      <c r="O432" s="12"/>
      <c r="P432" s="13"/>
    </row>
    <row r="433" spans="2:16" hidden="1" outlineLevel="1" x14ac:dyDescent="0.2">
      <c r="B433" s="19" t="str">
        <f t="shared" si="48"/>
        <v>Roostertext</v>
      </c>
      <c r="C433" s="233"/>
      <c r="D433" s="235"/>
      <c r="E433" s="235"/>
      <c r="F433" s="4"/>
      <c r="G433" s="12"/>
      <c r="H433" s="12"/>
      <c r="I433" s="12"/>
      <c r="J433" s="12"/>
      <c r="K433" s="12"/>
      <c r="L433" s="12"/>
      <c r="M433" s="12"/>
      <c r="N433" s="12"/>
      <c r="O433" s="12"/>
      <c r="P433" s="13"/>
    </row>
    <row r="434" spans="2:16" hidden="1" outlineLevel="1" x14ac:dyDescent="0.2">
      <c r="B434" s="19" t="str">
        <f t="shared" si="48"/>
        <v>Onderwerp (niet op rooster)</v>
      </c>
      <c r="C434" s="233"/>
      <c r="D434" s="235"/>
      <c r="E434" s="235"/>
      <c r="F434" s="4"/>
      <c r="G434" s="12"/>
      <c r="H434" s="12"/>
      <c r="I434" s="12"/>
      <c r="J434" s="12"/>
      <c r="K434" s="12"/>
      <c r="L434" s="12"/>
      <c r="M434" s="12"/>
      <c r="N434" s="12"/>
      <c r="O434" s="12"/>
      <c r="P434" s="13"/>
    </row>
    <row r="435" spans="2:16" hidden="1" outlineLevel="1" x14ac:dyDescent="0.2">
      <c r="B435" s="19" t="str">
        <f t="shared" si="48"/>
        <v>Groepen</v>
      </c>
      <c r="C435" s="233"/>
      <c r="D435" s="235"/>
      <c r="E435" s="235"/>
      <c r="F435" s="4"/>
      <c r="G435" s="12"/>
      <c r="H435" s="12"/>
      <c r="I435" s="12"/>
      <c r="J435" s="12"/>
      <c r="K435" s="12"/>
      <c r="L435" s="12"/>
      <c r="M435" s="12"/>
      <c r="N435" s="12"/>
      <c r="O435" s="12"/>
      <c r="P435" s="13"/>
    </row>
    <row r="436" spans="2:16" hidden="1" outlineLevel="1" x14ac:dyDescent="0.2">
      <c r="B436" s="19" t="str">
        <f t="shared" si="48"/>
        <v>#studenten</v>
      </c>
      <c r="C436" s="233"/>
      <c r="D436" s="235"/>
      <c r="E436" s="235"/>
      <c r="F436" s="4"/>
      <c r="G436" s="12"/>
      <c r="H436" s="12"/>
      <c r="I436" s="12"/>
      <c r="J436" s="12"/>
      <c r="K436" s="12"/>
      <c r="L436" s="12"/>
      <c r="M436" s="12"/>
      <c r="N436" s="12"/>
      <c r="O436" s="12"/>
      <c r="P436" s="13"/>
    </row>
    <row r="437" spans="2:16" hidden="1" outlineLevel="1" x14ac:dyDescent="0.2">
      <c r="B437" s="19" t="str">
        <f t="shared" si="48"/>
        <v>Docenten</v>
      </c>
      <c r="C437" s="233"/>
      <c r="D437" s="235"/>
      <c r="E437" s="235"/>
      <c r="F437" s="4"/>
      <c r="G437" s="12"/>
      <c r="H437" s="12"/>
      <c r="I437" s="12"/>
      <c r="J437" s="12"/>
      <c r="K437" s="12"/>
      <c r="L437" s="12"/>
      <c r="M437" s="12"/>
      <c r="N437" s="12"/>
      <c r="O437" s="12"/>
      <c r="P437" s="13"/>
    </row>
    <row r="438" spans="2:16" hidden="1" outlineLevel="1" x14ac:dyDescent="0.2">
      <c r="B438" s="19" t="str">
        <f t="shared" si="48"/>
        <v>Lokalen</v>
      </c>
      <c r="C438" s="233"/>
      <c r="D438" s="235"/>
      <c r="E438" s="235"/>
      <c r="F438" s="4"/>
      <c r="G438" s="12"/>
      <c r="H438" s="12"/>
      <c r="I438" s="12"/>
      <c r="J438" s="12"/>
      <c r="K438" s="12"/>
      <c r="L438" s="12"/>
      <c r="M438" s="12"/>
      <c r="N438" s="12"/>
      <c r="O438" s="12"/>
      <c r="P438" s="13"/>
    </row>
    <row r="439" spans="2:16" ht="15" collapsed="1" thickBot="1" x14ac:dyDescent="0.25">
      <c r="B439" s="20"/>
      <c r="C439" s="16"/>
      <c r="D439" s="17"/>
      <c r="E439" s="17"/>
      <c r="F439" s="17"/>
      <c r="G439" s="14"/>
      <c r="H439" s="14"/>
      <c r="I439" s="14"/>
      <c r="J439" s="14"/>
      <c r="K439" s="14"/>
      <c r="L439" s="14"/>
      <c r="M439" s="14"/>
      <c r="N439" s="14"/>
      <c r="O439" s="14"/>
      <c r="P439" s="15"/>
    </row>
    <row r="440" spans="2:16" hidden="1" outlineLevel="1" x14ac:dyDescent="0.2">
      <c r="B440" s="18" t="str">
        <f t="shared" ref="B440:B447" si="49">B388</f>
        <v>Course code</v>
      </c>
      <c r="C440" s="232">
        <f>C423</f>
        <v>45257</v>
      </c>
      <c r="D440" s="234">
        <f>D423</f>
        <v>48</v>
      </c>
      <c r="E440" s="234" t="str">
        <f>E423</f>
        <v>-</v>
      </c>
      <c r="F440" s="2"/>
      <c r="G440" s="10"/>
      <c r="H440" s="10"/>
      <c r="I440" s="10"/>
      <c r="J440" s="10"/>
      <c r="K440" s="10"/>
      <c r="L440" s="10"/>
      <c r="M440" s="10"/>
      <c r="N440" s="10"/>
      <c r="O440" s="10"/>
      <c r="P440" s="11"/>
    </row>
    <row r="441" spans="2:16" hidden="1" outlineLevel="1" x14ac:dyDescent="0.2">
      <c r="B441" s="19" t="str">
        <f t="shared" si="49"/>
        <v>Timeslot</v>
      </c>
      <c r="C441" s="233"/>
      <c r="D441" s="235"/>
      <c r="E441" s="235"/>
      <c r="F441" s="4"/>
      <c r="G441" s="12"/>
      <c r="H441" s="12"/>
      <c r="I441" s="12"/>
      <c r="J441" s="12"/>
      <c r="K441" s="12"/>
      <c r="L441" s="12"/>
      <c r="M441" s="12"/>
      <c r="N441" s="12"/>
      <c r="O441" s="12"/>
      <c r="P441" s="13"/>
    </row>
    <row r="442" spans="2:16" hidden="1" outlineLevel="1" x14ac:dyDescent="0.2">
      <c r="B442" s="19" t="str">
        <f t="shared" si="49"/>
        <v>Roostertext</v>
      </c>
      <c r="C442" s="233"/>
      <c r="D442" s="235"/>
      <c r="E442" s="235"/>
      <c r="F442" s="4"/>
      <c r="G442" s="12"/>
      <c r="H442" s="12"/>
      <c r="I442" s="12"/>
      <c r="J442" s="12"/>
      <c r="K442" s="12"/>
      <c r="L442" s="12"/>
      <c r="M442" s="12"/>
      <c r="N442" s="12"/>
      <c r="O442" s="12"/>
      <c r="P442" s="13"/>
    </row>
    <row r="443" spans="2:16" hidden="1" outlineLevel="1" x14ac:dyDescent="0.2">
      <c r="B443" s="19" t="str">
        <f t="shared" si="49"/>
        <v>Onderwerp (niet op rooster)</v>
      </c>
      <c r="C443" s="233"/>
      <c r="D443" s="235"/>
      <c r="E443" s="235"/>
      <c r="F443" s="4"/>
      <c r="G443" s="12"/>
      <c r="H443" s="12"/>
      <c r="I443" s="12"/>
      <c r="J443" s="12"/>
      <c r="K443" s="12"/>
      <c r="L443" s="12"/>
      <c r="M443" s="12"/>
      <c r="N443" s="12"/>
      <c r="O443" s="12"/>
      <c r="P443" s="13"/>
    </row>
    <row r="444" spans="2:16" hidden="1" outlineLevel="1" x14ac:dyDescent="0.2">
      <c r="B444" s="19" t="str">
        <f t="shared" si="49"/>
        <v>Groepen</v>
      </c>
      <c r="C444" s="233"/>
      <c r="D444" s="235"/>
      <c r="E444" s="235"/>
      <c r="F444" s="4"/>
      <c r="G444" s="12"/>
      <c r="H444" s="12"/>
      <c r="I444" s="12"/>
      <c r="J444" s="12"/>
      <c r="K444" s="12"/>
      <c r="L444" s="12"/>
      <c r="M444" s="12"/>
      <c r="N444" s="12"/>
      <c r="O444" s="12"/>
      <c r="P444" s="13"/>
    </row>
    <row r="445" spans="2:16" hidden="1" outlineLevel="1" x14ac:dyDescent="0.2">
      <c r="B445" s="19" t="str">
        <f t="shared" si="49"/>
        <v>#studenten</v>
      </c>
      <c r="C445" s="233"/>
      <c r="D445" s="235"/>
      <c r="E445" s="235"/>
      <c r="F445" s="4"/>
      <c r="G445" s="12"/>
      <c r="H445" s="12"/>
      <c r="I445" s="12"/>
      <c r="J445" s="12"/>
      <c r="K445" s="12"/>
      <c r="L445" s="12"/>
      <c r="M445" s="12"/>
      <c r="N445" s="12"/>
      <c r="O445" s="12"/>
      <c r="P445" s="13"/>
    </row>
    <row r="446" spans="2:16" hidden="1" outlineLevel="1" x14ac:dyDescent="0.2">
      <c r="B446" s="19" t="str">
        <f t="shared" si="49"/>
        <v>Docenten</v>
      </c>
      <c r="C446" s="233"/>
      <c r="D446" s="235"/>
      <c r="E446" s="235"/>
      <c r="F446" s="4"/>
      <c r="G446" s="12"/>
      <c r="H446" s="12"/>
      <c r="I446" s="12"/>
      <c r="J446" s="12"/>
      <c r="K446" s="12"/>
      <c r="L446" s="12"/>
      <c r="M446" s="12"/>
      <c r="N446" s="12"/>
      <c r="O446" s="12"/>
      <c r="P446" s="13"/>
    </row>
    <row r="447" spans="2:16" hidden="1" outlineLevel="1" x14ac:dyDescent="0.2">
      <c r="B447" s="19" t="str">
        <f t="shared" si="49"/>
        <v>Lokalen</v>
      </c>
      <c r="C447" s="233"/>
      <c r="D447" s="235"/>
      <c r="E447" s="235"/>
      <c r="F447" s="4"/>
      <c r="G447" s="12"/>
      <c r="H447" s="12"/>
      <c r="I447" s="12"/>
      <c r="J447" s="12"/>
      <c r="K447" s="12"/>
      <c r="L447" s="12"/>
      <c r="M447" s="12"/>
      <c r="N447" s="12"/>
      <c r="O447" s="12"/>
      <c r="P447" s="13"/>
    </row>
    <row r="448" spans="2:16" ht="15" collapsed="1" thickBot="1" x14ac:dyDescent="0.25">
      <c r="B448" s="20"/>
      <c r="C448" s="16"/>
      <c r="D448" s="17"/>
      <c r="E448" s="17"/>
      <c r="F448" s="17"/>
      <c r="G448" s="14"/>
      <c r="H448" s="14"/>
      <c r="I448" s="14"/>
      <c r="J448" s="14"/>
      <c r="K448" s="14"/>
      <c r="L448" s="14"/>
      <c r="M448" s="14"/>
      <c r="N448" s="14"/>
      <c r="O448" s="14"/>
      <c r="P448" s="15"/>
    </row>
    <row r="449" spans="2:16" hidden="1" outlineLevel="1" x14ac:dyDescent="0.2">
      <c r="B449" s="18" t="str">
        <f t="shared" ref="B449:B456" si="50">B388</f>
        <v>Course code</v>
      </c>
      <c r="C449" s="232">
        <f>C423</f>
        <v>45257</v>
      </c>
      <c r="D449" s="234">
        <f>D423</f>
        <v>48</v>
      </c>
      <c r="E449" s="234" t="str">
        <f>E423</f>
        <v>-</v>
      </c>
      <c r="F449" s="2"/>
      <c r="G449" s="10"/>
      <c r="H449" s="10"/>
      <c r="I449" s="10"/>
      <c r="J449" s="10"/>
      <c r="K449" s="10"/>
      <c r="L449" s="10"/>
      <c r="M449" s="10"/>
      <c r="N449" s="10"/>
      <c r="O449" s="10"/>
      <c r="P449" s="11"/>
    </row>
    <row r="450" spans="2:16" hidden="1" outlineLevel="1" x14ac:dyDescent="0.2">
      <c r="B450" s="19" t="str">
        <f t="shared" si="50"/>
        <v>Timeslot</v>
      </c>
      <c r="C450" s="233"/>
      <c r="D450" s="235"/>
      <c r="E450" s="235"/>
      <c r="F450" s="4"/>
      <c r="G450" s="12"/>
      <c r="H450" s="12"/>
      <c r="I450" s="12"/>
      <c r="J450" s="12"/>
      <c r="K450" s="12"/>
      <c r="L450" s="12"/>
      <c r="M450" s="12"/>
      <c r="N450" s="12"/>
      <c r="O450" s="12"/>
      <c r="P450" s="13"/>
    </row>
    <row r="451" spans="2:16" hidden="1" outlineLevel="1" x14ac:dyDescent="0.2">
      <c r="B451" s="19" t="str">
        <f t="shared" si="50"/>
        <v>Roostertext</v>
      </c>
      <c r="C451" s="233"/>
      <c r="D451" s="235"/>
      <c r="E451" s="235"/>
      <c r="F451" s="4"/>
      <c r="G451" s="12"/>
      <c r="H451" s="12"/>
      <c r="I451" s="12"/>
      <c r="J451" s="12"/>
      <c r="K451" s="12"/>
      <c r="L451" s="12"/>
      <c r="M451" s="12"/>
      <c r="N451" s="12"/>
      <c r="O451" s="12"/>
      <c r="P451" s="13"/>
    </row>
    <row r="452" spans="2:16" hidden="1" outlineLevel="1" x14ac:dyDescent="0.2">
      <c r="B452" s="19" t="str">
        <f t="shared" si="50"/>
        <v>Onderwerp (niet op rooster)</v>
      </c>
      <c r="C452" s="233"/>
      <c r="D452" s="235"/>
      <c r="E452" s="235"/>
      <c r="F452" s="4"/>
      <c r="G452" s="12"/>
      <c r="H452" s="12"/>
      <c r="I452" s="12"/>
      <c r="J452" s="12"/>
      <c r="K452" s="12"/>
      <c r="L452" s="12"/>
      <c r="M452" s="12"/>
      <c r="N452" s="12"/>
      <c r="O452" s="12"/>
      <c r="P452" s="13"/>
    </row>
    <row r="453" spans="2:16" hidden="1" outlineLevel="1" x14ac:dyDescent="0.2">
      <c r="B453" s="19" t="str">
        <f t="shared" si="50"/>
        <v>Groepen</v>
      </c>
      <c r="C453" s="233"/>
      <c r="D453" s="235"/>
      <c r="E453" s="235"/>
      <c r="F453" s="4"/>
      <c r="G453" s="12"/>
      <c r="H453" s="12"/>
      <c r="I453" s="12"/>
      <c r="J453" s="12"/>
      <c r="K453" s="12"/>
      <c r="L453" s="12"/>
      <c r="M453" s="12"/>
      <c r="N453" s="12"/>
      <c r="O453" s="12"/>
      <c r="P453" s="13"/>
    </row>
    <row r="454" spans="2:16" hidden="1" outlineLevel="1" x14ac:dyDescent="0.2">
      <c r="B454" s="19" t="str">
        <f t="shared" si="50"/>
        <v>#studenten</v>
      </c>
      <c r="C454" s="233"/>
      <c r="D454" s="235"/>
      <c r="E454" s="235"/>
      <c r="F454" s="4"/>
      <c r="G454" s="12"/>
      <c r="H454" s="12"/>
      <c r="I454" s="12"/>
      <c r="J454" s="12"/>
      <c r="K454" s="12"/>
      <c r="L454" s="12"/>
      <c r="M454" s="12"/>
      <c r="N454" s="12"/>
      <c r="O454" s="12"/>
      <c r="P454" s="13"/>
    </row>
    <row r="455" spans="2:16" hidden="1" outlineLevel="1" x14ac:dyDescent="0.2">
      <c r="B455" s="19" t="str">
        <f t="shared" si="50"/>
        <v>Docenten</v>
      </c>
      <c r="C455" s="233"/>
      <c r="D455" s="235"/>
      <c r="E455" s="235"/>
      <c r="F455" s="4"/>
      <c r="G455" s="12"/>
      <c r="H455" s="12"/>
      <c r="I455" s="12"/>
      <c r="J455" s="12"/>
      <c r="K455" s="12"/>
      <c r="L455" s="12"/>
      <c r="M455" s="12"/>
      <c r="N455" s="12"/>
      <c r="O455" s="12"/>
      <c r="P455" s="13"/>
    </row>
    <row r="456" spans="2:16" hidden="1" outlineLevel="1" x14ac:dyDescent="0.2">
      <c r="B456" s="19" t="str">
        <f t="shared" si="50"/>
        <v>Lokalen</v>
      </c>
      <c r="C456" s="233"/>
      <c r="D456" s="235"/>
      <c r="E456" s="235"/>
      <c r="F456" s="4"/>
      <c r="G456" s="12"/>
      <c r="H456" s="12"/>
      <c r="I456" s="12"/>
      <c r="J456" s="12"/>
      <c r="K456" s="12"/>
      <c r="L456" s="12"/>
      <c r="M456" s="12"/>
      <c r="N456" s="12"/>
      <c r="O456" s="12"/>
      <c r="P456" s="13"/>
    </row>
    <row r="457" spans="2:16" ht="15" collapsed="1" thickBot="1" x14ac:dyDescent="0.25">
      <c r="B457" s="20"/>
      <c r="C457" s="16"/>
      <c r="D457" s="17"/>
      <c r="E457" s="17"/>
      <c r="F457" s="17"/>
      <c r="G457" s="14"/>
      <c r="H457" s="14"/>
      <c r="I457" s="14"/>
      <c r="J457" s="14"/>
      <c r="K457" s="14"/>
      <c r="L457" s="14"/>
      <c r="M457" s="14"/>
      <c r="N457" s="14"/>
      <c r="O457" s="14"/>
      <c r="P457" s="15"/>
    </row>
  </sheetData>
  <mergeCells count="156">
    <mergeCell ref="C440:C447"/>
    <mergeCell ref="D440:D447"/>
    <mergeCell ref="E440:E447"/>
    <mergeCell ref="C449:C456"/>
    <mergeCell ref="D449:D456"/>
    <mergeCell ref="E449:E456"/>
    <mergeCell ref="C423:C430"/>
    <mergeCell ref="D423:D430"/>
    <mergeCell ref="E423:E430"/>
    <mergeCell ref="C431:C438"/>
    <mergeCell ref="D431:D438"/>
    <mergeCell ref="E431:E438"/>
    <mergeCell ref="C405:C412"/>
    <mergeCell ref="D405:D412"/>
    <mergeCell ref="E405:E412"/>
    <mergeCell ref="C414:C421"/>
    <mergeCell ref="D414:D421"/>
    <mergeCell ref="E414:E421"/>
    <mergeCell ref="C388:C395"/>
    <mergeCell ref="D388:D395"/>
    <mergeCell ref="E388:E395"/>
    <mergeCell ref="C396:C403"/>
    <mergeCell ref="D396:D403"/>
    <mergeCell ref="E396:E403"/>
    <mergeCell ref="C370:C377"/>
    <mergeCell ref="D370:D377"/>
    <mergeCell ref="E370:E377"/>
    <mergeCell ref="C379:C386"/>
    <mergeCell ref="D379:D386"/>
    <mergeCell ref="E379:E386"/>
    <mergeCell ref="C353:C360"/>
    <mergeCell ref="D353:D360"/>
    <mergeCell ref="E353:E360"/>
    <mergeCell ref="C361:C368"/>
    <mergeCell ref="D361:D368"/>
    <mergeCell ref="E361:E368"/>
    <mergeCell ref="C335:C342"/>
    <mergeCell ref="D335:D342"/>
    <mergeCell ref="E335:E342"/>
    <mergeCell ref="C344:C351"/>
    <mergeCell ref="D344:D351"/>
    <mergeCell ref="E344:E351"/>
    <mergeCell ref="C318:C325"/>
    <mergeCell ref="D318:D325"/>
    <mergeCell ref="E318:E325"/>
    <mergeCell ref="C326:C333"/>
    <mergeCell ref="D326:D333"/>
    <mergeCell ref="E326:E333"/>
    <mergeCell ref="C300:C307"/>
    <mergeCell ref="D300:D307"/>
    <mergeCell ref="E300:E307"/>
    <mergeCell ref="C309:C316"/>
    <mergeCell ref="D309:D316"/>
    <mergeCell ref="E309:E316"/>
    <mergeCell ref="C283:C290"/>
    <mergeCell ref="D283:D290"/>
    <mergeCell ref="E283:E290"/>
    <mergeCell ref="C291:C298"/>
    <mergeCell ref="D291:D298"/>
    <mergeCell ref="E291:E298"/>
    <mergeCell ref="C265:C272"/>
    <mergeCell ref="D265:D272"/>
    <mergeCell ref="E265:E272"/>
    <mergeCell ref="C274:C281"/>
    <mergeCell ref="D274:D281"/>
    <mergeCell ref="E274:E281"/>
    <mergeCell ref="C248:C255"/>
    <mergeCell ref="D248:D255"/>
    <mergeCell ref="E248:E255"/>
    <mergeCell ref="C256:C263"/>
    <mergeCell ref="D256:D263"/>
    <mergeCell ref="E256:E263"/>
    <mergeCell ref="C230:C237"/>
    <mergeCell ref="D230:D237"/>
    <mergeCell ref="E230:E237"/>
    <mergeCell ref="C239:C246"/>
    <mergeCell ref="D239:D246"/>
    <mergeCell ref="E239:E246"/>
    <mergeCell ref="C213:C220"/>
    <mergeCell ref="D213:D220"/>
    <mergeCell ref="E213:E220"/>
    <mergeCell ref="C221:C228"/>
    <mergeCell ref="D221:D228"/>
    <mergeCell ref="E221:E228"/>
    <mergeCell ref="C195:C202"/>
    <mergeCell ref="D195:D202"/>
    <mergeCell ref="E195:E202"/>
    <mergeCell ref="C204:C211"/>
    <mergeCell ref="D204:D211"/>
    <mergeCell ref="E204:E211"/>
    <mergeCell ref="C178:C185"/>
    <mergeCell ref="D178:D185"/>
    <mergeCell ref="E178:E185"/>
    <mergeCell ref="C186:C193"/>
    <mergeCell ref="D186:D193"/>
    <mergeCell ref="E186:E193"/>
    <mergeCell ref="D151:D158"/>
    <mergeCell ref="E151:E158"/>
    <mergeCell ref="C160:C167"/>
    <mergeCell ref="D160:D167"/>
    <mergeCell ref="E160:E167"/>
    <mergeCell ref="C169:C176"/>
    <mergeCell ref="D169:D176"/>
    <mergeCell ref="E169:E176"/>
    <mergeCell ref="D90:D97"/>
    <mergeCell ref="E90:E97"/>
    <mergeCell ref="C99:C106"/>
    <mergeCell ref="D99:D106"/>
    <mergeCell ref="E99:E106"/>
    <mergeCell ref="C108:C115"/>
    <mergeCell ref="D108:D115"/>
    <mergeCell ref="E108:E115"/>
    <mergeCell ref="C151:C158"/>
    <mergeCell ref="E64:E71"/>
    <mergeCell ref="C73:C80"/>
    <mergeCell ref="C143:C150"/>
    <mergeCell ref="D143:D150"/>
    <mergeCell ref="E143:E150"/>
    <mergeCell ref="C134:C141"/>
    <mergeCell ref="D134:D141"/>
    <mergeCell ref="E134:E141"/>
    <mergeCell ref="C125:C132"/>
    <mergeCell ref="D125:D132"/>
    <mergeCell ref="E125:E132"/>
    <mergeCell ref="C116:C123"/>
    <mergeCell ref="D116:D123"/>
    <mergeCell ref="E116:E123"/>
    <mergeCell ref="C81:C88"/>
    <mergeCell ref="D81:D88"/>
    <mergeCell ref="E81:E88"/>
    <mergeCell ref="C90:C97"/>
    <mergeCell ref="D73:D80"/>
    <mergeCell ref="C3:C10"/>
    <mergeCell ref="D3:D10"/>
    <mergeCell ref="E3:E10"/>
    <mergeCell ref="C11:C18"/>
    <mergeCell ref="D11:D18"/>
    <mergeCell ref="E11:E18"/>
    <mergeCell ref="E73:E80"/>
    <mergeCell ref="C38:C45"/>
    <mergeCell ref="D38:D45"/>
    <mergeCell ref="E38:E45"/>
    <mergeCell ref="C46:C53"/>
    <mergeCell ref="D46:D53"/>
    <mergeCell ref="E46:E53"/>
    <mergeCell ref="C20:C27"/>
    <mergeCell ref="D20:D27"/>
    <mergeCell ref="E20:E27"/>
    <mergeCell ref="C29:C36"/>
    <mergeCell ref="D29:D36"/>
    <mergeCell ref="E29:E36"/>
    <mergeCell ref="C55:C62"/>
    <mergeCell ref="D55:D62"/>
    <mergeCell ref="E55:E62"/>
    <mergeCell ref="C64:C71"/>
    <mergeCell ref="D64:D71"/>
  </mergeCells>
  <conditionalFormatting sqref="A143:E150 O143:XFD150 A1:XFD142 A151:XFD152 A153:E153 G153:XFD153 A154:XFD1048576">
    <cfRule type="cellIs" dxfId="63" priority="3" operator="equal">
      <formula>"VACATURE"</formula>
    </cfRule>
  </conditionalFormatting>
  <conditionalFormatting sqref="F143:G150">
    <cfRule type="cellIs" dxfId="62" priority="2" operator="equal">
      <formula>"VACATURE"</formula>
    </cfRule>
  </conditionalFormatting>
  <conditionalFormatting sqref="F153">
    <cfRule type="cellIs" dxfId="61" priority="1" operator="equal">
      <formula>"VACATURE"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D05A-4FA5-5140-AC0A-1DE4C0E7E4E5}">
  <sheetPr codeName="Sheet3"/>
  <dimension ref="A1:M255"/>
  <sheetViews>
    <sheetView zoomScale="130" zoomScaleNormal="130" workbookViewId="0">
      <pane ySplit="1" topLeftCell="A191" activePane="bottomLeft" state="frozen"/>
      <selection pane="bottomLeft" activeCell="K210" sqref="K210"/>
    </sheetView>
  </sheetViews>
  <sheetFormatPr baseColWidth="10" defaultColWidth="11.3984375" defaultRowHeight="14" x14ac:dyDescent="0.2"/>
  <cols>
    <col min="1" max="1" width="9.19921875" bestFit="1" customWidth="1"/>
    <col min="2" max="2" width="14.3984375" style="21" bestFit="1" customWidth="1"/>
    <col min="3" max="3" width="13" style="21" bestFit="1" customWidth="1"/>
    <col min="4" max="4" width="12.3984375" style="21" bestFit="1" customWidth="1"/>
    <col min="5" max="5" width="13.796875" bestFit="1" customWidth="1"/>
    <col min="6" max="6" width="12.59765625" bestFit="1" customWidth="1"/>
    <col min="7" max="7" width="18.796875" style="54" bestFit="1" customWidth="1"/>
    <col min="8" max="8" width="22.59765625" style="59" bestFit="1" customWidth="1"/>
    <col min="9" max="9" width="16.796875" bestFit="1" customWidth="1"/>
    <col min="10" max="10" width="12.796875" bestFit="1" customWidth="1"/>
    <col min="11" max="11" width="18.3984375" style="31" bestFit="1" customWidth="1"/>
    <col min="12" max="12" width="25" customWidth="1"/>
    <col min="13" max="13" width="46.59765625" bestFit="1" customWidth="1"/>
  </cols>
  <sheetData>
    <row r="1" spans="1:13" ht="16" x14ac:dyDescent="0.2">
      <c r="A1" s="55" t="s">
        <v>43</v>
      </c>
      <c r="B1" s="56" t="s">
        <v>41</v>
      </c>
      <c r="C1" s="56" t="s">
        <v>42</v>
      </c>
      <c r="D1" s="56" t="s">
        <v>44</v>
      </c>
      <c r="E1" s="55" t="s">
        <v>45</v>
      </c>
      <c r="F1" s="55" t="s">
        <v>46</v>
      </c>
      <c r="G1" s="64" t="s">
        <v>173</v>
      </c>
      <c r="H1" s="58" t="s">
        <v>53</v>
      </c>
      <c r="I1" s="55" t="s">
        <v>48</v>
      </c>
      <c r="J1" s="55" t="s">
        <v>54</v>
      </c>
      <c r="K1" s="57" t="s">
        <v>55</v>
      </c>
      <c r="L1" s="55" t="s">
        <v>56</v>
      </c>
      <c r="M1" s="55" t="s">
        <v>3</v>
      </c>
    </row>
    <row r="2" spans="1:13" x14ac:dyDescent="0.2">
      <c r="B2" s="21">
        <v>36</v>
      </c>
      <c r="C2" s="21">
        <v>1</v>
      </c>
      <c r="D2" s="21" t="s">
        <v>57</v>
      </c>
      <c r="E2" t="s">
        <v>238</v>
      </c>
      <c r="F2" t="s">
        <v>239</v>
      </c>
      <c r="G2" s="54" t="s">
        <v>61</v>
      </c>
      <c r="I2" t="s">
        <v>58</v>
      </c>
      <c r="J2" t="s">
        <v>63</v>
      </c>
      <c r="K2" s="31">
        <v>25</v>
      </c>
      <c r="L2" t="s">
        <v>64</v>
      </c>
      <c r="M2" t="s">
        <v>8</v>
      </c>
    </row>
    <row r="3" spans="1:13" x14ac:dyDescent="0.2">
      <c r="B3" s="21">
        <v>36</v>
      </c>
      <c r="C3" s="21">
        <v>1</v>
      </c>
      <c r="D3" s="21" t="s">
        <v>57</v>
      </c>
      <c r="E3" t="s">
        <v>240</v>
      </c>
      <c r="F3" t="s">
        <v>241</v>
      </c>
      <c r="G3" s="54" t="s">
        <v>61</v>
      </c>
      <c r="I3" t="s">
        <v>58</v>
      </c>
      <c r="J3" t="s">
        <v>65</v>
      </c>
      <c r="K3" s="31">
        <v>50</v>
      </c>
      <c r="L3" t="s">
        <v>66</v>
      </c>
      <c r="M3" t="s">
        <v>8</v>
      </c>
    </row>
    <row r="4" spans="1:13" x14ac:dyDescent="0.2">
      <c r="B4" s="21">
        <v>36</v>
      </c>
      <c r="C4" s="21">
        <v>1</v>
      </c>
      <c r="D4" s="21" t="s">
        <v>57</v>
      </c>
      <c r="E4" t="s">
        <v>241</v>
      </c>
      <c r="F4" t="s">
        <v>242</v>
      </c>
      <c r="G4" s="54" t="s">
        <v>174</v>
      </c>
      <c r="H4" s="59" t="s">
        <v>174</v>
      </c>
      <c r="I4" s="54" t="s">
        <v>67</v>
      </c>
      <c r="J4" s="54" t="s">
        <v>67</v>
      </c>
      <c r="K4" s="31">
        <v>4</v>
      </c>
      <c r="L4" s="54" t="s">
        <v>70</v>
      </c>
      <c r="M4" s="54" t="s">
        <v>243</v>
      </c>
    </row>
    <row r="5" spans="1:13" x14ac:dyDescent="0.2">
      <c r="B5" s="21">
        <v>36</v>
      </c>
      <c r="C5" s="21">
        <v>1</v>
      </c>
      <c r="D5" s="21" t="s">
        <v>72</v>
      </c>
      <c r="E5" t="s">
        <v>238</v>
      </c>
      <c r="F5" t="s">
        <v>244</v>
      </c>
      <c r="G5" s="54" t="s">
        <v>73</v>
      </c>
      <c r="I5" t="s">
        <v>58</v>
      </c>
      <c r="J5" t="s">
        <v>63</v>
      </c>
      <c r="K5" s="31">
        <v>25</v>
      </c>
      <c r="L5" t="s">
        <v>70</v>
      </c>
      <c r="M5" t="s">
        <v>11</v>
      </c>
    </row>
    <row r="6" spans="1:13" x14ac:dyDescent="0.2">
      <c r="B6" s="21">
        <v>36</v>
      </c>
      <c r="C6" s="21">
        <v>1</v>
      </c>
      <c r="D6" s="21" t="s">
        <v>72</v>
      </c>
      <c r="E6" t="s">
        <v>238</v>
      </c>
      <c r="F6" t="s">
        <v>244</v>
      </c>
      <c r="G6" s="54" t="s">
        <v>73</v>
      </c>
      <c r="I6" t="s">
        <v>58</v>
      </c>
      <c r="J6" t="s">
        <v>82</v>
      </c>
      <c r="K6" s="31">
        <v>25</v>
      </c>
      <c r="L6" t="s">
        <v>83</v>
      </c>
      <c r="M6" t="s">
        <v>102</v>
      </c>
    </row>
    <row r="7" spans="1:13" x14ac:dyDescent="0.2">
      <c r="B7" s="21">
        <v>36</v>
      </c>
      <c r="C7" s="21">
        <v>1</v>
      </c>
      <c r="D7" s="21" t="s">
        <v>72</v>
      </c>
      <c r="E7" t="s">
        <v>244</v>
      </c>
      <c r="F7" t="s">
        <v>245</v>
      </c>
      <c r="G7" s="54" t="s">
        <v>73</v>
      </c>
      <c r="I7" t="s">
        <v>58</v>
      </c>
      <c r="J7" t="s">
        <v>84</v>
      </c>
      <c r="K7" s="31">
        <v>25</v>
      </c>
      <c r="L7" s="53" t="s">
        <v>70</v>
      </c>
      <c r="M7" s="53" t="s">
        <v>11</v>
      </c>
    </row>
    <row r="8" spans="1:13" x14ac:dyDescent="0.2">
      <c r="B8" s="21">
        <v>36</v>
      </c>
      <c r="C8" s="21">
        <v>1</v>
      </c>
      <c r="D8" s="21" t="s">
        <v>72</v>
      </c>
      <c r="E8" t="s">
        <v>240</v>
      </c>
      <c r="F8" t="s">
        <v>246</v>
      </c>
      <c r="G8" s="54" t="s">
        <v>73</v>
      </c>
      <c r="I8" t="s">
        <v>58</v>
      </c>
      <c r="J8" t="s">
        <v>63</v>
      </c>
      <c r="K8" s="31">
        <v>25</v>
      </c>
      <c r="L8" s="53" t="s">
        <v>70</v>
      </c>
      <c r="M8" s="53" t="s">
        <v>11</v>
      </c>
    </row>
    <row r="9" spans="1:13" x14ac:dyDescent="0.2">
      <c r="B9" s="21">
        <v>36</v>
      </c>
      <c r="C9" s="21">
        <v>1</v>
      </c>
      <c r="D9" s="21" t="s">
        <v>72</v>
      </c>
      <c r="E9" t="s">
        <v>240</v>
      </c>
      <c r="F9" t="s">
        <v>246</v>
      </c>
      <c r="G9" s="54" t="s">
        <v>73</v>
      </c>
      <c r="I9" t="s">
        <v>58</v>
      </c>
      <c r="J9" t="s">
        <v>82</v>
      </c>
      <c r="K9" s="31">
        <v>25</v>
      </c>
      <c r="L9" t="s">
        <v>83</v>
      </c>
      <c r="M9" t="s">
        <v>102</v>
      </c>
    </row>
    <row r="10" spans="1:13" x14ac:dyDescent="0.2">
      <c r="B10" s="21">
        <v>36</v>
      </c>
      <c r="C10" s="21">
        <v>1</v>
      </c>
      <c r="D10" s="21" t="s">
        <v>72</v>
      </c>
      <c r="E10" t="s">
        <v>246</v>
      </c>
      <c r="F10" t="s">
        <v>241</v>
      </c>
      <c r="G10" s="54" t="s">
        <v>73</v>
      </c>
      <c r="I10" t="s">
        <v>58</v>
      </c>
      <c r="J10" t="s">
        <v>84</v>
      </c>
      <c r="K10" s="31">
        <v>25</v>
      </c>
      <c r="L10" t="s">
        <v>83</v>
      </c>
      <c r="M10" s="53" t="s">
        <v>11</v>
      </c>
    </row>
    <row r="11" spans="1:13" x14ac:dyDescent="0.2">
      <c r="B11" s="21">
        <v>36</v>
      </c>
      <c r="C11" s="21">
        <v>1</v>
      </c>
      <c r="D11" s="21" t="s">
        <v>74</v>
      </c>
      <c r="E11" t="s">
        <v>238</v>
      </c>
      <c r="F11" t="s">
        <v>244</v>
      </c>
      <c r="G11" s="54" t="s">
        <v>75</v>
      </c>
      <c r="H11" s="59" t="s">
        <v>76</v>
      </c>
      <c r="I11" t="s">
        <v>58</v>
      </c>
      <c r="J11" t="s">
        <v>63</v>
      </c>
      <c r="K11" s="31">
        <v>25</v>
      </c>
      <c r="L11" t="s">
        <v>70</v>
      </c>
      <c r="M11" t="s">
        <v>9</v>
      </c>
    </row>
    <row r="12" spans="1:13" x14ac:dyDescent="0.2">
      <c r="B12" s="21">
        <v>36</v>
      </c>
      <c r="C12" s="21">
        <v>1</v>
      </c>
      <c r="D12" s="21" t="s">
        <v>74</v>
      </c>
      <c r="E12" t="s">
        <v>238</v>
      </c>
      <c r="F12" t="s">
        <v>244</v>
      </c>
      <c r="G12" s="54" t="s">
        <v>75</v>
      </c>
      <c r="H12" s="59" t="s">
        <v>76</v>
      </c>
      <c r="I12" t="s">
        <v>58</v>
      </c>
      <c r="J12" t="s">
        <v>82</v>
      </c>
      <c r="K12" s="31">
        <v>25</v>
      </c>
      <c r="L12" t="s">
        <v>83</v>
      </c>
      <c r="M12" t="s">
        <v>102</v>
      </c>
    </row>
    <row r="13" spans="1:13" x14ac:dyDescent="0.2">
      <c r="B13" s="21">
        <v>36</v>
      </c>
      <c r="C13" s="21">
        <v>1</v>
      </c>
      <c r="D13" s="21" t="s">
        <v>74</v>
      </c>
      <c r="E13" t="s">
        <v>244</v>
      </c>
      <c r="F13" t="s">
        <v>245</v>
      </c>
      <c r="G13" s="54" t="s">
        <v>75</v>
      </c>
      <c r="H13" s="59" t="s">
        <v>76</v>
      </c>
      <c r="I13" t="s">
        <v>58</v>
      </c>
      <c r="J13" t="s">
        <v>84</v>
      </c>
      <c r="K13" s="31">
        <v>25</v>
      </c>
      <c r="L13" s="53" t="s">
        <v>70</v>
      </c>
      <c r="M13" t="s">
        <v>9</v>
      </c>
    </row>
    <row r="14" spans="1:13" x14ac:dyDescent="0.2">
      <c r="B14" s="21">
        <v>36</v>
      </c>
      <c r="C14" s="21">
        <v>1</v>
      </c>
      <c r="D14" s="21" t="s">
        <v>74</v>
      </c>
      <c r="E14" t="s">
        <v>240</v>
      </c>
      <c r="F14" t="s">
        <v>246</v>
      </c>
      <c r="G14" s="54" t="s">
        <v>75</v>
      </c>
      <c r="H14" s="59" t="s">
        <v>76</v>
      </c>
      <c r="I14" t="s">
        <v>58</v>
      </c>
      <c r="J14" t="s">
        <v>63</v>
      </c>
      <c r="K14" s="31">
        <v>25</v>
      </c>
      <c r="L14" s="53" t="s">
        <v>70</v>
      </c>
      <c r="M14" t="s">
        <v>9</v>
      </c>
    </row>
    <row r="15" spans="1:13" x14ac:dyDescent="0.2">
      <c r="B15" s="21">
        <v>36</v>
      </c>
      <c r="C15" s="21">
        <v>1</v>
      </c>
      <c r="D15" s="21" t="s">
        <v>74</v>
      </c>
      <c r="E15" t="s">
        <v>240</v>
      </c>
      <c r="F15" t="s">
        <v>246</v>
      </c>
      <c r="G15" s="54" t="s">
        <v>75</v>
      </c>
      <c r="H15" s="59" t="s">
        <v>76</v>
      </c>
      <c r="I15" t="s">
        <v>58</v>
      </c>
      <c r="J15" t="s">
        <v>82</v>
      </c>
      <c r="K15" s="31">
        <v>25</v>
      </c>
      <c r="L15" t="s">
        <v>83</v>
      </c>
      <c r="M15" t="s">
        <v>102</v>
      </c>
    </row>
    <row r="16" spans="1:13" x14ac:dyDescent="0.2">
      <c r="B16" s="21">
        <v>36</v>
      </c>
      <c r="C16" s="21">
        <v>1</v>
      </c>
      <c r="D16" s="21" t="s">
        <v>74</v>
      </c>
      <c r="E16" t="s">
        <v>246</v>
      </c>
      <c r="F16" t="s">
        <v>241</v>
      </c>
      <c r="G16" s="54" t="s">
        <v>75</v>
      </c>
      <c r="H16" s="59" t="s">
        <v>76</v>
      </c>
      <c r="I16" t="s">
        <v>58</v>
      </c>
      <c r="J16" t="s">
        <v>84</v>
      </c>
      <c r="K16" s="31">
        <v>25</v>
      </c>
      <c r="L16" t="s">
        <v>83</v>
      </c>
      <c r="M16" t="s">
        <v>9</v>
      </c>
    </row>
    <row r="17" spans="2:13" x14ac:dyDescent="0.2">
      <c r="B17" s="21">
        <v>36</v>
      </c>
      <c r="C17" s="21">
        <v>1</v>
      </c>
      <c r="D17" s="21" t="s">
        <v>77</v>
      </c>
      <c r="E17" t="s">
        <v>238</v>
      </c>
      <c r="F17" t="s">
        <v>244</v>
      </c>
      <c r="G17" s="54" t="s">
        <v>247</v>
      </c>
      <c r="I17" t="s">
        <v>58</v>
      </c>
      <c r="J17" t="s">
        <v>63</v>
      </c>
      <c r="K17" s="31">
        <v>25</v>
      </c>
      <c r="L17" t="s">
        <v>70</v>
      </c>
      <c r="M17" t="s">
        <v>11</v>
      </c>
    </row>
    <row r="18" spans="2:13" x14ac:dyDescent="0.2">
      <c r="B18" s="21">
        <v>36</v>
      </c>
      <c r="C18" s="21">
        <v>1</v>
      </c>
      <c r="D18" s="21" t="s">
        <v>77</v>
      </c>
      <c r="E18" t="s">
        <v>238</v>
      </c>
      <c r="F18" t="s">
        <v>244</v>
      </c>
      <c r="G18" s="54" t="s">
        <v>247</v>
      </c>
      <c r="I18" t="s">
        <v>58</v>
      </c>
      <c r="J18" t="s">
        <v>82</v>
      </c>
      <c r="K18" s="31">
        <v>25</v>
      </c>
      <c r="L18" t="s">
        <v>83</v>
      </c>
      <c r="M18" t="s">
        <v>102</v>
      </c>
    </row>
    <row r="19" spans="2:13" x14ac:dyDescent="0.2">
      <c r="B19" s="21">
        <v>36</v>
      </c>
      <c r="C19" s="21">
        <v>1</v>
      </c>
      <c r="D19" s="21" t="s">
        <v>77</v>
      </c>
      <c r="E19" t="s">
        <v>244</v>
      </c>
      <c r="F19" t="s">
        <v>245</v>
      </c>
      <c r="G19" s="54" t="s">
        <v>247</v>
      </c>
      <c r="I19" t="s">
        <v>58</v>
      </c>
      <c r="J19" t="s">
        <v>84</v>
      </c>
      <c r="K19" s="31">
        <v>25</v>
      </c>
      <c r="L19" s="53" t="s">
        <v>70</v>
      </c>
      <c r="M19" s="53" t="s">
        <v>11</v>
      </c>
    </row>
    <row r="20" spans="2:13" x14ac:dyDescent="0.2">
      <c r="B20" s="21">
        <v>36</v>
      </c>
      <c r="C20" s="21">
        <v>1</v>
      </c>
      <c r="D20" s="21" t="s">
        <v>77</v>
      </c>
      <c r="E20" t="s">
        <v>240</v>
      </c>
      <c r="F20" t="s">
        <v>246</v>
      </c>
      <c r="G20" s="54" t="s">
        <v>247</v>
      </c>
      <c r="I20" t="s">
        <v>58</v>
      </c>
      <c r="J20" t="s">
        <v>63</v>
      </c>
      <c r="K20" s="31">
        <v>25</v>
      </c>
      <c r="L20" s="53" t="s">
        <v>70</v>
      </c>
      <c r="M20" s="53" t="s">
        <v>11</v>
      </c>
    </row>
    <row r="21" spans="2:13" x14ac:dyDescent="0.2">
      <c r="B21" s="21">
        <v>36</v>
      </c>
      <c r="C21" s="21">
        <v>1</v>
      </c>
      <c r="D21" s="21" t="s">
        <v>77</v>
      </c>
      <c r="E21" t="s">
        <v>240</v>
      </c>
      <c r="F21" t="s">
        <v>246</v>
      </c>
      <c r="G21" s="54" t="s">
        <v>247</v>
      </c>
      <c r="I21" t="s">
        <v>58</v>
      </c>
      <c r="J21" t="s">
        <v>82</v>
      </c>
      <c r="K21" s="31">
        <v>25</v>
      </c>
      <c r="L21" t="s">
        <v>83</v>
      </c>
      <c r="M21" t="s">
        <v>102</v>
      </c>
    </row>
    <row r="22" spans="2:13" x14ac:dyDescent="0.2">
      <c r="B22" s="21">
        <v>36</v>
      </c>
      <c r="C22" s="21">
        <v>1</v>
      </c>
      <c r="D22" s="21" t="s">
        <v>77</v>
      </c>
      <c r="E22" t="s">
        <v>246</v>
      </c>
      <c r="F22" t="s">
        <v>241</v>
      </c>
      <c r="G22" s="54" t="s">
        <v>247</v>
      </c>
      <c r="I22" t="s">
        <v>58</v>
      </c>
      <c r="J22" t="s">
        <v>84</v>
      </c>
      <c r="K22" s="31">
        <v>25</v>
      </c>
      <c r="L22" t="s">
        <v>83</v>
      </c>
      <c r="M22" s="53" t="s">
        <v>11</v>
      </c>
    </row>
    <row r="23" spans="2:13" x14ac:dyDescent="0.2">
      <c r="B23" s="21">
        <v>36</v>
      </c>
      <c r="C23" s="21">
        <v>1</v>
      </c>
      <c r="D23" s="21" t="s">
        <v>78</v>
      </c>
      <c r="E23" t="s">
        <v>238</v>
      </c>
      <c r="F23" t="s">
        <v>244</v>
      </c>
      <c r="G23" s="54" t="s">
        <v>75</v>
      </c>
      <c r="H23" s="59" t="s">
        <v>79</v>
      </c>
      <c r="I23" t="s">
        <v>58</v>
      </c>
      <c r="J23" t="s">
        <v>63</v>
      </c>
      <c r="K23" s="31">
        <v>25</v>
      </c>
      <c r="L23" t="s">
        <v>70</v>
      </c>
      <c r="M23" t="s">
        <v>9</v>
      </c>
    </row>
    <row r="24" spans="2:13" x14ac:dyDescent="0.2">
      <c r="B24" s="21">
        <v>36</v>
      </c>
      <c r="C24" s="21">
        <v>1</v>
      </c>
      <c r="D24" s="21" t="s">
        <v>78</v>
      </c>
      <c r="E24" t="s">
        <v>238</v>
      </c>
      <c r="F24" t="s">
        <v>244</v>
      </c>
      <c r="G24" s="54" t="s">
        <v>75</v>
      </c>
      <c r="H24" s="59" t="s">
        <v>79</v>
      </c>
      <c r="I24" t="s">
        <v>58</v>
      </c>
      <c r="J24" t="s">
        <v>82</v>
      </c>
      <c r="K24" s="31">
        <v>25</v>
      </c>
      <c r="L24" t="s">
        <v>83</v>
      </c>
      <c r="M24" t="s">
        <v>102</v>
      </c>
    </row>
    <row r="25" spans="2:13" x14ac:dyDescent="0.2">
      <c r="B25" s="21">
        <v>36</v>
      </c>
      <c r="C25" s="21">
        <v>1</v>
      </c>
      <c r="D25" s="21" t="s">
        <v>78</v>
      </c>
      <c r="E25" t="s">
        <v>244</v>
      </c>
      <c r="F25" t="s">
        <v>245</v>
      </c>
      <c r="G25" s="54" t="s">
        <v>75</v>
      </c>
      <c r="H25" s="59" t="s">
        <v>79</v>
      </c>
      <c r="I25" t="s">
        <v>58</v>
      </c>
      <c r="J25" t="s">
        <v>84</v>
      </c>
      <c r="K25" s="31">
        <v>25</v>
      </c>
      <c r="L25" s="53" t="s">
        <v>70</v>
      </c>
      <c r="M25" t="s">
        <v>9</v>
      </c>
    </row>
    <row r="26" spans="2:13" x14ac:dyDescent="0.2">
      <c r="B26" s="21">
        <v>36</v>
      </c>
      <c r="C26" s="21">
        <v>1</v>
      </c>
      <c r="D26" s="21" t="s">
        <v>78</v>
      </c>
      <c r="E26" t="s">
        <v>240</v>
      </c>
      <c r="F26" t="s">
        <v>246</v>
      </c>
      <c r="G26" s="54" t="s">
        <v>75</v>
      </c>
      <c r="H26" s="59" t="s">
        <v>79</v>
      </c>
      <c r="I26" t="s">
        <v>58</v>
      </c>
      <c r="J26" t="s">
        <v>63</v>
      </c>
      <c r="K26" s="31">
        <v>25</v>
      </c>
      <c r="L26" s="53" t="s">
        <v>70</v>
      </c>
      <c r="M26" t="s">
        <v>9</v>
      </c>
    </row>
    <row r="27" spans="2:13" x14ac:dyDescent="0.2">
      <c r="B27" s="21">
        <v>36</v>
      </c>
      <c r="C27" s="21">
        <v>1</v>
      </c>
      <c r="D27" s="21" t="s">
        <v>78</v>
      </c>
      <c r="E27" t="s">
        <v>240</v>
      </c>
      <c r="F27" t="s">
        <v>246</v>
      </c>
      <c r="G27" s="54" t="s">
        <v>75</v>
      </c>
      <c r="H27" s="59" t="s">
        <v>79</v>
      </c>
      <c r="I27" t="s">
        <v>58</v>
      </c>
      <c r="J27" t="s">
        <v>82</v>
      </c>
      <c r="K27" s="31">
        <v>25</v>
      </c>
      <c r="L27" t="s">
        <v>83</v>
      </c>
      <c r="M27" t="s">
        <v>102</v>
      </c>
    </row>
    <row r="28" spans="2:13" x14ac:dyDescent="0.2">
      <c r="B28" s="21">
        <v>36</v>
      </c>
      <c r="C28" s="21">
        <v>1</v>
      </c>
      <c r="D28" s="21" t="s">
        <v>78</v>
      </c>
      <c r="E28" t="s">
        <v>246</v>
      </c>
      <c r="F28" t="s">
        <v>241</v>
      </c>
      <c r="G28" s="54" t="s">
        <v>75</v>
      </c>
      <c r="H28" s="59" t="s">
        <v>79</v>
      </c>
      <c r="I28" t="s">
        <v>58</v>
      </c>
      <c r="J28" t="s">
        <v>84</v>
      </c>
      <c r="K28" s="31">
        <v>25</v>
      </c>
      <c r="L28" t="s">
        <v>83</v>
      </c>
      <c r="M28" t="s">
        <v>9</v>
      </c>
    </row>
    <row r="29" spans="2:13" x14ac:dyDescent="0.2">
      <c r="B29" s="21">
        <v>37</v>
      </c>
      <c r="C29" s="21">
        <v>2</v>
      </c>
      <c r="D29" s="21" t="s">
        <v>57</v>
      </c>
      <c r="E29" t="s">
        <v>238</v>
      </c>
      <c r="F29" t="s">
        <v>244</v>
      </c>
      <c r="G29" s="54" t="s">
        <v>80</v>
      </c>
      <c r="H29" s="59" t="s">
        <v>81</v>
      </c>
      <c r="I29" t="s">
        <v>58</v>
      </c>
      <c r="J29" t="s">
        <v>63</v>
      </c>
      <c r="K29" s="31">
        <v>25</v>
      </c>
      <c r="L29" t="s">
        <v>70</v>
      </c>
      <c r="M29" t="s">
        <v>8</v>
      </c>
    </row>
    <row r="30" spans="2:13" x14ac:dyDescent="0.2">
      <c r="B30" s="21">
        <v>37</v>
      </c>
      <c r="C30" s="21">
        <v>2</v>
      </c>
      <c r="D30" s="21" t="s">
        <v>57</v>
      </c>
      <c r="E30" t="s">
        <v>238</v>
      </c>
      <c r="F30" t="s">
        <v>244</v>
      </c>
      <c r="G30" s="54" t="s">
        <v>80</v>
      </c>
      <c r="H30" s="60" t="s">
        <v>81</v>
      </c>
      <c r="I30" t="s">
        <v>58</v>
      </c>
      <c r="J30" t="s">
        <v>82</v>
      </c>
      <c r="K30" s="31">
        <v>25</v>
      </c>
      <c r="L30" t="s">
        <v>83</v>
      </c>
      <c r="M30" t="s">
        <v>102</v>
      </c>
    </row>
    <row r="31" spans="2:13" x14ac:dyDescent="0.2">
      <c r="B31" s="21">
        <v>37</v>
      </c>
      <c r="C31" s="21">
        <v>2</v>
      </c>
      <c r="D31" s="21" t="s">
        <v>57</v>
      </c>
      <c r="E31" t="s">
        <v>244</v>
      </c>
      <c r="F31" t="s">
        <v>245</v>
      </c>
      <c r="G31" s="54" t="s">
        <v>80</v>
      </c>
      <c r="H31" s="60" t="s">
        <v>81</v>
      </c>
      <c r="I31" t="s">
        <v>58</v>
      </c>
      <c r="J31" t="s">
        <v>84</v>
      </c>
      <c r="K31" s="31">
        <v>25</v>
      </c>
      <c r="L31" s="53" t="s">
        <v>70</v>
      </c>
      <c r="M31" t="s">
        <v>8</v>
      </c>
    </row>
    <row r="32" spans="2:13" x14ac:dyDescent="0.2">
      <c r="B32" s="21">
        <v>37</v>
      </c>
      <c r="C32" s="21">
        <v>2</v>
      </c>
      <c r="D32" s="21" t="s">
        <v>57</v>
      </c>
      <c r="E32" t="s">
        <v>240</v>
      </c>
      <c r="F32" t="s">
        <v>246</v>
      </c>
      <c r="G32" s="54" t="s">
        <v>80</v>
      </c>
      <c r="H32" s="60" t="s">
        <v>81</v>
      </c>
      <c r="I32" t="s">
        <v>58</v>
      </c>
      <c r="J32" t="s">
        <v>63</v>
      </c>
      <c r="K32" s="31">
        <v>25</v>
      </c>
      <c r="L32" s="53" t="s">
        <v>70</v>
      </c>
      <c r="M32" t="s">
        <v>8</v>
      </c>
    </row>
    <row r="33" spans="2:13" x14ac:dyDescent="0.2">
      <c r="B33" s="21">
        <v>37</v>
      </c>
      <c r="C33" s="21">
        <v>2</v>
      </c>
      <c r="D33" s="21" t="s">
        <v>57</v>
      </c>
      <c r="E33" t="s">
        <v>240</v>
      </c>
      <c r="F33" t="s">
        <v>246</v>
      </c>
      <c r="G33" s="54" t="s">
        <v>80</v>
      </c>
      <c r="H33" s="60" t="s">
        <v>81</v>
      </c>
      <c r="I33" t="s">
        <v>58</v>
      </c>
      <c r="J33" t="s">
        <v>82</v>
      </c>
      <c r="K33" s="31">
        <v>25</v>
      </c>
      <c r="L33" t="s">
        <v>83</v>
      </c>
      <c r="M33" t="s">
        <v>102</v>
      </c>
    </row>
    <row r="34" spans="2:13" x14ac:dyDescent="0.2">
      <c r="B34" s="21">
        <v>37</v>
      </c>
      <c r="C34" s="21">
        <v>2</v>
      </c>
      <c r="D34" s="21" t="s">
        <v>57</v>
      </c>
      <c r="E34" t="s">
        <v>246</v>
      </c>
      <c r="F34" t="s">
        <v>241</v>
      </c>
      <c r="G34" s="54" t="s">
        <v>80</v>
      </c>
      <c r="H34" s="60" t="s">
        <v>81</v>
      </c>
      <c r="I34" t="s">
        <v>58</v>
      </c>
      <c r="J34" t="s">
        <v>84</v>
      </c>
      <c r="K34" s="31">
        <v>25</v>
      </c>
      <c r="L34" t="s">
        <v>83</v>
      </c>
      <c r="M34" t="s">
        <v>8</v>
      </c>
    </row>
    <row r="35" spans="2:13" x14ac:dyDescent="0.2">
      <c r="B35" s="21">
        <v>37</v>
      </c>
      <c r="C35" s="21">
        <v>2</v>
      </c>
      <c r="D35" s="21" t="s">
        <v>72</v>
      </c>
      <c r="E35" t="s">
        <v>238</v>
      </c>
      <c r="F35" t="s">
        <v>244</v>
      </c>
      <c r="G35" s="54" t="s">
        <v>80</v>
      </c>
      <c r="H35" s="59" t="s">
        <v>85</v>
      </c>
      <c r="I35" t="s">
        <v>58</v>
      </c>
      <c r="J35" t="s">
        <v>63</v>
      </c>
      <c r="K35" s="31">
        <v>25</v>
      </c>
      <c r="L35" t="s">
        <v>70</v>
      </c>
      <c r="M35" t="s">
        <v>8</v>
      </c>
    </row>
    <row r="36" spans="2:13" x14ac:dyDescent="0.2">
      <c r="B36" s="21">
        <v>37</v>
      </c>
      <c r="C36" s="21">
        <v>2</v>
      </c>
      <c r="D36" s="21" t="s">
        <v>72</v>
      </c>
      <c r="E36" t="s">
        <v>238</v>
      </c>
      <c r="F36" t="s">
        <v>244</v>
      </c>
      <c r="G36" s="54" t="s">
        <v>80</v>
      </c>
      <c r="H36" s="59" t="s">
        <v>85</v>
      </c>
      <c r="I36" t="s">
        <v>58</v>
      </c>
      <c r="J36" t="s">
        <v>82</v>
      </c>
      <c r="K36" s="31">
        <v>25</v>
      </c>
      <c r="L36" t="s">
        <v>83</v>
      </c>
      <c r="M36" t="s">
        <v>102</v>
      </c>
    </row>
    <row r="37" spans="2:13" x14ac:dyDescent="0.2">
      <c r="B37" s="21">
        <v>37</v>
      </c>
      <c r="C37" s="21">
        <v>2</v>
      </c>
      <c r="D37" s="21" t="s">
        <v>72</v>
      </c>
      <c r="E37" t="s">
        <v>244</v>
      </c>
      <c r="F37" t="s">
        <v>245</v>
      </c>
      <c r="G37" s="54" t="s">
        <v>80</v>
      </c>
      <c r="H37" s="59" t="s">
        <v>85</v>
      </c>
      <c r="I37" t="s">
        <v>58</v>
      </c>
      <c r="J37" t="s">
        <v>84</v>
      </c>
      <c r="K37" s="31">
        <v>25</v>
      </c>
      <c r="L37" s="53" t="s">
        <v>70</v>
      </c>
      <c r="M37" t="s">
        <v>8</v>
      </c>
    </row>
    <row r="38" spans="2:13" x14ac:dyDescent="0.2">
      <c r="B38" s="21">
        <v>37</v>
      </c>
      <c r="C38" s="21">
        <v>2</v>
      </c>
      <c r="D38" s="21" t="s">
        <v>72</v>
      </c>
      <c r="E38" t="s">
        <v>240</v>
      </c>
      <c r="F38" t="s">
        <v>246</v>
      </c>
      <c r="G38" s="54" t="s">
        <v>80</v>
      </c>
      <c r="H38" s="59" t="s">
        <v>85</v>
      </c>
      <c r="I38" t="s">
        <v>58</v>
      </c>
      <c r="J38" t="s">
        <v>63</v>
      </c>
      <c r="K38" s="31">
        <v>25</v>
      </c>
      <c r="L38" s="53" t="s">
        <v>70</v>
      </c>
      <c r="M38" t="s">
        <v>8</v>
      </c>
    </row>
    <row r="39" spans="2:13" x14ac:dyDescent="0.2">
      <c r="B39" s="21">
        <v>37</v>
      </c>
      <c r="C39" s="21">
        <v>2</v>
      </c>
      <c r="D39" s="21" t="s">
        <v>72</v>
      </c>
      <c r="E39" t="s">
        <v>240</v>
      </c>
      <c r="F39" t="s">
        <v>246</v>
      </c>
      <c r="G39" s="54" t="s">
        <v>80</v>
      </c>
      <c r="H39" s="59" t="s">
        <v>85</v>
      </c>
      <c r="I39" t="s">
        <v>58</v>
      </c>
      <c r="J39" t="s">
        <v>82</v>
      </c>
      <c r="K39" s="31">
        <v>25</v>
      </c>
      <c r="L39" t="s">
        <v>83</v>
      </c>
      <c r="M39" t="s">
        <v>102</v>
      </c>
    </row>
    <row r="40" spans="2:13" x14ac:dyDescent="0.2">
      <c r="B40" s="21">
        <v>37</v>
      </c>
      <c r="C40" s="21">
        <v>2</v>
      </c>
      <c r="D40" s="21" t="s">
        <v>72</v>
      </c>
      <c r="E40" t="s">
        <v>246</v>
      </c>
      <c r="F40" t="s">
        <v>241</v>
      </c>
      <c r="G40" s="54" t="s">
        <v>80</v>
      </c>
      <c r="H40" s="59" t="s">
        <v>85</v>
      </c>
      <c r="I40" t="s">
        <v>58</v>
      </c>
      <c r="J40" t="s">
        <v>84</v>
      </c>
      <c r="K40" s="31">
        <v>25</v>
      </c>
      <c r="L40" t="s">
        <v>83</v>
      </c>
      <c r="M40" t="s">
        <v>8</v>
      </c>
    </row>
    <row r="41" spans="2:13" x14ac:dyDescent="0.2">
      <c r="B41" s="21">
        <v>37</v>
      </c>
      <c r="C41" s="21">
        <v>2</v>
      </c>
      <c r="D41" s="21" t="s">
        <v>74</v>
      </c>
      <c r="E41" t="s">
        <v>238</v>
      </c>
      <c r="F41" t="s">
        <v>244</v>
      </c>
      <c r="G41" s="54" t="s">
        <v>75</v>
      </c>
      <c r="H41" s="59" t="s">
        <v>86</v>
      </c>
      <c r="I41" t="s">
        <v>58</v>
      </c>
      <c r="J41" t="s">
        <v>63</v>
      </c>
      <c r="K41" s="31">
        <v>25</v>
      </c>
      <c r="L41" t="s">
        <v>70</v>
      </c>
      <c r="M41" t="s">
        <v>9</v>
      </c>
    </row>
    <row r="42" spans="2:13" x14ac:dyDescent="0.2">
      <c r="B42" s="21">
        <v>37</v>
      </c>
      <c r="C42" s="21">
        <v>2</v>
      </c>
      <c r="D42" s="21" t="s">
        <v>74</v>
      </c>
      <c r="E42" t="s">
        <v>238</v>
      </c>
      <c r="F42" t="s">
        <v>244</v>
      </c>
      <c r="G42" s="54" t="s">
        <v>75</v>
      </c>
      <c r="H42" s="59" t="s">
        <v>86</v>
      </c>
      <c r="I42" t="s">
        <v>58</v>
      </c>
      <c r="J42" t="s">
        <v>82</v>
      </c>
      <c r="K42" s="31">
        <v>25</v>
      </c>
      <c r="L42" t="s">
        <v>83</v>
      </c>
      <c r="M42" t="s">
        <v>102</v>
      </c>
    </row>
    <row r="43" spans="2:13" x14ac:dyDescent="0.2">
      <c r="B43" s="21">
        <v>37</v>
      </c>
      <c r="C43" s="21">
        <v>2</v>
      </c>
      <c r="D43" s="21" t="s">
        <v>74</v>
      </c>
      <c r="E43" t="s">
        <v>244</v>
      </c>
      <c r="F43" t="s">
        <v>245</v>
      </c>
      <c r="G43" s="54" t="s">
        <v>75</v>
      </c>
      <c r="H43" s="59" t="s">
        <v>86</v>
      </c>
      <c r="I43" t="s">
        <v>58</v>
      </c>
      <c r="J43" t="s">
        <v>84</v>
      </c>
      <c r="K43" s="31">
        <v>25</v>
      </c>
      <c r="L43" s="53" t="s">
        <v>70</v>
      </c>
      <c r="M43" t="s">
        <v>9</v>
      </c>
    </row>
    <row r="44" spans="2:13" x14ac:dyDescent="0.2">
      <c r="B44" s="21">
        <v>37</v>
      </c>
      <c r="C44" s="21">
        <v>2</v>
      </c>
      <c r="D44" s="21" t="s">
        <v>74</v>
      </c>
      <c r="E44" t="s">
        <v>240</v>
      </c>
      <c r="F44" t="s">
        <v>246</v>
      </c>
      <c r="G44" s="54" t="s">
        <v>75</v>
      </c>
      <c r="H44" s="59" t="s">
        <v>86</v>
      </c>
      <c r="I44" t="s">
        <v>58</v>
      </c>
      <c r="J44" t="s">
        <v>63</v>
      </c>
      <c r="K44" s="31">
        <v>25</v>
      </c>
      <c r="L44" s="53" t="s">
        <v>70</v>
      </c>
      <c r="M44" t="s">
        <v>9</v>
      </c>
    </row>
    <row r="45" spans="2:13" x14ac:dyDescent="0.2">
      <c r="B45" s="21">
        <v>37</v>
      </c>
      <c r="C45" s="21">
        <v>2</v>
      </c>
      <c r="D45" s="21" t="s">
        <v>74</v>
      </c>
      <c r="E45" t="s">
        <v>240</v>
      </c>
      <c r="F45" t="s">
        <v>246</v>
      </c>
      <c r="G45" s="54" t="s">
        <v>75</v>
      </c>
      <c r="H45" s="59" t="s">
        <v>86</v>
      </c>
      <c r="I45" t="s">
        <v>58</v>
      </c>
      <c r="J45" t="s">
        <v>82</v>
      </c>
      <c r="K45" s="31">
        <v>25</v>
      </c>
      <c r="L45" t="s">
        <v>83</v>
      </c>
      <c r="M45" t="s">
        <v>102</v>
      </c>
    </row>
    <row r="46" spans="2:13" x14ac:dyDescent="0.2">
      <c r="B46" s="21">
        <v>37</v>
      </c>
      <c r="C46" s="21">
        <v>2</v>
      </c>
      <c r="D46" s="21" t="s">
        <v>74</v>
      </c>
      <c r="E46" t="s">
        <v>246</v>
      </c>
      <c r="F46" t="s">
        <v>241</v>
      </c>
      <c r="G46" s="54" t="s">
        <v>75</v>
      </c>
      <c r="H46" s="59" t="s">
        <v>86</v>
      </c>
      <c r="I46" t="s">
        <v>58</v>
      </c>
      <c r="J46" t="s">
        <v>84</v>
      </c>
      <c r="K46" s="31">
        <v>25</v>
      </c>
      <c r="L46" t="s">
        <v>83</v>
      </c>
      <c r="M46" t="s">
        <v>9</v>
      </c>
    </row>
    <row r="47" spans="2:13" x14ac:dyDescent="0.2">
      <c r="B47" s="21">
        <v>37</v>
      </c>
      <c r="C47" s="21">
        <v>2</v>
      </c>
      <c r="D47" s="21" t="s">
        <v>77</v>
      </c>
      <c r="E47" t="s">
        <v>238</v>
      </c>
      <c r="F47" t="s">
        <v>244</v>
      </c>
      <c r="G47" s="54" t="s">
        <v>73</v>
      </c>
      <c r="I47" t="s">
        <v>58</v>
      </c>
      <c r="J47" t="s">
        <v>63</v>
      </c>
      <c r="K47" s="31">
        <v>25</v>
      </c>
      <c r="L47" t="s">
        <v>70</v>
      </c>
      <c r="M47" t="s">
        <v>11</v>
      </c>
    </row>
    <row r="48" spans="2:13" x14ac:dyDescent="0.2">
      <c r="B48" s="21">
        <v>37</v>
      </c>
      <c r="C48" s="21">
        <v>2</v>
      </c>
      <c r="D48" s="21" t="s">
        <v>77</v>
      </c>
      <c r="E48" t="s">
        <v>238</v>
      </c>
      <c r="F48" t="s">
        <v>244</v>
      </c>
      <c r="G48" s="54" t="s">
        <v>73</v>
      </c>
      <c r="I48" t="s">
        <v>58</v>
      </c>
      <c r="J48" t="s">
        <v>82</v>
      </c>
      <c r="K48" s="31">
        <v>25</v>
      </c>
      <c r="L48" t="s">
        <v>83</v>
      </c>
      <c r="M48" t="s">
        <v>102</v>
      </c>
    </row>
    <row r="49" spans="2:13" x14ac:dyDescent="0.2">
      <c r="B49" s="21">
        <v>37</v>
      </c>
      <c r="C49" s="21">
        <v>2</v>
      </c>
      <c r="D49" s="21" t="s">
        <v>77</v>
      </c>
      <c r="E49" t="s">
        <v>244</v>
      </c>
      <c r="F49" t="s">
        <v>245</v>
      </c>
      <c r="G49" s="54" t="s">
        <v>73</v>
      </c>
      <c r="I49" t="s">
        <v>58</v>
      </c>
      <c r="J49" t="s">
        <v>84</v>
      </c>
      <c r="K49" s="31">
        <v>25</v>
      </c>
      <c r="L49" s="53" t="s">
        <v>70</v>
      </c>
      <c r="M49" s="53" t="s">
        <v>11</v>
      </c>
    </row>
    <row r="50" spans="2:13" x14ac:dyDescent="0.2">
      <c r="B50" s="21">
        <v>37</v>
      </c>
      <c r="C50" s="21">
        <v>2</v>
      </c>
      <c r="D50" s="21" t="s">
        <v>77</v>
      </c>
      <c r="E50" t="s">
        <v>240</v>
      </c>
      <c r="F50" t="s">
        <v>246</v>
      </c>
      <c r="G50" s="54" t="s">
        <v>73</v>
      </c>
      <c r="I50" t="s">
        <v>58</v>
      </c>
      <c r="J50" t="s">
        <v>63</v>
      </c>
      <c r="K50" s="31">
        <v>25</v>
      </c>
      <c r="L50" s="53" t="s">
        <v>70</v>
      </c>
      <c r="M50" s="53" t="s">
        <v>11</v>
      </c>
    </row>
    <row r="51" spans="2:13" x14ac:dyDescent="0.2">
      <c r="B51" s="21">
        <v>37</v>
      </c>
      <c r="C51" s="21">
        <v>2</v>
      </c>
      <c r="D51" s="21" t="s">
        <v>77</v>
      </c>
      <c r="E51" t="s">
        <v>240</v>
      </c>
      <c r="F51" t="s">
        <v>246</v>
      </c>
      <c r="G51" s="54" t="s">
        <v>73</v>
      </c>
      <c r="I51" t="s">
        <v>58</v>
      </c>
      <c r="J51" t="s">
        <v>82</v>
      </c>
      <c r="K51" s="31">
        <v>25</v>
      </c>
      <c r="L51" t="s">
        <v>83</v>
      </c>
      <c r="M51" t="s">
        <v>102</v>
      </c>
    </row>
    <row r="52" spans="2:13" x14ac:dyDescent="0.2">
      <c r="B52" s="21">
        <v>37</v>
      </c>
      <c r="C52" s="21">
        <v>2</v>
      </c>
      <c r="D52" s="21" t="s">
        <v>77</v>
      </c>
      <c r="E52" t="s">
        <v>246</v>
      </c>
      <c r="F52" t="s">
        <v>241</v>
      </c>
      <c r="G52" s="54" t="s">
        <v>73</v>
      </c>
      <c r="I52" t="s">
        <v>58</v>
      </c>
      <c r="J52" t="s">
        <v>84</v>
      </c>
      <c r="K52" s="31">
        <v>25</v>
      </c>
      <c r="L52" t="s">
        <v>83</v>
      </c>
      <c r="M52" s="53" t="s">
        <v>11</v>
      </c>
    </row>
    <row r="53" spans="2:13" x14ac:dyDescent="0.2">
      <c r="B53" s="21">
        <v>37</v>
      </c>
      <c r="C53" s="21">
        <v>2</v>
      </c>
      <c r="D53" s="21" t="s">
        <v>78</v>
      </c>
      <c r="E53" t="s">
        <v>238</v>
      </c>
      <c r="F53" t="s">
        <v>244</v>
      </c>
      <c r="G53" s="54" t="s">
        <v>87</v>
      </c>
      <c r="H53" s="59" t="s">
        <v>89</v>
      </c>
      <c r="I53" t="s">
        <v>58</v>
      </c>
      <c r="J53" t="s">
        <v>63</v>
      </c>
      <c r="K53" s="31">
        <v>25</v>
      </c>
      <c r="L53" t="s">
        <v>70</v>
      </c>
      <c r="M53" t="s">
        <v>10</v>
      </c>
    </row>
    <row r="54" spans="2:13" x14ac:dyDescent="0.2">
      <c r="B54" s="21">
        <v>37</v>
      </c>
      <c r="C54" s="21">
        <v>2</v>
      </c>
      <c r="D54" s="21" t="s">
        <v>78</v>
      </c>
      <c r="E54" t="s">
        <v>238</v>
      </c>
      <c r="F54" t="s">
        <v>244</v>
      </c>
      <c r="G54" s="54" t="s">
        <v>87</v>
      </c>
      <c r="H54" s="59" t="s">
        <v>89</v>
      </c>
      <c r="I54" t="s">
        <v>58</v>
      </c>
      <c r="J54" t="s">
        <v>82</v>
      </c>
      <c r="K54" s="31">
        <v>25</v>
      </c>
      <c r="L54" t="s">
        <v>83</v>
      </c>
      <c r="M54" t="s">
        <v>102</v>
      </c>
    </row>
    <row r="55" spans="2:13" x14ac:dyDescent="0.2">
      <c r="B55" s="21">
        <v>37</v>
      </c>
      <c r="C55" s="21">
        <v>2</v>
      </c>
      <c r="D55" s="21" t="s">
        <v>78</v>
      </c>
      <c r="E55" t="s">
        <v>244</v>
      </c>
      <c r="F55" t="s">
        <v>245</v>
      </c>
      <c r="G55" s="54" t="s">
        <v>87</v>
      </c>
      <c r="H55" s="59" t="s">
        <v>89</v>
      </c>
      <c r="I55" t="s">
        <v>58</v>
      </c>
      <c r="J55" t="s">
        <v>84</v>
      </c>
      <c r="K55" s="31">
        <v>25</v>
      </c>
      <c r="L55" s="53" t="s">
        <v>70</v>
      </c>
      <c r="M55" t="s">
        <v>10</v>
      </c>
    </row>
    <row r="56" spans="2:13" x14ac:dyDescent="0.2">
      <c r="B56" s="21">
        <v>37</v>
      </c>
      <c r="C56" s="21">
        <v>2</v>
      </c>
      <c r="D56" s="21" t="s">
        <v>78</v>
      </c>
      <c r="E56" t="s">
        <v>240</v>
      </c>
      <c r="F56" t="s">
        <v>246</v>
      </c>
      <c r="G56" s="54" t="s">
        <v>87</v>
      </c>
      <c r="H56" s="59" t="s">
        <v>89</v>
      </c>
      <c r="I56" t="s">
        <v>58</v>
      </c>
      <c r="J56" t="s">
        <v>63</v>
      </c>
      <c r="K56" s="31">
        <v>25</v>
      </c>
      <c r="L56" s="53" t="s">
        <v>70</v>
      </c>
      <c r="M56" t="s">
        <v>10</v>
      </c>
    </row>
    <row r="57" spans="2:13" x14ac:dyDescent="0.2">
      <c r="B57" s="21">
        <v>37</v>
      </c>
      <c r="C57" s="21">
        <v>2</v>
      </c>
      <c r="D57" s="21" t="s">
        <v>78</v>
      </c>
      <c r="E57" t="s">
        <v>240</v>
      </c>
      <c r="F57" t="s">
        <v>246</v>
      </c>
      <c r="G57" s="54" t="s">
        <v>87</v>
      </c>
      <c r="H57" s="59" t="s">
        <v>89</v>
      </c>
      <c r="I57" t="s">
        <v>58</v>
      </c>
      <c r="J57" t="s">
        <v>82</v>
      </c>
      <c r="K57" s="31">
        <v>25</v>
      </c>
      <c r="L57" t="s">
        <v>83</v>
      </c>
      <c r="M57" t="s">
        <v>102</v>
      </c>
    </row>
    <row r="58" spans="2:13" x14ac:dyDescent="0.2">
      <c r="B58" s="21">
        <v>37</v>
      </c>
      <c r="C58" s="21">
        <v>2</v>
      </c>
      <c r="D58" s="21" t="s">
        <v>78</v>
      </c>
      <c r="E58" t="s">
        <v>246</v>
      </c>
      <c r="F58" t="s">
        <v>241</v>
      </c>
      <c r="G58" s="54" t="s">
        <v>87</v>
      </c>
      <c r="H58" s="59" t="s">
        <v>89</v>
      </c>
      <c r="I58" t="s">
        <v>58</v>
      </c>
      <c r="J58" t="s">
        <v>84</v>
      </c>
      <c r="K58" s="31">
        <v>25</v>
      </c>
      <c r="L58" t="s">
        <v>83</v>
      </c>
      <c r="M58" t="s">
        <v>10</v>
      </c>
    </row>
    <row r="59" spans="2:13" x14ac:dyDescent="0.2">
      <c r="B59" s="21">
        <v>38</v>
      </c>
      <c r="C59" s="21">
        <v>3</v>
      </c>
      <c r="D59" s="21" t="s">
        <v>57</v>
      </c>
      <c r="E59" t="s">
        <v>238</v>
      </c>
      <c r="F59" t="s">
        <v>244</v>
      </c>
      <c r="G59" s="54" t="s">
        <v>80</v>
      </c>
      <c r="H59" s="59" t="s">
        <v>90</v>
      </c>
      <c r="I59" t="s">
        <v>58</v>
      </c>
      <c r="J59" t="s">
        <v>63</v>
      </c>
      <c r="K59" s="31">
        <v>25</v>
      </c>
      <c r="L59" t="s">
        <v>70</v>
      </c>
      <c r="M59" t="s">
        <v>8</v>
      </c>
    </row>
    <row r="60" spans="2:13" x14ac:dyDescent="0.2">
      <c r="B60" s="21">
        <v>38</v>
      </c>
      <c r="C60" s="21">
        <v>3</v>
      </c>
      <c r="D60" s="21" t="s">
        <v>57</v>
      </c>
      <c r="E60" t="s">
        <v>238</v>
      </c>
      <c r="F60" t="s">
        <v>244</v>
      </c>
      <c r="G60" s="54" t="s">
        <v>80</v>
      </c>
      <c r="H60" s="59" t="s">
        <v>90</v>
      </c>
      <c r="I60" t="s">
        <v>58</v>
      </c>
      <c r="J60" t="s">
        <v>82</v>
      </c>
      <c r="K60" s="31">
        <v>25</v>
      </c>
      <c r="L60" t="s">
        <v>83</v>
      </c>
      <c r="M60" t="s">
        <v>102</v>
      </c>
    </row>
    <row r="61" spans="2:13" x14ac:dyDescent="0.2">
      <c r="B61" s="21">
        <v>38</v>
      </c>
      <c r="C61" s="21">
        <v>3</v>
      </c>
      <c r="D61" s="21" t="s">
        <v>57</v>
      </c>
      <c r="E61" t="s">
        <v>244</v>
      </c>
      <c r="F61" t="s">
        <v>245</v>
      </c>
      <c r="G61" s="54" t="s">
        <v>80</v>
      </c>
      <c r="H61" s="59" t="s">
        <v>90</v>
      </c>
      <c r="I61" t="s">
        <v>58</v>
      </c>
      <c r="J61" t="s">
        <v>84</v>
      </c>
      <c r="K61" s="31">
        <v>25</v>
      </c>
      <c r="L61" s="53" t="s">
        <v>70</v>
      </c>
      <c r="M61" t="s">
        <v>8</v>
      </c>
    </row>
    <row r="62" spans="2:13" x14ac:dyDescent="0.2">
      <c r="B62" s="21">
        <v>38</v>
      </c>
      <c r="C62" s="21">
        <v>3</v>
      </c>
      <c r="D62" s="21" t="s">
        <v>57</v>
      </c>
      <c r="E62" t="s">
        <v>240</v>
      </c>
      <c r="F62" t="s">
        <v>246</v>
      </c>
      <c r="G62" s="54" t="s">
        <v>80</v>
      </c>
      <c r="H62" s="59" t="s">
        <v>90</v>
      </c>
      <c r="I62" t="s">
        <v>58</v>
      </c>
      <c r="J62" t="s">
        <v>63</v>
      </c>
      <c r="K62" s="31">
        <v>25</v>
      </c>
      <c r="L62" s="53" t="s">
        <v>70</v>
      </c>
      <c r="M62" t="s">
        <v>8</v>
      </c>
    </row>
    <row r="63" spans="2:13" x14ac:dyDescent="0.2">
      <c r="B63" s="21">
        <v>38</v>
      </c>
      <c r="C63" s="21">
        <v>3</v>
      </c>
      <c r="D63" s="21" t="s">
        <v>57</v>
      </c>
      <c r="E63" t="s">
        <v>240</v>
      </c>
      <c r="F63" t="s">
        <v>246</v>
      </c>
      <c r="G63" s="54" t="s">
        <v>80</v>
      </c>
      <c r="H63" s="59" t="s">
        <v>90</v>
      </c>
      <c r="I63" t="s">
        <v>58</v>
      </c>
      <c r="J63" t="s">
        <v>82</v>
      </c>
      <c r="K63" s="31">
        <v>25</v>
      </c>
      <c r="L63" t="s">
        <v>83</v>
      </c>
      <c r="M63" t="s">
        <v>102</v>
      </c>
    </row>
    <row r="64" spans="2:13" x14ac:dyDescent="0.2">
      <c r="B64" s="21">
        <v>38</v>
      </c>
      <c r="C64" s="21">
        <v>3</v>
      </c>
      <c r="D64" s="21" t="s">
        <v>57</v>
      </c>
      <c r="E64" t="s">
        <v>246</v>
      </c>
      <c r="F64" t="s">
        <v>241</v>
      </c>
      <c r="G64" s="54" t="s">
        <v>80</v>
      </c>
      <c r="H64" s="59" t="s">
        <v>90</v>
      </c>
      <c r="I64" t="s">
        <v>58</v>
      </c>
      <c r="J64" t="s">
        <v>84</v>
      </c>
      <c r="K64" s="31">
        <v>25</v>
      </c>
      <c r="L64" t="s">
        <v>83</v>
      </c>
      <c r="M64" t="s">
        <v>8</v>
      </c>
    </row>
    <row r="65" spans="2:13" x14ac:dyDescent="0.2">
      <c r="B65" s="21">
        <v>38</v>
      </c>
      <c r="C65" s="21">
        <v>3</v>
      </c>
      <c r="D65" s="21" t="s">
        <v>72</v>
      </c>
      <c r="E65" t="s">
        <v>238</v>
      </c>
      <c r="F65" t="s">
        <v>244</v>
      </c>
      <c r="G65" s="54" t="s">
        <v>73</v>
      </c>
      <c r="I65" t="s">
        <v>58</v>
      </c>
      <c r="J65" t="s">
        <v>63</v>
      </c>
      <c r="K65" s="31">
        <v>25</v>
      </c>
      <c r="L65" t="s">
        <v>70</v>
      </c>
      <c r="M65" t="s">
        <v>11</v>
      </c>
    </row>
    <row r="66" spans="2:13" x14ac:dyDescent="0.2">
      <c r="B66" s="21">
        <v>38</v>
      </c>
      <c r="C66" s="21">
        <v>3</v>
      </c>
      <c r="D66" s="21" t="s">
        <v>72</v>
      </c>
      <c r="E66" t="s">
        <v>238</v>
      </c>
      <c r="F66" t="s">
        <v>244</v>
      </c>
      <c r="G66" s="54" t="s">
        <v>73</v>
      </c>
      <c r="I66" t="s">
        <v>58</v>
      </c>
      <c r="J66" t="s">
        <v>82</v>
      </c>
      <c r="K66" s="31">
        <v>25</v>
      </c>
      <c r="L66" t="s">
        <v>83</v>
      </c>
      <c r="M66" t="s">
        <v>102</v>
      </c>
    </row>
    <row r="67" spans="2:13" x14ac:dyDescent="0.2">
      <c r="B67" s="21">
        <v>38</v>
      </c>
      <c r="C67" s="21">
        <v>3</v>
      </c>
      <c r="D67" s="21" t="s">
        <v>72</v>
      </c>
      <c r="E67" t="s">
        <v>244</v>
      </c>
      <c r="F67" t="s">
        <v>245</v>
      </c>
      <c r="G67" s="54" t="s">
        <v>73</v>
      </c>
      <c r="I67" t="s">
        <v>58</v>
      </c>
      <c r="J67" t="s">
        <v>84</v>
      </c>
      <c r="K67" s="31">
        <v>25</v>
      </c>
      <c r="L67" s="53" t="s">
        <v>70</v>
      </c>
      <c r="M67" s="53" t="s">
        <v>11</v>
      </c>
    </row>
    <row r="68" spans="2:13" x14ac:dyDescent="0.2">
      <c r="B68" s="21">
        <v>38</v>
      </c>
      <c r="C68" s="21">
        <v>3</v>
      </c>
      <c r="D68" s="21" t="s">
        <v>72</v>
      </c>
      <c r="E68" t="s">
        <v>240</v>
      </c>
      <c r="F68" t="s">
        <v>246</v>
      </c>
      <c r="G68" s="54" t="s">
        <v>73</v>
      </c>
      <c r="I68" t="s">
        <v>58</v>
      </c>
      <c r="J68" t="s">
        <v>63</v>
      </c>
      <c r="K68" s="31">
        <v>25</v>
      </c>
      <c r="L68" s="53" t="s">
        <v>70</v>
      </c>
      <c r="M68" s="53" t="s">
        <v>11</v>
      </c>
    </row>
    <row r="69" spans="2:13" x14ac:dyDescent="0.2">
      <c r="B69" s="21">
        <v>38</v>
      </c>
      <c r="C69" s="21">
        <v>3</v>
      </c>
      <c r="D69" s="21" t="s">
        <v>72</v>
      </c>
      <c r="E69" t="s">
        <v>240</v>
      </c>
      <c r="F69" t="s">
        <v>246</v>
      </c>
      <c r="G69" s="54" t="s">
        <v>73</v>
      </c>
      <c r="I69" t="s">
        <v>58</v>
      </c>
      <c r="J69" t="s">
        <v>82</v>
      </c>
      <c r="K69" s="31">
        <v>25</v>
      </c>
      <c r="L69" t="s">
        <v>83</v>
      </c>
      <c r="M69" t="s">
        <v>102</v>
      </c>
    </row>
    <row r="70" spans="2:13" x14ac:dyDescent="0.2">
      <c r="B70" s="21">
        <v>38</v>
      </c>
      <c r="C70" s="21">
        <v>3</v>
      </c>
      <c r="D70" s="21" t="s">
        <v>72</v>
      </c>
      <c r="E70" t="s">
        <v>246</v>
      </c>
      <c r="F70" t="s">
        <v>241</v>
      </c>
      <c r="G70" s="54" t="s">
        <v>73</v>
      </c>
      <c r="I70" t="s">
        <v>58</v>
      </c>
      <c r="J70" t="s">
        <v>84</v>
      </c>
      <c r="K70" s="31">
        <v>25</v>
      </c>
      <c r="L70" t="s">
        <v>83</v>
      </c>
      <c r="M70" s="53" t="s">
        <v>11</v>
      </c>
    </row>
    <row r="71" spans="2:13" x14ac:dyDescent="0.2">
      <c r="B71" s="21">
        <v>38</v>
      </c>
      <c r="C71" s="21">
        <v>3</v>
      </c>
      <c r="D71" s="21" t="s">
        <v>74</v>
      </c>
      <c r="E71" t="s">
        <v>238</v>
      </c>
      <c r="F71" t="s">
        <v>244</v>
      </c>
      <c r="G71" s="54" t="s">
        <v>75</v>
      </c>
      <c r="H71" s="59" t="s">
        <v>91</v>
      </c>
      <c r="I71" t="s">
        <v>58</v>
      </c>
      <c r="J71" t="s">
        <v>63</v>
      </c>
      <c r="K71" s="31">
        <v>25</v>
      </c>
      <c r="L71" t="s">
        <v>70</v>
      </c>
      <c r="M71" t="s">
        <v>9</v>
      </c>
    </row>
    <row r="72" spans="2:13" x14ac:dyDescent="0.2">
      <c r="B72" s="21">
        <v>38</v>
      </c>
      <c r="C72" s="21">
        <v>3</v>
      </c>
      <c r="D72" s="21" t="s">
        <v>74</v>
      </c>
      <c r="E72" t="s">
        <v>238</v>
      </c>
      <c r="F72" t="s">
        <v>244</v>
      </c>
      <c r="G72" s="54" t="s">
        <v>75</v>
      </c>
      <c r="H72" s="59" t="s">
        <v>91</v>
      </c>
      <c r="I72" t="s">
        <v>58</v>
      </c>
      <c r="J72" t="s">
        <v>82</v>
      </c>
      <c r="K72" s="31">
        <v>25</v>
      </c>
      <c r="L72" t="s">
        <v>83</v>
      </c>
      <c r="M72" t="s">
        <v>102</v>
      </c>
    </row>
    <row r="73" spans="2:13" x14ac:dyDescent="0.2">
      <c r="B73" s="21">
        <v>38</v>
      </c>
      <c r="C73" s="21">
        <v>3</v>
      </c>
      <c r="D73" s="21" t="s">
        <v>74</v>
      </c>
      <c r="E73" t="s">
        <v>244</v>
      </c>
      <c r="F73" t="s">
        <v>245</v>
      </c>
      <c r="G73" s="54" t="s">
        <v>75</v>
      </c>
      <c r="H73" s="59" t="s">
        <v>91</v>
      </c>
      <c r="I73" t="s">
        <v>58</v>
      </c>
      <c r="J73" t="s">
        <v>84</v>
      </c>
      <c r="K73" s="31">
        <v>25</v>
      </c>
      <c r="L73" s="53" t="s">
        <v>70</v>
      </c>
      <c r="M73" t="s">
        <v>9</v>
      </c>
    </row>
    <row r="74" spans="2:13" x14ac:dyDescent="0.2">
      <c r="B74" s="21">
        <v>38</v>
      </c>
      <c r="C74" s="21">
        <v>3</v>
      </c>
      <c r="D74" s="21" t="s">
        <v>74</v>
      </c>
      <c r="E74" t="s">
        <v>240</v>
      </c>
      <c r="F74" t="s">
        <v>246</v>
      </c>
      <c r="G74" s="54" t="s">
        <v>75</v>
      </c>
      <c r="H74" s="59" t="s">
        <v>91</v>
      </c>
      <c r="I74" t="s">
        <v>58</v>
      </c>
      <c r="J74" t="s">
        <v>63</v>
      </c>
      <c r="K74" s="31">
        <v>25</v>
      </c>
      <c r="L74" s="53" t="s">
        <v>70</v>
      </c>
      <c r="M74" t="s">
        <v>9</v>
      </c>
    </row>
    <row r="75" spans="2:13" x14ac:dyDescent="0.2">
      <c r="B75" s="21">
        <v>38</v>
      </c>
      <c r="C75" s="21">
        <v>3</v>
      </c>
      <c r="D75" s="21" t="s">
        <v>74</v>
      </c>
      <c r="E75" t="s">
        <v>240</v>
      </c>
      <c r="F75" t="s">
        <v>246</v>
      </c>
      <c r="G75" s="54" t="s">
        <v>75</v>
      </c>
      <c r="H75" s="59" t="s">
        <v>91</v>
      </c>
      <c r="I75" t="s">
        <v>58</v>
      </c>
      <c r="J75" t="s">
        <v>82</v>
      </c>
      <c r="K75" s="31">
        <v>25</v>
      </c>
      <c r="L75" t="s">
        <v>83</v>
      </c>
      <c r="M75" t="s">
        <v>102</v>
      </c>
    </row>
    <row r="76" spans="2:13" x14ac:dyDescent="0.2">
      <c r="B76" s="21">
        <v>38</v>
      </c>
      <c r="C76" s="21">
        <v>3</v>
      </c>
      <c r="D76" s="21" t="s">
        <v>74</v>
      </c>
      <c r="E76" t="s">
        <v>246</v>
      </c>
      <c r="F76" t="s">
        <v>241</v>
      </c>
      <c r="G76" s="54" t="s">
        <v>75</v>
      </c>
      <c r="H76" s="59" t="s">
        <v>91</v>
      </c>
      <c r="I76" t="s">
        <v>58</v>
      </c>
      <c r="J76" t="s">
        <v>84</v>
      </c>
      <c r="K76" s="31">
        <v>25</v>
      </c>
      <c r="L76" t="s">
        <v>83</v>
      </c>
      <c r="M76" t="s">
        <v>9</v>
      </c>
    </row>
    <row r="77" spans="2:13" x14ac:dyDescent="0.2">
      <c r="B77" s="21">
        <v>38</v>
      </c>
      <c r="C77" s="21">
        <v>3</v>
      </c>
      <c r="D77" s="21" t="s">
        <v>77</v>
      </c>
      <c r="E77" t="s">
        <v>238</v>
      </c>
      <c r="F77" t="s">
        <v>244</v>
      </c>
      <c r="G77" s="54" t="s">
        <v>92</v>
      </c>
      <c r="H77" s="59" t="s">
        <v>61</v>
      </c>
      <c r="I77" t="s">
        <v>58</v>
      </c>
      <c r="J77" t="s">
        <v>63</v>
      </c>
      <c r="K77" s="31">
        <v>25</v>
      </c>
      <c r="L77" t="s">
        <v>70</v>
      </c>
      <c r="M77" t="s">
        <v>10</v>
      </c>
    </row>
    <row r="78" spans="2:13" x14ac:dyDescent="0.2">
      <c r="B78" s="21">
        <v>38</v>
      </c>
      <c r="C78" s="21">
        <v>3</v>
      </c>
      <c r="D78" s="21" t="s">
        <v>77</v>
      </c>
      <c r="E78" t="s">
        <v>238</v>
      </c>
      <c r="F78" t="s">
        <v>244</v>
      </c>
      <c r="G78" s="54" t="s">
        <v>92</v>
      </c>
      <c r="H78" s="59" t="s">
        <v>61</v>
      </c>
      <c r="I78" t="s">
        <v>58</v>
      </c>
      <c r="J78" t="s">
        <v>82</v>
      </c>
      <c r="K78" s="31">
        <v>25</v>
      </c>
      <c r="L78" t="s">
        <v>83</v>
      </c>
      <c r="M78" t="s">
        <v>102</v>
      </c>
    </row>
    <row r="79" spans="2:13" x14ac:dyDescent="0.2">
      <c r="B79" s="21">
        <v>38</v>
      </c>
      <c r="C79" s="21">
        <v>3</v>
      </c>
      <c r="D79" s="21" t="s">
        <v>77</v>
      </c>
      <c r="E79" t="s">
        <v>244</v>
      </c>
      <c r="F79" t="s">
        <v>245</v>
      </c>
      <c r="G79" s="54" t="s">
        <v>92</v>
      </c>
      <c r="H79" s="59" t="s">
        <v>61</v>
      </c>
      <c r="I79" t="s">
        <v>58</v>
      </c>
      <c r="J79" t="s">
        <v>84</v>
      </c>
      <c r="K79" s="31">
        <v>25</v>
      </c>
      <c r="L79" s="53" t="s">
        <v>70</v>
      </c>
      <c r="M79" t="s">
        <v>10</v>
      </c>
    </row>
    <row r="80" spans="2:13" x14ac:dyDescent="0.2">
      <c r="B80" s="21">
        <v>38</v>
      </c>
      <c r="C80" s="21">
        <v>3</v>
      </c>
      <c r="D80" s="21" t="s">
        <v>77</v>
      </c>
      <c r="E80" t="s">
        <v>240</v>
      </c>
      <c r="F80" t="s">
        <v>246</v>
      </c>
      <c r="G80" s="54" t="s">
        <v>92</v>
      </c>
      <c r="H80" s="59" t="s">
        <v>61</v>
      </c>
      <c r="I80" t="s">
        <v>58</v>
      </c>
      <c r="J80" t="s">
        <v>63</v>
      </c>
      <c r="K80" s="31">
        <v>25</v>
      </c>
      <c r="L80" s="53" t="s">
        <v>70</v>
      </c>
      <c r="M80" t="s">
        <v>10</v>
      </c>
    </row>
    <row r="81" spans="2:13" x14ac:dyDescent="0.2">
      <c r="B81" s="21">
        <v>38</v>
      </c>
      <c r="C81" s="21">
        <v>3</v>
      </c>
      <c r="D81" s="21" t="s">
        <v>77</v>
      </c>
      <c r="E81" t="s">
        <v>240</v>
      </c>
      <c r="F81" t="s">
        <v>246</v>
      </c>
      <c r="G81" s="54" t="s">
        <v>92</v>
      </c>
      <c r="H81" s="59" t="s">
        <v>61</v>
      </c>
      <c r="I81" t="s">
        <v>58</v>
      </c>
      <c r="J81" t="s">
        <v>82</v>
      </c>
      <c r="K81" s="31">
        <v>25</v>
      </c>
      <c r="L81" t="s">
        <v>83</v>
      </c>
      <c r="M81" t="s">
        <v>102</v>
      </c>
    </row>
    <row r="82" spans="2:13" x14ac:dyDescent="0.2">
      <c r="B82" s="21">
        <v>38</v>
      </c>
      <c r="C82" s="21">
        <v>3</v>
      </c>
      <c r="D82" s="21" t="s">
        <v>77</v>
      </c>
      <c r="E82" t="s">
        <v>246</v>
      </c>
      <c r="F82" t="s">
        <v>241</v>
      </c>
      <c r="G82" s="54" t="s">
        <v>92</v>
      </c>
      <c r="H82" s="59" t="s">
        <v>61</v>
      </c>
      <c r="I82" t="s">
        <v>58</v>
      </c>
      <c r="J82" t="s">
        <v>84</v>
      </c>
      <c r="K82" s="31">
        <v>25</v>
      </c>
      <c r="L82" t="s">
        <v>83</v>
      </c>
      <c r="M82" t="s">
        <v>10</v>
      </c>
    </row>
    <row r="83" spans="2:13" x14ac:dyDescent="0.2">
      <c r="B83" s="21">
        <v>38</v>
      </c>
      <c r="C83" s="21">
        <v>3</v>
      </c>
      <c r="D83" s="21" t="s">
        <v>78</v>
      </c>
      <c r="E83" t="s">
        <v>238</v>
      </c>
      <c r="F83" t="s">
        <v>244</v>
      </c>
      <c r="G83" s="54" t="s">
        <v>87</v>
      </c>
      <c r="H83" s="59" t="s">
        <v>93</v>
      </c>
      <c r="I83" t="s">
        <v>58</v>
      </c>
      <c r="J83" t="s">
        <v>63</v>
      </c>
      <c r="K83" s="31">
        <v>25</v>
      </c>
      <c r="L83" t="s">
        <v>70</v>
      </c>
      <c r="M83" t="s">
        <v>10</v>
      </c>
    </row>
    <row r="84" spans="2:13" x14ac:dyDescent="0.2">
      <c r="B84" s="21">
        <v>38</v>
      </c>
      <c r="C84" s="21">
        <v>3</v>
      </c>
      <c r="D84" s="21" t="s">
        <v>78</v>
      </c>
      <c r="E84" t="s">
        <v>238</v>
      </c>
      <c r="F84" t="s">
        <v>244</v>
      </c>
      <c r="G84" s="54" t="s">
        <v>87</v>
      </c>
      <c r="H84" s="59" t="s">
        <v>93</v>
      </c>
      <c r="I84" t="s">
        <v>58</v>
      </c>
      <c r="J84" t="s">
        <v>82</v>
      </c>
      <c r="K84" s="31">
        <v>25</v>
      </c>
      <c r="L84" t="s">
        <v>83</v>
      </c>
      <c r="M84" t="s">
        <v>102</v>
      </c>
    </row>
    <row r="85" spans="2:13" x14ac:dyDescent="0.2">
      <c r="B85" s="21">
        <v>38</v>
      </c>
      <c r="C85" s="21">
        <v>3</v>
      </c>
      <c r="D85" s="21" t="s">
        <v>78</v>
      </c>
      <c r="E85" t="s">
        <v>244</v>
      </c>
      <c r="F85" t="s">
        <v>245</v>
      </c>
      <c r="G85" s="54" t="s">
        <v>87</v>
      </c>
      <c r="H85" s="59" t="s">
        <v>93</v>
      </c>
      <c r="I85" t="s">
        <v>58</v>
      </c>
      <c r="J85" t="s">
        <v>84</v>
      </c>
      <c r="K85" s="31">
        <v>25</v>
      </c>
      <c r="L85" s="53" t="s">
        <v>70</v>
      </c>
      <c r="M85" t="s">
        <v>10</v>
      </c>
    </row>
    <row r="86" spans="2:13" x14ac:dyDescent="0.2">
      <c r="B86" s="21">
        <v>38</v>
      </c>
      <c r="C86" s="21">
        <v>3</v>
      </c>
      <c r="D86" s="21" t="s">
        <v>78</v>
      </c>
      <c r="E86" t="s">
        <v>240</v>
      </c>
      <c r="F86" t="s">
        <v>246</v>
      </c>
      <c r="G86" s="54" t="s">
        <v>87</v>
      </c>
      <c r="H86" s="59" t="s">
        <v>93</v>
      </c>
      <c r="I86" t="s">
        <v>58</v>
      </c>
      <c r="J86" t="s">
        <v>63</v>
      </c>
      <c r="K86" s="31">
        <v>25</v>
      </c>
      <c r="L86" s="53" t="s">
        <v>70</v>
      </c>
      <c r="M86" t="s">
        <v>10</v>
      </c>
    </row>
    <row r="87" spans="2:13" x14ac:dyDescent="0.2">
      <c r="B87" s="21">
        <v>38</v>
      </c>
      <c r="C87" s="21">
        <v>3</v>
      </c>
      <c r="D87" s="21" t="s">
        <v>78</v>
      </c>
      <c r="E87" t="s">
        <v>240</v>
      </c>
      <c r="F87" t="s">
        <v>246</v>
      </c>
      <c r="G87" s="54" t="s">
        <v>87</v>
      </c>
      <c r="H87" s="59" t="s">
        <v>93</v>
      </c>
      <c r="I87" t="s">
        <v>58</v>
      </c>
      <c r="J87" t="s">
        <v>82</v>
      </c>
      <c r="K87" s="31">
        <v>25</v>
      </c>
      <c r="L87" t="s">
        <v>83</v>
      </c>
      <c r="M87" t="s">
        <v>102</v>
      </c>
    </row>
    <row r="88" spans="2:13" x14ac:dyDescent="0.2">
      <c r="B88" s="21">
        <v>38</v>
      </c>
      <c r="C88" s="21">
        <v>3</v>
      </c>
      <c r="D88" s="21" t="s">
        <v>78</v>
      </c>
      <c r="E88" t="s">
        <v>246</v>
      </c>
      <c r="F88" t="s">
        <v>241</v>
      </c>
      <c r="G88" s="54" t="s">
        <v>87</v>
      </c>
      <c r="H88" s="59" t="s">
        <v>93</v>
      </c>
      <c r="I88" t="s">
        <v>58</v>
      </c>
      <c r="J88" t="s">
        <v>84</v>
      </c>
      <c r="K88" s="31">
        <v>25</v>
      </c>
      <c r="L88" t="s">
        <v>83</v>
      </c>
      <c r="M88" t="s">
        <v>10</v>
      </c>
    </row>
    <row r="89" spans="2:13" x14ac:dyDescent="0.2">
      <c r="B89" s="21">
        <v>39</v>
      </c>
      <c r="C89" s="21">
        <v>4</v>
      </c>
      <c r="D89" s="21" t="s">
        <v>57</v>
      </c>
      <c r="E89" t="s">
        <v>238</v>
      </c>
      <c r="F89" t="s">
        <v>244</v>
      </c>
      <c r="G89" s="54" t="s">
        <v>92</v>
      </c>
      <c r="H89" s="59" t="s">
        <v>94</v>
      </c>
      <c r="I89" t="s">
        <v>58</v>
      </c>
      <c r="J89" t="s">
        <v>63</v>
      </c>
      <c r="K89" s="31">
        <v>25</v>
      </c>
      <c r="L89" t="s">
        <v>70</v>
      </c>
      <c r="M89" t="s">
        <v>8</v>
      </c>
    </row>
    <row r="90" spans="2:13" x14ac:dyDescent="0.2">
      <c r="B90" s="21">
        <v>39</v>
      </c>
      <c r="C90" s="21">
        <v>4</v>
      </c>
      <c r="D90" s="21" t="s">
        <v>57</v>
      </c>
      <c r="E90" t="s">
        <v>238</v>
      </c>
      <c r="F90" t="s">
        <v>244</v>
      </c>
      <c r="G90" s="54" t="s">
        <v>92</v>
      </c>
      <c r="H90" s="59" t="s">
        <v>94</v>
      </c>
      <c r="I90" t="s">
        <v>58</v>
      </c>
      <c r="J90" t="s">
        <v>82</v>
      </c>
      <c r="K90" s="31">
        <v>25</v>
      </c>
      <c r="L90" t="s">
        <v>83</v>
      </c>
      <c r="M90" t="s">
        <v>102</v>
      </c>
    </row>
    <row r="91" spans="2:13" x14ac:dyDescent="0.2">
      <c r="B91" s="21">
        <v>39</v>
      </c>
      <c r="C91" s="21">
        <v>4</v>
      </c>
      <c r="D91" s="21" t="s">
        <v>57</v>
      </c>
      <c r="E91" t="s">
        <v>244</v>
      </c>
      <c r="F91" t="s">
        <v>245</v>
      </c>
      <c r="G91" s="54" t="s">
        <v>92</v>
      </c>
      <c r="H91" s="59" t="s">
        <v>94</v>
      </c>
      <c r="I91" t="s">
        <v>58</v>
      </c>
      <c r="J91" t="s">
        <v>84</v>
      </c>
      <c r="K91" s="31">
        <v>25</v>
      </c>
      <c r="L91" s="53" t="s">
        <v>70</v>
      </c>
      <c r="M91" t="s">
        <v>8</v>
      </c>
    </row>
    <row r="92" spans="2:13" x14ac:dyDescent="0.2">
      <c r="B92" s="21">
        <v>39</v>
      </c>
      <c r="C92" s="21">
        <v>4</v>
      </c>
      <c r="D92" s="21" t="s">
        <v>57</v>
      </c>
      <c r="E92" t="s">
        <v>240</v>
      </c>
      <c r="F92" t="s">
        <v>246</v>
      </c>
      <c r="G92" s="54" t="s">
        <v>92</v>
      </c>
      <c r="H92" s="59" t="s">
        <v>94</v>
      </c>
      <c r="I92" t="s">
        <v>58</v>
      </c>
      <c r="J92" t="s">
        <v>63</v>
      </c>
      <c r="K92" s="31">
        <v>25</v>
      </c>
      <c r="L92" s="53" t="s">
        <v>70</v>
      </c>
      <c r="M92" t="s">
        <v>8</v>
      </c>
    </row>
    <row r="93" spans="2:13" x14ac:dyDescent="0.2">
      <c r="B93" s="21">
        <v>39</v>
      </c>
      <c r="C93" s="21">
        <v>4</v>
      </c>
      <c r="D93" s="21" t="s">
        <v>57</v>
      </c>
      <c r="E93" t="s">
        <v>240</v>
      </c>
      <c r="F93" t="s">
        <v>246</v>
      </c>
      <c r="G93" s="54" t="s">
        <v>92</v>
      </c>
      <c r="H93" s="59" t="s">
        <v>94</v>
      </c>
      <c r="I93" t="s">
        <v>58</v>
      </c>
      <c r="J93" t="s">
        <v>82</v>
      </c>
      <c r="K93" s="31">
        <v>25</v>
      </c>
      <c r="L93" t="s">
        <v>83</v>
      </c>
      <c r="M93" t="s">
        <v>102</v>
      </c>
    </row>
    <row r="94" spans="2:13" x14ac:dyDescent="0.2">
      <c r="B94" s="21">
        <v>39</v>
      </c>
      <c r="C94" s="21">
        <v>4</v>
      </c>
      <c r="D94" s="21" t="s">
        <v>57</v>
      </c>
      <c r="E94" t="s">
        <v>246</v>
      </c>
      <c r="F94" t="s">
        <v>241</v>
      </c>
      <c r="G94" s="54" t="s">
        <v>92</v>
      </c>
      <c r="H94" s="59" t="s">
        <v>94</v>
      </c>
      <c r="I94" t="s">
        <v>58</v>
      </c>
      <c r="J94" t="s">
        <v>84</v>
      </c>
      <c r="K94" s="31">
        <v>25</v>
      </c>
      <c r="L94" t="s">
        <v>83</v>
      </c>
      <c r="M94" t="s">
        <v>8</v>
      </c>
    </row>
    <row r="95" spans="2:13" x14ac:dyDescent="0.2">
      <c r="B95" s="21">
        <v>39</v>
      </c>
      <c r="C95" s="21">
        <v>4</v>
      </c>
      <c r="D95" s="21" t="s">
        <v>72</v>
      </c>
      <c r="E95" t="s">
        <v>238</v>
      </c>
      <c r="F95" t="s">
        <v>244</v>
      </c>
      <c r="G95" s="54" t="s">
        <v>73</v>
      </c>
      <c r="I95" t="s">
        <v>58</v>
      </c>
      <c r="J95" t="s">
        <v>63</v>
      </c>
      <c r="K95" s="31">
        <v>25</v>
      </c>
      <c r="L95" t="s">
        <v>70</v>
      </c>
      <c r="M95" t="s">
        <v>11</v>
      </c>
    </row>
    <row r="96" spans="2:13" x14ac:dyDescent="0.2">
      <c r="B96" s="21">
        <v>39</v>
      </c>
      <c r="C96" s="21">
        <v>4</v>
      </c>
      <c r="D96" s="21" t="s">
        <v>72</v>
      </c>
      <c r="E96" t="s">
        <v>238</v>
      </c>
      <c r="F96" t="s">
        <v>244</v>
      </c>
      <c r="G96" s="54" t="s">
        <v>73</v>
      </c>
      <c r="I96" t="s">
        <v>58</v>
      </c>
      <c r="J96" t="s">
        <v>82</v>
      </c>
      <c r="K96" s="31">
        <v>25</v>
      </c>
      <c r="L96" t="s">
        <v>83</v>
      </c>
      <c r="M96" t="s">
        <v>102</v>
      </c>
    </row>
    <row r="97" spans="2:13" x14ac:dyDescent="0.2">
      <c r="B97" s="21">
        <v>39</v>
      </c>
      <c r="C97" s="21">
        <v>4</v>
      </c>
      <c r="D97" s="21" t="s">
        <v>72</v>
      </c>
      <c r="E97" t="s">
        <v>244</v>
      </c>
      <c r="F97" t="s">
        <v>245</v>
      </c>
      <c r="G97" s="54" t="s">
        <v>73</v>
      </c>
      <c r="I97" t="s">
        <v>58</v>
      </c>
      <c r="J97" t="s">
        <v>84</v>
      </c>
      <c r="K97" s="31">
        <v>25</v>
      </c>
      <c r="L97" s="53" t="s">
        <v>70</v>
      </c>
      <c r="M97" s="53" t="s">
        <v>11</v>
      </c>
    </row>
    <row r="98" spans="2:13" x14ac:dyDescent="0.2">
      <c r="B98" s="21">
        <v>39</v>
      </c>
      <c r="C98" s="21">
        <v>4</v>
      </c>
      <c r="D98" s="21" t="s">
        <v>72</v>
      </c>
      <c r="E98" t="s">
        <v>240</v>
      </c>
      <c r="F98" t="s">
        <v>246</v>
      </c>
      <c r="G98" s="54" t="s">
        <v>73</v>
      </c>
      <c r="I98" t="s">
        <v>58</v>
      </c>
      <c r="J98" t="s">
        <v>63</v>
      </c>
      <c r="K98" s="31">
        <v>25</v>
      </c>
      <c r="L98" s="53" t="s">
        <v>70</v>
      </c>
      <c r="M98" s="53" t="s">
        <v>11</v>
      </c>
    </row>
    <row r="99" spans="2:13" x14ac:dyDescent="0.2">
      <c r="B99" s="21">
        <v>39</v>
      </c>
      <c r="C99" s="21">
        <v>4</v>
      </c>
      <c r="D99" s="21" t="s">
        <v>72</v>
      </c>
      <c r="E99" t="s">
        <v>240</v>
      </c>
      <c r="F99" t="s">
        <v>246</v>
      </c>
      <c r="G99" s="54" t="s">
        <v>73</v>
      </c>
      <c r="I99" t="s">
        <v>58</v>
      </c>
      <c r="J99" t="s">
        <v>82</v>
      </c>
      <c r="K99" s="31">
        <v>25</v>
      </c>
      <c r="L99" t="s">
        <v>83</v>
      </c>
      <c r="M99" t="s">
        <v>102</v>
      </c>
    </row>
    <row r="100" spans="2:13" x14ac:dyDescent="0.2">
      <c r="B100" s="21">
        <v>39</v>
      </c>
      <c r="C100" s="21">
        <v>4</v>
      </c>
      <c r="D100" s="21" t="s">
        <v>72</v>
      </c>
      <c r="E100" t="s">
        <v>246</v>
      </c>
      <c r="F100" t="s">
        <v>241</v>
      </c>
      <c r="G100" s="54" t="s">
        <v>73</v>
      </c>
      <c r="I100" t="s">
        <v>58</v>
      </c>
      <c r="J100" t="s">
        <v>84</v>
      </c>
      <c r="K100" s="31">
        <v>25</v>
      </c>
      <c r="L100" t="s">
        <v>83</v>
      </c>
      <c r="M100" s="53" t="s">
        <v>11</v>
      </c>
    </row>
    <row r="101" spans="2:13" x14ac:dyDescent="0.2">
      <c r="B101" s="21">
        <v>39</v>
      </c>
      <c r="C101" s="21">
        <v>4</v>
      </c>
      <c r="D101" s="21" t="s">
        <v>74</v>
      </c>
      <c r="E101" t="s">
        <v>238</v>
      </c>
      <c r="F101" t="s">
        <v>244</v>
      </c>
      <c r="G101" s="54" t="s">
        <v>92</v>
      </c>
      <c r="H101" s="59" t="s">
        <v>95</v>
      </c>
      <c r="I101" t="s">
        <v>58</v>
      </c>
      <c r="J101" t="s">
        <v>63</v>
      </c>
      <c r="K101" s="31">
        <v>25</v>
      </c>
      <c r="L101" t="s">
        <v>70</v>
      </c>
      <c r="M101" t="s">
        <v>8</v>
      </c>
    </row>
    <row r="102" spans="2:13" x14ac:dyDescent="0.2">
      <c r="B102" s="21">
        <v>39</v>
      </c>
      <c r="C102" s="21">
        <v>4</v>
      </c>
      <c r="D102" s="21" t="s">
        <v>74</v>
      </c>
      <c r="E102" t="s">
        <v>238</v>
      </c>
      <c r="F102" t="s">
        <v>244</v>
      </c>
      <c r="G102" s="54" t="s">
        <v>92</v>
      </c>
      <c r="H102" s="59" t="s">
        <v>95</v>
      </c>
      <c r="I102" t="s">
        <v>58</v>
      </c>
      <c r="J102" t="s">
        <v>82</v>
      </c>
      <c r="K102" s="31">
        <v>25</v>
      </c>
      <c r="L102" t="s">
        <v>83</v>
      </c>
      <c r="M102" t="s">
        <v>102</v>
      </c>
    </row>
    <row r="103" spans="2:13" x14ac:dyDescent="0.2">
      <c r="B103" s="21">
        <v>39</v>
      </c>
      <c r="C103" s="21">
        <v>4</v>
      </c>
      <c r="D103" s="21" t="s">
        <v>74</v>
      </c>
      <c r="E103" t="s">
        <v>244</v>
      </c>
      <c r="F103" t="s">
        <v>245</v>
      </c>
      <c r="G103" s="54" t="s">
        <v>92</v>
      </c>
      <c r="H103" s="59" t="s">
        <v>95</v>
      </c>
      <c r="I103" t="s">
        <v>58</v>
      </c>
      <c r="J103" t="s">
        <v>84</v>
      </c>
      <c r="K103" s="31">
        <v>25</v>
      </c>
      <c r="L103" s="53" t="s">
        <v>70</v>
      </c>
      <c r="M103" t="s">
        <v>8</v>
      </c>
    </row>
    <row r="104" spans="2:13" x14ac:dyDescent="0.2">
      <c r="B104" s="21">
        <v>39</v>
      </c>
      <c r="C104" s="21">
        <v>4</v>
      </c>
      <c r="D104" s="21" t="s">
        <v>74</v>
      </c>
      <c r="E104" t="s">
        <v>240</v>
      </c>
      <c r="F104" t="s">
        <v>246</v>
      </c>
      <c r="G104" s="54" t="s">
        <v>92</v>
      </c>
      <c r="H104" s="59" t="s">
        <v>95</v>
      </c>
      <c r="I104" t="s">
        <v>58</v>
      </c>
      <c r="J104" t="s">
        <v>63</v>
      </c>
      <c r="K104" s="31">
        <v>25</v>
      </c>
      <c r="L104" s="53" t="s">
        <v>70</v>
      </c>
      <c r="M104" t="s">
        <v>8</v>
      </c>
    </row>
    <row r="105" spans="2:13" x14ac:dyDescent="0.2">
      <c r="B105" s="21">
        <v>39</v>
      </c>
      <c r="C105" s="21">
        <v>4</v>
      </c>
      <c r="D105" s="21" t="s">
        <v>74</v>
      </c>
      <c r="E105" t="s">
        <v>240</v>
      </c>
      <c r="F105" t="s">
        <v>246</v>
      </c>
      <c r="G105" s="54" t="s">
        <v>92</v>
      </c>
      <c r="H105" s="59" t="s">
        <v>95</v>
      </c>
      <c r="I105" t="s">
        <v>58</v>
      </c>
      <c r="J105" t="s">
        <v>82</v>
      </c>
      <c r="K105" s="31">
        <v>25</v>
      </c>
      <c r="L105" t="s">
        <v>83</v>
      </c>
      <c r="M105" t="s">
        <v>102</v>
      </c>
    </row>
    <row r="106" spans="2:13" x14ac:dyDescent="0.2">
      <c r="B106" s="21">
        <v>39</v>
      </c>
      <c r="C106" s="21">
        <v>4</v>
      </c>
      <c r="D106" s="21" t="s">
        <v>74</v>
      </c>
      <c r="E106" t="s">
        <v>246</v>
      </c>
      <c r="F106" t="s">
        <v>241</v>
      </c>
      <c r="G106" s="54" t="s">
        <v>92</v>
      </c>
      <c r="H106" s="59" t="s">
        <v>95</v>
      </c>
      <c r="I106" t="s">
        <v>58</v>
      </c>
      <c r="J106" t="s">
        <v>84</v>
      </c>
      <c r="K106" s="31">
        <v>25</v>
      </c>
      <c r="L106" t="s">
        <v>83</v>
      </c>
      <c r="M106" t="s">
        <v>8</v>
      </c>
    </row>
    <row r="107" spans="2:13" x14ac:dyDescent="0.2">
      <c r="B107" s="21">
        <v>39</v>
      </c>
      <c r="C107" s="21">
        <v>4</v>
      </c>
      <c r="D107" s="21" t="s">
        <v>77</v>
      </c>
      <c r="E107" t="s">
        <v>238</v>
      </c>
      <c r="F107" t="s">
        <v>244</v>
      </c>
      <c r="G107" s="54" t="s">
        <v>87</v>
      </c>
      <c r="H107" s="59" t="s">
        <v>96</v>
      </c>
      <c r="I107" t="s">
        <v>58</v>
      </c>
      <c r="J107" t="s">
        <v>63</v>
      </c>
      <c r="K107" s="31">
        <v>25</v>
      </c>
      <c r="L107" t="s">
        <v>70</v>
      </c>
      <c r="M107" t="s">
        <v>10</v>
      </c>
    </row>
    <row r="108" spans="2:13" x14ac:dyDescent="0.2">
      <c r="B108" s="21">
        <v>39</v>
      </c>
      <c r="C108" s="21">
        <v>4</v>
      </c>
      <c r="D108" s="21" t="s">
        <v>77</v>
      </c>
      <c r="E108" t="s">
        <v>238</v>
      </c>
      <c r="F108" t="s">
        <v>244</v>
      </c>
      <c r="G108" s="54" t="s">
        <v>87</v>
      </c>
      <c r="H108" s="59" t="s">
        <v>96</v>
      </c>
      <c r="I108" t="s">
        <v>58</v>
      </c>
      <c r="J108" t="s">
        <v>82</v>
      </c>
      <c r="K108" s="31">
        <v>25</v>
      </c>
      <c r="L108" t="s">
        <v>83</v>
      </c>
      <c r="M108" t="s">
        <v>102</v>
      </c>
    </row>
    <row r="109" spans="2:13" x14ac:dyDescent="0.2">
      <c r="B109" s="21">
        <v>39</v>
      </c>
      <c r="C109" s="21">
        <v>4</v>
      </c>
      <c r="D109" s="21" t="s">
        <v>77</v>
      </c>
      <c r="E109" t="s">
        <v>244</v>
      </c>
      <c r="F109" t="s">
        <v>245</v>
      </c>
      <c r="G109" s="54" t="s">
        <v>87</v>
      </c>
      <c r="H109" s="59" t="s">
        <v>96</v>
      </c>
      <c r="I109" t="s">
        <v>58</v>
      </c>
      <c r="J109" t="s">
        <v>84</v>
      </c>
      <c r="K109" s="31">
        <v>25</v>
      </c>
      <c r="L109" s="53" t="s">
        <v>70</v>
      </c>
      <c r="M109" t="s">
        <v>10</v>
      </c>
    </row>
    <row r="110" spans="2:13" x14ac:dyDescent="0.2">
      <c r="B110" s="21">
        <v>39</v>
      </c>
      <c r="C110" s="21">
        <v>4</v>
      </c>
      <c r="D110" s="21" t="s">
        <v>77</v>
      </c>
      <c r="E110" t="s">
        <v>240</v>
      </c>
      <c r="F110" t="s">
        <v>246</v>
      </c>
      <c r="G110" s="54" t="s">
        <v>87</v>
      </c>
      <c r="H110" s="59" t="s">
        <v>96</v>
      </c>
      <c r="I110" t="s">
        <v>58</v>
      </c>
      <c r="J110" t="s">
        <v>63</v>
      </c>
      <c r="K110" s="31">
        <v>25</v>
      </c>
      <c r="L110" s="53" t="s">
        <v>70</v>
      </c>
      <c r="M110" t="s">
        <v>10</v>
      </c>
    </row>
    <row r="111" spans="2:13" x14ac:dyDescent="0.2">
      <c r="B111" s="21">
        <v>39</v>
      </c>
      <c r="C111" s="21">
        <v>4</v>
      </c>
      <c r="D111" s="21" t="s">
        <v>77</v>
      </c>
      <c r="E111" t="s">
        <v>240</v>
      </c>
      <c r="F111" t="s">
        <v>246</v>
      </c>
      <c r="G111" s="54" t="s">
        <v>87</v>
      </c>
      <c r="H111" s="59" t="s">
        <v>96</v>
      </c>
      <c r="I111" t="s">
        <v>58</v>
      </c>
      <c r="J111" t="s">
        <v>82</v>
      </c>
      <c r="K111" s="31">
        <v>25</v>
      </c>
      <c r="L111" t="s">
        <v>83</v>
      </c>
      <c r="M111" t="s">
        <v>102</v>
      </c>
    </row>
    <row r="112" spans="2:13" x14ac:dyDescent="0.2">
      <c r="B112" s="21">
        <v>39</v>
      </c>
      <c r="C112" s="21">
        <v>4</v>
      </c>
      <c r="D112" s="21" t="s">
        <v>77</v>
      </c>
      <c r="E112" t="s">
        <v>246</v>
      </c>
      <c r="F112" t="s">
        <v>241</v>
      </c>
      <c r="G112" s="54" t="s">
        <v>87</v>
      </c>
      <c r="H112" s="59" t="s">
        <v>96</v>
      </c>
      <c r="I112" t="s">
        <v>58</v>
      </c>
      <c r="J112" t="s">
        <v>84</v>
      </c>
      <c r="K112" s="31">
        <v>25</v>
      </c>
      <c r="L112" t="s">
        <v>83</v>
      </c>
      <c r="M112" t="s">
        <v>10</v>
      </c>
    </row>
    <row r="113" spans="2:13" x14ac:dyDescent="0.2">
      <c r="B113" s="21">
        <v>39</v>
      </c>
      <c r="C113" s="21">
        <v>4</v>
      </c>
      <c r="D113" s="21" t="s">
        <v>78</v>
      </c>
      <c r="E113" t="s">
        <v>238</v>
      </c>
      <c r="F113" t="s">
        <v>244</v>
      </c>
      <c r="G113" s="54" t="s">
        <v>92</v>
      </c>
      <c r="H113" s="59" t="s">
        <v>97</v>
      </c>
      <c r="I113" t="s">
        <v>58</v>
      </c>
      <c r="J113" t="s">
        <v>63</v>
      </c>
      <c r="K113" s="31">
        <v>25</v>
      </c>
      <c r="L113" t="s">
        <v>70</v>
      </c>
      <c r="M113" t="s">
        <v>10</v>
      </c>
    </row>
    <row r="114" spans="2:13" x14ac:dyDescent="0.2">
      <c r="B114" s="21">
        <v>39</v>
      </c>
      <c r="C114" s="21">
        <v>4</v>
      </c>
      <c r="D114" s="21" t="s">
        <v>78</v>
      </c>
      <c r="E114" t="s">
        <v>238</v>
      </c>
      <c r="F114" t="s">
        <v>244</v>
      </c>
      <c r="G114" s="54" t="s">
        <v>92</v>
      </c>
      <c r="H114" s="59" t="s">
        <v>97</v>
      </c>
      <c r="I114" t="s">
        <v>58</v>
      </c>
      <c r="J114" t="s">
        <v>82</v>
      </c>
      <c r="K114" s="31">
        <v>25</v>
      </c>
      <c r="L114" t="s">
        <v>83</v>
      </c>
      <c r="M114" t="s">
        <v>102</v>
      </c>
    </row>
    <row r="115" spans="2:13" x14ac:dyDescent="0.2">
      <c r="B115" s="21">
        <v>39</v>
      </c>
      <c r="C115" s="21">
        <v>4</v>
      </c>
      <c r="D115" s="21" t="s">
        <v>78</v>
      </c>
      <c r="E115" t="s">
        <v>244</v>
      </c>
      <c r="F115" t="s">
        <v>245</v>
      </c>
      <c r="G115" s="54" t="s">
        <v>92</v>
      </c>
      <c r="H115" s="59" t="s">
        <v>97</v>
      </c>
      <c r="I115" t="s">
        <v>58</v>
      </c>
      <c r="J115" t="s">
        <v>84</v>
      </c>
      <c r="K115" s="31">
        <v>25</v>
      </c>
      <c r="L115" s="53" t="s">
        <v>70</v>
      </c>
      <c r="M115" t="s">
        <v>10</v>
      </c>
    </row>
    <row r="116" spans="2:13" x14ac:dyDescent="0.2">
      <c r="B116" s="21">
        <v>39</v>
      </c>
      <c r="C116" s="21">
        <v>4</v>
      </c>
      <c r="D116" s="21" t="s">
        <v>78</v>
      </c>
      <c r="E116" t="s">
        <v>240</v>
      </c>
      <c r="F116" t="s">
        <v>246</v>
      </c>
      <c r="G116" s="54" t="s">
        <v>92</v>
      </c>
      <c r="H116" s="59" t="s">
        <v>97</v>
      </c>
      <c r="I116" t="s">
        <v>58</v>
      </c>
      <c r="J116" t="s">
        <v>63</v>
      </c>
      <c r="K116" s="31">
        <v>25</v>
      </c>
      <c r="L116" s="53" t="s">
        <v>70</v>
      </c>
      <c r="M116" t="s">
        <v>10</v>
      </c>
    </row>
    <row r="117" spans="2:13" x14ac:dyDescent="0.2">
      <c r="B117" s="21">
        <v>39</v>
      </c>
      <c r="C117" s="21">
        <v>4</v>
      </c>
      <c r="D117" s="21" t="s">
        <v>78</v>
      </c>
      <c r="E117" t="s">
        <v>240</v>
      </c>
      <c r="F117" t="s">
        <v>246</v>
      </c>
      <c r="G117" s="54" t="s">
        <v>92</v>
      </c>
      <c r="H117" s="59" t="s">
        <v>97</v>
      </c>
      <c r="I117" t="s">
        <v>58</v>
      </c>
      <c r="J117" t="s">
        <v>82</v>
      </c>
      <c r="K117" s="31">
        <v>25</v>
      </c>
      <c r="L117" t="s">
        <v>83</v>
      </c>
      <c r="M117" t="s">
        <v>102</v>
      </c>
    </row>
    <row r="118" spans="2:13" x14ac:dyDescent="0.2">
      <c r="B118" s="21">
        <v>39</v>
      </c>
      <c r="C118" s="21">
        <v>4</v>
      </c>
      <c r="D118" s="21" t="s">
        <v>78</v>
      </c>
      <c r="E118" t="s">
        <v>246</v>
      </c>
      <c r="F118" t="s">
        <v>241</v>
      </c>
      <c r="G118" s="54" t="s">
        <v>92</v>
      </c>
      <c r="H118" s="59" t="s">
        <v>97</v>
      </c>
      <c r="I118" t="s">
        <v>58</v>
      </c>
      <c r="J118" t="s">
        <v>84</v>
      </c>
      <c r="K118" s="31">
        <v>25</v>
      </c>
      <c r="L118" t="s">
        <v>83</v>
      </c>
      <c r="M118" t="s">
        <v>10</v>
      </c>
    </row>
    <row r="119" spans="2:13" x14ac:dyDescent="0.2">
      <c r="B119" s="21">
        <v>40</v>
      </c>
      <c r="C119" s="21">
        <v>5</v>
      </c>
      <c r="D119" s="21" t="s">
        <v>57</v>
      </c>
      <c r="E119" t="s">
        <v>238</v>
      </c>
      <c r="F119" t="s">
        <v>244</v>
      </c>
      <c r="G119" s="54" t="s">
        <v>92</v>
      </c>
      <c r="H119" s="59" t="s">
        <v>98</v>
      </c>
      <c r="I119" t="s">
        <v>58</v>
      </c>
      <c r="J119" t="s">
        <v>63</v>
      </c>
      <c r="K119" s="31">
        <v>25</v>
      </c>
      <c r="L119" t="s">
        <v>70</v>
      </c>
      <c r="M119" t="s">
        <v>8</v>
      </c>
    </row>
    <row r="120" spans="2:13" x14ac:dyDescent="0.2">
      <c r="B120" s="21">
        <v>40</v>
      </c>
      <c r="C120" s="21">
        <v>5</v>
      </c>
      <c r="D120" s="21" t="s">
        <v>57</v>
      </c>
      <c r="E120" t="s">
        <v>238</v>
      </c>
      <c r="F120" t="s">
        <v>244</v>
      </c>
      <c r="G120" s="54" t="s">
        <v>92</v>
      </c>
      <c r="H120" s="59" t="s">
        <v>98</v>
      </c>
      <c r="I120" t="s">
        <v>58</v>
      </c>
      <c r="J120" t="s">
        <v>82</v>
      </c>
      <c r="K120" s="31">
        <v>25</v>
      </c>
      <c r="L120" t="s">
        <v>83</v>
      </c>
      <c r="M120" t="s">
        <v>102</v>
      </c>
    </row>
    <row r="121" spans="2:13" x14ac:dyDescent="0.2">
      <c r="B121" s="21">
        <v>40</v>
      </c>
      <c r="C121" s="21">
        <v>5</v>
      </c>
      <c r="D121" s="21" t="s">
        <v>57</v>
      </c>
      <c r="E121" t="s">
        <v>244</v>
      </c>
      <c r="F121" t="s">
        <v>245</v>
      </c>
      <c r="G121" s="54" t="s">
        <v>92</v>
      </c>
      <c r="H121" s="59" t="s">
        <v>98</v>
      </c>
      <c r="I121" t="s">
        <v>58</v>
      </c>
      <c r="J121" t="s">
        <v>84</v>
      </c>
      <c r="K121" s="31">
        <v>25</v>
      </c>
      <c r="L121" s="53" t="s">
        <v>70</v>
      </c>
      <c r="M121" t="s">
        <v>8</v>
      </c>
    </row>
    <row r="122" spans="2:13" x14ac:dyDescent="0.2">
      <c r="B122" s="21">
        <v>40</v>
      </c>
      <c r="C122" s="21">
        <v>5</v>
      </c>
      <c r="D122" s="21" t="s">
        <v>57</v>
      </c>
      <c r="E122" t="s">
        <v>240</v>
      </c>
      <c r="F122" t="s">
        <v>246</v>
      </c>
      <c r="G122" s="54" t="s">
        <v>92</v>
      </c>
      <c r="H122" s="59" t="s">
        <v>98</v>
      </c>
      <c r="I122" t="s">
        <v>58</v>
      </c>
      <c r="J122" t="s">
        <v>63</v>
      </c>
      <c r="K122" s="31">
        <v>25</v>
      </c>
      <c r="L122" s="53" t="s">
        <v>70</v>
      </c>
      <c r="M122" t="s">
        <v>8</v>
      </c>
    </row>
    <row r="123" spans="2:13" x14ac:dyDescent="0.2">
      <c r="B123" s="21">
        <v>40</v>
      </c>
      <c r="C123" s="21">
        <v>5</v>
      </c>
      <c r="D123" s="21" t="s">
        <v>57</v>
      </c>
      <c r="E123" t="s">
        <v>240</v>
      </c>
      <c r="F123" t="s">
        <v>246</v>
      </c>
      <c r="G123" s="54" t="s">
        <v>92</v>
      </c>
      <c r="H123" s="59" t="s">
        <v>98</v>
      </c>
      <c r="I123" t="s">
        <v>58</v>
      </c>
      <c r="J123" t="s">
        <v>82</v>
      </c>
      <c r="K123" s="31">
        <v>25</v>
      </c>
      <c r="L123" t="s">
        <v>83</v>
      </c>
      <c r="M123" t="s">
        <v>102</v>
      </c>
    </row>
    <row r="124" spans="2:13" x14ac:dyDescent="0.2">
      <c r="B124" s="21">
        <v>40</v>
      </c>
      <c r="C124" s="21">
        <v>5</v>
      </c>
      <c r="D124" s="21" t="s">
        <v>57</v>
      </c>
      <c r="E124" t="s">
        <v>246</v>
      </c>
      <c r="F124" t="s">
        <v>241</v>
      </c>
      <c r="G124" s="54" t="s">
        <v>92</v>
      </c>
      <c r="H124" s="59" t="s">
        <v>98</v>
      </c>
      <c r="I124" t="s">
        <v>58</v>
      </c>
      <c r="J124" t="s">
        <v>84</v>
      </c>
      <c r="K124" s="31">
        <v>25</v>
      </c>
      <c r="L124" t="s">
        <v>83</v>
      </c>
      <c r="M124" t="s">
        <v>8</v>
      </c>
    </row>
    <row r="125" spans="2:13" x14ac:dyDescent="0.2">
      <c r="B125" s="21">
        <v>40</v>
      </c>
      <c r="C125" s="21">
        <v>5</v>
      </c>
      <c r="D125" s="21" t="s">
        <v>72</v>
      </c>
      <c r="E125" t="s">
        <v>238</v>
      </c>
      <c r="F125" t="s">
        <v>244</v>
      </c>
      <c r="G125" s="54" t="s">
        <v>92</v>
      </c>
      <c r="H125" s="59" t="s">
        <v>99</v>
      </c>
      <c r="I125" t="s">
        <v>58</v>
      </c>
      <c r="J125" t="s">
        <v>63</v>
      </c>
      <c r="K125" s="31">
        <v>25</v>
      </c>
      <c r="L125" t="s">
        <v>70</v>
      </c>
      <c r="M125" t="s">
        <v>8</v>
      </c>
    </row>
    <row r="126" spans="2:13" x14ac:dyDescent="0.2">
      <c r="B126" s="21">
        <v>40</v>
      </c>
      <c r="C126" s="21">
        <v>5</v>
      </c>
      <c r="D126" s="21" t="s">
        <v>72</v>
      </c>
      <c r="E126" t="s">
        <v>238</v>
      </c>
      <c r="F126" t="s">
        <v>244</v>
      </c>
      <c r="G126" s="54" t="s">
        <v>92</v>
      </c>
      <c r="H126" s="59" t="s">
        <v>99</v>
      </c>
      <c r="I126" t="s">
        <v>58</v>
      </c>
      <c r="J126" t="s">
        <v>82</v>
      </c>
      <c r="K126" s="31">
        <v>25</v>
      </c>
      <c r="L126" t="s">
        <v>83</v>
      </c>
      <c r="M126" t="s">
        <v>102</v>
      </c>
    </row>
    <row r="127" spans="2:13" x14ac:dyDescent="0.2">
      <c r="B127" s="21">
        <v>40</v>
      </c>
      <c r="C127" s="21">
        <v>5</v>
      </c>
      <c r="D127" s="21" t="s">
        <v>72</v>
      </c>
      <c r="E127" t="s">
        <v>244</v>
      </c>
      <c r="F127" t="s">
        <v>245</v>
      </c>
      <c r="G127" s="54" t="s">
        <v>92</v>
      </c>
      <c r="H127" s="59" t="s">
        <v>99</v>
      </c>
      <c r="I127" t="s">
        <v>58</v>
      </c>
      <c r="J127" t="s">
        <v>84</v>
      </c>
      <c r="K127" s="31">
        <v>25</v>
      </c>
      <c r="L127" s="53" t="s">
        <v>70</v>
      </c>
      <c r="M127" t="s">
        <v>8</v>
      </c>
    </row>
    <row r="128" spans="2:13" x14ac:dyDescent="0.2">
      <c r="B128" s="21">
        <v>40</v>
      </c>
      <c r="C128" s="21">
        <v>5</v>
      </c>
      <c r="D128" s="21" t="s">
        <v>72</v>
      </c>
      <c r="E128" t="s">
        <v>240</v>
      </c>
      <c r="F128" t="s">
        <v>246</v>
      </c>
      <c r="G128" s="54" t="s">
        <v>92</v>
      </c>
      <c r="H128" s="59" t="s">
        <v>99</v>
      </c>
      <c r="I128" t="s">
        <v>58</v>
      </c>
      <c r="J128" t="s">
        <v>63</v>
      </c>
      <c r="K128" s="31">
        <v>25</v>
      </c>
      <c r="L128" s="53" t="s">
        <v>70</v>
      </c>
      <c r="M128" t="s">
        <v>8</v>
      </c>
    </row>
    <row r="129" spans="2:13" x14ac:dyDescent="0.2">
      <c r="B129" s="21">
        <v>40</v>
      </c>
      <c r="C129" s="21">
        <v>5</v>
      </c>
      <c r="D129" s="21" t="s">
        <v>72</v>
      </c>
      <c r="E129" t="s">
        <v>240</v>
      </c>
      <c r="F129" t="s">
        <v>246</v>
      </c>
      <c r="G129" s="54" t="s">
        <v>92</v>
      </c>
      <c r="H129" s="59" t="s">
        <v>99</v>
      </c>
      <c r="I129" t="s">
        <v>58</v>
      </c>
      <c r="J129" t="s">
        <v>82</v>
      </c>
      <c r="K129" s="31">
        <v>25</v>
      </c>
      <c r="L129" t="s">
        <v>83</v>
      </c>
      <c r="M129" t="s">
        <v>102</v>
      </c>
    </row>
    <row r="130" spans="2:13" x14ac:dyDescent="0.2">
      <c r="B130" s="21">
        <v>40</v>
      </c>
      <c r="C130" s="21">
        <v>5</v>
      </c>
      <c r="D130" s="21" t="s">
        <v>72</v>
      </c>
      <c r="E130" t="s">
        <v>246</v>
      </c>
      <c r="F130" t="s">
        <v>241</v>
      </c>
      <c r="G130" s="54" t="s">
        <v>92</v>
      </c>
      <c r="H130" s="59" t="s">
        <v>99</v>
      </c>
      <c r="I130" t="s">
        <v>58</v>
      </c>
      <c r="J130" t="s">
        <v>84</v>
      </c>
      <c r="K130" s="31">
        <v>25</v>
      </c>
      <c r="L130" t="s">
        <v>83</v>
      </c>
      <c r="M130" t="s">
        <v>8</v>
      </c>
    </row>
    <row r="131" spans="2:13" x14ac:dyDescent="0.2">
      <c r="B131" s="21">
        <v>40</v>
      </c>
      <c r="C131" s="21">
        <v>5</v>
      </c>
      <c r="D131" s="21" t="s">
        <v>77</v>
      </c>
      <c r="E131" t="s">
        <v>238</v>
      </c>
      <c r="F131" t="s">
        <v>245</v>
      </c>
      <c r="G131" s="54" t="s">
        <v>135</v>
      </c>
      <c r="H131" s="59" t="s">
        <v>101</v>
      </c>
      <c r="I131" t="s">
        <v>58</v>
      </c>
      <c r="J131" t="s">
        <v>63</v>
      </c>
      <c r="K131" s="31">
        <v>25</v>
      </c>
      <c r="L131" t="s">
        <v>64</v>
      </c>
      <c r="M131" t="s">
        <v>102</v>
      </c>
    </row>
    <row r="132" spans="2:13" x14ac:dyDescent="0.2">
      <c r="B132" s="21">
        <v>40</v>
      </c>
      <c r="C132" s="21">
        <v>5</v>
      </c>
      <c r="D132" s="21" t="s">
        <v>77</v>
      </c>
      <c r="E132" t="s">
        <v>238</v>
      </c>
      <c r="F132" t="s">
        <v>245</v>
      </c>
      <c r="G132" s="54" t="s">
        <v>135</v>
      </c>
      <c r="H132" s="59" t="s">
        <v>101</v>
      </c>
      <c r="I132" t="s">
        <v>58</v>
      </c>
      <c r="J132" t="s">
        <v>82</v>
      </c>
      <c r="K132" s="31">
        <v>25</v>
      </c>
      <c r="L132" t="s">
        <v>103</v>
      </c>
      <c r="M132" t="s">
        <v>102</v>
      </c>
    </row>
    <row r="133" spans="2:13" x14ac:dyDescent="0.2">
      <c r="B133" s="21">
        <v>40</v>
      </c>
      <c r="C133" s="21">
        <v>5</v>
      </c>
      <c r="D133" s="21" t="s">
        <v>77</v>
      </c>
      <c r="E133" t="s">
        <v>238</v>
      </c>
      <c r="F133" t="s">
        <v>245</v>
      </c>
      <c r="G133" s="54" t="s">
        <v>135</v>
      </c>
      <c r="H133" s="59" t="s">
        <v>101</v>
      </c>
      <c r="I133" t="s">
        <v>58</v>
      </c>
      <c r="J133" t="s">
        <v>84</v>
      </c>
      <c r="K133" s="31">
        <v>25</v>
      </c>
      <c r="L133" s="53" t="s">
        <v>70</v>
      </c>
      <c r="M133" t="s">
        <v>102</v>
      </c>
    </row>
    <row r="134" spans="2:13" x14ac:dyDescent="0.2">
      <c r="B134" s="21">
        <v>41</v>
      </c>
      <c r="C134" s="21">
        <v>6</v>
      </c>
      <c r="D134" s="21" t="s">
        <v>57</v>
      </c>
      <c r="E134" t="s">
        <v>238</v>
      </c>
      <c r="F134" t="s">
        <v>245</v>
      </c>
      <c r="G134" s="54" t="s">
        <v>104</v>
      </c>
      <c r="H134" s="59" t="s">
        <v>105</v>
      </c>
      <c r="I134" t="s">
        <v>58</v>
      </c>
      <c r="J134" t="s">
        <v>65</v>
      </c>
      <c r="K134" s="31">
        <v>50</v>
      </c>
      <c r="L134" s="53" t="s">
        <v>66</v>
      </c>
      <c r="M134" t="s">
        <v>106</v>
      </c>
    </row>
    <row r="135" spans="2:13" x14ac:dyDescent="0.2">
      <c r="B135" s="21">
        <v>41</v>
      </c>
      <c r="C135" s="21">
        <v>6</v>
      </c>
      <c r="D135" s="21" t="s">
        <v>57</v>
      </c>
      <c r="E135" t="s">
        <v>238</v>
      </c>
      <c r="F135" t="s">
        <v>245</v>
      </c>
      <c r="G135" s="54" t="s">
        <v>104</v>
      </c>
      <c r="H135" s="59" t="s">
        <v>105</v>
      </c>
      <c r="I135" t="s">
        <v>58</v>
      </c>
      <c r="J135" t="s">
        <v>63</v>
      </c>
      <c r="K135" s="31">
        <v>25</v>
      </c>
      <c r="L135" t="s">
        <v>64</v>
      </c>
      <c r="M135" t="s">
        <v>248</v>
      </c>
    </row>
    <row r="136" spans="2:13" x14ac:dyDescent="0.2">
      <c r="B136" s="21">
        <v>41</v>
      </c>
      <c r="C136" s="21">
        <v>6</v>
      </c>
      <c r="D136" s="21" t="s">
        <v>57</v>
      </c>
      <c r="E136" t="s">
        <v>240</v>
      </c>
      <c r="F136" t="s">
        <v>246</v>
      </c>
      <c r="G136" s="54" t="s">
        <v>174</v>
      </c>
      <c r="H136" s="59" t="s">
        <v>174</v>
      </c>
      <c r="I136" s="54" t="s">
        <v>67</v>
      </c>
      <c r="J136" s="54" t="s">
        <v>67</v>
      </c>
      <c r="K136" s="31">
        <v>4</v>
      </c>
      <c r="L136" s="54" t="s">
        <v>70</v>
      </c>
      <c r="M136" s="54" t="s">
        <v>243</v>
      </c>
    </row>
    <row r="137" spans="2:13" x14ac:dyDescent="0.2">
      <c r="B137" s="21">
        <v>41</v>
      </c>
      <c r="C137" s="21">
        <v>6</v>
      </c>
      <c r="D137" s="21" t="s">
        <v>57</v>
      </c>
      <c r="E137" t="s">
        <v>246</v>
      </c>
      <c r="F137" t="s">
        <v>249</v>
      </c>
      <c r="G137" s="54" t="s">
        <v>104</v>
      </c>
      <c r="H137" s="59" t="s">
        <v>108</v>
      </c>
      <c r="I137" t="s">
        <v>58</v>
      </c>
      <c r="J137" t="s">
        <v>109</v>
      </c>
      <c r="K137" s="31">
        <v>75</v>
      </c>
      <c r="L137" t="s">
        <v>66</v>
      </c>
      <c r="M137" t="s">
        <v>206</v>
      </c>
    </row>
    <row r="138" spans="2:13" x14ac:dyDescent="0.2">
      <c r="B138" s="21">
        <v>41</v>
      </c>
      <c r="C138" s="21">
        <v>6</v>
      </c>
      <c r="D138" s="21" t="s">
        <v>72</v>
      </c>
      <c r="E138" t="s">
        <v>238</v>
      </c>
      <c r="F138" t="s">
        <v>244</v>
      </c>
      <c r="G138" s="54" t="s">
        <v>104</v>
      </c>
      <c r="H138" s="59" t="s">
        <v>111</v>
      </c>
      <c r="I138" t="s">
        <v>58</v>
      </c>
      <c r="J138" t="s">
        <v>63</v>
      </c>
      <c r="K138" s="31">
        <v>25</v>
      </c>
      <c r="L138" t="s">
        <v>64</v>
      </c>
      <c r="M138" t="s">
        <v>9</v>
      </c>
    </row>
    <row r="139" spans="2:13" x14ac:dyDescent="0.2">
      <c r="B139" s="21">
        <v>41</v>
      </c>
      <c r="C139" s="21">
        <v>6</v>
      </c>
      <c r="D139" s="21" t="s">
        <v>72</v>
      </c>
      <c r="E139" t="s">
        <v>244</v>
      </c>
      <c r="F139" t="s">
        <v>245</v>
      </c>
      <c r="G139" s="54" t="s">
        <v>104</v>
      </c>
      <c r="H139" s="59" t="s">
        <v>111</v>
      </c>
      <c r="I139" t="s">
        <v>58</v>
      </c>
      <c r="J139" t="s">
        <v>82</v>
      </c>
      <c r="K139" s="31">
        <v>25</v>
      </c>
      <c r="L139" t="s">
        <v>64</v>
      </c>
      <c r="M139" t="s">
        <v>250</v>
      </c>
    </row>
    <row r="140" spans="2:13" x14ac:dyDescent="0.2">
      <c r="B140" s="21">
        <v>41</v>
      </c>
      <c r="C140" s="21">
        <v>6</v>
      </c>
      <c r="D140" s="21" t="s">
        <v>72</v>
      </c>
      <c r="E140" t="s">
        <v>244</v>
      </c>
      <c r="F140" t="s">
        <v>245</v>
      </c>
      <c r="G140" s="54" t="s">
        <v>104</v>
      </c>
      <c r="H140" s="59" t="s">
        <v>111</v>
      </c>
      <c r="I140" t="s">
        <v>58</v>
      </c>
      <c r="J140" t="s">
        <v>84</v>
      </c>
      <c r="K140" s="31">
        <v>25</v>
      </c>
      <c r="L140" t="s">
        <v>64</v>
      </c>
      <c r="M140" t="s">
        <v>11</v>
      </c>
    </row>
    <row r="141" spans="2:13" x14ac:dyDescent="0.2">
      <c r="B141" s="21">
        <v>41</v>
      </c>
      <c r="C141" s="21">
        <v>6</v>
      </c>
      <c r="D141" s="21" t="s">
        <v>72</v>
      </c>
      <c r="E141" t="s">
        <v>246</v>
      </c>
      <c r="F141" t="s">
        <v>249</v>
      </c>
      <c r="G141" s="54" t="s">
        <v>104</v>
      </c>
      <c r="H141" s="59" t="s">
        <v>108</v>
      </c>
      <c r="I141" t="s">
        <v>58</v>
      </c>
      <c r="J141" t="s">
        <v>109</v>
      </c>
      <c r="K141" s="31">
        <v>75</v>
      </c>
      <c r="L141" t="s">
        <v>66</v>
      </c>
      <c r="M141" s="54" t="s">
        <v>243</v>
      </c>
    </row>
    <row r="142" spans="2:13" x14ac:dyDescent="0.2">
      <c r="B142" s="21">
        <v>41</v>
      </c>
      <c r="C142" s="21">
        <v>6</v>
      </c>
      <c r="D142" s="21" t="s">
        <v>74</v>
      </c>
      <c r="E142" t="s">
        <v>238</v>
      </c>
      <c r="F142" t="s">
        <v>244</v>
      </c>
      <c r="G142" s="54" t="s">
        <v>104</v>
      </c>
      <c r="H142" s="59" t="s">
        <v>111</v>
      </c>
      <c r="I142" t="s">
        <v>58</v>
      </c>
      <c r="J142" t="s">
        <v>63</v>
      </c>
      <c r="K142" s="31">
        <v>25</v>
      </c>
      <c r="L142" t="s">
        <v>64</v>
      </c>
      <c r="M142" t="s">
        <v>9</v>
      </c>
    </row>
    <row r="143" spans="2:13" x14ac:dyDescent="0.2">
      <c r="B143" s="21">
        <v>41</v>
      </c>
      <c r="C143" s="21">
        <v>6</v>
      </c>
      <c r="D143" s="21" t="s">
        <v>74</v>
      </c>
      <c r="E143" t="s">
        <v>244</v>
      </c>
      <c r="F143" t="s">
        <v>245</v>
      </c>
      <c r="G143" s="54" t="s">
        <v>104</v>
      </c>
      <c r="H143" s="59" t="s">
        <v>111</v>
      </c>
      <c r="I143" t="s">
        <v>58</v>
      </c>
      <c r="J143" t="s">
        <v>82</v>
      </c>
      <c r="K143" s="31">
        <v>25</v>
      </c>
      <c r="L143" t="s">
        <v>64</v>
      </c>
      <c r="M143" t="s">
        <v>250</v>
      </c>
    </row>
    <row r="144" spans="2:13" x14ac:dyDescent="0.2">
      <c r="B144" s="21">
        <v>41</v>
      </c>
      <c r="C144" s="21">
        <v>6</v>
      </c>
      <c r="D144" s="21" t="s">
        <v>74</v>
      </c>
      <c r="E144" t="s">
        <v>244</v>
      </c>
      <c r="F144" t="s">
        <v>245</v>
      </c>
      <c r="G144" s="54" t="s">
        <v>104</v>
      </c>
      <c r="H144" s="59" t="s">
        <v>111</v>
      </c>
      <c r="I144" t="s">
        <v>58</v>
      </c>
      <c r="J144" t="s">
        <v>84</v>
      </c>
      <c r="K144" s="31">
        <v>25</v>
      </c>
      <c r="L144" t="s">
        <v>64</v>
      </c>
      <c r="M144" t="s">
        <v>8</v>
      </c>
    </row>
    <row r="145" spans="2:13" x14ac:dyDescent="0.2">
      <c r="B145" s="21">
        <v>41</v>
      </c>
      <c r="C145" s="21">
        <v>6</v>
      </c>
      <c r="D145" s="21" t="s">
        <v>74</v>
      </c>
      <c r="E145" t="s">
        <v>240</v>
      </c>
      <c r="F145" t="s">
        <v>246</v>
      </c>
      <c r="G145" s="54" t="s">
        <v>135</v>
      </c>
      <c r="H145" s="59" t="s">
        <v>113</v>
      </c>
      <c r="I145" t="s">
        <v>58</v>
      </c>
      <c r="J145" t="s">
        <v>109</v>
      </c>
      <c r="K145" s="31">
        <v>25</v>
      </c>
      <c r="L145" t="s">
        <v>64</v>
      </c>
      <c r="M145" t="s">
        <v>206</v>
      </c>
    </row>
    <row r="146" spans="2:13" x14ac:dyDescent="0.2">
      <c r="B146" s="21">
        <v>41</v>
      </c>
      <c r="C146" s="21">
        <v>6</v>
      </c>
      <c r="D146" s="21" t="s">
        <v>78</v>
      </c>
      <c r="E146" t="s">
        <v>238</v>
      </c>
      <c r="F146" t="s">
        <v>251</v>
      </c>
      <c r="G146" s="54" t="s">
        <v>135</v>
      </c>
      <c r="H146" s="59" t="s">
        <v>114</v>
      </c>
      <c r="I146" t="s">
        <v>58</v>
      </c>
      <c r="J146" t="s">
        <v>63</v>
      </c>
      <c r="K146" s="31">
        <v>25</v>
      </c>
      <c r="L146" t="s">
        <v>70</v>
      </c>
      <c r="M146" t="s">
        <v>102</v>
      </c>
    </row>
    <row r="147" spans="2:13" x14ac:dyDescent="0.2">
      <c r="B147" s="21">
        <v>41</v>
      </c>
      <c r="C147" s="21">
        <v>6</v>
      </c>
      <c r="D147" s="21" t="s">
        <v>78</v>
      </c>
      <c r="E147" t="s">
        <v>238</v>
      </c>
      <c r="F147" t="s">
        <v>251</v>
      </c>
      <c r="G147" s="54" t="s">
        <v>135</v>
      </c>
      <c r="H147" s="59" t="s">
        <v>114</v>
      </c>
      <c r="I147" t="s">
        <v>58</v>
      </c>
      <c r="J147" t="s">
        <v>82</v>
      </c>
      <c r="K147" s="31">
        <v>25</v>
      </c>
      <c r="L147" t="s">
        <v>83</v>
      </c>
      <c r="M147" t="s">
        <v>102</v>
      </c>
    </row>
    <row r="148" spans="2:13" x14ac:dyDescent="0.2">
      <c r="B148" s="21">
        <v>41</v>
      </c>
      <c r="C148" s="21">
        <v>6</v>
      </c>
      <c r="D148" s="21" t="s">
        <v>78</v>
      </c>
      <c r="E148" t="s">
        <v>238</v>
      </c>
      <c r="F148" t="s">
        <v>251</v>
      </c>
      <c r="G148" s="54" t="s">
        <v>135</v>
      </c>
      <c r="H148" s="59" t="s">
        <v>114</v>
      </c>
      <c r="I148" t="s">
        <v>58</v>
      </c>
      <c r="J148" t="s">
        <v>84</v>
      </c>
      <c r="K148" s="31">
        <v>25</v>
      </c>
      <c r="L148" t="s">
        <v>103</v>
      </c>
      <c r="M148" t="s">
        <v>102</v>
      </c>
    </row>
    <row r="149" spans="2:13" x14ac:dyDescent="0.2">
      <c r="B149" s="21">
        <v>42</v>
      </c>
      <c r="C149" s="21">
        <v>8</v>
      </c>
      <c r="D149" s="21" t="s">
        <v>57</v>
      </c>
      <c r="E149" t="s">
        <v>238</v>
      </c>
      <c r="F149" t="s">
        <v>252</v>
      </c>
      <c r="G149" s="54" t="s">
        <v>104</v>
      </c>
      <c r="H149" s="59" t="s">
        <v>117</v>
      </c>
      <c r="I149" t="s">
        <v>58</v>
      </c>
      <c r="J149" t="s">
        <v>109</v>
      </c>
      <c r="K149" s="31">
        <v>75</v>
      </c>
      <c r="L149" t="s">
        <v>118</v>
      </c>
      <c r="M149" s="54" t="s">
        <v>243</v>
      </c>
    </row>
    <row r="150" spans="2:13" x14ac:dyDescent="0.2">
      <c r="B150" s="21">
        <v>42</v>
      </c>
      <c r="C150" s="21">
        <v>8</v>
      </c>
      <c r="D150" s="21" t="s">
        <v>72</v>
      </c>
      <c r="E150" t="s">
        <v>238</v>
      </c>
      <c r="F150" t="s">
        <v>252</v>
      </c>
      <c r="G150" s="54" t="s">
        <v>104</v>
      </c>
      <c r="H150" s="59" t="s">
        <v>119</v>
      </c>
      <c r="I150" t="s">
        <v>58</v>
      </c>
      <c r="J150" t="s">
        <v>109</v>
      </c>
      <c r="K150" s="31">
        <v>75</v>
      </c>
      <c r="L150" t="s">
        <v>118</v>
      </c>
      <c r="M150" t="s">
        <v>253</v>
      </c>
    </row>
    <row r="151" spans="2:13" x14ac:dyDescent="0.2">
      <c r="B151" s="21">
        <v>42</v>
      </c>
      <c r="C151" s="21">
        <v>8</v>
      </c>
      <c r="D151" s="21" t="s">
        <v>74</v>
      </c>
      <c r="E151" t="s">
        <v>238</v>
      </c>
      <c r="F151" t="s">
        <v>252</v>
      </c>
      <c r="G151" s="54" t="s">
        <v>104</v>
      </c>
      <c r="H151" s="59" t="s">
        <v>121</v>
      </c>
      <c r="I151" t="s">
        <v>58</v>
      </c>
      <c r="J151" t="s">
        <v>109</v>
      </c>
      <c r="K151" s="31">
        <v>75</v>
      </c>
      <c r="L151" t="s">
        <v>118</v>
      </c>
      <c r="M151" t="s">
        <v>122</v>
      </c>
    </row>
    <row r="152" spans="2:13" x14ac:dyDescent="0.2">
      <c r="B152" s="21">
        <v>42</v>
      </c>
      <c r="C152" s="21">
        <v>8</v>
      </c>
      <c r="D152" s="21" t="s">
        <v>77</v>
      </c>
      <c r="E152" t="s">
        <v>238</v>
      </c>
      <c r="F152" t="s">
        <v>252</v>
      </c>
      <c r="G152" s="54" t="s">
        <v>104</v>
      </c>
      <c r="H152" s="60" t="s">
        <v>123</v>
      </c>
      <c r="I152" t="s">
        <v>58</v>
      </c>
      <c r="J152" t="s">
        <v>109</v>
      </c>
      <c r="K152" s="31">
        <v>75</v>
      </c>
      <c r="L152" t="s">
        <v>118</v>
      </c>
      <c r="M152" t="s">
        <v>254</v>
      </c>
    </row>
    <row r="153" spans="2:13" x14ac:dyDescent="0.2">
      <c r="B153" s="21">
        <v>42</v>
      </c>
      <c r="C153" s="21">
        <v>8</v>
      </c>
      <c r="D153" s="21" t="s">
        <v>78</v>
      </c>
      <c r="E153" t="s">
        <v>238</v>
      </c>
      <c r="F153" t="s">
        <v>245</v>
      </c>
      <c r="G153" s="54" t="s">
        <v>104</v>
      </c>
      <c r="H153" s="59" t="s">
        <v>125</v>
      </c>
      <c r="I153" t="s">
        <v>58</v>
      </c>
      <c r="J153" t="s">
        <v>63</v>
      </c>
      <c r="K153" s="31">
        <v>25</v>
      </c>
      <c r="L153" t="s">
        <v>70</v>
      </c>
      <c r="M153" t="s">
        <v>255</v>
      </c>
    </row>
    <row r="154" spans="2:13" x14ac:dyDescent="0.2">
      <c r="B154" s="21">
        <v>42</v>
      </c>
      <c r="C154" s="21">
        <v>8</v>
      </c>
      <c r="D154" s="21" t="s">
        <v>78</v>
      </c>
      <c r="E154" t="s">
        <v>238</v>
      </c>
      <c r="F154" t="s">
        <v>245</v>
      </c>
      <c r="G154" s="54" t="s">
        <v>104</v>
      </c>
      <c r="H154" s="59" t="s">
        <v>125</v>
      </c>
      <c r="I154" t="s">
        <v>58</v>
      </c>
      <c r="J154" t="s">
        <v>82</v>
      </c>
      <c r="K154" s="31">
        <v>25</v>
      </c>
      <c r="L154" t="s">
        <v>83</v>
      </c>
      <c r="M154" t="s">
        <v>256</v>
      </c>
    </row>
    <row r="155" spans="2:13" x14ac:dyDescent="0.2">
      <c r="B155" s="21">
        <v>42</v>
      </c>
      <c r="C155" s="21">
        <v>8</v>
      </c>
      <c r="D155" s="21" t="s">
        <v>78</v>
      </c>
      <c r="E155" t="s">
        <v>238</v>
      </c>
      <c r="F155" t="s">
        <v>245</v>
      </c>
      <c r="G155" s="54" t="s">
        <v>104</v>
      </c>
      <c r="H155" s="59" t="s">
        <v>125</v>
      </c>
      <c r="I155" t="s">
        <v>128</v>
      </c>
      <c r="J155" t="s">
        <v>84</v>
      </c>
      <c r="K155" s="31">
        <v>25</v>
      </c>
      <c r="L155" t="s">
        <v>103</v>
      </c>
      <c r="M155" t="s">
        <v>257</v>
      </c>
    </row>
    <row r="156" spans="2:13" x14ac:dyDescent="0.2">
      <c r="B156" s="21">
        <v>44</v>
      </c>
      <c r="C156" s="21">
        <v>10</v>
      </c>
      <c r="D156" s="21" t="s">
        <v>57</v>
      </c>
      <c r="E156" t="s">
        <v>238</v>
      </c>
      <c r="F156" t="s">
        <v>244</v>
      </c>
      <c r="G156" s="54" t="s">
        <v>87</v>
      </c>
      <c r="H156" s="59" t="s">
        <v>61</v>
      </c>
      <c r="I156" t="s">
        <v>58</v>
      </c>
      <c r="J156" t="s">
        <v>63</v>
      </c>
      <c r="K156" s="31">
        <v>25</v>
      </c>
      <c r="L156" t="s">
        <v>70</v>
      </c>
      <c r="M156" t="s">
        <v>10</v>
      </c>
    </row>
    <row r="157" spans="2:13" x14ac:dyDescent="0.2">
      <c r="B157" s="21">
        <v>44</v>
      </c>
      <c r="C157" s="21">
        <v>10</v>
      </c>
      <c r="D157" s="21" t="s">
        <v>57</v>
      </c>
      <c r="E157" t="s">
        <v>238</v>
      </c>
      <c r="F157" t="s">
        <v>244</v>
      </c>
      <c r="G157" s="54" t="s">
        <v>87</v>
      </c>
      <c r="H157" s="59" t="s">
        <v>61</v>
      </c>
      <c r="I157" t="s">
        <v>58</v>
      </c>
      <c r="J157" t="s">
        <v>82</v>
      </c>
      <c r="K157" s="31">
        <v>25</v>
      </c>
      <c r="L157" t="s">
        <v>83</v>
      </c>
      <c r="M157" t="s">
        <v>102</v>
      </c>
    </row>
    <row r="158" spans="2:13" x14ac:dyDescent="0.2">
      <c r="B158" s="21">
        <v>44</v>
      </c>
      <c r="C158" s="21">
        <v>10</v>
      </c>
      <c r="D158" s="21" t="s">
        <v>57</v>
      </c>
      <c r="E158" t="s">
        <v>244</v>
      </c>
      <c r="F158" t="s">
        <v>245</v>
      </c>
      <c r="G158" s="54" t="s">
        <v>87</v>
      </c>
      <c r="H158" s="59" t="s">
        <v>61</v>
      </c>
      <c r="I158" t="s">
        <v>58</v>
      </c>
      <c r="J158" t="s">
        <v>84</v>
      </c>
      <c r="K158" s="31">
        <v>25</v>
      </c>
      <c r="L158" s="53" t="s">
        <v>70</v>
      </c>
      <c r="M158" t="s">
        <v>10</v>
      </c>
    </row>
    <row r="159" spans="2:13" x14ac:dyDescent="0.2">
      <c r="B159" s="21">
        <v>44</v>
      </c>
      <c r="C159" s="21">
        <v>10</v>
      </c>
      <c r="D159" s="21" t="s">
        <v>57</v>
      </c>
      <c r="E159" t="s">
        <v>240</v>
      </c>
      <c r="F159" t="s">
        <v>246</v>
      </c>
      <c r="G159" s="54" t="s">
        <v>87</v>
      </c>
      <c r="H159" s="59" t="s">
        <v>61</v>
      </c>
      <c r="I159" t="s">
        <v>58</v>
      </c>
      <c r="J159" t="s">
        <v>63</v>
      </c>
      <c r="K159" s="31">
        <v>25</v>
      </c>
      <c r="L159" s="53" t="s">
        <v>70</v>
      </c>
      <c r="M159" t="s">
        <v>10</v>
      </c>
    </row>
    <row r="160" spans="2:13" x14ac:dyDescent="0.2">
      <c r="B160" s="21">
        <v>44</v>
      </c>
      <c r="C160" s="21">
        <v>10</v>
      </c>
      <c r="D160" s="21" t="s">
        <v>57</v>
      </c>
      <c r="E160" t="s">
        <v>240</v>
      </c>
      <c r="F160" t="s">
        <v>246</v>
      </c>
      <c r="G160" s="54" t="s">
        <v>87</v>
      </c>
      <c r="H160" s="59" t="s">
        <v>61</v>
      </c>
      <c r="I160" t="s">
        <v>58</v>
      </c>
      <c r="J160" t="s">
        <v>82</v>
      </c>
      <c r="K160" s="31">
        <v>25</v>
      </c>
      <c r="L160" t="s">
        <v>83</v>
      </c>
      <c r="M160" t="s">
        <v>102</v>
      </c>
    </row>
    <row r="161" spans="2:13" x14ac:dyDescent="0.2">
      <c r="B161" s="21">
        <v>44</v>
      </c>
      <c r="C161" s="21">
        <v>10</v>
      </c>
      <c r="D161" s="21" t="s">
        <v>57</v>
      </c>
      <c r="E161" t="s">
        <v>246</v>
      </c>
      <c r="F161" t="s">
        <v>241</v>
      </c>
      <c r="G161" s="54" t="s">
        <v>87</v>
      </c>
      <c r="H161" s="59" t="s">
        <v>61</v>
      </c>
      <c r="I161" t="s">
        <v>58</v>
      </c>
      <c r="J161" t="s">
        <v>84</v>
      </c>
      <c r="K161" s="31">
        <v>25</v>
      </c>
      <c r="L161" t="s">
        <v>83</v>
      </c>
      <c r="M161" t="s">
        <v>10</v>
      </c>
    </row>
    <row r="162" spans="2:13" x14ac:dyDescent="0.2">
      <c r="B162" s="21">
        <v>44</v>
      </c>
      <c r="C162" s="21">
        <v>10</v>
      </c>
      <c r="D162" s="21" t="s">
        <v>72</v>
      </c>
      <c r="E162" t="s">
        <v>238</v>
      </c>
      <c r="F162" t="s">
        <v>244</v>
      </c>
      <c r="G162" s="54" t="s">
        <v>87</v>
      </c>
      <c r="H162" s="59" t="s">
        <v>130</v>
      </c>
      <c r="I162" t="s">
        <v>58</v>
      </c>
      <c r="J162" t="s">
        <v>63</v>
      </c>
      <c r="K162" s="31">
        <v>25</v>
      </c>
      <c r="L162" t="s">
        <v>70</v>
      </c>
      <c r="M162" t="s">
        <v>102</v>
      </c>
    </row>
    <row r="163" spans="2:13" x14ac:dyDescent="0.2">
      <c r="B163" s="21">
        <v>44</v>
      </c>
      <c r="C163" s="21">
        <v>10</v>
      </c>
      <c r="D163" s="21" t="s">
        <v>72</v>
      </c>
      <c r="E163" t="s">
        <v>238</v>
      </c>
      <c r="F163" t="s">
        <v>244</v>
      </c>
      <c r="G163" s="54" t="s">
        <v>87</v>
      </c>
      <c r="H163" s="59" t="s">
        <v>130</v>
      </c>
      <c r="I163" t="s">
        <v>58</v>
      </c>
      <c r="J163" t="s">
        <v>82</v>
      </c>
      <c r="K163" s="31">
        <v>25</v>
      </c>
      <c r="L163" t="s">
        <v>83</v>
      </c>
      <c r="M163" t="s">
        <v>102</v>
      </c>
    </row>
    <row r="164" spans="2:13" x14ac:dyDescent="0.2">
      <c r="B164" s="21">
        <v>44</v>
      </c>
      <c r="C164" s="21">
        <v>10</v>
      </c>
      <c r="D164" s="21" t="s">
        <v>72</v>
      </c>
      <c r="E164" t="s">
        <v>244</v>
      </c>
      <c r="F164" t="s">
        <v>245</v>
      </c>
      <c r="G164" s="54" t="s">
        <v>87</v>
      </c>
      <c r="H164" s="59" t="s">
        <v>130</v>
      </c>
      <c r="I164" t="s">
        <v>58</v>
      </c>
      <c r="J164" t="s">
        <v>84</v>
      </c>
      <c r="K164" s="31">
        <v>25</v>
      </c>
      <c r="L164" s="53" t="s">
        <v>70</v>
      </c>
      <c r="M164" t="s">
        <v>102</v>
      </c>
    </row>
    <row r="165" spans="2:13" x14ac:dyDescent="0.2">
      <c r="B165" s="21">
        <v>44</v>
      </c>
      <c r="C165" s="21">
        <v>10</v>
      </c>
      <c r="D165" s="21" t="s">
        <v>72</v>
      </c>
      <c r="E165" t="s">
        <v>240</v>
      </c>
      <c r="F165" t="s">
        <v>246</v>
      </c>
      <c r="G165" s="54" t="s">
        <v>87</v>
      </c>
      <c r="H165" s="59" t="s">
        <v>130</v>
      </c>
      <c r="I165" t="s">
        <v>58</v>
      </c>
      <c r="J165" t="s">
        <v>63</v>
      </c>
      <c r="K165" s="31">
        <v>25</v>
      </c>
      <c r="L165" s="53" t="s">
        <v>70</v>
      </c>
      <c r="M165" t="s">
        <v>102</v>
      </c>
    </row>
    <row r="166" spans="2:13" x14ac:dyDescent="0.2">
      <c r="B166" s="21">
        <v>44</v>
      </c>
      <c r="C166" s="21">
        <v>10</v>
      </c>
      <c r="D166" s="21" t="s">
        <v>72</v>
      </c>
      <c r="E166" t="s">
        <v>240</v>
      </c>
      <c r="F166" t="s">
        <v>246</v>
      </c>
      <c r="G166" s="54" t="s">
        <v>87</v>
      </c>
      <c r="H166" s="59" t="s">
        <v>130</v>
      </c>
      <c r="I166" t="s">
        <v>58</v>
      </c>
      <c r="J166" t="s">
        <v>82</v>
      </c>
      <c r="K166" s="31">
        <v>25</v>
      </c>
      <c r="L166" t="s">
        <v>83</v>
      </c>
      <c r="M166" t="s">
        <v>102</v>
      </c>
    </row>
    <row r="167" spans="2:13" x14ac:dyDescent="0.2">
      <c r="B167" s="21">
        <v>44</v>
      </c>
      <c r="C167" s="21">
        <v>10</v>
      </c>
      <c r="D167" s="21" t="s">
        <v>72</v>
      </c>
      <c r="E167" t="s">
        <v>246</v>
      </c>
      <c r="F167" t="s">
        <v>241</v>
      </c>
      <c r="G167" s="54" t="s">
        <v>87</v>
      </c>
      <c r="H167" s="59" t="s">
        <v>130</v>
      </c>
      <c r="I167" t="s">
        <v>58</v>
      </c>
      <c r="J167" t="s">
        <v>84</v>
      </c>
      <c r="K167" s="31">
        <v>25</v>
      </c>
      <c r="L167" t="s">
        <v>83</v>
      </c>
      <c r="M167" t="s">
        <v>102</v>
      </c>
    </row>
    <row r="168" spans="2:13" x14ac:dyDescent="0.2">
      <c r="B168" s="21">
        <v>44</v>
      </c>
      <c r="C168" s="21">
        <v>10</v>
      </c>
      <c r="D168" s="21" t="s">
        <v>74</v>
      </c>
      <c r="E168" t="s">
        <v>238</v>
      </c>
      <c r="F168" t="s">
        <v>244</v>
      </c>
      <c r="G168" s="54" t="s">
        <v>87</v>
      </c>
      <c r="H168" s="59" t="s">
        <v>131</v>
      </c>
      <c r="I168" t="s">
        <v>58</v>
      </c>
      <c r="J168" t="s">
        <v>63</v>
      </c>
      <c r="K168" s="31">
        <v>25</v>
      </c>
      <c r="L168" t="s">
        <v>70</v>
      </c>
      <c r="M168" t="s">
        <v>10</v>
      </c>
    </row>
    <row r="169" spans="2:13" x14ac:dyDescent="0.2">
      <c r="B169" s="21">
        <v>44</v>
      </c>
      <c r="C169" s="21">
        <v>10</v>
      </c>
      <c r="D169" s="21" t="s">
        <v>74</v>
      </c>
      <c r="E169" t="s">
        <v>238</v>
      </c>
      <c r="F169" t="s">
        <v>244</v>
      </c>
      <c r="G169" s="54" t="s">
        <v>87</v>
      </c>
      <c r="H169" s="59" t="s">
        <v>131</v>
      </c>
      <c r="I169" t="s">
        <v>58</v>
      </c>
      <c r="J169" t="s">
        <v>82</v>
      </c>
      <c r="K169" s="31">
        <v>25</v>
      </c>
      <c r="L169" t="s">
        <v>83</v>
      </c>
      <c r="M169" t="s">
        <v>102</v>
      </c>
    </row>
    <row r="170" spans="2:13" x14ac:dyDescent="0.2">
      <c r="B170" s="21">
        <v>44</v>
      </c>
      <c r="C170" s="21">
        <v>10</v>
      </c>
      <c r="D170" s="21" t="s">
        <v>74</v>
      </c>
      <c r="E170" t="s">
        <v>244</v>
      </c>
      <c r="F170" t="s">
        <v>245</v>
      </c>
      <c r="G170" s="54" t="s">
        <v>87</v>
      </c>
      <c r="H170" s="59" t="s">
        <v>131</v>
      </c>
      <c r="I170" t="s">
        <v>58</v>
      </c>
      <c r="J170" t="s">
        <v>84</v>
      </c>
      <c r="K170" s="31">
        <v>25</v>
      </c>
      <c r="L170" s="53" t="s">
        <v>70</v>
      </c>
      <c r="M170" t="s">
        <v>10</v>
      </c>
    </row>
    <row r="171" spans="2:13" x14ac:dyDescent="0.2">
      <c r="B171" s="21">
        <v>44</v>
      </c>
      <c r="C171" s="21">
        <v>10</v>
      </c>
      <c r="D171" s="21" t="s">
        <v>74</v>
      </c>
      <c r="E171" t="s">
        <v>240</v>
      </c>
      <c r="F171" t="s">
        <v>246</v>
      </c>
      <c r="G171" s="54" t="s">
        <v>87</v>
      </c>
      <c r="H171" s="59" t="s">
        <v>131</v>
      </c>
      <c r="I171" t="s">
        <v>58</v>
      </c>
      <c r="J171" t="s">
        <v>63</v>
      </c>
      <c r="K171" s="31">
        <v>25</v>
      </c>
      <c r="L171" s="53" t="s">
        <v>70</v>
      </c>
      <c r="M171" t="s">
        <v>10</v>
      </c>
    </row>
    <row r="172" spans="2:13" x14ac:dyDescent="0.2">
      <c r="B172" s="21">
        <v>44</v>
      </c>
      <c r="C172" s="21">
        <v>10</v>
      </c>
      <c r="D172" s="21" t="s">
        <v>74</v>
      </c>
      <c r="E172" t="s">
        <v>240</v>
      </c>
      <c r="F172" t="s">
        <v>246</v>
      </c>
      <c r="G172" s="54" t="s">
        <v>87</v>
      </c>
      <c r="H172" s="59" t="s">
        <v>131</v>
      </c>
      <c r="I172" t="s">
        <v>58</v>
      </c>
      <c r="J172" t="s">
        <v>82</v>
      </c>
      <c r="K172" s="31">
        <v>25</v>
      </c>
      <c r="L172" t="s">
        <v>83</v>
      </c>
      <c r="M172" t="s">
        <v>102</v>
      </c>
    </row>
    <row r="173" spans="2:13" x14ac:dyDescent="0.2">
      <c r="B173" s="21">
        <v>44</v>
      </c>
      <c r="C173" s="21">
        <v>10</v>
      </c>
      <c r="D173" s="21" t="s">
        <v>74</v>
      </c>
      <c r="E173" t="s">
        <v>246</v>
      </c>
      <c r="F173" t="s">
        <v>241</v>
      </c>
      <c r="G173" s="54" t="s">
        <v>87</v>
      </c>
      <c r="H173" s="59" t="s">
        <v>131</v>
      </c>
      <c r="I173" t="s">
        <v>58</v>
      </c>
      <c r="J173" t="s">
        <v>84</v>
      </c>
      <c r="K173" s="31">
        <v>25</v>
      </c>
      <c r="L173" t="s">
        <v>83</v>
      </c>
      <c r="M173" t="s">
        <v>10</v>
      </c>
    </row>
    <row r="174" spans="2:13" x14ac:dyDescent="0.2">
      <c r="B174" s="21">
        <v>44</v>
      </c>
      <c r="C174" s="21">
        <v>10</v>
      </c>
      <c r="D174" s="21" t="s">
        <v>77</v>
      </c>
      <c r="E174" t="s">
        <v>238</v>
      </c>
      <c r="F174" t="s">
        <v>244</v>
      </c>
      <c r="G174" s="54" t="s">
        <v>87</v>
      </c>
      <c r="H174" s="59" t="s">
        <v>132</v>
      </c>
      <c r="I174" t="s">
        <v>58</v>
      </c>
      <c r="J174" t="s">
        <v>63</v>
      </c>
      <c r="K174" s="31">
        <v>25</v>
      </c>
      <c r="L174" t="s">
        <v>70</v>
      </c>
      <c r="M174" t="s">
        <v>10</v>
      </c>
    </row>
    <row r="175" spans="2:13" x14ac:dyDescent="0.2">
      <c r="B175" s="21">
        <v>44</v>
      </c>
      <c r="C175" s="21">
        <v>10</v>
      </c>
      <c r="D175" s="21" t="s">
        <v>77</v>
      </c>
      <c r="E175" t="s">
        <v>238</v>
      </c>
      <c r="F175" t="s">
        <v>244</v>
      </c>
      <c r="G175" s="54" t="s">
        <v>87</v>
      </c>
      <c r="H175" s="59" t="s">
        <v>132</v>
      </c>
      <c r="I175" t="s">
        <v>58</v>
      </c>
      <c r="J175" t="s">
        <v>82</v>
      </c>
      <c r="K175" s="31">
        <v>25</v>
      </c>
      <c r="L175" t="s">
        <v>83</v>
      </c>
      <c r="M175" t="s">
        <v>102</v>
      </c>
    </row>
    <row r="176" spans="2:13" x14ac:dyDescent="0.2">
      <c r="B176" s="21">
        <v>44</v>
      </c>
      <c r="C176" s="21">
        <v>10</v>
      </c>
      <c r="D176" s="21" t="s">
        <v>77</v>
      </c>
      <c r="E176" t="s">
        <v>244</v>
      </c>
      <c r="F176" t="s">
        <v>245</v>
      </c>
      <c r="G176" s="54" t="s">
        <v>87</v>
      </c>
      <c r="H176" s="59" t="s">
        <v>132</v>
      </c>
      <c r="I176" t="s">
        <v>58</v>
      </c>
      <c r="J176" t="s">
        <v>84</v>
      </c>
      <c r="K176" s="31">
        <v>25</v>
      </c>
      <c r="L176" s="53" t="s">
        <v>70</v>
      </c>
      <c r="M176" t="s">
        <v>10</v>
      </c>
    </row>
    <row r="177" spans="1:13" x14ac:dyDescent="0.2">
      <c r="B177" s="21">
        <v>44</v>
      </c>
      <c r="C177" s="21">
        <v>10</v>
      </c>
      <c r="D177" s="21" t="s">
        <v>77</v>
      </c>
      <c r="E177" t="s">
        <v>240</v>
      </c>
      <c r="F177" t="s">
        <v>246</v>
      </c>
      <c r="G177" s="54" t="s">
        <v>87</v>
      </c>
      <c r="H177" s="59" t="s">
        <v>132</v>
      </c>
      <c r="I177" t="s">
        <v>58</v>
      </c>
      <c r="J177" t="s">
        <v>63</v>
      </c>
      <c r="K177" s="31">
        <v>25</v>
      </c>
      <c r="L177" s="53" t="s">
        <v>70</v>
      </c>
      <c r="M177" t="s">
        <v>10</v>
      </c>
    </row>
    <row r="178" spans="1:13" x14ac:dyDescent="0.2">
      <c r="B178" s="21">
        <v>44</v>
      </c>
      <c r="C178" s="21">
        <v>10</v>
      </c>
      <c r="D178" s="21" t="s">
        <v>77</v>
      </c>
      <c r="E178" t="s">
        <v>240</v>
      </c>
      <c r="F178" t="s">
        <v>246</v>
      </c>
      <c r="G178" s="54" t="s">
        <v>87</v>
      </c>
      <c r="H178" s="59" t="s">
        <v>132</v>
      </c>
      <c r="I178" t="s">
        <v>58</v>
      </c>
      <c r="J178" t="s">
        <v>82</v>
      </c>
      <c r="K178" s="31">
        <v>25</v>
      </c>
      <c r="L178" t="s">
        <v>83</v>
      </c>
      <c r="M178" t="s">
        <v>102</v>
      </c>
    </row>
    <row r="179" spans="1:13" x14ac:dyDescent="0.2">
      <c r="B179" s="21">
        <v>44</v>
      </c>
      <c r="C179" s="21">
        <v>10</v>
      </c>
      <c r="D179" s="21" t="s">
        <v>77</v>
      </c>
      <c r="E179" t="s">
        <v>246</v>
      </c>
      <c r="F179" t="s">
        <v>241</v>
      </c>
      <c r="G179" s="54" t="s">
        <v>87</v>
      </c>
      <c r="H179" s="59" t="s">
        <v>132</v>
      </c>
      <c r="I179" t="s">
        <v>58</v>
      </c>
      <c r="J179" t="s">
        <v>84</v>
      </c>
      <c r="K179" s="31">
        <v>25</v>
      </c>
      <c r="L179" t="s">
        <v>83</v>
      </c>
      <c r="M179" t="s">
        <v>10</v>
      </c>
    </row>
    <row r="180" spans="1:13" x14ac:dyDescent="0.2">
      <c r="A180" s="53"/>
      <c r="B180" s="61">
        <v>44</v>
      </c>
      <c r="C180" s="61">
        <v>10</v>
      </c>
      <c r="D180" s="61" t="s">
        <v>78</v>
      </c>
      <c r="E180" s="53" t="s">
        <v>238</v>
      </c>
      <c r="F180" s="53" t="s">
        <v>244</v>
      </c>
      <c r="G180" s="65" t="s">
        <v>87</v>
      </c>
      <c r="H180" s="60" t="s">
        <v>133</v>
      </c>
      <c r="I180" t="s">
        <v>58</v>
      </c>
      <c r="J180" s="53" t="s">
        <v>63</v>
      </c>
      <c r="K180" s="62">
        <v>25</v>
      </c>
      <c r="L180" s="53" t="s">
        <v>70</v>
      </c>
      <c r="M180" s="53" t="s">
        <v>10</v>
      </c>
    </row>
    <row r="181" spans="1:13" x14ac:dyDescent="0.2">
      <c r="A181" s="53"/>
      <c r="B181" s="61">
        <v>44</v>
      </c>
      <c r="C181" s="61">
        <v>10</v>
      </c>
      <c r="D181" s="61" t="s">
        <v>78</v>
      </c>
      <c r="E181" s="53" t="s">
        <v>238</v>
      </c>
      <c r="F181" s="53" t="s">
        <v>244</v>
      </c>
      <c r="G181" s="65" t="s">
        <v>87</v>
      </c>
      <c r="H181" s="60" t="s">
        <v>133</v>
      </c>
      <c r="I181" t="s">
        <v>58</v>
      </c>
      <c r="J181" s="53" t="s">
        <v>82</v>
      </c>
      <c r="K181" s="62">
        <v>25</v>
      </c>
      <c r="L181" s="53" t="s">
        <v>83</v>
      </c>
      <c r="M181" s="63" t="s">
        <v>102</v>
      </c>
    </row>
    <row r="182" spans="1:13" x14ac:dyDescent="0.2">
      <c r="A182" s="53"/>
      <c r="B182" s="61">
        <v>44</v>
      </c>
      <c r="C182" s="61">
        <v>10</v>
      </c>
      <c r="D182" s="61" t="s">
        <v>78</v>
      </c>
      <c r="E182" s="53" t="s">
        <v>244</v>
      </c>
      <c r="F182" s="53" t="s">
        <v>245</v>
      </c>
      <c r="G182" s="65" t="s">
        <v>87</v>
      </c>
      <c r="H182" s="60" t="s">
        <v>133</v>
      </c>
      <c r="I182" t="s">
        <v>58</v>
      </c>
      <c r="J182" s="53" t="s">
        <v>84</v>
      </c>
      <c r="K182" s="62">
        <v>25</v>
      </c>
      <c r="L182" s="53" t="s">
        <v>70</v>
      </c>
      <c r="M182" s="53" t="s">
        <v>10</v>
      </c>
    </row>
    <row r="183" spans="1:13" x14ac:dyDescent="0.2">
      <c r="A183" s="53"/>
      <c r="B183" s="61">
        <v>44</v>
      </c>
      <c r="C183" s="61">
        <v>10</v>
      </c>
      <c r="D183" s="61" t="s">
        <v>78</v>
      </c>
      <c r="E183" s="53" t="s">
        <v>240</v>
      </c>
      <c r="F183" s="53" t="s">
        <v>246</v>
      </c>
      <c r="G183" s="65" t="s">
        <v>87</v>
      </c>
      <c r="H183" s="60" t="s">
        <v>133</v>
      </c>
      <c r="I183" t="s">
        <v>58</v>
      </c>
      <c r="J183" s="53" t="s">
        <v>63</v>
      </c>
      <c r="K183" s="62">
        <v>25</v>
      </c>
      <c r="L183" s="53" t="s">
        <v>70</v>
      </c>
      <c r="M183" s="53" t="s">
        <v>10</v>
      </c>
    </row>
    <row r="184" spans="1:13" x14ac:dyDescent="0.2">
      <c r="A184" s="53"/>
      <c r="B184" s="61">
        <v>44</v>
      </c>
      <c r="C184" s="61">
        <v>10</v>
      </c>
      <c r="D184" s="61" t="s">
        <v>78</v>
      </c>
      <c r="E184" s="53" t="s">
        <v>240</v>
      </c>
      <c r="F184" s="53" t="s">
        <v>246</v>
      </c>
      <c r="G184" s="65" t="s">
        <v>87</v>
      </c>
      <c r="H184" s="60" t="s">
        <v>133</v>
      </c>
      <c r="I184" t="s">
        <v>58</v>
      </c>
      <c r="J184" s="53" t="s">
        <v>82</v>
      </c>
      <c r="K184" s="62">
        <v>25</v>
      </c>
      <c r="L184" s="53" t="s">
        <v>83</v>
      </c>
      <c r="M184" s="63" t="s">
        <v>102</v>
      </c>
    </row>
    <row r="185" spans="1:13" x14ac:dyDescent="0.2">
      <c r="A185" s="53"/>
      <c r="B185" s="61">
        <v>44</v>
      </c>
      <c r="C185" s="61">
        <v>10</v>
      </c>
      <c r="D185" s="61" t="s">
        <v>78</v>
      </c>
      <c r="E185" s="53" t="s">
        <v>246</v>
      </c>
      <c r="F185" s="53" t="s">
        <v>241</v>
      </c>
      <c r="G185" s="65" t="s">
        <v>87</v>
      </c>
      <c r="H185" s="60" t="s">
        <v>133</v>
      </c>
      <c r="I185" t="s">
        <v>58</v>
      </c>
      <c r="J185" s="53" t="s">
        <v>84</v>
      </c>
      <c r="K185" s="62">
        <v>25</v>
      </c>
      <c r="L185" s="53" t="s">
        <v>83</v>
      </c>
      <c r="M185" s="53" t="s">
        <v>10</v>
      </c>
    </row>
    <row r="186" spans="1:13" x14ac:dyDescent="0.2">
      <c r="B186" s="21">
        <v>45</v>
      </c>
      <c r="C186" s="21">
        <v>1</v>
      </c>
      <c r="D186" s="21" t="s">
        <v>57</v>
      </c>
      <c r="E186" s="53" t="s">
        <v>238</v>
      </c>
      <c r="F186" s="53" t="s">
        <v>244</v>
      </c>
      <c r="G186" s="54" t="s">
        <v>135</v>
      </c>
      <c r="H186" s="59" t="s">
        <v>137</v>
      </c>
      <c r="I186" t="s">
        <v>134</v>
      </c>
      <c r="J186" s="53" t="s">
        <v>63</v>
      </c>
      <c r="K186" s="31">
        <v>25</v>
      </c>
      <c r="L186" s="53" t="s">
        <v>103</v>
      </c>
      <c r="M186" t="s">
        <v>258</v>
      </c>
    </row>
    <row r="187" spans="1:13" x14ac:dyDescent="0.2">
      <c r="B187" s="21">
        <v>45</v>
      </c>
      <c r="C187" s="21">
        <v>1</v>
      </c>
      <c r="D187" s="21" t="s">
        <v>57</v>
      </c>
      <c r="E187" s="53" t="s">
        <v>244</v>
      </c>
      <c r="F187" s="53" t="s">
        <v>239</v>
      </c>
      <c r="G187" s="54" t="s">
        <v>135</v>
      </c>
      <c r="H187" s="59" t="s">
        <v>137</v>
      </c>
      <c r="I187" t="s">
        <v>134</v>
      </c>
      <c r="J187" s="53" t="s">
        <v>65</v>
      </c>
      <c r="K187" s="31">
        <v>50</v>
      </c>
      <c r="L187" s="53" t="s">
        <v>103</v>
      </c>
      <c r="M187" t="s">
        <v>258</v>
      </c>
    </row>
    <row r="188" spans="1:13" x14ac:dyDescent="0.2">
      <c r="B188" s="21">
        <v>45</v>
      </c>
      <c r="C188" s="21">
        <v>1</v>
      </c>
      <c r="D188" s="21" t="s">
        <v>57</v>
      </c>
      <c r="E188" s="53" t="s">
        <v>240</v>
      </c>
      <c r="F188" s="53" t="s">
        <v>241</v>
      </c>
      <c r="G188" s="54" t="s">
        <v>135</v>
      </c>
      <c r="H188" s="59" t="s">
        <v>140</v>
      </c>
      <c r="I188" t="s">
        <v>134</v>
      </c>
      <c r="J188" s="53" t="s">
        <v>109</v>
      </c>
      <c r="K188" s="31">
        <v>75</v>
      </c>
      <c r="L188" t="s">
        <v>141</v>
      </c>
      <c r="M188" t="s">
        <v>259</v>
      </c>
    </row>
    <row r="189" spans="1:13" x14ac:dyDescent="0.2">
      <c r="B189" s="21">
        <v>45</v>
      </c>
      <c r="C189" s="21">
        <v>1</v>
      </c>
      <c r="D189" s="21" t="s">
        <v>72</v>
      </c>
      <c r="E189" s="53" t="s">
        <v>238</v>
      </c>
      <c r="F189" s="53" t="s">
        <v>239</v>
      </c>
      <c r="G189" s="54" t="s">
        <v>135</v>
      </c>
      <c r="H189" s="59" t="s">
        <v>139</v>
      </c>
      <c r="I189" t="s">
        <v>134</v>
      </c>
      <c r="J189" s="53" t="s">
        <v>109</v>
      </c>
      <c r="K189" s="31">
        <v>75</v>
      </c>
      <c r="L189" t="s">
        <v>141</v>
      </c>
      <c r="M189" t="s">
        <v>259</v>
      </c>
    </row>
    <row r="190" spans="1:13" x14ac:dyDescent="0.2">
      <c r="B190" s="21">
        <v>45</v>
      </c>
      <c r="C190" s="21">
        <v>1</v>
      </c>
      <c r="D190" s="21" t="s">
        <v>72</v>
      </c>
      <c r="E190" s="53" t="s">
        <v>240</v>
      </c>
      <c r="F190" s="53" t="s">
        <v>246</v>
      </c>
      <c r="G190" s="54" t="s">
        <v>175</v>
      </c>
      <c r="H190" s="59" t="s">
        <v>113</v>
      </c>
      <c r="I190" t="s">
        <v>142</v>
      </c>
      <c r="J190" s="53" t="s">
        <v>109</v>
      </c>
      <c r="K190" s="31">
        <v>25</v>
      </c>
      <c r="L190" t="s">
        <v>70</v>
      </c>
      <c r="M190" t="s">
        <v>258</v>
      </c>
    </row>
    <row r="191" spans="1:13" x14ac:dyDescent="0.2">
      <c r="B191" s="21">
        <v>45</v>
      </c>
      <c r="C191" s="21">
        <v>1</v>
      </c>
      <c r="D191" s="21" t="s">
        <v>74</v>
      </c>
      <c r="E191" s="53" t="s">
        <v>238</v>
      </c>
      <c r="F191" s="53" t="s">
        <v>239</v>
      </c>
      <c r="G191" s="54" t="s">
        <v>135</v>
      </c>
      <c r="H191" s="54" t="s">
        <v>144</v>
      </c>
      <c r="I191" t="s">
        <v>134</v>
      </c>
      <c r="J191" s="53" t="s">
        <v>65</v>
      </c>
      <c r="K191" s="31">
        <v>50</v>
      </c>
      <c r="L191" t="s">
        <v>103</v>
      </c>
      <c r="M191" t="s">
        <v>10</v>
      </c>
    </row>
    <row r="192" spans="1:13" x14ac:dyDescent="0.2">
      <c r="B192" s="21">
        <v>45</v>
      </c>
      <c r="C192" s="21">
        <v>1</v>
      </c>
      <c r="D192" s="21" t="s">
        <v>74</v>
      </c>
      <c r="E192" s="53" t="s">
        <v>238</v>
      </c>
      <c r="F192" s="53" t="s">
        <v>239</v>
      </c>
      <c r="G192" s="54" t="s">
        <v>135</v>
      </c>
      <c r="H192" s="54" t="s">
        <v>144</v>
      </c>
      <c r="I192" t="s">
        <v>134</v>
      </c>
      <c r="J192" s="53" t="s">
        <v>63</v>
      </c>
      <c r="K192" s="31">
        <v>25</v>
      </c>
      <c r="L192" t="s">
        <v>70</v>
      </c>
      <c r="M192" t="s">
        <v>8</v>
      </c>
    </row>
    <row r="193" spans="2:13" x14ac:dyDescent="0.2">
      <c r="B193" s="21">
        <v>45</v>
      </c>
      <c r="C193" s="21">
        <v>1</v>
      </c>
      <c r="D193" s="21" t="s">
        <v>77</v>
      </c>
      <c r="E193" s="53" t="s">
        <v>246</v>
      </c>
      <c r="F193" s="53" t="s">
        <v>252</v>
      </c>
      <c r="G193" s="54" t="s">
        <v>135</v>
      </c>
      <c r="H193" s="59" t="s">
        <v>139</v>
      </c>
      <c r="I193" t="s">
        <v>134</v>
      </c>
      <c r="J193" s="53" t="s">
        <v>109</v>
      </c>
      <c r="K193" s="31">
        <v>75</v>
      </c>
      <c r="L193" t="s">
        <v>141</v>
      </c>
      <c r="M193" t="s">
        <v>259</v>
      </c>
    </row>
    <row r="194" spans="2:13" x14ac:dyDescent="0.2">
      <c r="B194" s="21">
        <v>45</v>
      </c>
      <c r="C194" s="21">
        <v>1</v>
      </c>
      <c r="D194" s="21" t="s">
        <v>77</v>
      </c>
      <c r="E194" s="53" t="s">
        <v>238</v>
      </c>
      <c r="F194" s="53" t="s">
        <v>239</v>
      </c>
      <c r="G194" s="54" t="s">
        <v>159</v>
      </c>
      <c r="H194" s="59" t="s">
        <v>147</v>
      </c>
      <c r="I194" t="s">
        <v>145</v>
      </c>
      <c r="J194" s="53" t="s">
        <v>109</v>
      </c>
      <c r="K194" s="31">
        <v>75</v>
      </c>
      <c r="L194" t="s">
        <v>64</v>
      </c>
      <c r="M194" t="s">
        <v>260</v>
      </c>
    </row>
    <row r="195" spans="2:13" x14ac:dyDescent="0.2">
      <c r="B195" s="21">
        <v>45</v>
      </c>
      <c r="C195" s="21">
        <v>1</v>
      </c>
      <c r="D195" s="21" t="s">
        <v>77</v>
      </c>
      <c r="E195" s="53" t="s">
        <v>261</v>
      </c>
      <c r="F195" s="53" t="s">
        <v>245</v>
      </c>
      <c r="G195" s="54" t="s">
        <v>159</v>
      </c>
      <c r="H195" s="59" t="s">
        <v>151</v>
      </c>
      <c r="I195" t="s">
        <v>149</v>
      </c>
      <c r="J195" s="53" t="s">
        <v>109</v>
      </c>
      <c r="K195" s="31">
        <v>75</v>
      </c>
      <c r="L195" t="s">
        <v>103</v>
      </c>
      <c r="M195" t="s">
        <v>10</v>
      </c>
    </row>
    <row r="196" spans="2:13" x14ac:dyDescent="0.2">
      <c r="B196" s="21">
        <v>45</v>
      </c>
      <c r="C196" s="21">
        <v>1</v>
      </c>
      <c r="D196" s="21" t="s">
        <v>78</v>
      </c>
      <c r="E196" s="53" t="s">
        <v>238</v>
      </c>
      <c r="F196" s="53" t="s">
        <v>251</v>
      </c>
      <c r="G196" s="54" t="s">
        <v>87</v>
      </c>
      <c r="H196" s="59" t="s">
        <v>113</v>
      </c>
      <c r="I196" t="s">
        <v>58</v>
      </c>
      <c r="J196" s="53" t="s">
        <v>109</v>
      </c>
      <c r="K196" s="31">
        <v>25</v>
      </c>
      <c r="L196" t="s">
        <v>70</v>
      </c>
      <c r="M196" t="s">
        <v>10</v>
      </c>
    </row>
    <row r="197" spans="2:13" x14ac:dyDescent="0.2">
      <c r="B197" s="21">
        <v>46</v>
      </c>
      <c r="C197" s="21">
        <v>2</v>
      </c>
      <c r="D197" s="21" t="s">
        <v>57</v>
      </c>
      <c r="E197" s="53" t="s">
        <v>238</v>
      </c>
      <c r="F197" s="53" t="s">
        <v>239</v>
      </c>
      <c r="G197" s="54" t="s">
        <v>135</v>
      </c>
      <c r="H197" s="59" t="s">
        <v>154</v>
      </c>
      <c r="I197" t="s">
        <v>134</v>
      </c>
      <c r="J197" s="53" t="s">
        <v>109</v>
      </c>
      <c r="K197" s="31">
        <v>75</v>
      </c>
      <c r="L197" t="s">
        <v>141</v>
      </c>
      <c r="M197" t="s">
        <v>259</v>
      </c>
    </row>
    <row r="198" spans="2:13" x14ac:dyDescent="0.2">
      <c r="B198" s="21">
        <v>46</v>
      </c>
      <c r="C198" s="21">
        <v>2</v>
      </c>
      <c r="D198" s="21" t="s">
        <v>72</v>
      </c>
      <c r="E198" s="53" t="s">
        <v>238</v>
      </c>
      <c r="F198" s="53" t="s">
        <v>239</v>
      </c>
      <c r="G198" s="54" t="s">
        <v>135</v>
      </c>
      <c r="H198" s="59" t="s">
        <v>139</v>
      </c>
      <c r="I198" t="s">
        <v>134</v>
      </c>
      <c r="J198" s="53" t="s">
        <v>109</v>
      </c>
      <c r="K198" s="31">
        <v>75</v>
      </c>
      <c r="L198" t="s">
        <v>155</v>
      </c>
      <c r="M198" t="s">
        <v>259</v>
      </c>
    </row>
    <row r="199" spans="2:13" x14ac:dyDescent="0.2">
      <c r="B199" s="21">
        <v>46</v>
      </c>
      <c r="C199" s="21">
        <v>2</v>
      </c>
      <c r="D199" s="21" t="s">
        <v>74</v>
      </c>
      <c r="E199" s="53" t="s">
        <v>238</v>
      </c>
      <c r="F199" s="53" t="s">
        <v>245</v>
      </c>
      <c r="G199" s="54" t="s">
        <v>135</v>
      </c>
      <c r="H199" s="59" t="s">
        <v>156</v>
      </c>
      <c r="I199" t="s">
        <v>134</v>
      </c>
      <c r="J199" s="53" t="s">
        <v>109</v>
      </c>
      <c r="K199" s="31">
        <v>50</v>
      </c>
      <c r="L199" t="s">
        <v>103</v>
      </c>
      <c r="M199" t="s">
        <v>255</v>
      </c>
    </row>
    <row r="200" spans="2:13" x14ac:dyDescent="0.2">
      <c r="B200" s="21">
        <v>46</v>
      </c>
      <c r="C200" s="21">
        <v>2</v>
      </c>
      <c r="D200" s="21" t="s">
        <v>74</v>
      </c>
      <c r="E200" s="53" t="s">
        <v>240</v>
      </c>
      <c r="F200" s="53" t="s">
        <v>262</v>
      </c>
      <c r="G200" s="54" t="s">
        <v>263</v>
      </c>
      <c r="H200" s="59" t="s">
        <v>61</v>
      </c>
      <c r="I200" t="s">
        <v>157</v>
      </c>
      <c r="J200" s="53" t="s">
        <v>63</v>
      </c>
      <c r="K200" s="31">
        <v>25</v>
      </c>
      <c r="L200" t="s">
        <v>103</v>
      </c>
      <c r="M200" t="s">
        <v>250</v>
      </c>
    </row>
    <row r="201" spans="2:13" x14ac:dyDescent="0.2">
      <c r="B201" s="21">
        <v>46</v>
      </c>
      <c r="C201" s="21">
        <v>2</v>
      </c>
      <c r="D201" s="21" t="s">
        <v>74</v>
      </c>
      <c r="E201" s="53" t="s">
        <v>262</v>
      </c>
      <c r="F201" s="53" t="s">
        <v>252</v>
      </c>
      <c r="G201" s="54" t="s">
        <v>263</v>
      </c>
      <c r="H201" s="59" t="s">
        <v>61</v>
      </c>
      <c r="I201" t="s">
        <v>157</v>
      </c>
      <c r="J201" s="53" t="s">
        <v>65</v>
      </c>
      <c r="K201" s="31">
        <v>50</v>
      </c>
      <c r="L201" t="s">
        <v>103</v>
      </c>
      <c r="M201" t="s">
        <v>250</v>
      </c>
    </row>
    <row r="202" spans="2:13" x14ac:dyDescent="0.2">
      <c r="B202" s="21">
        <v>46</v>
      </c>
      <c r="C202" s="21">
        <v>2</v>
      </c>
      <c r="D202" s="21" t="s">
        <v>77</v>
      </c>
      <c r="E202" s="53" t="s">
        <v>246</v>
      </c>
      <c r="F202" s="53" t="s">
        <v>252</v>
      </c>
      <c r="G202" s="54" t="s">
        <v>135</v>
      </c>
      <c r="H202" s="59" t="s">
        <v>139</v>
      </c>
      <c r="I202" t="s">
        <v>134</v>
      </c>
      <c r="J202" s="53" t="s">
        <v>109</v>
      </c>
      <c r="K202" s="31">
        <v>75</v>
      </c>
      <c r="L202" t="s">
        <v>141</v>
      </c>
      <c r="M202" t="s">
        <v>259</v>
      </c>
    </row>
    <row r="203" spans="2:13" x14ac:dyDescent="0.2">
      <c r="B203" s="21">
        <v>46</v>
      </c>
      <c r="C203" s="21">
        <v>2</v>
      </c>
      <c r="D203" s="21" t="s">
        <v>77</v>
      </c>
      <c r="E203" s="53" t="s">
        <v>238</v>
      </c>
      <c r="F203" s="53" t="s">
        <v>239</v>
      </c>
      <c r="G203" s="54" t="s">
        <v>159</v>
      </c>
      <c r="H203" s="59" t="s">
        <v>147</v>
      </c>
      <c r="I203" t="s">
        <v>145</v>
      </c>
      <c r="J203" s="53" t="s">
        <v>109</v>
      </c>
      <c r="K203" s="31">
        <v>75</v>
      </c>
      <c r="L203" t="s">
        <v>64</v>
      </c>
      <c r="M203" t="s">
        <v>260</v>
      </c>
    </row>
    <row r="204" spans="2:13" x14ac:dyDescent="0.2">
      <c r="B204" s="21">
        <v>46</v>
      </c>
      <c r="C204" s="21">
        <v>2</v>
      </c>
      <c r="D204" s="21" t="s">
        <v>77</v>
      </c>
      <c r="E204" s="53" t="s">
        <v>261</v>
      </c>
      <c r="F204" s="53" t="s">
        <v>245</v>
      </c>
      <c r="G204" s="54" t="s">
        <v>159</v>
      </c>
      <c r="H204" s="59" t="s">
        <v>151</v>
      </c>
      <c r="I204" t="s">
        <v>149</v>
      </c>
      <c r="J204" s="53" t="s">
        <v>109</v>
      </c>
      <c r="K204" s="31">
        <v>75</v>
      </c>
      <c r="L204" t="s">
        <v>103</v>
      </c>
      <c r="M204" t="s">
        <v>10</v>
      </c>
    </row>
    <row r="205" spans="2:13" x14ac:dyDescent="0.2">
      <c r="B205" s="21">
        <v>47</v>
      </c>
      <c r="C205" s="21">
        <v>3</v>
      </c>
      <c r="D205" s="21" t="s">
        <v>72</v>
      </c>
      <c r="E205" s="53" t="s">
        <v>238</v>
      </c>
      <c r="F205" s="53" t="s">
        <v>239</v>
      </c>
      <c r="G205" s="54" t="s">
        <v>135</v>
      </c>
      <c r="H205" s="59" t="s">
        <v>139</v>
      </c>
      <c r="I205" t="s">
        <v>134</v>
      </c>
      <c r="J205" s="53" t="s">
        <v>109</v>
      </c>
      <c r="K205" s="31">
        <v>75</v>
      </c>
      <c r="L205" t="s">
        <v>155</v>
      </c>
      <c r="M205" t="s">
        <v>259</v>
      </c>
    </row>
    <row r="206" spans="2:13" x14ac:dyDescent="0.2">
      <c r="B206" s="21">
        <v>47</v>
      </c>
      <c r="C206" s="21">
        <v>3</v>
      </c>
      <c r="D206" s="21" t="s">
        <v>72</v>
      </c>
      <c r="E206" s="53" t="s">
        <v>245</v>
      </c>
      <c r="F206" s="53" t="s">
        <v>246</v>
      </c>
      <c r="G206" s="54" t="s">
        <v>135</v>
      </c>
      <c r="H206" s="59" t="s">
        <v>160</v>
      </c>
      <c r="I206" t="s">
        <v>134</v>
      </c>
      <c r="J206" s="53" t="s">
        <v>109</v>
      </c>
      <c r="K206" s="31">
        <v>10</v>
      </c>
      <c r="L206" t="s">
        <v>70</v>
      </c>
      <c r="M206" t="s">
        <v>161</v>
      </c>
    </row>
    <row r="207" spans="2:13" x14ac:dyDescent="0.2">
      <c r="B207" s="21">
        <v>47</v>
      </c>
      <c r="C207" s="21">
        <v>3</v>
      </c>
      <c r="D207" s="21" t="s">
        <v>74</v>
      </c>
      <c r="E207" s="53" t="s">
        <v>238</v>
      </c>
      <c r="F207" s="53" t="s">
        <v>245</v>
      </c>
      <c r="G207" s="54" t="s">
        <v>135</v>
      </c>
      <c r="H207" s="59" t="s">
        <v>156</v>
      </c>
      <c r="I207" t="s">
        <v>134</v>
      </c>
      <c r="J207" s="53" t="s">
        <v>109</v>
      </c>
      <c r="K207" s="31">
        <v>50</v>
      </c>
      <c r="L207" t="s">
        <v>103</v>
      </c>
      <c r="M207" t="s">
        <v>255</v>
      </c>
    </row>
    <row r="208" spans="2:13" x14ac:dyDescent="0.2">
      <c r="B208" s="21">
        <v>47</v>
      </c>
      <c r="C208" s="21">
        <v>3</v>
      </c>
      <c r="D208" s="21" t="s">
        <v>74</v>
      </c>
      <c r="E208" s="53" t="s">
        <v>240</v>
      </c>
      <c r="F208" s="53" t="s">
        <v>262</v>
      </c>
      <c r="G208" s="54" t="s">
        <v>263</v>
      </c>
      <c r="H208" s="59" t="s">
        <v>264</v>
      </c>
      <c r="I208" t="s">
        <v>157</v>
      </c>
      <c r="J208" s="53" t="s">
        <v>63</v>
      </c>
      <c r="K208" s="31">
        <v>25</v>
      </c>
      <c r="L208" t="s">
        <v>103</v>
      </c>
      <c r="M208" t="s">
        <v>250</v>
      </c>
    </row>
    <row r="209" spans="2:13" x14ac:dyDescent="0.2">
      <c r="B209" s="21">
        <v>47</v>
      </c>
      <c r="C209" s="21">
        <v>3</v>
      </c>
      <c r="D209" s="21" t="s">
        <v>74</v>
      </c>
      <c r="E209" s="53" t="s">
        <v>262</v>
      </c>
      <c r="F209" s="53" t="s">
        <v>252</v>
      </c>
      <c r="G209" s="54" t="s">
        <v>263</v>
      </c>
      <c r="H209" s="59" t="s">
        <v>264</v>
      </c>
      <c r="I209" t="s">
        <v>157</v>
      </c>
      <c r="J209" s="53" t="s">
        <v>65</v>
      </c>
      <c r="K209" s="31">
        <v>50</v>
      </c>
      <c r="L209" t="s">
        <v>103</v>
      </c>
      <c r="M209" t="s">
        <v>250</v>
      </c>
    </row>
    <row r="210" spans="2:13" x14ac:dyDescent="0.2">
      <c r="B210" s="21">
        <v>47</v>
      </c>
      <c r="C210" s="21">
        <v>3</v>
      </c>
      <c r="D210" s="21" t="s">
        <v>77</v>
      </c>
      <c r="E210" s="53" t="s">
        <v>238</v>
      </c>
      <c r="F210" s="53" t="s">
        <v>239</v>
      </c>
      <c r="G210" s="54" t="s">
        <v>159</v>
      </c>
      <c r="H210" s="59" t="s">
        <v>147</v>
      </c>
      <c r="I210" t="s">
        <v>145</v>
      </c>
      <c r="J210" s="53" t="s">
        <v>109</v>
      </c>
      <c r="K210" s="31">
        <v>75</v>
      </c>
      <c r="L210" t="s">
        <v>64</v>
      </c>
      <c r="M210" t="s">
        <v>260</v>
      </c>
    </row>
    <row r="211" spans="2:13" x14ac:dyDescent="0.2">
      <c r="B211" s="21">
        <v>47</v>
      </c>
      <c r="C211" s="21">
        <v>3</v>
      </c>
      <c r="D211" s="21" t="s">
        <v>77</v>
      </c>
      <c r="E211" s="53" t="s">
        <v>261</v>
      </c>
      <c r="F211" s="53" t="s">
        <v>245</v>
      </c>
      <c r="G211" s="54" t="s">
        <v>159</v>
      </c>
      <c r="H211" s="59" t="s">
        <v>151</v>
      </c>
      <c r="I211" t="s">
        <v>149</v>
      </c>
      <c r="J211" s="53" t="s">
        <v>109</v>
      </c>
      <c r="K211" s="31">
        <v>75</v>
      </c>
      <c r="L211" t="s">
        <v>103</v>
      </c>
      <c r="M211" t="s">
        <v>10</v>
      </c>
    </row>
    <row r="212" spans="2:13" x14ac:dyDescent="0.2">
      <c r="B212" s="21">
        <v>47</v>
      </c>
      <c r="C212" s="21">
        <v>3</v>
      </c>
      <c r="D212" s="21" t="s">
        <v>77</v>
      </c>
      <c r="E212" s="53" t="s">
        <v>246</v>
      </c>
      <c r="F212" s="53" t="s">
        <v>252</v>
      </c>
      <c r="G212" s="54" t="s">
        <v>135</v>
      </c>
      <c r="H212" s="59" t="s">
        <v>139</v>
      </c>
      <c r="I212" t="s">
        <v>134</v>
      </c>
      <c r="J212" s="53" t="s">
        <v>109</v>
      </c>
      <c r="K212" s="31">
        <v>75</v>
      </c>
      <c r="L212" t="s">
        <v>155</v>
      </c>
      <c r="M212" t="s">
        <v>259</v>
      </c>
    </row>
    <row r="213" spans="2:13" x14ac:dyDescent="0.2">
      <c r="B213" s="21">
        <v>47</v>
      </c>
      <c r="C213" s="21">
        <v>3</v>
      </c>
      <c r="D213" s="21" t="s">
        <v>78</v>
      </c>
      <c r="E213" s="53" t="s">
        <v>238</v>
      </c>
      <c r="F213" s="53" t="s">
        <v>239</v>
      </c>
      <c r="G213" s="54" t="s">
        <v>135</v>
      </c>
      <c r="H213" s="59" t="s">
        <v>164</v>
      </c>
      <c r="I213" t="s">
        <v>134</v>
      </c>
      <c r="J213" s="53" t="s">
        <v>109</v>
      </c>
      <c r="K213" s="31">
        <v>75</v>
      </c>
      <c r="L213" t="s">
        <v>155</v>
      </c>
      <c r="M213" t="s">
        <v>259</v>
      </c>
    </row>
    <row r="214" spans="2:13" x14ac:dyDescent="0.2">
      <c r="B214" s="21">
        <v>48</v>
      </c>
      <c r="C214" s="21">
        <v>4</v>
      </c>
      <c r="D214" s="21" t="s">
        <v>57</v>
      </c>
      <c r="E214" s="53" t="s">
        <v>238</v>
      </c>
      <c r="F214" s="53" t="s">
        <v>239</v>
      </c>
      <c r="G214" s="54" t="s">
        <v>135</v>
      </c>
      <c r="H214" s="59" t="s">
        <v>154</v>
      </c>
      <c r="I214" t="s">
        <v>134</v>
      </c>
      <c r="J214" s="53" t="s">
        <v>109</v>
      </c>
      <c r="K214" s="31">
        <v>75</v>
      </c>
      <c r="L214" t="s">
        <v>141</v>
      </c>
      <c r="M214" t="s">
        <v>259</v>
      </c>
    </row>
    <row r="215" spans="2:13" x14ac:dyDescent="0.2">
      <c r="B215" s="21">
        <v>48</v>
      </c>
      <c r="C215" s="21">
        <v>4</v>
      </c>
      <c r="D215" s="21" t="s">
        <v>72</v>
      </c>
      <c r="E215" s="53" t="s">
        <v>238</v>
      </c>
      <c r="F215" s="53" t="s">
        <v>239</v>
      </c>
      <c r="G215" s="54" t="s">
        <v>135</v>
      </c>
      <c r="H215" s="59" t="s">
        <v>139</v>
      </c>
      <c r="I215" t="s">
        <v>134</v>
      </c>
      <c r="J215" s="53" t="s">
        <v>109</v>
      </c>
      <c r="K215" s="31">
        <v>75</v>
      </c>
      <c r="L215" t="s">
        <v>155</v>
      </c>
      <c r="M215" t="s">
        <v>259</v>
      </c>
    </row>
    <row r="216" spans="2:13" x14ac:dyDescent="0.2">
      <c r="B216" s="21">
        <v>48</v>
      </c>
      <c r="C216" s="21">
        <v>4</v>
      </c>
      <c r="D216" s="21" t="s">
        <v>74</v>
      </c>
      <c r="E216" s="53" t="s">
        <v>238</v>
      </c>
      <c r="F216" s="53" t="s">
        <v>245</v>
      </c>
      <c r="G216" s="54" t="s">
        <v>135</v>
      </c>
      <c r="H216" s="59" t="s">
        <v>156</v>
      </c>
      <c r="I216" t="s">
        <v>134</v>
      </c>
      <c r="J216" s="53" t="s">
        <v>109</v>
      </c>
      <c r="K216" s="31">
        <v>50</v>
      </c>
      <c r="L216" t="s">
        <v>103</v>
      </c>
      <c r="M216" t="s">
        <v>255</v>
      </c>
    </row>
    <row r="217" spans="2:13" x14ac:dyDescent="0.2">
      <c r="B217" s="21">
        <v>48</v>
      </c>
      <c r="C217" s="21">
        <v>4</v>
      </c>
      <c r="D217" s="21" t="s">
        <v>74</v>
      </c>
      <c r="E217" s="53" t="s">
        <v>240</v>
      </c>
      <c r="F217" s="53" t="s">
        <v>262</v>
      </c>
      <c r="G217" s="54" t="s">
        <v>263</v>
      </c>
      <c r="H217" s="59" t="s">
        <v>264</v>
      </c>
      <c r="I217" t="s">
        <v>157</v>
      </c>
      <c r="J217" s="53" t="s">
        <v>63</v>
      </c>
      <c r="K217" s="31">
        <v>25</v>
      </c>
      <c r="L217" t="s">
        <v>103</v>
      </c>
      <c r="M217" t="s">
        <v>250</v>
      </c>
    </row>
    <row r="218" spans="2:13" x14ac:dyDescent="0.2">
      <c r="B218" s="21">
        <v>48</v>
      </c>
      <c r="C218" s="21">
        <v>4</v>
      </c>
      <c r="D218" s="21" t="s">
        <v>74</v>
      </c>
      <c r="E218" s="53" t="s">
        <v>262</v>
      </c>
      <c r="F218" s="53" t="s">
        <v>252</v>
      </c>
      <c r="G218" s="54" t="s">
        <v>263</v>
      </c>
      <c r="H218" s="59" t="s">
        <v>264</v>
      </c>
      <c r="I218" t="s">
        <v>157</v>
      </c>
      <c r="J218" s="53" t="s">
        <v>65</v>
      </c>
      <c r="K218" s="31">
        <v>50</v>
      </c>
      <c r="L218" t="s">
        <v>103</v>
      </c>
      <c r="M218" t="s">
        <v>250</v>
      </c>
    </row>
    <row r="219" spans="2:13" x14ac:dyDescent="0.2">
      <c r="B219" s="21">
        <v>48</v>
      </c>
      <c r="C219" s="21">
        <v>4</v>
      </c>
      <c r="D219" s="21" t="s">
        <v>77</v>
      </c>
      <c r="E219" s="53" t="s">
        <v>238</v>
      </c>
      <c r="F219" s="53" t="s">
        <v>239</v>
      </c>
      <c r="G219" s="54" t="s">
        <v>159</v>
      </c>
      <c r="H219" s="59" t="s">
        <v>147</v>
      </c>
      <c r="I219" t="s">
        <v>145</v>
      </c>
      <c r="J219" s="53" t="s">
        <v>109</v>
      </c>
      <c r="K219" s="31">
        <v>75</v>
      </c>
      <c r="L219" t="s">
        <v>64</v>
      </c>
      <c r="M219" t="s">
        <v>260</v>
      </c>
    </row>
    <row r="220" spans="2:13" x14ac:dyDescent="0.2">
      <c r="B220" s="21">
        <v>48</v>
      </c>
      <c r="C220" s="21">
        <v>4</v>
      </c>
      <c r="D220" s="21" t="s">
        <v>77</v>
      </c>
      <c r="E220" s="53" t="s">
        <v>261</v>
      </c>
      <c r="F220" s="53" t="s">
        <v>245</v>
      </c>
      <c r="G220" s="54" t="s">
        <v>159</v>
      </c>
      <c r="H220" s="59" t="s">
        <v>151</v>
      </c>
      <c r="I220" t="s">
        <v>149</v>
      </c>
      <c r="J220" s="53" t="s">
        <v>109</v>
      </c>
      <c r="K220" s="31">
        <v>75</v>
      </c>
      <c r="L220" t="s">
        <v>103</v>
      </c>
      <c r="M220" t="s">
        <v>10</v>
      </c>
    </row>
    <row r="221" spans="2:13" x14ac:dyDescent="0.2">
      <c r="B221" s="21">
        <v>48</v>
      </c>
      <c r="C221" s="21">
        <v>4</v>
      </c>
      <c r="D221" s="21" t="s">
        <v>77</v>
      </c>
      <c r="E221" s="53" t="s">
        <v>246</v>
      </c>
      <c r="F221" s="53" t="s">
        <v>252</v>
      </c>
      <c r="G221" s="54" t="s">
        <v>135</v>
      </c>
      <c r="H221" s="59" t="s">
        <v>139</v>
      </c>
      <c r="I221" t="s">
        <v>134</v>
      </c>
      <c r="J221" s="53" t="s">
        <v>109</v>
      </c>
      <c r="K221" s="31">
        <v>75</v>
      </c>
      <c r="L221" t="s">
        <v>155</v>
      </c>
      <c r="M221" t="s">
        <v>259</v>
      </c>
    </row>
    <row r="222" spans="2:13" x14ac:dyDescent="0.2">
      <c r="B222" s="21">
        <v>49</v>
      </c>
      <c r="C222" s="21">
        <v>5</v>
      </c>
      <c r="D222" s="21" t="s">
        <v>72</v>
      </c>
      <c r="E222" s="53" t="s">
        <v>238</v>
      </c>
      <c r="F222" s="53" t="s">
        <v>239</v>
      </c>
      <c r="G222" s="54" t="s">
        <v>135</v>
      </c>
      <c r="H222" s="59" t="s">
        <v>139</v>
      </c>
      <c r="I222" t="s">
        <v>134</v>
      </c>
      <c r="J222" s="53" t="s">
        <v>109</v>
      </c>
      <c r="K222" s="31">
        <v>75</v>
      </c>
      <c r="L222" t="s">
        <v>155</v>
      </c>
      <c r="M222" t="s">
        <v>259</v>
      </c>
    </row>
    <row r="223" spans="2:13" x14ac:dyDescent="0.2">
      <c r="B223" s="21">
        <v>49</v>
      </c>
      <c r="C223" s="21">
        <v>5</v>
      </c>
      <c r="D223" s="21" t="s">
        <v>72</v>
      </c>
      <c r="E223" s="53" t="s">
        <v>245</v>
      </c>
      <c r="F223" s="53" t="s">
        <v>246</v>
      </c>
      <c r="G223" s="54" t="s">
        <v>135</v>
      </c>
      <c r="H223" s="59" t="s">
        <v>160</v>
      </c>
      <c r="I223" t="s">
        <v>134</v>
      </c>
      <c r="J223" s="53" t="s">
        <v>109</v>
      </c>
      <c r="K223" s="31">
        <v>10</v>
      </c>
      <c r="L223" t="s">
        <v>70</v>
      </c>
      <c r="M223" t="s">
        <v>161</v>
      </c>
    </row>
    <row r="224" spans="2:13" x14ac:dyDescent="0.2">
      <c r="B224" s="21">
        <v>49</v>
      </c>
      <c r="C224" s="21">
        <v>5</v>
      </c>
      <c r="D224" s="21" t="s">
        <v>74</v>
      </c>
      <c r="E224" s="53" t="s">
        <v>238</v>
      </c>
      <c r="F224" s="53" t="s">
        <v>245</v>
      </c>
      <c r="G224" s="54" t="s">
        <v>135</v>
      </c>
      <c r="H224" s="59" t="s">
        <v>156</v>
      </c>
      <c r="I224" t="s">
        <v>134</v>
      </c>
      <c r="J224" s="53" t="s">
        <v>109</v>
      </c>
      <c r="K224" s="31">
        <v>50</v>
      </c>
      <c r="L224" t="s">
        <v>103</v>
      </c>
      <c r="M224" t="s">
        <v>255</v>
      </c>
    </row>
    <row r="225" spans="2:13" x14ac:dyDescent="0.2">
      <c r="B225" s="21">
        <v>49</v>
      </c>
      <c r="C225" s="21">
        <v>5</v>
      </c>
      <c r="D225" s="21" t="s">
        <v>74</v>
      </c>
      <c r="E225" s="53" t="s">
        <v>240</v>
      </c>
      <c r="F225" s="53" t="s">
        <v>262</v>
      </c>
      <c r="G225" s="54" t="s">
        <v>263</v>
      </c>
      <c r="H225" s="59" t="s">
        <v>264</v>
      </c>
      <c r="I225" t="s">
        <v>157</v>
      </c>
      <c r="J225" s="53" t="s">
        <v>63</v>
      </c>
      <c r="K225" s="31">
        <v>25</v>
      </c>
      <c r="L225" t="s">
        <v>103</v>
      </c>
      <c r="M225" t="s">
        <v>250</v>
      </c>
    </row>
    <row r="226" spans="2:13" x14ac:dyDescent="0.2">
      <c r="B226" s="21">
        <v>49</v>
      </c>
      <c r="C226" s="21">
        <v>5</v>
      </c>
      <c r="D226" s="21" t="s">
        <v>74</v>
      </c>
      <c r="E226" s="53" t="s">
        <v>262</v>
      </c>
      <c r="F226" s="53" t="s">
        <v>252</v>
      </c>
      <c r="G226" s="54" t="s">
        <v>263</v>
      </c>
      <c r="H226" s="59" t="s">
        <v>264</v>
      </c>
      <c r="I226" t="s">
        <v>157</v>
      </c>
      <c r="J226" s="53" t="s">
        <v>65</v>
      </c>
      <c r="K226" s="31">
        <v>50</v>
      </c>
      <c r="L226" t="s">
        <v>103</v>
      </c>
      <c r="M226" t="s">
        <v>250</v>
      </c>
    </row>
    <row r="227" spans="2:13" x14ac:dyDescent="0.2">
      <c r="B227" s="21">
        <v>49</v>
      </c>
      <c r="C227" s="21">
        <v>5</v>
      </c>
      <c r="D227" s="21" t="s">
        <v>77</v>
      </c>
      <c r="E227" s="53" t="s">
        <v>238</v>
      </c>
      <c r="F227" s="53" t="s">
        <v>239</v>
      </c>
      <c r="G227" s="54" t="s">
        <v>159</v>
      </c>
      <c r="H227" s="59" t="s">
        <v>147</v>
      </c>
      <c r="I227" t="s">
        <v>145</v>
      </c>
      <c r="J227" s="53" t="s">
        <v>109</v>
      </c>
      <c r="K227" s="31">
        <v>75</v>
      </c>
      <c r="L227" t="s">
        <v>64</v>
      </c>
      <c r="M227" t="s">
        <v>260</v>
      </c>
    </row>
    <row r="228" spans="2:13" x14ac:dyDescent="0.2">
      <c r="B228" s="21">
        <v>49</v>
      </c>
      <c r="C228" s="21">
        <v>5</v>
      </c>
      <c r="D228" s="21" t="s">
        <v>77</v>
      </c>
      <c r="E228" s="53" t="s">
        <v>261</v>
      </c>
      <c r="F228" s="53" t="s">
        <v>245</v>
      </c>
      <c r="G228" s="54" t="s">
        <v>159</v>
      </c>
      <c r="H228" s="59" t="s">
        <v>151</v>
      </c>
      <c r="I228" t="s">
        <v>149</v>
      </c>
      <c r="J228" s="53" t="s">
        <v>109</v>
      </c>
      <c r="K228" s="31">
        <v>75</v>
      </c>
      <c r="L228" t="s">
        <v>103</v>
      </c>
      <c r="M228" t="s">
        <v>10</v>
      </c>
    </row>
    <row r="229" spans="2:13" x14ac:dyDescent="0.2">
      <c r="B229" s="21">
        <v>49</v>
      </c>
      <c r="C229" s="21">
        <v>5</v>
      </c>
      <c r="D229" s="21" t="s">
        <v>77</v>
      </c>
      <c r="E229" s="53" t="s">
        <v>246</v>
      </c>
      <c r="F229" s="53" t="s">
        <v>252</v>
      </c>
      <c r="G229" s="54" t="s">
        <v>135</v>
      </c>
      <c r="H229" s="59" t="s">
        <v>139</v>
      </c>
      <c r="I229" t="s">
        <v>134</v>
      </c>
      <c r="J229" s="53" t="s">
        <v>109</v>
      </c>
      <c r="K229" s="31">
        <v>75</v>
      </c>
      <c r="L229" t="s">
        <v>155</v>
      </c>
      <c r="M229" t="s">
        <v>259</v>
      </c>
    </row>
    <row r="230" spans="2:13" x14ac:dyDescent="0.2">
      <c r="B230" s="21">
        <v>49</v>
      </c>
      <c r="C230" s="21">
        <v>5</v>
      </c>
      <c r="D230" s="21" t="s">
        <v>78</v>
      </c>
      <c r="E230" s="53" t="s">
        <v>238</v>
      </c>
      <c r="F230" s="53" t="s">
        <v>239</v>
      </c>
      <c r="G230" s="54" t="s">
        <v>135</v>
      </c>
      <c r="H230" s="59" t="s">
        <v>164</v>
      </c>
      <c r="I230" t="s">
        <v>134</v>
      </c>
      <c r="J230" s="53" t="s">
        <v>109</v>
      </c>
      <c r="K230" s="31">
        <v>75</v>
      </c>
      <c r="L230" t="s">
        <v>155</v>
      </c>
      <c r="M230" t="s">
        <v>259</v>
      </c>
    </row>
    <row r="231" spans="2:13" x14ac:dyDescent="0.2">
      <c r="B231" s="21">
        <v>50</v>
      </c>
      <c r="C231" s="21">
        <v>6</v>
      </c>
      <c r="D231" s="21" t="s">
        <v>57</v>
      </c>
      <c r="E231" s="53" t="s">
        <v>238</v>
      </c>
      <c r="F231" s="53" t="s">
        <v>239</v>
      </c>
      <c r="G231" s="54" t="s">
        <v>135</v>
      </c>
      <c r="H231" s="59" t="s">
        <v>154</v>
      </c>
      <c r="I231" t="s">
        <v>134</v>
      </c>
      <c r="J231" s="53" t="s">
        <v>109</v>
      </c>
      <c r="K231" s="31">
        <v>75</v>
      </c>
      <c r="L231" t="s">
        <v>141</v>
      </c>
      <c r="M231" t="s">
        <v>259</v>
      </c>
    </row>
    <row r="232" spans="2:13" x14ac:dyDescent="0.2">
      <c r="B232" s="21">
        <v>50</v>
      </c>
      <c r="C232" s="21">
        <v>6</v>
      </c>
      <c r="D232" s="21" t="s">
        <v>72</v>
      </c>
      <c r="E232" s="53" t="s">
        <v>238</v>
      </c>
      <c r="F232" s="53" t="s">
        <v>239</v>
      </c>
      <c r="G232" s="54" t="s">
        <v>135</v>
      </c>
      <c r="H232" s="59" t="s">
        <v>139</v>
      </c>
      <c r="I232" t="s">
        <v>134</v>
      </c>
      <c r="J232" s="53" t="s">
        <v>109</v>
      </c>
      <c r="K232" s="31">
        <v>75</v>
      </c>
      <c r="L232" t="s">
        <v>155</v>
      </c>
      <c r="M232" t="s">
        <v>259</v>
      </c>
    </row>
    <row r="233" spans="2:13" x14ac:dyDescent="0.2">
      <c r="B233" s="21">
        <v>50</v>
      </c>
      <c r="C233" s="21">
        <v>6</v>
      </c>
      <c r="D233" s="21" t="s">
        <v>74</v>
      </c>
      <c r="E233" s="53" t="s">
        <v>238</v>
      </c>
      <c r="F233" s="53" t="s">
        <v>245</v>
      </c>
      <c r="G233" s="54" t="s">
        <v>135</v>
      </c>
      <c r="H233" s="59" t="s">
        <v>156</v>
      </c>
      <c r="I233" t="s">
        <v>134</v>
      </c>
      <c r="J233" s="53" t="s">
        <v>109</v>
      </c>
      <c r="K233" s="31">
        <v>50</v>
      </c>
      <c r="L233" t="s">
        <v>103</v>
      </c>
      <c r="M233" t="s">
        <v>255</v>
      </c>
    </row>
    <row r="234" spans="2:13" x14ac:dyDescent="0.2">
      <c r="B234" s="21">
        <v>50</v>
      </c>
      <c r="C234" s="21">
        <v>6</v>
      </c>
      <c r="D234" s="21" t="s">
        <v>74</v>
      </c>
      <c r="E234" s="53" t="s">
        <v>240</v>
      </c>
      <c r="F234" s="53" t="s">
        <v>262</v>
      </c>
      <c r="G234" s="54" t="s">
        <v>263</v>
      </c>
      <c r="H234" s="59" t="s">
        <v>264</v>
      </c>
      <c r="I234" t="s">
        <v>157</v>
      </c>
      <c r="J234" s="53" t="s">
        <v>63</v>
      </c>
      <c r="K234" s="31">
        <v>25</v>
      </c>
      <c r="L234" t="s">
        <v>103</v>
      </c>
      <c r="M234" t="s">
        <v>250</v>
      </c>
    </row>
    <row r="235" spans="2:13" x14ac:dyDescent="0.2">
      <c r="B235" s="21">
        <v>50</v>
      </c>
      <c r="C235" s="21">
        <v>6</v>
      </c>
      <c r="D235" s="21" t="s">
        <v>74</v>
      </c>
      <c r="E235" s="53" t="s">
        <v>262</v>
      </c>
      <c r="F235" s="53" t="s">
        <v>252</v>
      </c>
      <c r="G235" s="54" t="s">
        <v>263</v>
      </c>
      <c r="H235" s="59" t="s">
        <v>264</v>
      </c>
      <c r="I235" t="s">
        <v>157</v>
      </c>
      <c r="J235" s="53" t="s">
        <v>65</v>
      </c>
      <c r="K235" s="31">
        <v>50</v>
      </c>
      <c r="L235" t="s">
        <v>103</v>
      </c>
      <c r="M235" t="s">
        <v>250</v>
      </c>
    </row>
    <row r="236" spans="2:13" x14ac:dyDescent="0.2">
      <c r="B236" s="21">
        <v>50</v>
      </c>
      <c r="C236" s="21">
        <v>6</v>
      </c>
      <c r="D236" s="21" t="s">
        <v>77</v>
      </c>
      <c r="E236" s="53" t="s">
        <v>238</v>
      </c>
      <c r="F236" s="53" t="s">
        <v>239</v>
      </c>
      <c r="G236" s="54" t="s">
        <v>159</v>
      </c>
      <c r="H236" s="59" t="s">
        <v>147</v>
      </c>
      <c r="I236" t="s">
        <v>145</v>
      </c>
      <c r="J236" s="53" t="s">
        <v>109</v>
      </c>
      <c r="K236" s="31">
        <v>75</v>
      </c>
      <c r="L236" t="s">
        <v>64</v>
      </c>
      <c r="M236" t="s">
        <v>260</v>
      </c>
    </row>
    <row r="237" spans="2:13" x14ac:dyDescent="0.2">
      <c r="B237" s="21">
        <v>50</v>
      </c>
      <c r="C237" s="21">
        <v>6</v>
      </c>
      <c r="D237" s="21" t="s">
        <v>77</v>
      </c>
      <c r="E237" s="53" t="s">
        <v>261</v>
      </c>
      <c r="F237" s="53" t="s">
        <v>245</v>
      </c>
      <c r="G237" s="54" t="s">
        <v>159</v>
      </c>
      <c r="H237" s="59" t="s">
        <v>151</v>
      </c>
      <c r="I237" t="s">
        <v>149</v>
      </c>
      <c r="J237" s="53" t="s">
        <v>109</v>
      </c>
      <c r="K237" s="31">
        <v>75</v>
      </c>
      <c r="L237" t="s">
        <v>103</v>
      </c>
      <c r="M237" t="s">
        <v>10</v>
      </c>
    </row>
    <row r="238" spans="2:13" x14ac:dyDescent="0.2">
      <c r="B238" s="21">
        <v>50</v>
      </c>
      <c r="C238" s="21">
        <v>6</v>
      </c>
      <c r="D238" s="21" t="s">
        <v>77</v>
      </c>
      <c r="E238" s="53" t="s">
        <v>246</v>
      </c>
      <c r="F238" s="53" t="s">
        <v>252</v>
      </c>
      <c r="G238" s="54" t="s">
        <v>135</v>
      </c>
      <c r="H238" s="59" t="s">
        <v>139</v>
      </c>
      <c r="I238" t="s">
        <v>134</v>
      </c>
      <c r="J238" s="53" t="s">
        <v>109</v>
      </c>
      <c r="K238" s="31">
        <v>75</v>
      </c>
      <c r="L238" t="s">
        <v>155</v>
      </c>
      <c r="M238" t="s">
        <v>259</v>
      </c>
    </row>
    <row r="239" spans="2:13" x14ac:dyDescent="0.2">
      <c r="B239" s="21">
        <v>51</v>
      </c>
      <c r="C239" s="21">
        <v>7</v>
      </c>
      <c r="D239" s="21" t="s">
        <v>72</v>
      </c>
      <c r="E239" s="53" t="s">
        <v>238</v>
      </c>
      <c r="F239" s="53" t="s">
        <v>239</v>
      </c>
      <c r="G239" s="54" t="s">
        <v>135</v>
      </c>
      <c r="H239" s="59" t="s">
        <v>139</v>
      </c>
      <c r="I239" t="s">
        <v>134</v>
      </c>
      <c r="J239" s="53" t="s">
        <v>109</v>
      </c>
      <c r="K239" s="31">
        <v>75</v>
      </c>
      <c r="L239" t="s">
        <v>155</v>
      </c>
      <c r="M239" t="s">
        <v>259</v>
      </c>
    </row>
    <row r="240" spans="2:13" x14ac:dyDescent="0.2">
      <c r="B240" s="21">
        <v>51</v>
      </c>
      <c r="C240" s="21">
        <v>7</v>
      </c>
      <c r="D240" s="21" t="s">
        <v>72</v>
      </c>
      <c r="E240" s="53" t="s">
        <v>245</v>
      </c>
      <c r="F240" s="53" t="s">
        <v>246</v>
      </c>
      <c r="G240" s="54" t="s">
        <v>135</v>
      </c>
      <c r="H240" s="59" t="s">
        <v>160</v>
      </c>
      <c r="I240" t="s">
        <v>134</v>
      </c>
      <c r="J240" s="53" t="s">
        <v>109</v>
      </c>
      <c r="K240" s="31">
        <v>10</v>
      </c>
      <c r="L240" t="s">
        <v>70</v>
      </c>
      <c r="M240" t="s">
        <v>161</v>
      </c>
    </row>
    <row r="241" spans="2:13" x14ac:dyDescent="0.2">
      <c r="B241" s="21">
        <v>51</v>
      </c>
      <c r="C241" s="21">
        <v>7</v>
      </c>
      <c r="D241" s="21" t="s">
        <v>74</v>
      </c>
      <c r="E241" s="53" t="s">
        <v>238</v>
      </c>
      <c r="F241" s="53" t="s">
        <v>245</v>
      </c>
      <c r="G241" s="54" t="s">
        <v>135</v>
      </c>
      <c r="H241" s="59" t="s">
        <v>156</v>
      </c>
      <c r="I241" t="s">
        <v>134</v>
      </c>
      <c r="J241" s="53" t="s">
        <v>109</v>
      </c>
      <c r="K241" s="31">
        <v>50</v>
      </c>
      <c r="L241" t="s">
        <v>103</v>
      </c>
      <c r="M241" t="s">
        <v>255</v>
      </c>
    </row>
    <row r="242" spans="2:13" x14ac:dyDescent="0.2">
      <c r="B242" s="21">
        <v>51</v>
      </c>
      <c r="C242" s="21">
        <v>7</v>
      </c>
      <c r="D242" s="21" t="s">
        <v>77</v>
      </c>
      <c r="E242" s="53" t="s">
        <v>238</v>
      </c>
      <c r="F242" s="53" t="s">
        <v>239</v>
      </c>
      <c r="G242" s="54" t="s">
        <v>159</v>
      </c>
      <c r="H242" s="59" t="s">
        <v>147</v>
      </c>
      <c r="I242" t="s">
        <v>145</v>
      </c>
      <c r="J242" s="53" t="s">
        <v>109</v>
      </c>
      <c r="K242" s="31">
        <v>75</v>
      </c>
      <c r="L242" t="s">
        <v>64</v>
      </c>
      <c r="M242" t="s">
        <v>260</v>
      </c>
    </row>
    <row r="243" spans="2:13" x14ac:dyDescent="0.2">
      <c r="B243" s="21">
        <v>51</v>
      </c>
      <c r="C243" s="21">
        <v>7</v>
      </c>
      <c r="D243" s="21" t="s">
        <v>77</v>
      </c>
      <c r="E243" s="53" t="s">
        <v>261</v>
      </c>
      <c r="F243" s="53" t="s">
        <v>245</v>
      </c>
      <c r="G243" s="54" t="s">
        <v>159</v>
      </c>
      <c r="H243" s="59" t="s">
        <v>151</v>
      </c>
      <c r="I243" t="s">
        <v>149</v>
      </c>
      <c r="J243" s="53" t="s">
        <v>109</v>
      </c>
      <c r="K243" s="31">
        <v>75</v>
      </c>
      <c r="L243" t="s">
        <v>103</v>
      </c>
      <c r="M243" t="s">
        <v>10</v>
      </c>
    </row>
    <row r="244" spans="2:13" x14ac:dyDescent="0.2">
      <c r="B244" s="21">
        <v>51</v>
      </c>
      <c r="C244" s="21">
        <v>7</v>
      </c>
      <c r="D244" s="21" t="s">
        <v>77</v>
      </c>
      <c r="E244" s="53" t="s">
        <v>246</v>
      </c>
      <c r="F244" s="53" t="s">
        <v>252</v>
      </c>
      <c r="G244" s="54" t="s">
        <v>135</v>
      </c>
      <c r="H244" s="59" t="s">
        <v>139</v>
      </c>
      <c r="I244" t="s">
        <v>134</v>
      </c>
      <c r="J244" s="53" t="s">
        <v>109</v>
      </c>
      <c r="K244" s="31">
        <v>75</v>
      </c>
      <c r="L244" t="s">
        <v>155</v>
      </c>
      <c r="M244" t="s">
        <v>259</v>
      </c>
    </row>
    <row r="245" spans="2:13" x14ac:dyDescent="0.2">
      <c r="B245" s="21">
        <v>2</v>
      </c>
      <c r="C245" s="21">
        <v>8</v>
      </c>
      <c r="D245" s="21" t="s">
        <v>72</v>
      </c>
      <c r="E245" s="53" t="s">
        <v>238</v>
      </c>
      <c r="F245" s="53" t="s">
        <v>239</v>
      </c>
      <c r="G245" s="54" t="s">
        <v>135</v>
      </c>
      <c r="H245" s="59" t="s">
        <v>139</v>
      </c>
      <c r="I245" t="s">
        <v>134</v>
      </c>
      <c r="J245" s="53" t="s">
        <v>109</v>
      </c>
      <c r="K245" s="31">
        <v>75</v>
      </c>
      <c r="L245" t="s">
        <v>155</v>
      </c>
      <c r="M245" t="s">
        <v>259</v>
      </c>
    </row>
    <row r="246" spans="2:13" x14ac:dyDescent="0.2">
      <c r="B246" s="21">
        <v>2</v>
      </c>
      <c r="C246" s="21">
        <v>8</v>
      </c>
      <c r="D246" s="21" t="s">
        <v>74</v>
      </c>
      <c r="E246" s="53" t="s">
        <v>238</v>
      </c>
      <c r="F246" s="53" t="s">
        <v>245</v>
      </c>
      <c r="G246" s="54" t="s">
        <v>135</v>
      </c>
      <c r="H246" s="59" t="s">
        <v>156</v>
      </c>
      <c r="I246" t="s">
        <v>134</v>
      </c>
      <c r="J246" s="53" t="s">
        <v>109</v>
      </c>
      <c r="K246" s="31">
        <v>50</v>
      </c>
      <c r="L246" t="s">
        <v>103</v>
      </c>
      <c r="M246" t="s">
        <v>255</v>
      </c>
    </row>
    <row r="247" spans="2:13" x14ac:dyDescent="0.2">
      <c r="B247" s="21">
        <v>2</v>
      </c>
      <c r="C247" s="21">
        <v>8</v>
      </c>
      <c r="D247" s="21" t="s">
        <v>77</v>
      </c>
      <c r="E247" s="53" t="s">
        <v>238</v>
      </c>
      <c r="F247" s="53" t="s">
        <v>239</v>
      </c>
      <c r="G247" s="54" t="s">
        <v>159</v>
      </c>
      <c r="H247" s="59" t="s">
        <v>147</v>
      </c>
      <c r="I247" t="s">
        <v>145</v>
      </c>
      <c r="J247" s="53" t="s">
        <v>109</v>
      </c>
      <c r="K247" s="31">
        <v>75</v>
      </c>
      <c r="L247" t="s">
        <v>64</v>
      </c>
      <c r="M247" t="s">
        <v>260</v>
      </c>
    </row>
    <row r="248" spans="2:13" x14ac:dyDescent="0.2">
      <c r="B248" s="21">
        <v>2</v>
      </c>
      <c r="C248" s="21">
        <v>8</v>
      </c>
      <c r="D248" s="21" t="s">
        <v>77</v>
      </c>
      <c r="E248" s="53" t="s">
        <v>261</v>
      </c>
      <c r="F248" s="53" t="s">
        <v>245</v>
      </c>
      <c r="G248" s="54" t="s">
        <v>159</v>
      </c>
      <c r="H248" s="59" t="s">
        <v>151</v>
      </c>
      <c r="I248" t="s">
        <v>149</v>
      </c>
      <c r="J248" s="53" t="s">
        <v>109</v>
      </c>
      <c r="K248" s="31">
        <v>75</v>
      </c>
      <c r="L248" t="s">
        <v>103</v>
      </c>
      <c r="M248" t="s">
        <v>10</v>
      </c>
    </row>
    <row r="249" spans="2:13" x14ac:dyDescent="0.2">
      <c r="B249" s="21">
        <v>2</v>
      </c>
      <c r="C249" s="21">
        <v>8</v>
      </c>
      <c r="D249" s="21" t="s">
        <v>77</v>
      </c>
      <c r="E249" s="53" t="s">
        <v>246</v>
      </c>
      <c r="F249" s="53" t="s">
        <v>252</v>
      </c>
      <c r="G249" s="54" t="s">
        <v>135</v>
      </c>
      <c r="H249" s="59" t="s">
        <v>139</v>
      </c>
      <c r="I249" t="s">
        <v>134</v>
      </c>
      <c r="J249" s="53" t="s">
        <v>109</v>
      </c>
      <c r="K249" s="31">
        <v>75</v>
      </c>
      <c r="L249" t="s">
        <v>155</v>
      </c>
      <c r="M249" t="s">
        <v>259</v>
      </c>
    </row>
    <row r="250" spans="2:13" x14ac:dyDescent="0.2">
      <c r="B250" s="21">
        <v>2</v>
      </c>
      <c r="C250" s="21">
        <v>8</v>
      </c>
      <c r="D250" s="21" t="s">
        <v>78</v>
      </c>
      <c r="E250" s="53" t="s">
        <v>238</v>
      </c>
      <c r="F250" s="53" t="s">
        <v>239</v>
      </c>
      <c r="G250" s="54" t="s">
        <v>135</v>
      </c>
      <c r="H250" s="59" t="s">
        <v>166</v>
      </c>
      <c r="I250" t="s">
        <v>134</v>
      </c>
      <c r="J250" s="53" t="s">
        <v>109</v>
      </c>
      <c r="K250" s="31">
        <v>75</v>
      </c>
      <c r="L250" t="s">
        <v>66</v>
      </c>
      <c r="M250" t="s">
        <v>259</v>
      </c>
    </row>
    <row r="251" spans="2:13" x14ac:dyDescent="0.2">
      <c r="B251" s="21">
        <v>2</v>
      </c>
      <c r="C251" s="21">
        <v>8</v>
      </c>
      <c r="D251" s="21" t="s">
        <v>78</v>
      </c>
      <c r="E251" s="53" t="s">
        <v>240</v>
      </c>
      <c r="F251" s="53" t="s">
        <v>249</v>
      </c>
      <c r="G251" s="54" t="s">
        <v>135</v>
      </c>
      <c r="H251" s="59" t="s">
        <v>167</v>
      </c>
      <c r="I251" t="s">
        <v>134</v>
      </c>
      <c r="J251" s="53" t="s">
        <v>109</v>
      </c>
      <c r="K251" s="31">
        <v>75</v>
      </c>
      <c r="L251" t="s">
        <v>66</v>
      </c>
      <c r="M251" t="s">
        <v>259</v>
      </c>
    </row>
    <row r="252" spans="2:13" x14ac:dyDescent="0.2">
      <c r="B252" s="21">
        <v>3</v>
      </c>
      <c r="C252" s="21">
        <v>9</v>
      </c>
      <c r="D252" s="21" t="s">
        <v>57</v>
      </c>
      <c r="E252" s="53" t="s">
        <v>238</v>
      </c>
      <c r="F252" s="53" t="s">
        <v>245</v>
      </c>
      <c r="G252" s="54" t="s">
        <v>135</v>
      </c>
      <c r="H252" s="59" t="s">
        <v>125</v>
      </c>
      <c r="I252" t="s">
        <v>134</v>
      </c>
      <c r="J252" s="53" t="s">
        <v>82</v>
      </c>
      <c r="K252" s="31">
        <v>25</v>
      </c>
      <c r="L252" t="s">
        <v>70</v>
      </c>
      <c r="M252" t="s">
        <v>248</v>
      </c>
    </row>
    <row r="253" spans="2:13" x14ac:dyDescent="0.2">
      <c r="B253" s="21">
        <v>3</v>
      </c>
      <c r="C253" s="21">
        <v>9</v>
      </c>
      <c r="D253" s="21" t="s">
        <v>57</v>
      </c>
      <c r="E253" s="53" t="s">
        <v>238</v>
      </c>
      <c r="F253" s="53" t="s">
        <v>245</v>
      </c>
      <c r="G253" s="54" t="s">
        <v>135</v>
      </c>
      <c r="H253" s="59" t="s">
        <v>125</v>
      </c>
      <c r="I253" t="s">
        <v>134</v>
      </c>
      <c r="J253" s="53" t="s">
        <v>84</v>
      </c>
      <c r="K253" s="31">
        <v>25</v>
      </c>
      <c r="L253" t="s">
        <v>83</v>
      </c>
      <c r="M253" t="s">
        <v>265</v>
      </c>
    </row>
    <row r="254" spans="2:13" x14ac:dyDescent="0.2">
      <c r="B254" s="21">
        <v>3</v>
      </c>
      <c r="C254" s="21">
        <v>9</v>
      </c>
      <c r="D254" s="21" t="s">
        <v>57</v>
      </c>
      <c r="E254" s="53" t="s">
        <v>238</v>
      </c>
      <c r="F254" s="53" t="s">
        <v>245</v>
      </c>
      <c r="G254" s="54" t="s">
        <v>135</v>
      </c>
      <c r="H254" s="59" t="s">
        <v>125</v>
      </c>
      <c r="I254" t="s">
        <v>134</v>
      </c>
      <c r="J254" s="53" t="s">
        <v>63</v>
      </c>
      <c r="K254" s="31">
        <v>25</v>
      </c>
      <c r="L254" t="s">
        <v>103</v>
      </c>
      <c r="M254" t="s">
        <v>266</v>
      </c>
    </row>
    <row r="255" spans="2:13" x14ac:dyDescent="0.2">
      <c r="B255" s="21">
        <v>4</v>
      </c>
      <c r="C255" s="21">
        <v>10</v>
      </c>
      <c r="D255" s="21" t="s">
        <v>78</v>
      </c>
      <c r="E255" s="53" t="s">
        <v>238</v>
      </c>
      <c r="F255" s="53" t="s">
        <v>239</v>
      </c>
      <c r="G255" s="54" t="s">
        <v>135</v>
      </c>
      <c r="H255" s="59" t="s">
        <v>171</v>
      </c>
      <c r="I255" t="s">
        <v>134</v>
      </c>
      <c r="J255" s="53" t="s">
        <v>109</v>
      </c>
      <c r="K255" s="31">
        <v>25</v>
      </c>
      <c r="L255" t="s">
        <v>70</v>
      </c>
      <c r="M255" t="s">
        <v>255</v>
      </c>
    </row>
  </sheetData>
  <autoFilter ref="A1:M1" xr:uid="{BEBBD05A-4FA5-5140-AC0A-1DE4C0E7E4E5}"/>
  <phoneticPr fontId="6" type="noConversion"/>
  <conditionalFormatting sqref="A1:XFD3 N136:XFD136 B137:XFD137 A136:A137 E136:H136 N4:XFD4 A4 E4:H4 A5:XFD135 A138:XFD138 A139:H149 I139:XFD155 H153:H155 H150:H151 A150:G155 N180:XFD185 A156:XFD157 A186:XFD186 C192 A187:B196 E192:F192 H191:XFD192 C191:F191 C187:XFD190 A158:H179 J158:XFD179 I158:I185 A204:B204 D204:XFD204 A197:XFD203 A205:XFD1048576 C193:XFD196">
    <cfRule type="containsText" dxfId="60" priority="68" operator="containsText" text="VACATURE">
      <formula>NOT(ISERROR(SEARCH("VACATURE",A1)))</formula>
    </cfRule>
  </conditionalFormatting>
  <conditionalFormatting sqref="E141:F141 G138:G144 B138:B144 H141 A1:XFD137 A142:H149 J141:XFD155 I138:I155 H153:H155 H150:H151 A150:G155 A156:XFD157 N172:XFD173 N180:XFD185 C193:XFD193 C194:C196 A193:B196 A186:XFD190 J174:XFD179 J172:L173 A158:H179 J158:XFD171 I158:I185 E203:XFD204 C202:XFD202 A202:B204 A197:XFD201 A205:XFD209 E210:XFD211 A210:C212 B213:M213 E219:XFD220 A214:XFD218 A219:C221 D221:XFD221 D212:XFD212 A222:XFD1048576 E194:XFD196">
    <cfRule type="expression" dxfId="59" priority="64">
      <formula>$G1="Test"</formula>
    </cfRule>
  </conditionalFormatting>
  <conditionalFormatting sqref="A141:D141">
    <cfRule type="expression" dxfId="58" priority="74">
      <formula>#REF!="Test"</formula>
    </cfRule>
  </conditionalFormatting>
  <conditionalFormatting sqref="A140:D140 J140:XFD140 C203 D211 D220">
    <cfRule type="expression" dxfId="57" priority="75">
      <formula>$G141="Test"</formula>
    </cfRule>
  </conditionalFormatting>
  <conditionalFormatting sqref="E140:F140 H138:H140 I138:XFD138 J139:XFD139 I140 I142 I144 I146 I148 I150 I152 I154 E192:F192 H191:XFD192 C192 A191:B192 C191:F191 I193 I212:I213 I221 I244:I245">
    <cfRule type="expression" dxfId="56" priority="81">
      <formula>$H138="Test"</formula>
    </cfRule>
  </conditionalFormatting>
  <conditionalFormatting sqref="L140">
    <cfRule type="expression" dxfId="55" priority="63">
      <formula>$H140="Test"</formula>
    </cfRule>
  </conditionalFormatting>
  <conditionalFormatting sqref="C138">
    <cfRule type="expression" dxfId="54" priority="62">
      <formula>$G138="Test"</formula>
    </cfRule>
  </conditionalFormatting>
  <conditionalFormatting sqref="C139">
    <cfRule type="expression" dxfId="53" priority="61">
      <formula>$G139="Test"</formula>
    </cfRule>
  </conditionalFormatting>
  <conditionalFormatting sqref="C140">
    <cfRule type="expression" dxfId="52" priority="60">
      <formula>$G140="Test"</formula>
    </cfRule>
  </conditionalFormatting>
  <conditionalFormatting sqref="C141">
    <cfRule type="expression" dxfId="51" priority="59">
      <formula>$G141="Test"</formula>
    </cfRule>
  </conditionalFormatting>
  <conditionalFormatting sqref="A144:D144 J144:XFD144">
    <cfRule type="expression" dxfId="50" priority="57">
      <formula>$G145="Test"</formula>
    </cfRule>
  </conditionalFormatting>
  <conditionalFormatting sqref="E144:F144 H142:H144 J142:XFD143">
    <cfRule type="expression" dxfId="49" priority="58">
      <formula>$H142="Test"</formula>
    </cfRule>
  </conditionalFormatting>
  <conditionalFormatting sqref="L144:L145">
    <cfRule type="expression" dxfId="48" priority="56">
      <formula>$H144="Test"</formula>
    </cfRule>
  </conditionalFormatting>
  <conditionalFormatting sqref="C142">
    <cfRule type="expression" dxfId="47" priority="55">
      <formula>$G142="Test"</formula>
    </cfRule>
  </conditionalFormatting>
  <conditionalFormatting sqref="C143">
    <cfRule type="expression" dxfId="46" priority="54">
      <formula>$G143="Test"</formula>
    </cfRule>
  </conditionalFormatting>
  <conditionalFormatting sqref="C144">
    <cfRule type="expression" dxfId="45" priority="53">
      <formula>$G144="Test"</formula>
    </cfRule>
  </conditionalFormatting>
  <conditionalFormatting sqref="M144">
    <cfRule type="expression" dxfId="44" priority="51">
      <formula>$G145="Test"</formula>
    </cfRule>
  </conditionalFormatting>
  <conditionalFormatting sqref="M142:M143">
    <cfRule type="expression" dxfId="43" priority="52">
      <formula>$H142="Test"</formula>
    </cfRule>
  </conditionalFormatting>
  <conditionalFormatting sqref="L145">
    <cfRule type="expression" dxfId="42" priority="50">
      <formula>$G146="Test"</formula>
    </cfRule>
  </conditionalFormatting>
  <conditionalFormatting sqref="M173">
    <cfRule type="expression" dxfId="41" priority="85">
      <formula>$G172="Test"</formula>
    </cfRule>
  </conditionalFormatting>
  <conditionalFormatting sqref="M172">
    <cfRule type="expression" dxfId="40" priority="49">
      <formula>$G172="Test"</formula>
    </cfRule>
  </conditionalFormatting>
  <conditionalFormatting sqref="M179">
    <cfRule type="expression" dxfId="39" priority="48">
      <formula>$G178="Test"</formula>
    </cfRule>
  </conditionalFormatting>
  <conditionalFormatting sqref="M178">
    <cfRule type="expression" dxfId="38" priority="47">
      <formula>$G178="Test"</formula>
    </cfRule>
  </conditionalFormatting>
  <conditionalFormatting sqref="D195:D196">
    <cfRule type="expression" dxfId="37" priority="89">
      <formula>$G193="Test"</formula>
    </cfRule>
  </conditionalFormatting>
  <conditionalFormatting sqref="D194">
    <cfRule type="expression" dxfId="36" priority="105">
      <formula>$H192="Test"</formula>
    </cfRule>
  </conditionalFormatting>
  <conditionalFormatting sqref="I202">
    <cfRule type="expression" dxfId="35" priority="44">
      <formula>$H202="Test"</formula>
    </cfRule>
  </conditionalFormatting>
  <conditionalFormatting sqref="D204">
    <cfRule type="expression" dxfId="34" priority="45">
      <formula>$G202="Test"</formula>
    </cfRule>
  </conditionalFormatting>
  <conditionalFormatting sqref="D203">
    <cfRule type="expression" dxfId="33" priority="46">
      <formula>$H201="Test"</formula>
    </cfRule>
  </conditionalFormatting>
  <conditionalFormatting sqref="I197">
    <cfRule type="expression" dxfId="32" priority="43">
      <formula>$H197="Test"</formula>
    </cfRule>
  </conditionalFormatting>
  <conditionalFormatting sqref="I198">
    <cfRule type="expression" dxfId="31" priority="42">
      <formula>$H198="Test"</formula>
    </cfRule>
  </conditionalFormatting>
  <conditionalFormatting sqref="I199">
    <cfRule type="expression" dxfId="30" priority="41">
      <formula>$H199="Test"</formula>
    </cfRule>
  </conditionalFormatting>
  <conditionalFormatting sqref="A213 N213:XFD213">
    <cfRule type="expression" dxfId="29" priority="113">
      <formula>#REF!="Test"</formula>
    </cfRule>
  </conditionalFormatting>
  <conditionalFormatting sqref="G213">
    <cfRule type="expression" dxfId="28" priority="115">
      <formula>$G230="Test"</formula>
    </cfRule>
  </conditionalFormatting>
  <conditionalFormatting sqref="D210">
    <cfRule type="expression" dxfId="27" priority="38">
      <formula>$H209="Test"</formula>
    </cfRule>
  </conditionalFormatting>
  <conditionalFormatting sqref="I205:I206">
    <cfRule type="expression" dxfId="26" priority="34">
      <formula>$H205="Test"</formula>
    </cfRule>
  </conditionalFormatting>
  <conditionalFormatting sqref="I207">
    <cfRule type="expression" dxfId="25" priority="33">
      <formula>$H207="Test"</formula>
    </cfRule>
  </conditionalFormatting>
  <conditionalFormatting sqref="D219">
    <cfRule type="expression" dxfId="24" priority="31">
      <formula>$H218="Test"</formula>
    </cfRule>
  </conditionalFormatting>
  <conditionalFormatting sqref="I214">
    <cfRule type="expression" dxfId="23" priority="28">
      <formula>$H214="Test"</formula>
    </cfRule>
  </conditionalFormatting>
  <conditionalFormatting sqref="I215">
    <cfRule type="expression" dxfId="22" priority="27">
      <formula>$H215="Test"</formula>
    </cfRule>
  </conditionalFormatting>
  <conditionalFormatting sqref="I216">
    <cfRule type="expression" dxfId="21" priority="26">
      <formula>$H216="Test"</formula>
    </cfRule>
  </conditionalFormatting>
  <conditionalFormatting sqref="D228">
    <cfRule type="expression" dxfId="20" priority="22">
      <formula>$G229="Test"</formula>
    </cfRule>
  </conditionalFormatting>
  <conditionalFormatting sqref="I229:I230">
    <cfRule type="expression" dxfId="19" priority="23">
      <formula>$H229="Test"</formula>
    </cfRule>
  </conditionalFormatting>
  <conditionalFormatting sqref="A230 N230:XFD230">
    <cfRule type="expression" dxfId="18" priority="24">
      <formula>#REF!="Test"</formula>
    </cfRule>
  </conditionalFormatting>
  <conditionalFormatting sqref="D227">
    <cfRule type="expression" dxfId="17" priority="21">
      <formula>$H226="Test"</formula>
    </cfRule>
  </conditionalFormatting>
  <conditionalFormatting sqref="I222:I223">
    <cfRule type="expression" dxfId="16" priority="20">
      <formula>$H222="Test"</formula>
    </cfRule>
  </conditionalFormatting>
  <conditionalFormatting sqref="I224">
    <cfRule type="expression" dxfId="15" priority="19">
      <formula>$H224="Test"</formula>
    </cfRule>
  </conditionalFormatting>
  <conditionalFormatting sqref="D237">
    <cfRule type="expression" dxfId="14" priority="17">
      <formula>$G238="Test"</formula>
    </cfRule>
  </conditionalFormatting>
  <conditionalFormatting sqref="I238">
    <cfRule type="expression" dxfId="13" priority="18">
      <formula>$H238="Test"</formula>
    </cfRule>
  </conditionalFormatting>
  <conditionalFormatting sqref="D236">
    <cfRule type="expression" dxfId="12" priority="16">
      <formula>$H235="Test"</formula>
    </cfRule>
  </conditionalFormatting>
  <conditionalFormatting sqref="I231">
    <cfRule type="expression" dxfId="11" priority="15">
      <formula>$H231="Test"</formula>
    </cfRule>
  </conditionalFormatting>
  <conditionalFormatting sqref="I232">
    <cfRule type="expression" dxfId="10" priority="14">
      <formula>$H232="Test"</formula>
    </cfRule>
  </conditionalFormatting>
  <conditionalFormatting sqref="I233">
    <cfRule type="expression" dxfId="9" priority="13">
      <formula>$H233="Test"</formula>
    </cfRule>
  </conditionalFormatting>
  <conditionalFormatting sqref="D243">
    <cfRule type="expression" dxfId="8" priority="9">
      <formula>$G244="Test"</formula>
    </cfRule>
  </conditionalFormatting>
  <conditionalFormatting sqref="D242">
    <cfRule type="expression" dxfId="7" priority="8">
      <formula>#REF!="Test"</formula>
    </cfRule>
  </conditionalFormatting>
  <conditionalFormatting sqref="I239:I240">
    <cfRule type="expression" dxfId="6" priority="7">
      <formula>$H239="Test"</formula>
    </cfRule>
  </conditionalFormatting>
  <conditionalFormatting sqref="I241">
    <cfRule type="expression" dxfId="5" priority="6">
      <formula>$H241="Test"</formula>
    </cfRule>
  </conditionalFormatting>
  <conditionalFormatting sqref="G230">
    <cfRule type="expression" dxfId="4" priority="122">
      <formula>#REF!="Test"</formula>
    </cfRule>
  </conditionalFormatting>
  <conditionalFormatting sqref="I249:I255">
    <cfRule type="expression" dxfId="3" priority="5">
      <formula>$H249="Test"</formula>
    </cfRule>
  </conditionalFormatting>
  <conditionalFormatting sqref="D248">
    <cfRule type="expression" dxfId="2" priority="4">
      <formula>$G249="Test"</formula>
    </cfRule>
  </conditionalFormatting>
  <conditionalFormatting sqref="D247">
    <cfRule type="expression" dxfId="1" priority="3">
      <formula>#REF!="Test"</formula>
    </cfRule>
  </conditionalFormatting>
  <conditionalFormatting sqref="I246">
    <cfRule type="expression" dxfId="0" priority="1">
      <formula>$H246="Test"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929451ED06A64C8E558973D659CD87" ma:contentTypeVersion="16" ma:contentTypeDescription="Create a new document." ma:contentTypeScope="" ma:versionID="cd251f6306d028a92516003086a1bfe9">
  <xsd:schema xmlns:xsd="http://www.w3.org/2001/XMLSchema" xmlns:xs="http://www.w3.org/2001/XMLSchema" xmlns:p="http://schemas.microsoft.com/office/2006/metadata/properties" xmlns:ns2="1fddfea2-b3a3-4194-ac97-6b218e0dd9ad" xmlns:ns3="a6971a92-aae2-49d7-b151-56492b0a3c3a" targetNamespace="http://schemas.microsoft.com/office/2006/metadata/properties" ma:root="true" ma:fieldsID="9932b1e8f5e6b92d689b22934cf5e1a2" ns2:_="" ns3:_="">
    <xsd:import namespace="1fddfea2-b3a3-4194-ac97-6b218e0dd9ad"/>
    <xsd:import namespace="a6971a92-aae2-49d7-b151-56492b0a3c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dfea2-b3a3-4194-ac97-6b218e0dd9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708cad-5c33-4bc2-bb7f-2a05af8a24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71a92-aae2-49d7-b151-56492b0a3c3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5ddc2b6-4e56-4be5-ace2-e265216bc80b}" ma:internalName="TaxCatchAll" ma:showField="CatchAllData" ma:web="a6971a92-aae2-49d7-b151-56492b0a3c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971a92-aae2-49d7-b151-56492b0a3c3a" xsi:nil="true"/>
    <lcf76f155ced4ddcb4097134ff3c332f xmlns="1fddfea2-b3a3-4194-ac97-6b218e0dd9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3AE6DA-BF7C-4216-BC5A-671160BC74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ddfea2-b3a3-4194-ac97-6b218e0dd9ad"/>
    <ds:schemaRef ds:uri="a6971a92-aae2-49d7-b151-56492b0a3c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02DB3E-1719-4E2B-B421-54C0E2AEFA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190A98-8EDE-4CE0-9296-E807C37D0F2A}">
  <ds:schemaRefs>
    <ds:schemaRef ds:uri="http://schemas.microsoft.com/office/2006/metadata/properties"/>
    <ds:schemaRef ds:uri="http://schemas.microsoft.com/office/infopath/2007/PartnerControls"/>
    <ds:schemaRef ds:uri="a6971a92-aae2-49d7-b151-56492b0a3c3a"/>
    <ds:schemaRef ds:uri="1fddfea2-b3a3-4194-ac97-6b218e0dd9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teachers-hours</vt:lpstr>
      <vt:lpstr>sem-3-large-int-class</vt:lpstr>
      <vt:lpstr>sem-3-different-with-style</vt:lpstr>
      <vt:lpstr>uvc-theory</vt:lpstr>
      <vt:lpstr>sem-3-different-style</vt:lpstr>
    </vt:vector>
  </TitlesOfParts>
  <Manager/>
  <Company>HZ University of Applied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E. Tolhoek</dc:creator>
  <cp:keywords/>
  <dc:description/>
  <cp:lastModifiedBy>Rimmert Zelle</cp:lastModifiedBy>
  <cp:revision/>
  <dcterms:created xsi:type="dcterms:W3CDTF">2022-01-14T09:31:12Z</dcterms:created>
  <dcterms:modified xsi:type="dcterms:W3CDTF">2023-03-09T07:52:50Z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0x010100DA929451ED06A64C8E558973D659CD87</vt:lpwstr>
  </property>
  <property fmtid="{D5CDD505-2E9C-101B-9397-08002B2CF9AE}" pid="3" name="MediaServiceImageTags">
    <vt:lpwstr/>
  </property>
</Properties>
</file>