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1"/>
  </bookViews>
  <sheets>
    <sheet r:id="rId1" sheetId="1" name="teachers-hours"/>
    <sheet r:id="rId2" sheetId="2" name="sem3"/>
  </sheets>
  <definedNames>
    <definedName name="_xlnm._FilterDatabase" localSheetId="1">=sem3!$A$1:$R$256</definedName>
  </definedNames>
  <calcPr fullCalcOnLoad="1"/>
</workbook>
</file>

<file path=xl/sharedStrings.xml><?xml version="1.0" encoding="utf-8"?>
<sst xmlns="http://schemas.openxmlformats.org/spreadsheetml/2006/main" count="3114" uniqueCount="186">
  <si>
    <t>Week#</t>
  </si>
  <si>
    <t>Blok#</t>
  </si>
  <si>
    <t>Month</t>
  </si>
  <si>
    <t>Day</t>
  </si>
  <si>
    <t>DoW</t>
  </si>
  <si>
    <t>Start</t>
  </si>
  <si>
    <t>End</t>
  </si>
  <si>
    <t>Time</t>
  </si>
  <si>
    <t>Course_code</t>
  </si>
  <si>
    <t>Course_name</t>
  </si>
  <si>
    <t>Module</t>
  </si>
  <si>
    <t>Subject</t>
  </si>
  <si>
    <t>Type</t>
  </si>
  <si>
    <t>Rooster_text</t>
  </si>
  <si>
    <t>Groepen</t>
  </si>
  <si>
    <t>#studenten</t>
  </si>
  <si>
    <t>Lokalen</t>
  </si>
  <si>
    <t>Docenten</t>
  </si>
  <si>
    <t>Mo</t>
  </si>
  <si>
    <t>0900</t>
  </si>
  <si>
    <t>CU75016V1</t>
  </si>
  <si>
    <t>UVE</t>
  </si>
  <si>
    <t>Theory</t>
  </si>
  <si>
    <t>Introduction</t>
  </si>
  <si>
    <t>Lesson</t>
  </si>
  <si>
    <t>ICT2-NL</t>
  </si>
  <si>
    <t>GW319</t>
  </si>
  <si>
    <t>Cijsouw;Nieuwenhuize;de Nijs;Zelle;Schippers-Vastrick;Veen</t>
  </si>
  <si>
    <t>1300</t>
  </si>
  <si>
    <t>1500</t>
  </si>
  <si>
    <t>ICT2-INT</t>
  </si>
  <si>
    <t>GW027</t>
  </si>
  <si>
    <t>1530</t>
  </si>
  <si>
    <t>GEEN</t>
  </si>
  <si>
    <t>Teachers' meeting</t>
  </si>
  <si>
    <t>Meeting</t>
  </si>
  <si>
    <t>GW315</t>
  </si>
  <si>
    <t>Tu</t>
  </si>
  <si>
    <t>1030</t>
  </si>
  <si>
    <t>Functional specs</t>
  </si>
  <si>
    <t>de Nijs</t>
  </si>
  <si>
    <t>1200</t>
  </si>
  <si>
    <t>1400</t>
  </si>
  <si>
    <t>We</t>
  </si>
  <si>
    <t>UXD</t>
  </si>
  <si>
    <t>Who is the user</t>
  </si>
  <si>
    <t>Cijsouw</t>
  </si>
  <si>
    <t>Th</t>
  </si>
  <si>
    <t>Fr</t>
  </si>
  <si>
    <t>Flow and frames</t>
  </si>
  <si>
    <t>Frontend dev</t>
  </si>
  <si>
    <t>Frontend framework 1</t>
  </si>
  <si>
    <t>Zelle</t>
  </si>
  <si>
    <t>CU75076V1</t>
  </si>
  <si>
    <t>ICT2-INT-A</t>
  </si>
  <si>
    <t>GW316</t>
  </si>
  <si>
    <t>Nieuwenhuize</t>
  </si>
  <si>
    <t>CU75069V2</t>
  </si>
  <si>
    <t>PPD-A</t>
  </si>
  <si>
    <t>ICT2-INT-B</t>
  </si>
  <si>
    <t>GW402</t>
  </si>
  <si>
    <t>Schippers-Vastrick</t>
  </si>
  <si>
    <t>1600</t>
  </si>
  <si>
    <t>Frontend framework 2</t>
  </si>
  <si>
    <t>Veen</t>
  </si>
  <si>
    <t>Designing the experience</t>
  </si>
  <si>
    <t>CIN</t>
  </si>
  <si>
    <t>General</t>
  </si>
  <si>
    <t>Git the workplace</t>
  </si>
  <si>
    <t>AJAX</t>
  </si>
  <si>
    <t>Testing</t>
  </si>
  <si>
    <t>Microservices</t>
  </si>
  <si>
    <t>Branching</t>
  </si>
  <si>
    <t>Frontend and one MS</t>
  </si>
  <si>
    <t>Restful MS</t>
  </si>
  <si>
    <t>Docker</t>
  </si>
  <si>
    <t>API Gateway</t>
  </si>
  <si>
    <t xml:space="preserve">CU75076V1 </t>
  </si>
  <si>
    <t>Persistence</t>
  </si>
  <si>
    <t>Authentication</t>
  </si>
  <si>
    <t>Exam</t>
  </si>
  <si>
    <t>Theory exam</t>
  </si>
  <si>
    <t>VACATURE</t>
  </si>
  <si>
    <t>GW317</t>
  </si>
  <si>
    <t>DTH</t>
  </si>
  <si>
    <t>Design Sprint- day 1</t>
  </si>
  <si>
    <t>Zelle;de Nijs;Cijsouw;Nieuwenhuize</t>
  </si>
  <si>
    <t>Cijsouw;Nieuwenhuize</t>
  </si>
  <si>
    <t>1700</t>
  </si>
  <si>
    <t>Guest speakers</t>
  </si>
  <si>
    <t>ICT2</t>
  </si>
  <si>
    <t>Research</t>
  </si>
  <si>
    <t>Inspection</t>
  </si>
  <si>
    <t>Inspection moment</t>
  </si>
  <si>
    <t>1000</t>
  </si>
  <si>
    <t>Book test</t>
  </si>
  <si>
    <t>Design Sprint - day 2</t>
  </si>
  <si>
    <t>EXTERN</t>
  </si>
  <si>
    <t>Design Sprint - day 3</t>
  </si>
  <si>
    <t>Cijsouw;de Nijs;Schippers-Vastrick</t>
  </si>
  <si>
    <t>Design Sprint - day 4</t>
  </si>
  <si>
    <t>Zelle;Nieuwenhuize;Cijsouw</t>
  </si>
  <si>
    <t>Design Sprint - day 5</t>
  </si>
  <si>
    <t>Zelle;Cijsouw;de Nijs;Schippers-Vastrick</t>
  </si>
  <si>
    <t>Assessment</t>
  </si>
  <si>
    <t>Zelle;Nieuwenhuize</t>
  </si>
  <si>
    <t>Cijsouw;Schippers-Vastrick</t>
  </si>
  <si>
    <t>de Nijs;Veen</t>
  </si>
  <si>
    <t>Resit</t>
  </si>
  <si>
    <t>Theory exam - resit</t>
  </si>
  <si>
    <t>Branching model</t>
  </si>
  <si>
    <t>Git remotes</t>
  </si>
  <si>
    <t>Set up CI/CD pipeline</t>
  </si>
  <si>
    <t>Deployment</t>
  </si>
  <si>
    <t>CU75078V1</t>
  </si>
  <si>
    <t>UVC</t>
  </si>
  <si>
    <t>Project</t>
  </si>
  <si>
    <t>Project start</t>
  </si>
  <si>
    <t>Cijsouw;de Nijs;Zelle;Veen</t>
  </si>
  <si>
    <t>1100</t>
  </si>
  <si>
    <t>Coaching</t>
  </si>
  <si>
    <t>Team set up</t>
  </si>
  <si>
    <t>GW315, GW316, GW317</t>
  </si>
  <si>
    <t>Resit Inspection moment</t>
  </si>
  <si>
    <t>Week 1 - deliverables</t>
  </si>
  <si>
    <t>CU75072V1</t>
  </si>
  <si>
    <t>DDB</t>
  </si>
  <si>
    <t>Data driven business</t>
  </si>
  <si>
    <t>de Nijs;Elliot</t>
  </si>
  <si>
    <t>CU75020V2</t>
  </si>
  <si>
    <t>SDE</t>
  </si>
  <si>
    <t>Software design</t>
  </si>
  <si>
    <t>Consultancy</t>
  </si>
  <si>
    <t>SDE - Consultancy</t>
  </si>
  <si>
    <t>Sprintplan</t>
  </si>
  <si>
    <t>Book your own projectroom</t>
  </si>
  <si>
    <t>Technical support</t>
  </si>
  <si>
    <t>1430</t>
  </si>
  <si>
    <t>Elective course</t>
  </si>
  <si>
    <t>Nedbase support</t>
  </si>
  <si>
    <t>NEDBASE (EXTERN);Cijsouw</t>
  </si>
  <si>
    <t>Profesional development</t>
  </si>
  <si>
    <t>Delivery</t>
  </si>
  <si>
    <t>Demo</t>
  </si>
  <si>
    <t>Cijsouw;Nieuwenhuize;de Nijs;Zelle;Veen</t>
  </si>
  <si>
    <t>Pitch perfect</t>
  </si>
  <si>
    <t>Dragons' den</t>
  </si>
  <si>
    <t>de Nijs;Schippers-Vastrick</t>
  </si>
  <si>
    <t>Zelle;Veen</t>
  </si>
  <si>
    <t>Nieuwenhuize;Veen</t>
  </si>
  <si>
    <t>Assessment Resit</t>
  </si>
  <si>
    <t>Cijsouw;de Nijs</t>
  </si>
  <si>
    <t>Semester 3</t>
  </si>
  <si>
    <t>Urenbesteding docenten</t>
  </si>
  <si>
    <t>Sem 3 - blok 1</t>
  </si>
  <si>
    <t>Ingepland</t>
  </si>
  <si>
    <t>Upw</t>
  </si>
  <si>
    <t>Dpw</t>
  </si>
  <si>
    <t>Beschikbaar</t>
  </si>
  <si>
    <t>Vacature</t>
  </si>
  <si>
    <t>Totalen</t>
  </si>
  <si>
    <t>Rijen</t>
  </si>
  <si>
    <t>2-20</t>
  </si>
  <si>
    <t>20-46</t>
  </si>
  <si>
    <t>47-70</t>
  </si>
  <si>
    <t>71-96</t>
  </si>
  <si>
    <t>97-11</t>
  </si>
  <si>
    <t>112-126</t>
  </si>
  <si>
    <t>127-128</t>
  </si>
  <si>
    <t>129-135</t>
  </si>
  <si>
    <t>137-164</t>
  </si>
  <si>
    <t>Sem 3 - blok 2</t>
  </si>
  <si>
    <t>165-175</t>
  </si>
  <si>
    <t>176-183</t>
  </si>
  <si>
    <t>184-192</t>
  </si>
  <si>
    <t>193-200</t>
  </si>
  <si>
    <t>201-209</t>
  </si>
  <si>
    <t>210-217</t>
  </si>
  <si>
    <t>218-223</t>
  </si>
  <si>
    <t>224-230</t>
  </si>
  <si>
    <t>231-233</t>
  </si>
  <si>
    <t>*Disclaimer: dit zijn de tijden die men is ingepland. Als je voorbereidingen meeneemt dan moet tijdsinvestering maal twee voor een goede werkbelasting</t>
  </si>
  <si>
    <t>Studenten</t>
  </si>
  <si>
    <t>personen</t>
  </si>
  <si>
    <t>FTE</t>
  </si>
  <si>
    <t>per week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</si>
</sst>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1">
    <numFmt numFmtId="164" formatCode="#,##0.0"/>
  </numFmts>
  <fonts count="9" x14ac:knownFonts="1">
    <font>
      <sz val="11"/>
      <color theme="1"/>
      <name val="Calibri"/>
      <family val="2"/>
      <scheme val="minor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10"/>
      <color rgb="FF000000"/>
      <name val="Calibri"/>
      <family val="2"/>
    </font>
    <font>
      <sz val="11"/>
      <color theme="1"/>
      <name val="Calibri"/>
      <family val="2"/>
    </font>
    <font>
      <sz val="10"/>
      <color theme="1"/>
      <name val="Calibri"/>
      <family val="2"/>
    </font>
    <font>
      <sz val="24"/>
      <color rgb="FF000000"/>
      <name val="Calibri"/>
      <family val="2"/>
    </font>
    <font>
      <sz val="20"/>
      <color rgb="FF000000"/>
      <name val="Calibri"/>
      <family val="2"/>
    </font>
    <font>
      <sz val="16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bdd7ee"/>
      </patternFill>
    </fill>
    <fill>
      <patternFill patternType="solid">
        <fgColor rgb="FFffffff"/>
      </patternFill>
    </fill>
    <fill>
      <patternFill patternType="solid">
        <fgColor rgb="FFfff2cc"/>
      </patternFill>
    </fill>
    <fill>
      <patternFill patternType="solid">
        <fgColor rgb="FFe2efda"/>
      </patternFill>
    </fill>
    <fill>
      <patternFill patternType="solid">
        <fgColor rgb="FFffefe3"/>
      </patternFill>
    </fill>
    <fill>
      <patternFill patternType="solid">
        <fgColor rgb="FFfbe5d6"/>
      </patternFill>
    </fill>
    <fill>
      <patternFill patternType="solid">
        <fgColor rgb="FFd6dce5"/>
      </patternFill>
    </fill>
    <fill>
      <patternFill patternType="solid">
        <fgColor rgb="FFf2f2f2"/>
      </patternFill>
    </fill>
  </fills>
  <borders count="26">
    <border>
      <left/>
      <right/>
      <top/>
      <bottom/>
      <diagonal/>
    </border>
    <border>
      <left style="medium">
        <color rgb="FF000000"/>
      </left>
      <right style="thin">
        <color rgb="FFc6c6c6"/>
      </right>
      <top style="medium">
        <color rgb="FF000000"/>
      </top>
      <bottom style="medium">
        <color rgb="FF000000"/>
      </bottom>
      <diagonal/>
    </border>
    <border>
      <left style="thin">
        <color rgb="FFc6c6c6"/>
      </left>
      <right style="thin">
        <color rgb="FFc6c6c6"/>
      </right>
      <top style="medium">
        <color rgb="FF000000"/>
      </top>
      <bottom style="medium">
        <color rgb="FF000000"/>
      </bottom>
      <diagonal/>
    </border>
    <border>
      <left style="thin">
        <color rgb="FFc6c6c6"/>
      </left>
      <right style="thin">
        <color rgb="FFc6c6c6"/>
      </right>
      <top style="medium">
        <color rgb="FF000000"/>
      </top>
      <bottom style="thin">
        <color rgb="FFc6c6c6"/>
      </bottom>
      <diagonal/>
    </border>
    <border>
      <left style="medium">
        <color rgb="FF000000"/>
      </left>
      <right style="thin">
        <color rgb="FFc6c6c6"/>
      </right>
      <top style="medium">
        <color rgb="FF000000"/>
      </top>
      <bottom style="thin">
        <color rgb="FFc6c6c6"/>
      </bottom>
      <diagonal/>
    </border>
    <border>
      <left style="thin">
        <color rgb="FFc6c6c6"/>
      </left>
      <right style="medium">
        <color rgb="FF000000"/>
      </right>
      <top style="medium">
        <color rgb="FF000000"/>
      </top>
      <bottom style="thin">
        <color rgb="FFc6c6c6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medium">
        <color rgb="FF000000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/>
      <top/>
      <bottom/>
      <diagonal/>
    </border>
    <border>
      <left style="medium">
        <color rgb="FF000000"/>
      </left>
      <right style="thin">
        <color rgb="FFc6c6c6"/>
      </right>
      <top style="thin">
        <color rgb="FFc6c6c6"/>
      </top>
      <bottom style="medium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medium">
        <color rgb="FF000000"/>
      </bottom>
      <diagonal/>
    </border>
    <border>
      <left style="thin">
        <color rgb="FFc6c6c6"/>
      </left>
      <right style="medium">
        <color rgb="FF000000"/>
      </right>
      <top style="thin">
        <color rgb="FFc6c6c6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c6c6c6"/>
      </bottom>
      <diagonal/>
    </border>
    <border>
      <left style="medium">
        <color rgb="FF000000"/>
      </left>
      <right style="medium">
        <color rgb="FF000000"/>
      </right>
      <top style="thin">
        <color rgb="FFc6c6c6"/>
      </top>
      <bottom style="thin">
        <color rgb="FFc6c6c6"/>
      </bottom>
      <diagonal/>
    </border>
    <border>
      <left style="medium">
        <color rgb="FF000000"/>
      </left>
      <right style="medium">
        <color rgb="FF000000"/>
      </right>
      <top style="thin">
        <color rgb="FFc6c6c6"/>
      </top>
      <bottom style="medium">
        <color rgb="FF000000"/>
      </bottom>
      <diagonal/>
    </border>
    <border>
      <left style="thin">
        <color rgb="FFc6c6c6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13">
    <xf xfId="0" numFmtId="0" borderId="0" fontId="0" fillId="0"/>
    <xf xfId="0" numFmtId="3" applyNumberFormat="1" borderId="1" applyBorder="1" fontId="1" applyFont="1" fillId="2" applyFill="1" applyAlignment="1">
      <alignment horizontal="center"/>
    </xf>
    <xf xfId="0" numFmtId="3" applyNumberFormat="1" borderId="2" applyBorder="1" fontId="1" applyFont="1" fillId="2" applyFill="1" applyAlignment="1">
      <alignment horizontal="center"/>
    </xf>
    <xf xfId="0" numFmtId="1" applyNumberFormat="1" borderId="3" applyBorder="1" fontId="1" applyFont="1" fillId="2" applyFill="1" applyAlignment="1">
      <alignment horizontal="right"/>
    </xf>
    <xf xfId="0" numFmtId="0" borderId="3" applyBorder="1" fontId="1" applyFont="1" fillId="2" applyFill="1" applyAlignment="1">
      <alignment horizontal="center"/>
    </xf>
    <xf xfId="0" numFmtId="49" applyNumberFormat="1" borderId="4" applyBorder="1" fontId="1" applyFont="1" fillId="2" applyFill="1" applyAlignment="1">
      <alignment horizontal="center"/>
    </xf>
    <xf xfId="0" numFmtId="49" applyNumberFormat="1" borderId="3" applyBorder="1" fontId="1" applyFont="1" fillId="2" applyFill="1" applyAlignment="1">
      <alignment horizontal="center"/>
    </xf>
    <xf xfId="0" numFmtId="1" applyNumberFormat="1" borderId="5" applyBorder="1" fontId="1" applyFont="1" fillId="2" applyFill="1" applyAlignment="1">
      <alignment horizontal="center"/>
    </xf>
    <xf xfId="0" numFmtId="0" borderId="3" applyBorder="1" fontId="1" applyFont="1" fillId="2" applyFill="1" applyAlignment="1">
      <alignment horizontal="left"/>
    </xf>
    <xf xfId="0" numFmtId="3" applyNumberFormat="1" borderId="3" applyBorder="1" fontId="1" applyFont="1" fillId="2" applyFill="1" applyAlignment="1">
      <alignment horizontal="center"/>
    </xf>
    <xf xfId="0" numFmtId="0" borderId="6" applyBorder="1" fontId="1" applyFont="1" fillId="2" applyFill="1" applyAlignment="1">
      <alignment horizontal="left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3" applyNumberFormat="1" borderId="4" applyBorder="1" fontId="2" applyFont="1" fillId="3" applyFill="1" applyAlignment="1">
      <alignment horizontal="center"/>
    </xf>
    <xf xfId="0" numFmtId="3" applyNumberFormat="1" borderId="3" applyBorder="1" fontId="2" applyFont="1" fillId="3" applyFill="1" applyAlignment="1">
      <alignment horizontal="center"/>
    </xf>
    <xf xfId="0" numFmtId="3" applyNumberFormat="1" borderId="7" applyBorder="1" fontId="2" applyFont="1" fillId="4" applyFill="1" applyAlignment="1">
      <alignment horizontal="center"/>
    </xf>
    <xf xfId="0" numFmtId="1" applyNumberFormat="1" borderId="3" applyBorder="1" fontId="3" applyFont="1" fillId="4" applyFill="1" applyAlignment="1">
      <alignment horizontal="right"/>
    </xf>
    <xf xfId="0" numFmtId="0" borderId="3" applyBorder="1" fontId="4" applyFont="1" fillId="4" applyFill="1" applyAlignment="1">
      <alignment horizontal="center"/>
    </xf>
    <xf xfId="0" numFmtId="49" applyNumberFormat="1" borderId="4" applyBorder="1" fontId="4" applyFont="1" fillId="5" applyFill="1" applyAlignment="1">
      <alignment horizontal="center"/>
    </xf>
    <xf xfId="0" numFmtId="3" applyNumberFormat="1" borderId="3" applyBorder="1" fontId="4" applyFont="1" fillId="5" applyFill="1" applyAlignment="1">
      <alignment horizontal="center"/>
    </xf>
    <xf xfId="0" numFmtId="1" applyNumberFormat="1" borderId="5" applyBorder="1" fontId="4" applyFont="1" fillId="5" applyFill="1" applyAlignment="1">
      <alignment horizontal="center"/>
    </xf>
    <xf xfId="0" numFmtId="0" borderId="3" applyBorder="1" fontId="4" applyFont="1" fillId="6" applyFill="1" applyAlignment="1">
      <alignment horizontal="left"/>
    </xf>
    <xf xfId="0" numFmtId="3" applyNumberFormat="1" borderId="3" applyBorder="1" fontId="4" applyFont="1" fillId="6" applyFill="1" applyAlignment="1">
      <alignment horizontal="center"/>
    </xf>
    <xf xfId="0" numFmtId="0" borderId="5" applyBorder="1" fontId="4" applyFont="1" fillId="6" applyFill="1" applyAlignment="1">
      <alignment horizontal="left"/>
    </xf>
    <xf xfId="0" numFmtId="0" borderId="8" applyBorder="1" fontId="4" applyFont="1" fillId="6" applyFill="1" applyAlignment="1">
      <alignment horizontal="left"/>
    </xf>
    <xf xfId="0" numFmtId="3" applyNumberFormat="1" borderId="7" applyBorder="1" fontId="2" applyFont="1" fillId="3" applyFill="1" applyAlignment="1">
      <alignment horizontal="center"/>
    </xf>
    <xf xfId="0" numFmtId="3" applyNumberFormat="1" borderId="9" applyBorder="1" fontId="2" applyFont="1" fillId="3" applyFill="1" applyAlignment="1">
      <alignment horizontal="center"/>
    </xf>
    <xf xfId="0" numFmtId="1" applyNumberFormat="1" borderId="9" applyBorder="1" fontId="3" applyFont="1" fillId="4" applyFill="1" applyAlignment="1">
      <alignment horizontal="right"/>
    </xf>
    <xf xfId="0" numFmtId="0" borderId="9" applyBorder="1" fontId="4" applyFont="1" fillId="4" applyFill="1" applyAlignment="1">
      <alignment horizontal="center"/>
    </xf>
    <xf xfId="0" numFmtId="49" applyNumberFormat="1" borderId="7" applyBorder="1" fontId="4" applyFont="1" fillId="5" applyFill="1" applyAlignment="1">
      <alignment horizontal="center"/>
    </xf>
    <xf xfId="0" numFmtId="49" applyNumberFormat="1" borderId="9" applyBorder="1" fontId="4" applyFont="1" fillId="5" applyFill="1" applyAlignment="1">
      <alignment horizontal="center"/>
    </xf>
    <xf xfId="0" numFmtId="1" applyNumberFormat="1" borderId="8" applyBorder="1" fontId="4" applyFont="1" fillId="5" applyFill="1" applyAlignment="1">
      <alignment horizontal="center"/>
    </xf>
    <xf xfId="0" numFmtId="0" borderId="9" applyBorder="1" fontId="4" applyFont="1" fillId="6" applyFill="1" applyAlignment="1">
      <alignment horizontal="left"/>
    </xf>
    <xf xfId="0" numFmtId="3" applyNumberFormat="1" borderId="9" applyBorder="1" fontId="4" applyFont="1" fillId="6" applyFill="1" applyAlignment="1">
      <alignment horizontal="center"/>
    </xf>
    <xf xfId="0" numFmtId="0" borderId="8" applyBorder="1" fontId="3" applyFont="1" fillId="6" applyFill="1" applyAlignment="1">
      <alignment horizontal="left"/>
    </xf>
    <xf xfId="0" numFmtId="3" applyNumberFormat="1" borderId="10" applyBorder="1" fontId="4" applyFont="1" fillId="0" applyAlignment="1">
      <alignment horizontal="right"/>
    </xf>
    <xf xfId="0" numFmtId="3" applyNumberFormat="1" borderId="11" applyBorder="1" fontId="2" applyFont="1" fillId="4" applyFill="1" applyAlignment="1">
      <alignment horizontal="center"/>
    </xf>
    <xf xfId="0" numFmtId="49" applyNumberFormat="1" borderId="3" applyBorder="1" fontId="4" applyFont="1" fillId="5" applyFill="1" applyAlignment="1">
      <alignment horizontal="center"/>
    </xf>
    <xf xfId="0" numFmtId="0" borderId="9" applyBorder="1" fontId="3" applyFont="1" fillId="6" applyFill="1" applyAlignment="1">
      <alignment horizontal="left"/>
    </xf>
    <xf xfId="0" numFmtId="1" applyNumberFormat="1" borderId="9" applyBorder="1" fontId="4" applyFont="1" fillId="4" applyFill="1" applyAlignment="1">
      <alignment horizontal="right"/>
    </xf>
    <xf xfId="0" numFmtId="3" applyNumberFormat="1" borderId="11" applyBorder="1" fontId="2" applyFont="1" fillId="3" applyFill="1" applyAlignment="1">
      <alignment horizontal="center"/>
    </xf>
    <xf xfId="0" numFmtId="3" applyNumberFormat="1" borderId="12" applyBorder="1" fontId="2" applyFont="1" fillId="3" applyFill="1" applyAlignment="1">
      <alignment horizontal="center"/>
    </xf>
    <xf xfId="0" numFmtId="1" applyNumberFormat="1" borderId="12" applyBorder="1" fontId="4" applyFont="1" fillId="4" applyFill="1" applyAlignment="1">
      <alignment horizontal="right"/>
    </xf>
    <xf xfId="0" numFmtId="0" borderId="12" applyBorder="1" fontId="4" applyFont="1" fillId="4" applyFill="1" applyAlignment="1">
      <alignment horizontal="center"/>
    </xf>
    <xf xfId="0" numFmtId="49" applyNumberFormat="1" borderId="11" applyBorder="1" fontId="4" applyFont="1" fillId="5" applyFill="1" applyAlignment="1">
      <alignment horizontal="center"/>
    </xf>
    <xf xfId="0" numFmtId="49" applyNumberFormat="1" borderId="12" applyBorder="1" fontId="4" applyFont="1" fillId="5" applyFill="1" applyAlignment="1">
      <alignment horizontal="center"/>
    </xf>
    <xf xfId="0" numFmtId="1" applyNumberFormat="1" borderId="13" applyBorder="1" fontId="4" applyFont="1" fillId="5" applyFill="1" applyAlignment="1">
      <alignment horizontal="center"/>
    </xf>
    <xf xfId="0" numFmtId="0" borderId="12" applyBorder="1" fontId="4" applyFont="1" fillId="6" applyFill="1" applyAlignment="1">
      <alignment horizontal="left"/>
    </xf>
    <xf xfId="0" numFmtId="3" applyNumberFormat="1" borderId="12" applyBorder="1" fontId="4" applyFont="1" fillId="6" applyFill="1" applyAlignment="1">
      <alignment horizontal="center"/>
    </xf>
    <xf xfId="0" numFmtId="0" borderId="13" applyBorder="1" fontId="4" applyFont="1" fillId="6" applyFill="1" applyAlignment="1">
      <alignment horizontal="left"/>
    </xf>
    <xf xfId="0" numFmtId="0" borderId="14" applyBorder="1" fontId="4" applyFont="1" fillId="6" applyFill="1" applyAlignment="1">
      <alignment horizontal="left"/>
    </xf>
    <xf xfId="0" numFmtId="0" borderId="15" applyBorder="1" fontId="4" applyFont="1" fillId="6" applyFill="1" applyAlignment="1">
      <alignment horizontal="left"/>
    </xf>
    <xf xfId="0" numFmtId="0" borderId="15" applyBorder="1" fontId="3" applyFont="1" fillId="6" applyFill="1" applyAlignment="1">
      <alignment horizontal="left"/>
    </xf>
    <xf xfId="0" numFmtId="0" borderId="16" applyBorder="1" fontId="4" applyFont="1" fillId="6" applyFill="1" applyAlignment="1">
      <alignment horizontal="left"/>
    </xf>
    <xf xfId="0" numFmtId="1" applyNumberFormat="1" borderId="3" applyBorder="1" fontId="4" applyFont="1" fillId="4" applyFill="1" applyAlignment="1">
      <alignment horizontal="right"/>
    </xf>
    <xf xfId="0" numFmtId="0" borderId="5" applyBorder="1" fontId="3" applyFont="1" fillId="6" applyFill="1" applyAlignment="1">
      <alignment horizontal="left"/>
    </xf>
    <xf xfId="0" numFmtId="0" borderId="8" applyBorder="1" fontId="5" applyFont="1" fillId="6" applyFill="1" applyAlignment="1">
      <alignment horizontal="left"/>
    </xf>
    <xf xfId="0" numFmtId="0" borderId="9" applyBorder="1" fontId="3" applyFont="1" fillId="4" applyFill="1" applyAlignment="1">
      <alignment horizontal="center"/>
    </xf>
    <xf xfId="0" numFmtId="49" applyNumberFormat="1" borderId="7" applyBorder="1" fontId="3" applyFont="1" fillId="5" applyFill="1" applyAlignment="1">
      <alignment horizontal="center"/>
    </xf>
    <xf xfId="0" numFmtId="49" applyNumberFormat="1" borderId="9" applyBorder="1" fontId="3" applyFont="1" fillId="5" applyFill="1" applyAlignment="1">
      <alignment horizontal="center"/>
    </xf>
    <xf xfId="0" numFmtId="3" applyNumberFormat="1" borderId="9" applyBorder="1" fontId="3" applyFont="1" fillId="6" applyFill="1" applyAlignment="1">
      <alignment horizontal="center"/>
    </xf>
    <xf xfId="0" numFmtId="0" borderId="13" applyBorder="1" fontId="3" applyFont="1" fillId="6" applyFill="1" applyAlignment="1">
      <alignment horizontal="left"/>
    </xf>
    <xf xfId="0" numFmtId="49" applyNumberFormat="1" borderId="4" applyBorder="1" fontId="3" applyFont="1" fillId="5" applyFill="1" applyAlignment="1">
      <alignment horizontal="center"/>
    </xf>
    <xf xfId="0" numFmtId="49" applyNumberFormat="1" borderId="3" applyBorder="1" fontId="3" applyFont="1" fillId="5" applyFill="1" applyAlignment="1">
      <alignment horizontal="center"/>
    </xf>
    <xf xfId="0" numFmtId="0" borderId="3" applyBorder="1" fontId="3" applyFont="1" fillId="6" applyFill="1" applyAlignment="1">
      <alignment horizontal="left"/>
    </xf>
    <xf xfId="0" numFmtId="49" applyNumberFormat="1" borderId="11" applyBorder="1" fontId="3" applyFont="1" fillId="5" applyFill="1" applyAlignment="1">
      <alignment horizontal="center"/>
    </xf>
    <xf xfId="0" numFmtId="49" applyNumberFormat="1" borderId="12" applyBorder="1" fontId="3" applyFont="1" fillId="5" applyFill="1" applyAlignment="1">
      <alignment horizontal="center"/>
    </xf>
    <xf xfId="0" numFmtId="0" borderId="12" applyBorder="1" fontId="3" applyFont="1" fillId="6" applyFill="1" applyAlignment="1">
      <alignment horizontal="left"/>
    </xf>
    <xf xfId="0" numFmtId="3" applyNumberFormat="1" borderId="0" fontId="0" fillId="0" applyAlignment="1">
      <alignment horizontal="general"/>
    </xf>
    <xf xfId="0" numFmtId="1" applyNumberFormat="1" borderId="0" fontId="0" fillId="0" applyAlignment="1">
      <alignment horizontal="general"/>
    </xf>
    <xf xfId="0" numFmtId="0" borderId="0" fontId="0" fillId="0" applyAlignment="1">
      <alignment horizontal="general"/>
    </xf>
    <xf xfId="0" numFmtId="49" applyNumberFormat="1" borderId="0" fontId="0" fillId="0" applyAlignment="1">
      <alignment horizontal="general"/>
    </xf>
    <xf xfId="0" numFmtId="0" borderId="10" applyBorder="1" fontId="6" applyFont="1" fillId="0" applyAlignment="1">
      <alignment horizontal="left"/>
    </xf>
    <xf xfId="0" numFmtId="164" applyNumberFormat="1" borderId="0" fontId="0" fillId="0" applyAlignment="1">
      <alignment horizontal="general"/>
    </xf>
    <xf xfId="0" numFmtId="4" applyNumberFormat="1" borderId="0" fontId="0" fillId="0" applyAlignment="1">
      <alignment horizontal="general"/>
    </xf>
    <xf xfId="0" numFmtId="0" borderId="10" applyBorder="1" fontId="7" applyFont="1" fillId="0" applyAlignment="1">
      <alignment horizontal="left"/>
    </xf>
    <xf xfId="0" numFmtId="0" borderId="10" applyBorder="1" fontId="2" applyFont="1" fillId="0" applyAlignment="1">
      <alignment horizontal="left"/>
    </xf>
    <xf xfId="0" numFmtId="0" borderId="1" applyBorder="1" fontId="2" applyFont="1" fillId="2" applyFill="1" applyAlignment="1">
      <alignment horizontal="left"/>
    </xf>
    <xf xfId="0" numFmtId="164" applyNumberFormat="1" borderId="1" applyBorder="1" fontId="2" applyFont="1" fillId="2" applyFill="1" applyAlignment="1">
      <alignment horizontal="center"/>
    </xf>
    <xf xfId="0" numFmtId="4" applyNumberFormat="1" borderId="2" applyBorder="1" fontId="2" applyFont="1" fillId="2" applyFill="1" applyAlignment="1">
      <alignment horizontal="center"/>
    </xf>
    <xf xfId="0" numFmtId="4" applyNumberFormat="1" borderId="17" applyBorder="1" fontId="2" applyFont="1" fillId="2" applyFill="1" applyAlignment="1">
      <alignment horizontal="center"/>
    </xf>
    <xf xfId="0" numFmtId="3" applyNumberFormat="1" borderId="2" applyBorder="1" fontId="2" applyFont="1" fillId="2" applyFill="1" applyAlignment="1">
      <alignment horizontal="center"/>
    </xf>
    <xf xfId="0" numFmtId="3" applyNumberFormat="1" borderId="17" applyBorder="1" fontId="2" applyFont="1" fillId="2" applyFill="1" applyAlignment="1">
      <alignment horizontal="center"/>
    </xf>
    <xf xfId="0" numFmtId="0" borderId="10" applyBorder="1" fontId="2" applyFont="1" fillId="0" applyAlignment="1">
      <alignment horizontal="center"/>
    </xf>
    <xf xfId="0" numFmtId="0" borderId="18" applyBorder="1" fontId="2" applyFont="1" fillId="0" applyAlignment="1">
      <alignment horizontal="left"/>
    </xf>
    <xf xfId="0" numFmtId="4" applyNumberFormat="1" borderId="7" applyBorder="1" fontId="2" applyFont="1" fillId="4" applyFill="1" applyAlignment="1">
      <alignment horizontal="center"/>
    </xf>
    <xf xfId="0" numFmtId="4" applyNumberFormat="1" borderId="9" applyBorder="1" fontId="2" applyFont="1" fillId="7" applyFill="1" applyAlignment="1">
      <alignment horizontal="center"/>
    </xf>
    <xf xfId="0" numFmtId="4" applyNumberFormat="1" borderId="9" applyBorder="1" fontId="2" applyFont="1" fillId="8" applyFill="1" applyAlignment="1">
      <alignment horizontal="center"/>
    </xf>
    <xf xfId="0" numFmtId="4" applyNumberFormat="1" borderId="8" applyBorder="1" fontId="2" applyFont="1" fillId="9" applyFill="1" applyAlignment="1">
      <alignment horizontal="center"/>
    </xf>
    <xf xfId="0" numFmtId="4" applyNumberFormat="1" borderId="19" applyBorder="1" fontId="2" applyFont="1" fillId="0" applyAlignment="1">
      <alignment horizontal="center"/>
    </xf>
    <xf xfId="0" numFmtId="4" applyNumberFormat="1" borderId="20" applyBorder="1" fontId="2" applyFont="1" fillId="0" applyAlignment="1">
      <alignment horizontal="center"/>
    </xf>
    <xf xfId="0" numFmtId="4" applyNumberFormat="1" borderId="10" applyBorder="1" fontId="2" applyFont="1" fillId="0" applyAlignment="1">
      <alignment horizontal="center"/>
    </xf>
    <xf xfId="0" numFmtId="4" applyNumberFormat="1" borderId="21" applyBorder="1" fontId="2" applyFont="1" fillId="0" applyAlignment="1">
      <alignment horizontal="center"/>
    </xf>
    <xf xfId="0" numFmtId="4" applyNumberFormat="1" borderId="18" applyBorder="1" fontId="2" applyFont="1" fillId="0" applyAlignment="1">
      <alignment horizontal="center"/>
    </xf>
    <xf xfId="0" numFmtId="4" applyNumberFormat="1" borderId="22" applyBorder="1" fontId="2" applyFont="1" fillId="0" applyAlignment="1">
      <alignment horizontal="center"/>
    </xf>
    <xf xfId="0" numFmtId="0" borderId="23" applyBorder="1" fontId="2" applyFont="1" fillId="0" applyAlignment="1">
      <alignment horizontal="left"/>
    </xf>
    <xf xfId="0" numFmtId="4" applyNumberFormat="1" borderId="11" applyBorder="1" fontId="2" applyFont="1" fillId="4" applyFill="1" applyAlignment="1">
      <alignment horizontal="center"/>
    </xf>
    <xf xfId="0" numFmtId="4" applyNumberFormat="1" borderId="12" applyBorder="1" fontId="2" applyFont="1" fillId="7" applyFill="1" applyAlignment="1">
      <alignment horizontal="center"/>
    </xf>
    <xf xfId="0" numFmtId="4" applyNumberFormat="1" borderId="12" applyBorder="1" fontId="2" applyFont="1" fillId="8" applyFill="1" applyAlignment="1">
      <alignment horizontal="center"/>
    </xf>
    <xf xfId="0" numFmtId="4" applyNumberFormat="1" borderId="13" applyBorder="1" fontId="2" applyFont="1" fillId="9" applyFill="1" applyAlignment="1">
      <alignment horizontal="center"/>
    </xf>
    <xf xfId="0" numFmtId="4" applyNumberFormat="1" borderId="23" applyBorder="1" fontId="2" applyFont="1" fillId="0" applyAlignment="1">
      <alignment horizontal="center"/>
    </xf>
    <xf xfId="0" numFmtId="4" applyNumberFormat="1" borderId="24" applyBorder="1" fontId="2" applyFont="1" fillId="0" applyAlignment="1">
      <alignment horizontal="center"/>
    </xf>
    <xf xfId="0" numFmtId="4" applyNumberFormat="1" borderId="25" applyBorder="1" fontId="2" applyFont="1" fillId="0" applyAlignment="1">
      <alignment horizontal="center"/>
    </xf>
    <xf xfId="0" numFmtId="164" applyNumberFormat="1" borderId="10" applyBorder="1" fontId="2" applyFont="1" fillId="0" applyAlignment="1">
      <alignment horizontal="center"/>
    </xf>
    <xf xfId="0" numFmtId="3" applyNumberFormat="1" borderId="10" applyBorder="1" fontId="2" applyFont="1" fillId="0" applyAlignment="1">
      <alignment horizontal="center"/>
    </xf>
    <xf xfId="0" numFmtId="3" applyNumberFormat="1" borderId="10" applyBorder="1" fontId="2" applyFont="1" fillId="0" applyAlignment="1">
      <alignment horizontal="right"/>
    </xf>
    <xf xfId="0" numFmtId="4" applyNumberFormat="1" borderId="10" applyBorder="1" fontId="2" applyFont="1" fillId="0" applyAlignment="1">
      <alignment horizontal="left"/>
    </xf>
    <xf xfId="0" numFmtId="164" applyNumberFormat="1" borderId="10" applyBorder="1" fontId="2" applyFont="1" fillId="0" applyAlignment="1">
      <alignment horizontal="right"/>
    </xf>
    <xf xfId="0" numFmtId="0" borderId="10" applyBorder="1" fontId="8" applyFont="1" fillId="0" applyAlignment="1">
      <alignment horizontal="left"/>
    </xf>
    <xf xfId="0" numFmtId="164" applyNumberFormat="1" borderId="10" applyBorder="1" fontId="8" applyFont="1" fillId="0" applyAlignment="1">
      <alignment horizontal="right"/>
    </xf>
    <xf xfId="0" numFmtId="4" applyNumberFormat="1" borderId="10" applyBorder="1" fontId="8" applyFont="1" fillId="0" applyAlignment="1">
      <alignment horizontal="left"/>
    </xf>
    <xf xfId="0" numFmtId="164" applyNumberFormat="1" borderId="0" fontId="0" fillId="0" applyAlignment="1">
      <alignment horizontal="general"/>
    </xf>
    <xf xfId="0" numFmtId="4" applyNumberFormat="1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sharedStrings.xml" Type="http://schemas.openxmlformats.org/officeDocument/2006/relationships/sharedStrings" Id="rId3"/><Relationship Target="styles.xml" Type="http://schemas.openxmlformats.org/officeDocument/2006/relationships/styles" Id="rId4"/><Relationship Target="theme/theme1.xml" Type="http://schemas.openxmlformats.org/officeDocument/2006/relationships/theme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Y33"/>
  <sheetViews>
    <sheetView workbookViewId="0"/>
  </sheetViews>
  <sheetFormatPr defaultRowHeight="15" x14ac:dyDescent="0.25"/>
  <cols>
    <col min="1" max="1" style="70" width="33.005" customWidth="1" bestFit="1"/>
    <col min="2" max="2" style="111" width="10.147857142857141" customWidth="1" bestFit="1"/>
    <col min="3" max="3" style="112" width="9.862142857142858" customWidth="1" bestFit="1"/>
    <col min="4" max="4" style="112" width="8.43357142857143" customWidth="1" bestFit="1"/>
    <col min="5" max="5" style="112" width="12.147857142857141" customWidth="1" bestFit="1"/>
    <col min="6" max="6" style="112" width="8.862142857142858" customWidth="1" bestFit="1"/>
    <col min="7" max="7" style="112" width="8.862142857142858" customWidth="1" bestFit="1"/>
    <col min="8" max="8" style="112" width="8.862142857142858" customWidth="1" bestFit="1"/>
    <col min="9" max="9" style="112" width="8.862142857142858" customWidth="1" bestFit="1"/>
    <col min="10" max="10" style="112" width="8.862142857142858" customWidth="1" bestFit="1"/>
    <col min="11" max="11" style="112" width="8.862142857142858" customWidth="1" bestFit="1"/>
    <col min="12" max="12" style="112" width="8.862142857142858" customWidth="1" bestFit="1"/>
    <col min="13" max="13" style="112" width="8.862142857142858" customWidth="1" bestFit="1"/>
    <col min="14" max="14" style="112" width="8.862142857142858" customWidth="1" bestFit="1"/>
    <col min="15" max="15" style="68" width="8.862142857142858" customWidth="1" bestFit="1"/>
    <col min="16" max="16" style="70" width="12.43357142857143" customWidth="1" bestFit="1"/>
    <col min="17" max="17" style="70" width="12.43357142857143" customWidth="1" bestFit="1"/>
    <col min="18" max="18" style="70" width="12.43357142857143" customWidth="1" bestFit="1"/>
    <col min="19" max="19" style="70" width="12.43357142857143" customWidth="1" bestFit="1"/>
    <col min="20" max="20" style="70" width="12.43357142857143" customWidth="1" bestFit="1"/>
    <col min="21" max="21" style="70" width="12.43357142857143" customWidth="1" bestFit="1"/>
    <col min="22" max="22" style="70" width="12.43357142857143" customWidth="1" bestFit="1"/>
    <col min="23" max="23" style="70" width="12.43357142857143" customWidth="1" bestFit="1"/>
    <col min="24" max="24" style="70" width="12.43357142857143" customWidth="1" bestFit="1"/>
    <col min="25" max="25" style="70" width="12.43357142857143" customWidth="1" bestFit="1"/>
  </cols>
  <sheetData>
    <row x14ac:dyDescent="0.25" r="1" customHeight="1" ht="17.25">
      <c r="A1" s="72" t="s">
        <v>152</v>
      </c>
      <c r="B1" s="73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12"/>
      <c r="P1" s="11"/>
      <c r="Q1" s="11"/>
      <c r="R1" s="11"/>
      <c r="S1" s="11"/>
      <c r="T1" s="11"/>
      <c r="U1" s="11"/>
      <c r="V1" s="11"/>
      <c r="W1" s="11"/>
      <c r="X1" s="11"/>
      <c r="Y1" s="11"/>
    </row>
    <row x14ac:dyDescent="0.25" r="2" customHeight="1" ht="17.25">
      <c r="A2" s="75" t="s">
        <v>153</v>
      </c>
      <c r="B2" s="73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12"/>
      <c r="P2" s="11"/>
      <c r="Q2" s="11"/>
      <c r="R2" s="11"/>
      <c r="S2" s="11"/>
      <c r="T2" s="11"/>
      <c r="U2" s="11"/>
      <c r="V2" s="11"/>
      <c r="W2" s="11"/>
      <c r="X2" s="11"/>
      <c r="Y2" s="11"/>
    </row>
    <row x14ac:dyDescent="0.25" r="3" customHeight="1" ht="17.25">
      <c r="A3" s="75"/>
      <c r="B3" s="73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12"/>
      <c r="P3" s="11"/>
      <c r="Q3" s="11"/>
      <c r="R3" s="11"/>
      <c r="S3" s="11"/>
      <c r="T3" s="11"/>
      <c r="U3" s="11"/>
      <c r="V3" s="11"/>
      <c r="W3" s="11"/>
      <c r="X3" s="11"/>
      <c r="Y3" s="11"/>
    </row>
    <row x14ac:dyDescent="0.25" r="4" customHeight="1" ht="17.25">
      <c r="A4" s="76" t="s">
        <v>154</v>
      </c>
      <c r="B4" s="73"/>
      <c r="C4" s="74"/>
      <c r="D4" s="74"/>
      <c r="E4" s="74"/>
      <c r="F4" s="74"/>
      <c r="G4" s="74"/>
      <c r="H4" s="74"/>
      <c r="I4" s="74"/>
      <c r="J4" s="74"/>
      <c r="K4" s="74"/>
      <c r="L4" s="74"/>
      <c r="M4" s="74"/>
      <c r="N4" s="74"/>
      <c r="O4" s="12"/>
      <c r="P4" s="11"/>
      <c r="Q4" s="11"/>
      <c r="R4" s="11"/>
      <c r="S4" s="11"/>
      <c r="T4" s="11"/>
      <c r="U4" s="11"/>
      <c r="V4" s="11"/>
      <c r="W4" s="11"/>
      <c r="X4" s="11"/>
      <c r="Y4" s="11"/>
    </row>
    <row x14ac:dyDescent="0.25" r="5" customHeight="1" ht="17.25">
      <c r="A5" s="77" t="s">
        <v>17</v>
      </c>
      <c r="B5" s="78" t="s">
        <v>155</v>
      </c>
      <c r="C5" s="79" t="s">
        <v>156</v>
      </c>
      <c r="D5" s="79" t="s">
        <v>157</v>
      </c>
      <c r="E5" s="80" t="s">
        <v>158</v>
      </c>
      <c r="F5" s="81">
        <v>1</v>
      </c>
      <c r="G5" s="81">
        <v>2</v>
      </c>
      <c r="H5" s="81">
        <v>3</v>
      </c>
      <c r="I5" s="81">
        <v>4</v>
      </c>
      <c r="J5" s="81">
        <v>5</v>
      </c>
      <c r="K5" s="81">
        <v>6</v>
      </c>
      <c r="L5" s="81">
        <v>7</v>
      </c>
      <c r="M5" s="81">
        <v>8</v>
      </c>
      <c r="N5" s="81">
        <v>9</v>
      </c>
      <c r="O5" s="82">
        <v>10</v>
      </c>
      <c r="P5" s="83"/>
      <c r="Q5" s="83"/>
      <c r="R5" s="83"/>
      <c r="S5" s="83"/>
      <c r="T5" s="83"/>
      <c r="U5" s="83"/>
      <c r="V5" s="83"/>
      <c r="W5" s="83"/>
      <c r="X5" s="83"/>
      <c r="Y5" s="83"/>
    </row>
    <row x14ac:dyDescent="0.25" r="6" customHeight="1" ht="17.25">
      <c r="A6" s="84" t="s">
        <v>52</v>
      </c>
      <c r="B6" s="85">
        <f>SUM(F6:O6)/60</f>
      </c>
      <c r="C6" s="86">
        <f>B6/6</f>
      </c>
      <c r="D6" s="87">
        <f>C6/8</f>
      </c>
      <c r="E6" s="88">
        <v>16</v>
      </c>
      <c r="F6" s="89">
        <f>SUMIF('sem3'!R2:R20,"*Zelle*",'sem3'!H2:H20)</f>
      </c>
      <c r="G6" s="90">
        <f>SUMIF('sem3'!R21:R49,"*Zelle*",'sem3'!H21:H49)</f>
      </c>
      <c r="H6" s="90">
        <f>SUMIF('sem3'!R50:R76,"*Zelle*",'sem3'!H50:H76)</f>
      </c>
      <c r="I6" s="90">
        <f>SUMIF('sem3'!R77:R105,"*Zelle*",'sem3'!H77:H105)</f>
      </c>
      <c r="J6" s="90">
        <f>SUMIF('sem3'!R106:R123,"*Zelle*",'sem3'!H106:H123)</f>
      </c>
      <c r="K6" s="90">
        <f>SUMIF('sem3'!R124:R138,"*Zelle*",'sem3'!H124:H138)</f>
      </c>
      <c r="L6" s="90">
        <f>SUMIF('sem3'!$R$146:$R$147,"*Zelle*",'sem3'!$H$146:$H$147)</f>
      </c>
      <c r="M6" s="90">
        <f>SUMIF('sem3'!R139:R145,"*Zelle*",'sem3'!H139:H145)</f>
      </c>
      <c r="N6" s="91">
        <f>sumif(sem3!$R$176:$R$176, "*Zelle*", sem3!$H$176:$H$176)</f>
      </c>
      <c r="O6" s="92">
        <f>SUMIF('sem3'!$R$148:$R$175,"*Zelle*",'sem3'!$H$148:$H$175)</f>
      </c>
      <c r="P6" s="91"/>
      <c r="Q6" s="91"/>
      <c r="R6" s="91"/>
      <c r="S6" s="91"/>
      <c r="T6" s="91"/>
      <c r="U6" s="91"/>
      <c r="V6" s="91"/>
      <c r="W6" s="91"/>
      <c r="X6" s="91"/>
      <c r="Y6" s="91"/>
    </row>
    <row x14ac:dyDescent="0.25" r="7" customHeight="1" ht="17.25">
      <c r="A7" s="84" t="s">
        <v>46</v>
      </c>
      <c r="B7" s="85">
        <f>SUM(F7:O7)/60</f>
      </c>
      <c r="C7" s="86">
        <f>B7/6</f>
      </c>
      <c r="D7" s="87">
        <f>C7/8</f>
      </c>
      <c r="E7" s="88">
        <v>24</v>
      </c>
      <c r="F7" s="93">
        <f>SUMIF('sem3'!R2:R20,"*Cijsouw*",'sem3'!H2:H20)</f>
      </c>
      <c r="G7" s="91">
        <f>SUMIF('sem3'!$R$20:$R$49,"*Cijsouw*",'sem3'!$H$20:$H$49)</f>
      </c>
      <c r="H7" s="91">
        <f>SUMIF('sem3'!$R$50:$R$76,"*Cijsouw*",'sem3'!$H$50:$H$76)</f>
      </c>
      <c r="I7" s="91">
        <f>SUMIF('sem3'!$R$77:$R$105,"*Cijsouw*",'sem3'!$H$77:$H$105)</f>
      </c>
      <c r="J7" s="91">
        <f>SUMIF('sem3'!$R$106:$R$123,"*Cijsouw*",'sem3'!$H$106:$H$123)</f>
      </c>
      <c r="K7" s="91">
        <f>SUMIF('sem3'!$R$124:$R$138,"*Cijsouw*",'sem3'!$H$124:$H$138)</f>
      </c>
      <c r="L7" s="91">
        <f>SUMIF('sem3'!$R$146:$R$147,"*Cijsouw*",'sem3'!$H$146:$H$147)</f>
      </c>
      <c r="M7" s="91">
        <f>SUMIF('sem3'!$R$139:$R$145,"*Cijsouw*",'sem3'!$H$139:$H$145)</f>
      </c>
      <c r="N7" s="91">
        <f>sumif(sem3!$R$176:$R$176, "*Cijsouw*", sem3!$H$176:$H$176)</f>
      </c>
      <c r="O7" s="94">
        <f>SUMIF('sem3'!$R$148:$R$175,"*Cijsouw*",'sem3'!$H$148:$H$175)</f>
      </c>
      <c r="P7" s="11"/>
      <c r="Q7" s="11"/>
      <c r="R7" s="11"/>
      <c r="S7" s="11"/>
      <c r="T7" s="11"/>
      <c r="U7" s="11"/>
      <c r="V7" s="11"/>
      <c r="W7" s="11"/>
      <c r="X7" s="11"/>
      <c r="Y7" s="11"/>
    </row>
    <row x14ac:dyDescent="0.25" r="8" customHeight="1" ht="17.25">
      <c r="A8" s="84" t="s">
        <v>56</v>
      </c>
      <c r="B8" s="85">
        <f>SUM(F8:O8)/60</f>
      </c>
      <c r="C8" s="86">
        <f>B8/6</f>
      </c>
      <c r="D8" s="87">
        <f>C8/8</f>
      </c>
      <c r="E8" s="88">
        <v>24</v>
      </c>
      <c r="F8" s="93">
        <f>SUMIF('sem3'!R2:R20,"*Nieuwenhuize*",'sem3'!H2:H20)</f>
      </c>
      <c r="G8" s="91">
        <f>SUMIF('sem3'!$R$20:$R$49,"*Nieuwenhuize*",'sem3'!$H$20:$H$49)</f>
      </c>
      <c r="H8" s="91">
        <f>SUMIF('sem3'!$R$50:$R$76,"*Nieuwenhuize*",'sem3'!$H$50:$H$76)</f>
      </c>
      <c r="I8" s="91">
        <f>SUMIF('sem3'!$R$77:$R$105,"*Nieuwenhuize*",'sem3'!$H$77:$H$105)</f>
      </c>
      <c r="J8" s="91">
        <f>SUMIF('sem3'!$R$106:$R$123,"*Nieuwenhuize*",'sem3'!$H$106:$H$123)</f>
      </c>
      <c r="K8" s="91">
        <f>SUMIF('sem3'!$R$124:$R$138,"*Nieuwenhuize*",'sem3'!$H$124:$H$138)</f>
      </c>
      <c r="L8" s="91">
        <f>SUMIF('sem3'!$R$146:$R$147,"*Nieuwenhuize*",'sem3'!$H$146:$H$147)</f>
      </c>
      <c r="M8" s="91">
        <f>SUMIF('sem3'!$R$139:$R$145,"*Nieuwenhuize*",'sem3'!$H$139:$H$145)</f>
      </c>
      <c r="N8" s="91">
        <f>sumif(sem3!$R$176:$R$176, "*Nieuwenhuize*", sem3!$H$176:$H$176)</f>
      </c>
      <c r="O8" s="94">
        <f>SUMIF('sem3'!$R$148:$R$175,"*Nieuwenhuize*",'sem3'!$H$148:$H$175)</f>
      </c>
      <c r="P8" s="11"/>
      <c r="Q8" s="11"/>
      <c r="R8" s="11"/>
      <c r="S8" s="11"/>
      <c r="T8" s="11"/>
      <c r="U8" s="11"/>
      <c r="V8" s="11"/>
      <c r="W8" s="11"/>
      <c r="X8" s="11"/>
      <c r="Y8" s="11"/>
    </row>
    <row x14ac:dyDescent="0.25" r="9" customHeight="1" ht="17.25">
      <c r="A9" s="84" t="s">
        <v>40</v>
      </c>
      <c r="B9" s="85">
        <f>SUM(F9:O9)/60</f>
      </c>
      <c r="C9" s="86">
        <f>B9/6</f>
      </c>
      <c r="D9" s="87">
        <f>C9/8</f>
      </c>
      <c r="E9" s="88">
        <v>24</v>
      </c>
      <c r="F9" s="93">
        <f>SUMIF('sem3'!R2:R20,"*de Nijs*",'sem3'!H2:H20)</f>
      </c>
      <c r="G9" s="91">
        <f>SUMIF('sem3'!$R$20:$R$49,"*de Nijs*",'sem3'!$H$20:$H$49)</f>
      </c>
      <c r="H9" s="91">
        <f>SUMIF('sem3'!$R$50:$R$76,"*de Nijs*",'sem3'!$H$50:$H$76)</f>
      </c>
      <c r="I9" s="91">
        <f>SUMIF('sem3'!$R$77:$R$105,"*de Nijs*",'sem3'!$H$77:$H$105)</f>
      </c>
      <c r="J9" s="91">
        <f>SUMIF('sem3'!$R$106:$R$123,"*de Nijs*",'sem3'!$H$106:$H$123)</f>
      </c>
      <c r="K9" s="91">
        <f>SUMIF('sem3'!$R$124:$R$138,"*de Nijs*",'sem3'!$H$124:$H$138)</f>
      </c>
      <c r="L9" s="91">
        <f>SUMIF('sem3'!$R$146:$R$147,"*de Nijs*",'sem3'!$H$146:$H$147)</f>
      </c>
      <c r="M9" s="91">
        <f>SUMIF('sem3'!$R$139:$R$145,"*de Nijs*",'sem3'!$H$139:$H$145)</f>
      </c>
      <c r="N9" s="91">
        <f>sumif(sem3!$R$176:$R$176, "*de Nijs*", sem3!$H$176:$H$176)</f>
      </c>
      <c r="O9" s="94">
        <f>SUMIF('sem3'!$R$148:$R$175,"*de Nijs*",'sem3'!$H$148:$H$175)</f>
      </c>
      <c r="P9" s="11"/>
      <c r="Q9" s="11"/>
      <c r="R9" s="11"/>
      <c r="S9" s="11"/>
      <c r="T9" s="11"/>
      <c r="U9" s="11"/>
      <c r="V9" s="11"/>
      <c r="W9" s="11"/>
      <c r="X9" s="11"/>
      <c r="Y9" s="11"/>
    </row>
    <row x14ac:dyDescent="0.25" r="10" customHeight="1" ht="17.25">
      <c r="A10" s="84" t="s">
        <v>61</v>
      </c>
      <c r="B10" s="85">
        <f>SUM(F10:O10)/60</f>
      </c>
      <c r="C10" s="86">
        <f>B10/6</f>
      </c>
      <c r="D10" s="87">
        <f>C10/8</f>
      </c>
      <c r="E10" s="88">
        <v>8</v>
      </c>
      <c r="F10" s="93">
        <f>SUMIF('sem3'!R2:R20,"*§*",'sem3'!H2:H20)</f>
      </c>
      <c r="G10" s="91">
        <f>SUMIF('sem3'!$R$20:$R$49,"*Schippers-Vastrick*",'sem3'!$H$20:$H$49)</f>
      </c>
      <c r="H10" s="91">
        <f>SUMIF('sem3'!$R$50:$R$76,"*Schippers-Vastrick*",'sem3'!$H$50:$H$76)</f>
      </c>
      <c r="I10" s="91">
        <f>SUMIF('sem3'!$R$77:$R$105,"*Schippers-Vastrick*",'sem3'!$H$77:$H$105)</f>
      </c>
      <c r="J10" s="91">
        <f>SUMIF('sem3'!$R$106:$R$123,"*Schippers-Vastrick*",'sem3'!$H$106:$H$123)</f>
      </c>
      <c r="K10" s="91">
        <f>SUMIF('sem3'!$R$124:$R$138,"*Schippers-Vastrick*",'sem3'!$H$124:$H$138)</f>
      </c>
      <c r="L10" s="91">
        <f>SUMIF('sem3'!$R$146:$R$147,"*Schippers-Vastrick*",'sem3'!$H$146:$H$147)</f>
      </c>
      <c r="M10" s="91">
        <f>SUMIF('sem3'!$R$139:$R$145,"*Schippers-Vastrick*",'sem3'!$H$139:$H$145)</f>
      </c>
      <c r="N10" s="91">
        <f>sumif(sem3!$R$176:$R$176, "*Schippers-Vastrick*", sem3!$H$176:$H$176)</f>
      </c>
      <c r="O10" s="94">
        <f>SUMIF('sem3'!$R$148:$R$175,"*Schippers-Vastrick*",'sem3'!$H$148:$H$175)</f>
      </c>
      <c r="P10" s="11"/>
      <c r="Q10" s="11"/>
      <c r="R10" s="11"/>
      <c r="S10" s="11"/>
      <c r="T10" s="11"/>
      <c r="U10" s="11"/>
      <c r="V10" s="11"/>
      <c r="W10" s="11"/>
      <c r="X10" s="11"/>
      <c r="Y10" s="11"/>
    </row>
    <row x14ac:dyDescent="0.25" r="11" customHeight="1" ht="17.25">
      <c r="A11" s="84" t="s">
        <v>64</v>
      </c>
      <c r="B11" s="85">
        <f>SUM(F11:O11)/60</f>
      </c>
      <c r="C11" s="86">
        <f>B11/6</f>
      </c>
      <c r="D11" s="87">
        <f>C11/8</f>
      </c>
      <c r="E11" s="88">
        <v>24</v>
      </c>
      <c r="F11" s="93">
        <f>SUMIF('sem3'!R2:R20,"*Veen*",'sem3'!H2:H20)</f>
      </c>
      <c r="G11" s="91">
        <f>SUMIF('sem3'!$R$20:$R$49,"*Veen*",'sem3'!$H$20:$H$49)</f>
      </c>
      <c r="H11" s="91">
        <f>SUMIF('sem3'!$R$50:$R$76,"*Veen*",'sem3'!$H$50:$H$76)</f>
      </c>
      <c r="I11" s="91">
        <f>SUMIF('sem3'!$R$77:$R$105,"*Veen*",'sem3'!$H$77:$H$105)</f>
      </c>
      <c r="J11" s="91">
        <f>SUMIF('sem3'!$R$106:$R$123,"*Veen*",'sem3'!$H$106:$H$123)</f>
      </c>
      <c r="K11" s="91">
        <f>SUMIF('sem3'!$R$124:$R$138,"*Veen*",'sem3'!$H$124:$H$138)</f>
      </c>
      <c r="L11" s="91">
        <f>SUMIF('sem3'!$R$146:$R$147,"*Veen*",'sem3'!$H$146:$H$147)</f>
      </c>
      <c r="M11" s="91">
        <f>SUMIF('sem3'!$R$139:$R$145,"*Veen*",'sem3'!$H$139:$H$145)</f>
      </c>
      <c r="N11" s="91">
        <f>sumif(sem3!$R$176:$R$176, "*Veen*", sem3!$H$176:$H$176)</f>
      </c>
      <c r="O11" s="94">
        <f>SUMIF('sem3'!$R$148:$R$175,"*Veen*",'sem3'!$H$148:$H$175)</f>
      </c>
      <c r="P11" s="11"/>
      <c r="Q11" s="11"/>
      <c r="R11" s="11"/>
      <c r="S11" s="11"/>
      <c r="T11" s="11"/>
      <c r="U11" s="11"/>
      <c r="V11" s="11"/>
      <c r="W11" s="11"/>
      <c r="X11" s="11"/>
      <c r="Y11" s="11"/>
    </row>
    <row x14ac:dyDescent="0.25" r="12" customHeight="1" ht="17.25">
      <c r="A12" s="95" t="s">
        <v>159</v>
      </c>
      <c r="B12" s="96">
        <f>SUM(F12:O12)/60</f>
      </c>
      <c r="C12" s="97">
        <f>B12/6</f>
      </c>
      <c r="D12" s="98">
        <f>C12/8</f>
      </c>
      <c r="E12" s="99"/>
      <c r="F12" s="100">
        <f>SUMIF('sem3'!R2:R20,"*Vacature*",'sem3'!H2:H20)</f>
      </c>
      <c r="G12" s="101">
        <f>SUMIF('sem3'!$R$20:$R$49,"*Vacature*",'sem3'!$H$20:$H$49)</f>
      </c>
      <c r="H12" s="101">
        <f>SUMIF('sem3'!$R$50:$R$76,"*Vacature*",'sem3'!$H$50:$H$76)</f>
      </c>
      <c r="I12" s="101">
        <f>SUMIF('sem3'!$R$77:$R$105,"*Vacature*",'sem3'!$H$77:$H$105)</f>
      </c>
      <c r="J12" s="101">
        <f>SUMIF('sem3'!$R$106:$R$123,"*Vacature*",'sem3'!$H$106:$H$123)</f>
      </c>
      <c r="K12" s="101">
        <f>SUMIF('sem3'!$R$124:$R$138,"*Vacature*",'sem3'!$H$124:$H$138)</f>
      </c>
      <c r="L12" s="101">
        <f>SUMIF('sem3'!$R$146:$R$147,"*Vacature*",'sem3'!$H$146:$H$147)</f>
      </c>
      <c r="M12" s="101">
        <f>SUMIF('sem3'!$R$139:$R$145,"*Vacature*",'sem3'!$H$139:$H$145)</f>
      </c>
      <c r="N12" s="101">
        <f>sumif(sem3!$R$176:$R$176, "*Vacature*", sem3!$H$176:$H$176)</f>
      </c>
      <c r="O12" s="102">
        <f>SUMIF('sem3'!$R$148:$R$175,"*Vacature*",'sem3'!$H$148:$H$175)</f>
      </c>
      <c r="P12" s="11"/>
      <c r="Q12" s="11"/>
      <c r="R12" s="11"/>
      <c r="S12" s="11"/>
      <c r="T12" s="11"/>
      <c r="U12" s="11"/>
      <c r="V12" s="11"/>
      <c r="W12" s="11"/>
      <c r="X12" s="11"/>
      <c r="Y12" s="11"/>
    </row>
    <row x14ac:dyDescent="0.25" r="13" customHeight="1" ht="17.25">
      <c r="A13" s="84" t="s">
        <v>160</v>
      </c>
      <c r="B13" s="91">
        <f>SUM(B6:B12)</f>
      </c>
      <c r="C13" s="86">
        <f>B13/6</f>
      </c>
      <c r="D13" s="87">
        <f>C13/8</f>
      </c>
      <c r="E13" s="91">
        <f>SUM(E6:E12)</f>
      </c>
      <c r="F13" s="74"/>
      <c r="G13" s="74"/>
      <c r="H13" s="74"/>
      <c r="I13" s="74"/>
      <c r="J13" s="74"/>
      <c r="K13" s="74"/>
      <c r="L13" s="74"/>
      <c r="M13" s="74"/>
      <c r="N13" s="74"/>
      <c r="O13" s="12"/>
      <c r="P13" s="11"/>
      <c r="Q13" s="11"/>
      <c r="R13" s="11"/>
      <c r="S13" s="11"/>
      <c r="T13" s="11"/>
      <c r="U13" s="11"/>
      <c r="V13" s="11"/>
      <c r="W13" s="11"/>
      <c r="X13" s="11"/>
      <c r="Y13" s="11"/>
    </row>
    <row x14ac:dyDescent="0.25" r="14" customHeight="1" ht="17.25">
      <c r="A14" s="76" t="s">
        <v>161</v>
      </c>
      <c r="B14" s="103"/>
      <c r="C14" s="91"/>
      <c r="D14" s="91"/>
      <c r="E14" s="91"/>
      <c r="F14" s="91" t="s">
        <v>162</v>
      </c>
      <c r="G14" s="91" t="s">
        <v>163</v>
      </c>
      <c r="H14" s="91" t="s">
        <v>164</v>
      </c>
      <c r="I14" s="91" t="s">
        <v>165</v>
      </c>
      <c r="J14" s="91" t="s">
        <v>166</v>
      </c>
      <c r="K14" s="91" t="s">
        <v>167</v>
      </c>
      <c r="L14" s="91" t="s">
        <v>168</v>
      </c>
      <c r="M14" s="91" t="s">
        <v>169</v>
      </c>
      <c r="N14" s="104">
        <v>136</v>
      </c>
      <c r="O14" s="104" t="s">
        <v>170</v>
      </c>
      <c r="P14" s="11"/>
      <c r="Q14" s="11"/>
      <c r="R14" s="11"/>
      <c r="S14" s="11"/>
      <c r="T14" s="11"/>
      <c r="U14" s="11"/>
      <c r="V14" s="11"/>
      <c r="W14" s="11"/>
      <c r="X14" s="11"/>
      <c r="Y14" s="11"/>
    </row>
    <row x14ac:dyDescent="0.25" r="15" customHeight="1" ht="17.25">
      <c r="A15" s="76"/>
      <c r="B15" s="103"/>
      <c r="C15" s="91"/>
      <c r="D15" s="91"/>
      <c r="E15" s="91"/>
      <c r="F15" s="104"/>
      <c r="G15" s="91"/>
      <c r="H15" s="91"/>
      <c r="I15" s="91"/>
      <c r="J15" s="91"/>
      <c r="K15" s="91"/>
      <c r="L15" s="91"/>
      <c r="M15" s="91"/>
      <c r="N15" s="91"/>
      <c r="O15" s="104"/>
      <c r="P15" s="83"/>
      <c r="Q15" s="83"/>
      <c r="R15" s="83"/>
      <c r="S15" s="83"/>
      <c r="T15" s="83"/>
      <c r="U15" s="83"/>
      <c r="V15" s="83"/>
      <c r="W15" s="83"/>
      <c r="X15" s="83"/>
      <c r="Y15" s="11"/>
    </row>
    <row x14ac:dyDescent="0.25" r="16" customHeight="1" ht="17.25">
      <c r="A16" s="76" t="s">
        <v>171</v>
      </c>
      <c r="B16" s="103"/>
      <c r="C16" s="91"/>
      <c r="D16" s="91"/>
      <c r="E16" s="91"/>
      <c r="F16" s="104"/>
      <c r="G16" s="91"/>
      <c r="H16" s="91"/>
      <c r="I16" s="91"/>
      <c r="J16" s="91"/>
      <c r="K16" s="91"/>
      <c r="L16" s="91"/>
      <c r="M16" s="91"/>
      <c r="N16" s="91"/>
      <c r="O16" s="104"/>
      <c r="P16" s="83"/>
      <c r="Q16" s="83"/>
      <c r="R16" s="83"/>
      <c r="S16" s="83"/>
      <c r="T16" s="83"/>
      <c r="U16" s="83"/>
      <c r="V16" s="83"/>
      <c r="W16" s="83"/>
      <c r="X16" s="83"/>
      <c r="Y16" s="11"/>
    </row>
    <row x14ac:dyDescent="0.25" r="17" customHeight="1" ht="17.25">
      <c r="A17" s="77" t="s">
        <v>17</v>
      </c>
      <c r="B17" s="78" t="s">
        <v>155</v>
      </c>
      <c r="C17" s="79" t="s">
        <v>156</v>
      </c>
      <c r="D17" s="79" t="s">
        <v>157</v>
      </c>
      <c r="E17" s="80" t="s">
        <v>158</v>
      </c>
      <c r="F17" s="81">
        <v>1</v>
      </c>
      <c r="G17" s="81">
        <v>2</v>
      </c>
      <c r="H17" s="81">
        <v>3</v>
      </c>
      <c r="I17" s="81">
        <v>4</v>
      </c>
      <c r="J17" s="81">
        <v>5</v>
      </c>
      <c r="K17" s="81">
        <v>6</v>
      </c>
      <c r="L17" s="81">
        <v>7</v>
      </c>
      <c r="M17" s="81">
        <v>8</v>
      </c>
      <c r="N17" s="81">
        <v>9</v>
      </c>
      <c r="O17" s="82">
        <v>10</v>
      </c>
      <c r="P17" s="83"/>
      <c r="Q17" s="83"/>
      <c r="R17" s="83"/>
      <c r="S17" s="83"/>
      <c r="T17" s="83"/>
      <c r="U17" s="83"/>
      <c r="V17" s="83"/>
      <c r="W17" s="83"/>
      <c r="X17" s="83"/>
      <c r="Y17" s="11"/>
    </row>
    <row x14ac:dyDescent="0.25" r="18" customHeight="1" ht="17.25">
      <c r="A18" s="84" t="s">
        <v>52</v>
      </c>
      <c r="B18" s="85">
        <f>SUM(F18:O18)/60</f>
      </c>
      <c r="C18" s="86">
        <f>B18/6</f>
      </c>
      <c r="D18" s="87">
        <f>C18/8</f>
      </c>
      <c r="E18" s="88">
        <v>16</v>
      </c>
      <c r="F18" s="89">
        <f>sumif(sem3!$R$176:$R$187, "*Zelle*", sem3!$H$176:$H$187)</f>
      </c>
      <c r="G18" s="90">
        <f>sumif(sem3!$R$188:$R$195, "*Zelle*", sem3!$H188:$H195)</f>
      </c>
      <c r="H18" s="90">
        <f>sumif(sem3!$R$197:$R$206, "*Zelle*", sem3!$H$197:$H$206)</f>
      </c>
      <c r="I18" s="90">
        <f>sumif(sem3!$R$207:$R$215, "*Zelle*", sem3!$H$207:$H$215)</f>
      </c>
      <c r="J18" s="90">
        <f>sumif(sem3!$R$216:$R$225, "*Zelle*", sem3!$H$216:$H$225)</f>
      </c>
      <c r="K18" s="90">
        <f>sumif(sem3!$R$226:$R$234, "*Zelle*", sem3!$H$226:$H$234)</f>
      </c>
      <c r="L18" s="90">
        <f>sumif(sem3!$R$235:$R$241, "*Zelle*", sem3!$H$235:$H$241)</f>
      </c>
      <c r="M18" s="90">
        <f>sumif(sem3!$R$242:$R$249, "*Zelle*", sem3!$H$242:$H$249)</f>
      </c>
      <c r="N18" s="90">
        <f>sumif(sem3!$R$250:$R$252, "*Zelle*", sem3!$H$250:$H$252)</f>
      </c>
      <c r="O18" s="92">
        <f>sumif(sem3!$R$256:$R$256, "*Zelle*", sem3!$H$256:$H$256)</f>
      </c>
      <c r="P18" s="83"/>
      <c r="Q18" s="83"/>
      <c r="R18" s="83"/>
      <c r="S18" s="83"/>
      <c r="T18" s="83"/>
      <c r="U18" s="83"/>
      <c r="V18" s="83"/>
      <c r="W18" s="83"/>
      <c r="X18" s="83"/>
      <c r="Y18" s="11"/>
    </row>
    <row x14ac:dyDescent="0.25" r="19" customHeight="1" ht="17.25">
      <c r="A19" s="84" t="s">
        <v>46</v>
      </c>
      <c r="B19" s="85">
        <f>SUM(F19:O19)/60</f>
      </c>
      <c r="C19" s="86">
        <f>B19/6</f>
      </c>
      <c r="D19" s="87">
        <f>C19/8</f>
      </c>
      <c r="E19" s="88">
        <v>24</v>
      </c>
      <c r="F19" s="93">
        <f>sumif(sem3!$R$176:$R$187, "*Cijsouw*", sem3!$H$176:$H$187)</f>
      </c>
      <c r="G19" s="91">
        <f>sumif(sem3!$R$188:$R$195, "*Cijsouw*", sem3!$H189:$H197)</f>
      </c>
      <c r="H19" s="91">
        <f>sumif(sem3!$R$197:$R$206, "*Cijsouw*", sem3!$H$197:$H$206)</f>
      </c>
      <c r="I19" s="91">
        <f>sumif(sem3!$R$207:$R$215, "*Cijsouw*", sem3!$H$207:$H$215)</f>
      </c>
      <c r="J19" s="91">
        <f>sumif(sem3!$R$216:$R$225, "*Cijsouw*", sem3!$H$216:$H$225)</f>
      </c>
      <c r="K19" s="91">
        <f>sumif(sem3!$R$226:$R$234, "*Cijsouw*", sem3!$H$226:$H$234)</f>
      </c>
      <c r="L19" s="91">
        <f>sumif(sem3!$R$235:$R$241, "*Cijsouw*", sem3!$H$235:$H$241)</f>
      </c>
      <c r="M19" s="91">
        <f>sumif(sem3!$R$242:$R$249, "*Cijsouw*", sem3!$H$242:$H$249)</f>
      </c>
      <c r="N19" s="91">
        <f>sumif(sem3!$R$250:$R$252, "*Cijsouw*", sem3!$H$250:$H$252)</f>
      </c>
      <c r="O19" s="94">
        <f>sumif(sem3!$R$256:$R$256, "*Cijsouw*", sem3!$H$256:$H$256)</f>
      </c>
      <c r="P19" s="83"/>
      <c r="Q19" s="83"/>
      <c r="R19" s="83"/>
      <c r="S19" s="83"/>
      <c r="T19" s="83"/>
      <c r="U19" s="83"/>
      <c r="V19" s="83"/>
      <c r="W19" s="83"/>
      <c r="X19" s="83"/>
      <c r="Y19" s="11"/>
    </row>
    <row x14ac:dyDescent="0.25" r="20" customHeight="1" ht="17.25">
      <c r="A20" s="84" t="s">
        <v>56</v>
      </c>
      <c r="B20" s="85">
        <f>SUM(F20:O20)/60</f>
      </c>
      <c r="C20" s="86">
        <f>B20/6</f>
      </c>
      <c r="D20" s="87">
        <f>C20/8</f>
      </c>
      <c r="E20" s="88">
        <v>24</v>
      </c>
      <c r="F20" s="93">
        <f>sumif(sem3!$R$176:$R$187, "*Nieuwenhuize*", sem3!$H$176:$H$187)</f>
      </c>
      <c r="G20" s="91">
        <f>sumif(sem3!$R$188:$R$195, "*Nieuwenhuize*", sem3!$H190:$H198)</f>
      </c>
      <c r="H20" s="91">
        <f>sumif(sem3!$R$197:$R$206, "*Nieuwenhuize*", sem3!$H$197:$H$206)</f>
      </c>
      <c r="I20" s="91">
        <f>sumif(sem3!$R$207:$R$215, "*Nieuwenhuize*", sem3!$H$207:$H$215)</f>
      </c>
      <c r="J20" s="91">
        <f>sumif(sem3!$R$216:$R$225, "*Nieuwenhuize*", sem3!$H$216:$H$225)</f>
      </c>
      <c r="K20" s="91">
        <f>sumif(sem3!$R$226:$R$234, "*Nieuwenhuize*", sem3!$H$226:$H$234)</f>
      </c>
      <c r="L20" s="91">
        <f>sumif(sem3!$R$235:$R$241, "*Nieuwenhuize*", sem3!$H$235:$H$241)</f>
      </c>
      <c r="M20" s="91">
        <f>sumif(sem3!$R$242:$R$249, "*Nieuwenhuize*", sem3!$H$242:$H$249)</f>
      </c>
      <c r="N20" s="91">
        <f>sumif(sem3!$R$250:$R$252, "*Nieuwenhuize*", sem3!$H$250:$H$252)</f>
      </c>
      <c r="O20" s="94">
        <f>sumif(sem3!$R$256:$R$256, "*Nieuwenhuize*", sem3!$H$256:$H$256)</f>
      </c>
      <c r="P20" s="83"/>
      <c r="Q20" s="83"/>
      <c r="R20" s="83"/>
      <c r="S20" s="83"/>
      <c r="T20" s="83"/>
      <c r="U20" s="83"/>
      <c r="V20" s="83"/>
      <c r="W20" s="83"/>
      <c r="X20" s="83"/>
      <c r="Y20" s="11"/>
    </row>
    <row x14ac:dyDescent="0.25" r="21" customHeight="1" ht="17.25">
      <c r="A21" s="84" t="s">
        <v>40</v>
      </c>
      <c r="B21" s="85">
        <f>SUM(F21:O21)/60</f>
      </c>
      <c r="C21" s="86">
        <f>B21/6</f>
      </c>
      <c r="D21" s="87">
        <f>C21/8</f>
      </c>
      <c r="E21" s="88">
        <v>24</v>
      </c>
      <c r="F21" s="93">
        <f>sumif(sem3!$R$176:$R$187, "*de Nijs*", sem3!$H$176:$H$187)</f>
      </c>
      <c r="G21" s="91">
        <f>sumif(sem3!$R$188:$R$195, "*de Nijs*", sem3!$H191:$H199)</f>
      </c>
      <c r="H21" s="91">
        <f>sumif(sem3!$R$197:$R$206, "*de Nijs*", sem3!$H$197:$H$206)</f>
      </c>
      <c r="I21" s="91">
        <f>sumif(sem3!$R$207:$R$215, "*de Nijs*", sem3!$H$207:$H$215)</f>
      </c>
      <c r="J21" s="91">
        <f>sumif(sem3!$R$216:$R$225, "*de Nijs*", sem3!$H$216:$H$225)</f>
      </c>
      <c r="K21" s="91">
        <f>sumif(sem3!$R$226:$R$234, "*de Nijs*", sem3!$H$226:$H$234)</f>
      </c>
      <c r="L21" s="91">
        <f>sumif(sem3!$R$235:$R$241, "*de Nijs*", sem3!$H$235:$H$241)</f>
      </c>
      <c r="M21" s="91">
        <f>sumif(sem3!$R$242:$R$249, "*de Nijs*", sem3!$H$242:$H$249)</f>
      </c>
      <c r="N21" s="91">
        <f>sumif(sem3!$R$250:$R$252, "*de Nijs*", sem3!$H$250:$H$252)</f>
      </c>
      <c r="O21" s="94">
        <f>sumif(sem3!$R$256:$R$256, "*de Nijs*", sem3!$H$256:$H$256)</f>
      </c>
      <c r="P21" s="83"/>
      <c r="Q21" s="83"/>
      <c r="R21" s="83"/>
      <c r="S21" s="83"/>
      <c r="T21" s="83"/>
      <c r="U21" s="83"/>
      <c r="V21" s="83"/>
      <c r="W21" s="83"/>
      <c r="X21" s="83"/>
      <c r="Y21" s="11"/>
    </row>
    <row x14ac:dyDescent="0.25" r="22" customHeight="1" ht="17.25">
      <c r="A22" s="84" t="s">
        <v>61</v>
      </c>
      <c r="B22" s="85">
        <f>SUM(F22:O22)/60</f>
      </c>
      <c r="C22" s="86">
        <f>B22/6</f>
      </c>
      <c r="D22" s="87">
        <f>C22/8</f>
      </c>
      <c r="E22" s="88">
        <v>8</v>
      </c>
      <c r="F22" s="93">
        <f>sumif(sem3!$R$176:$R$187, "*Schippers-Vastrick*", sem3!$H$176:$H$187)</f>
      </c>
      <c r="G22" s="91">
        <f>sumif(sem3!$R$188:$R$195, "*Schippers-Vastric*", sem3!$H192:$H200)</f>
      </c>
      <c r="H22" s="91">
        <f>sumif(sem3!$R$197:$R$206, "*Schippers-Vastric*", sem3!$H$197:$H$206)</f>
      </c>
      <c r="I22" s="91">
        <f>sumif(sem3!$R$207:$R$215, "*Schippers-Vastric*", sem3!$H$207:$H$215)</f>
      </c>
      <c r="J22" s="91">
        <f>sumif(sem3!$R$216:$R$225, "*Schippers-Vastric*", sem3!$H$216:$H$225)</f>
      </c>
      <c r="K22" s="91">
        <f>sumif(sem3!$R$226:$R$234, "*Schippers-Vastric*", sem3!$H$226:$H$234)</f>
      </c>
      <c r="L22" s="91">
        <f>sumif(sem3!$R$235:$R$241, "*Schippers-Vastric*", sem3!$H$235:$H$241)</f>
      </c>
      <c r="M22" s="91">
        <f>sumif(sem3!$R$242:$R$249, "*Schippers-Vastric*", sem3!$H$242:$H$249)</f>
      </c>
      <c r="N22" s="91">
        <f>sumif(sem3!$R$250:$R$252, "*Schippers-Vastric*", sem3!$H$250:$H$252)</f>
      </c>
      <c r="O22" s="94">
        <f>sumif(sem3!$R$256:$R$256, "*Schippers-Vastric*", sem3!$H$256:$H$256)</f>
      </c>
      <c r="P22" s="83"/>
      <c r="Q22" s="83"/>
      <c r="R22" s="83"/>
      <c r="S22" s="83"/>
      <c r="T22" s="83"/>
      <c r="U22" s="83"/>
      <c r="V22" s="83"/>
      <c r="W22" s="83"/>
      <c r="X22" s="83"/>
      <c r="Y22" s="11"/>
    </row>
    <row x14ac:dyDescent="0.25" r="23" customHeight="1" ht="17.25">
      <c r="A23" s="84" t="s">
        <v>64</v>
      </c>
      <c r="B23" s="85">
        <f>SUM(F23:O23)/60</f>
      </c>
      <c r="C23" s="86">
        <f>B23/6</f>
      </c>
      <c r="D23" s="87">
        <f>C23/8</f>
      </c>
      <c r="E23" s="88">
        <v>24</v>
      </c>
      <c r="F23" s="93">
        <f>sumif(sem3!$R$176:$R$187, "*Veen*", sem3!$H$176:$H$187)</f>
      </c>
      <c r="G23" s="91">
        <f>sumif(sem3!$R$188:$R$195, "*Veen*", sem3!$H193:$H201)</f>
      </c>
      <c r="H23" s="91">
        <f>sumif(sem3!$R$197:$R$206, "*Veen*", sem3!$H$197:$H$206)</f>
      </c>
      <c r="I23" s="91">
        <f>sumif(sem3!$R$207:$R$215, "*Veen*", sem3!$H$207:$H$215)</f>
      </c>
      <c r="J23" s="91">
        <f>sumif(sem3!$R$216:$R$225, "*Veen*", sem3!$H$216:$H$225)</f>
      </c>
      <c r="K23" s="91">
        <f>sumif(sem3!$R$226:$R$234, "*Veen*", sem3!$H$226:$H$234)</f>
      </c>
      <c r="L23" s="91">
        <f>sumif(sem3!$R$235:$R$241, "*Veen*", sem3!$H$235:$H$241)</f>
      </c>
      <c r="M23" s="91">
        <f>sumif(sem3!$R$242:$R$249, "*Veen*", sem3!$H$242:$H$249)</f>
      </c>
      <c r="N23" s="91">
        <f>sumif(sem3!$R$250:$R$252, "*Veen*", sem3!$H$250:$H$252)</f>
      </c>
      <c r="O23" s="94">
        <f>sumif(sem3!$R$256:$R$256, "*Veen*", sem3!$H$256:$H$256)</f>
      </c>
      <c r="P23" s="83"/>
      <c r="Q23" s="83"/>
      <c r="R23" s="83"/>
      <c r="S23" s="83"/>
      <c r="T23" s="83"/>
      <c r="U23" s="83"/>
      <c r="V23" s="83"/>
      <c r="W23" s="83"/>
      <c r="X23" s="83"/>
      <c r="Y23" s="11"/>
    </row>
    <row x14ac:dyDescent="0.25" r="24" customHeight="1" ht="17.25">
      <c r="A24" s="95" t="s">
        <v>159</v>
      </c>
      <c r="B24" s="96">
        <f>SUM(F24:O24)/60</f>
      </c>
      <c r="C24" s="97">
        <f>B24/6</f>
      </c>
      <c r="D24" s="98">
        <f>C24/8</f>
      </c>
      <c r="E24" s="99"/>
      <c r="F24" s="100">
        <f>sumif(sem3!$R$176:$R$187, "*Vacature*", sem3!$H$176:$H$187)</f>
      </c>
      <c r="G24" s="101">
        <f>sumif(sem3!$R$188:$R$195, "*Vacature*", sem3!$H194:$H202)</f>
      </c>
      <c r="H24" s="101">
        <f>sumif(sem3!$R$197:$R$206, "*Vacature*", sem3!$H$197:$H$206)</f>
      </c>
      <c r="I24" s="101">
        <f>sumif(sem3!$R$207:$R$215, "*Vacature*", sem3!$H$207:$H$215)</f>
      </c>
      <c r="J24" s="101">
        <f>sumif(sem3!$R$216:$R$225, "*Vacature*", sem3!$H$216:$H$225)</f>
      </c>
      <c r="K24" s="101">
        <f>sumif(sem3!$R$226:$R$234, "*Vacature*", sem3!$H$226:$H$234)</f>
      </c>
      <c r="L24" s="101">
        <f>sumif(sem3!$R$235:$R$241, "*Vacature*", sem3!$H$235:$H$241)</f>
      </c>
      <c r="M24" s="101">
        <f>sumif(sem3!$R$242:$R$249, "*Vacature*", sem3!$H$242:$H$249)</f>
      </c>
      <c r="N24" s="101">
        <f>sumif(sem3!$R$250:$R$252, "*Vacature*", sem3!$H$250:$H$252)</f>
      </c>
      <c r="O24" s="102">
        <f>sumif(sem3!$R$256:$R$256, "*Vacature*", sem3!$H$256:$H$256)</f>
      </c>
      <c r="P24" s="83"/>
      <c r="Q24" s="83"/>
      <c r="R24" s="83"/>
      <c r="S24" s="83"/>
      <c r="T24" s="83"/>
      <c r="U24" s="83"/>
      <c r="V24" s="83"/>
      <c r="W24" s="83"/>
      <c r="X24" s="83"/>
      <c r="Y24" s="11"/>
    </row>
    <row x14ac:dyDescent="0.25" r="25" customHeight="1" ht="17.25">
      <c r="A25" s="84" t="s">
        <v>160</v>
      </c>
      <c r="B25" s="91">
        <f>SUM(B18:B24)</f>
      </c>
      <c r="C25" s="86">
        <f>B25/6</f>
      </c>
      <c r="D25" s="87">
        <f>C25/8</f>
      </c>
      <c r="E25" s="91">
        <f>SUM(E18:E24)</f>
      </c>
      <c r="F25" s="74"/>
      <c r="G25" s="74"/>
      <c r="H25" s="74"/>
      <c r="I25" s="74"/>
      <c r="J25" s="74"/>
      <c r="K25" s="74"/>
      <c r="L25" s="74"/>
      <c r="M25" s="74"/>
      <c r="N25" s="74"/>
      <c r="O25" s="12"/>
      <c r="P25" s="83"/>
      <c r="Q25" s="83"/>
      <c r="R25" s="83"/>
      <c r="S25" s="83"/>
      <c r="T25" s="83"/>
      <c r="U25" s="83"/>
      <c r="V25" s="83"/>
      <c r="W25" s="83"/>
      <c r="X25" s="83"/>
      <c r="Y25" s="11"/>
    </row>
    <row x14ac:dyDescent="0.25" r="26" customHeight="1" ht="17.25">
      <c r="A26" s="76" t="s">
        <v>161</v>
      </c>
      <c r="B26" s="103"/>
      <c r="C26" s="91"/>
      <c r="D26" s="91"/>
      <c r="E26" s="91"/>
      <c r="F26" s="91" t="s">
        <v>172</v>
      </c>
      <c r="G26" s="91" t="s">
        <v>173</v>
      </c>
      <c r="H26" s="91" t="s">
        <v>174</v>
      </c>
      <c r="I26" s="91" t="s">
        <v>175</v>
      </c>
      <c r="J26" s="91" t="s">
        <v>176</v>
      </c>
      <c r="K26" s="91" t="s">
        <v>177</v>
      </c>
      <c r="L26" s="91" t="s">
        <v>178</v>
      </c>
      <c r="M26" s="91" t="s">
        <v>179</v>
      </c>
      <c r="N26" s="91" t="s">
        <v>180</v>
      </c>
      <c r="O26" s="104">
        <v>234</v>
      </c>
      <c r="P26" s="11"/>
      <c r="Q26" s="11"/>
      <c r="R26" s="11"/>
      <c r="S26" s="11"/>
      <c r="T26" s="11"/>
      <c r="U26" s="11"/>
      <c r="V26" s="11"/>
      <c r="W26" s="11"/>
      <c r="X26" s="11"/>
      <c r="Y26" s="11"/>
    </row>
    <row x14ac:dyDescent="0.25" r="27" customHeight="1" ht="17.25">
      <c r="A27" s="76"/>
      <c r="B27" s="103"/>
      <c r="C27" s="91"/>
      <c r="D27" s="91"/>
      <c r="E27" s="91"/>
      <c r="F27" s="104"/>
      <c r="G27" s="91"/>
      <c r="H27" s="91"/>
      <c r="I27" s="91"/>
      <c r="J27" s="91"/>
      <c r="K27" s="91"/>
      <c r="L27" s="91"/>
      <c r="M27" s="91"/>
      <c r="N27" s="91"/>
      <c r="O27" s="104"/>
      <c r="P27" s="11"/>
      <c r="Q27" s="11"/>
      <c r="R27" s="11"/>
      <c r="S27" s="11"/>
      <c r="T27" s="11"/>
      <c r="U27" s="11"/>
      <c r="V27" s="11"/>
      <c r="W27" s="11"/>
      <c r="X27" s="11"/>
      <c r="Y27" s="11"/>
    </row>
    <row x14ac:dyDescent="0.25" r="28" customHeight="1" ht="17.25">
      <c r="A28" s="76" t="s">
        <v>181</v>
      </c>
      <c r="B28" s="73"/>
      <c r="C28" s="74"/>
      <c r="D28" s="74"/>
      <c r="E28" s="74"/>
      <c r="F28" s="74"/>
      <c r="G28" s="74"/>
      <c r="H28" s="74"/>
      <c r="I28" s="74"/>
      <c r="J28" s="74"/>
      <c r="K28" s="74"/>
      <c r="L28" s="74"/>
      <c r="M28" s="74"/>
      <c r="N28" s="74"/>
      <c r="O28" s="12"/>
      <c r="P28" s="11"/>
      <c r="Q28" s="11"/>
      <c r="R28" s="11"/>
      <c r="S28" s="11"/>
      <c r="T28" s="11"/>
      <c r="U28" s="11"/>
      <c r="V28" s="11"/>
      <c r="W28" s="11"/>
      <c r="X28" s="11"/>
      <c r="Y28" s="11"/>
    </row>
    <row x14ac:dyDescent="0.25" r="29" customHeight="1" ht="12.75">
      <c r="A29" s="11"/>
      <c r="B29" s="73"/>
      <c r="C29" s="74"/>
      <c r="D29" s="74"/>
      <c r="E29" s="74"/>
      <c r="F29" s="74"/>
      <c r="G29" s="74"/>
      <c r="H29" s="74"/>
      <c r="I29" s="74"/>
      <c r="J29" s="74"/>
      <c r="K29" s="74"/>
      <c r="L29" s="74"/>
      <c r="M29" s="74"/>
      <c r="N29" s="74"/>
      <c r="O29" s="12"/>
      <c r="P29" s="11"/>
      <c r="Q29" s="11"/>
      <c r="R29" s="11"/>
      <c r="S29" s="11"/>
      <c r="T29" s="11"/>
      <c r="U29" s="11"/>
      <c r="V29" s="11"/>
      <c r="W29" s="11"/>
      <c r="X29" s="11"/>
      <c r="Y29" s="11"/>
    </row>
    <row x14ac:dyDescent="0.25" r="30" customHeight="1" ht="17.25">
      <c r="A30" s="76" t="s">
        <v>182</v>
      </c>
      <c r="B30" s="105">
        <v>75</v>
      </c>
      <c r="C30" s="106" t="s">
        <v>183</v>
      </c>
      <c r="D30" s="74"/>
      <c r="E30" s="74"/>
      <c r="F30" s="74"/>
      <c r="G30" s="74"/>
      <c r="H30" s="74"/>
      <c r="I30" s="74"/>
      <c r="J30" s="74"/>
      <c r="K30" s="74"/>
      <c r="L30" s="74"/>
      <c r="M30" s="74"/>
      <c r="N30" s="74"/>
      <c r="O30" s="12"/>
      <c r="P30" s="11"/>
      <c r="Q30" s="11"/>
      <c r="R30" s="11"/>
      <c r="S30" s="11"/>
      <c r="T30" s="11"/>
      <c r="U30" s="11"/>
      <c r="V30" s="11"/>
      <c r="W30" s="11"/>
      <c r="X30" s="11"/>
      <c r="Y30" s="11"/>
    </row>
    <row x14ac:dyDescent="0.25" r="31" customHeight="1" ht="17.25">
      <c r="A31" s="76" t="s">
        <v>184</v>
      </c>
      <c r="B31" s="107">
        <f>B30/23</f>
      </c>
      <c r="C31" s="106" t="s">
        <v>185</v>
      </c>
      <c r="D31" s="74"/>
      <c r="E31" s="74"/>
      <c r="F31" s="74"/>
      <c r="G31" s="74"/>
      <c r="H31" s="74"/>
      <c r="I31" s="74"/>
      <c r="J31" s="74"/>
      <c r="K31" s="74"/>
      <c r="L31" s="74"/>
      <c r="M31" s="74"/>
      <c r="N31" s="74"/>
      <c r="O31" s="12"/>
      <c r="P31" s="11"/>
      <c r="Q31" s="11"/>
      <c r="R31" s="11"/>
      <c r="S31" s="11"/>
      <c r="T31" s="11"/>
      <c r="U31" s="11"/>
      <c r="V31" s="11"/>
      <c r="W31" s="11"/>
      <c r="X31" s="11"/>
      <c r="Y31" s="11"/>
    </row>
    <row x14ac:dyDescent="0.25" r="32" customHeight="1" ht="17.25">
      <c r="A32" s="76" t="s">
        <v>155</v>
      </c>
      <c r="B32" s="107">
        <f>C13/42</f>
      </c>
      <c r="C32" s="106" t="s">
        <v>184</v>
      </c>
      <c r="D32" s="74"/>
      <c r="E32" s="74"/>
      <c r="F32" s="74"/>
      <c r="G32" s="74"/>
      <c r="H32" s="74"/>
      <c r="I32" s="74"/>
      <c r="J32" s="74"/>
      <c r="K32" s="74"/>
      <c r="L32" s="74"/>
      <c r="M32" s="74"/>
      <c r="N32" s="74"/>
      <c r="O32" s="12"/>
      <c r="P32" s="11"/>
      <c r="Q32" s="11"/>
      <c r="R32" s="11"/>
      <c r="S32" s="11"/>
      <c r="T32" s="11"/>
      <c r="U32" s="11"/>
      <c r="V32" s="11"/>
      <c r="W32" s="11"/>
      <c r="X32" s="11"/>
      <c r="Y32" s="11"/>
    </row>
    <row x14ac:dyDescent="0.25" r="33" customHeight="1" ht="17.25">
      <c r="A33" s="108"/>
      <c r="B33" s="109"/>
      <c r="C33" s="110"/>
      <c r="D33" s="110"/>
      <c r="E33" s="74"/>
      <c r="F33" s="74"/>
      <c r="G33" s="74"/>
      <c r="H33" s="74"/>
      <c r="I33" s="74"/>
      <c r="J33" s="74"/>
      <c r="K33" s="74"/>
      <c r="L33" s="74"/>
      <c r="M33" s="74"/>
      <c r="N33" s="74"/>
      <c r="O33" s="12"/>
      <c r="P33" s="11"/>
      <c r="Q33" s="11"/>
      <c r="R33" s="11"/>
      <c r="S33" s="11"/>
      <c r="T33" s="11"/>
      <c r="U33" s="11"/>
      <c r="V33" s="11"/>
      <c r="W33" s="11"/>
      <c r="X33" s="11"/>
      <c r="Y33" s="1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T256"/>
  <sheetViews>
    <sheetView workbookViewId="0" tabSelected="1">
      <pane state="frozen" activePane="bottomLeft" topLeftCell="A2" ySplit="1" xSplit="0"/>
    </sheetView>
  </sheetViews>
  <sheetFormatPr defaultRowHeight="15" x14ac:dyDescent="0.25"/>
  <cols>
    <col min="1" max="1" style="68" width="10.005" customWidth="1" bestFit="1"/>
    <col min="2" max="2" style="68" width="8.862142857142858" customWidth="1" bestFit="1"/>
    <col min="3" max="3" style="68" width="8.862142857142858" customWidth="1" bestFit="1"/>
    <col min="4" max="4" style="69" width="6.576428571428571" customWidth="1" bestFit="1"/>
    <col min="5" max="5" style="70" width="8.147857142857141" customWidth="1" bestFit="1"/>
    <col min="6" max="6" style="71" width="11.43357142857143" customWidth="1" bestFit="1"/>
    <col min="7" max="7" style="71" width="11.43357142857143" customWidth="1" bestFit="1"/>
    <col min="8" max="8" style="69" width="8.43357142857143" customWidth="1" bestFit="1"/>
    <col min="9" max="9" style="70" width="15.862142857142858" customWidth="1" bestFit="1"/>
    <col min="10" max="10" style="70" width="16.14785714285714" customWidth="1" bestFit="1"/>
    <col min="11" max="11" style="70" width="16.862142857142857" customWidth="1" bestFit="1"/>
    <col min="12" max="12" style="70" width="18.433571428571426" customWidth="1" bestFit="1"/>
    <col min="13" max="13" style="70" width="16.576428571428572" customWidth="1" bestFit="1"/>
    <col min="14" max="14" style="70" width="21.576428571428572" customWidth="1" bestFit="1"/>
    <col min="15" max="15" style="70" width="12.862142857142858" customWidth="1" bestFit="1"/>
    <col min="16" max="16" style="68" width="18.433571428571426" customWidth="1" bestFit="1"/>
    <col min="17" max="17" style="70" width="24.576428571428572" customWidth="1" bestFit="1"/>
    <col min="18" max="18" style="70" width="49.57642857142857" customWidth="1" bestFit="1"/>
    <col min="19" max="19" style="70" width="9.147857142857141" customWidth="1" bestFit="1"/>
    <col min="20" max="20" style="68" width="12.576428571428572" customWidth="1" bestFit="1"/>
  </cols>
  <sheetData>
    <row x14ac:dyDescent="0.25" r="1" customHeight="1" ht="27.95">
      <c r="A1" s="1" t="s">
        <v>0</v>
      </c>
      <c r="B1" s="2" t="s">
        <v>1</v>
      </c>
      <c r="C1" s="1" t="s">
        <v>2</v>
      </c>
      <c r="D1" s="3" t="s">
        <v>3</v>
      </c>
      <c r="E1" s="4" t="s">
        <v>4</v>
      </c>
      <c r="F1" s="5" t="s">
        <v>5</v>
      </c>
      <c r="G1" s="6" t="s">
        <v>6</v>
      </c>
      <c r="H1" s="7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9" t="s">
        <v>15</v>
      </c>
      <c r="Q1" s="8" t="s">
        <v>16</v>
      </c>
      <c r="R1" s="10" t="s">
        <v>17</v>
      </c>
      <c r="S1" s="11"/>
      <c r="T1" s="12"/>
    </row>
    <row x14ac:dyDescent="0.25" r="2" customHeight="1" ht="21">
      <c r="A2" s="13">
        <v>36</v>
      </c>
      <c r="B2" s="14">
        <v>1</v>
      </c>
      <c r="C2" s="15">
        <v>9</v>
      </c>
      <c r="D2" s="16">
        <v>4</v>
      </c>
      <c r="E2" s="17" t="s">
        <v>18</v>
      </c>
      <c r="F2" s="18" t="s">
        <v>19</v>
      </c>
      <c r="G2" s="19">
        <v>1100</v>
      </c>
      <c r="H2" s="20">
        <f>IF((VALUE(G2)-VALUE(F2))&gt;=100,IF(MOD((VALUE(G2)-VALUE(F2)),100)=0,(VALUE(G2)-VALUE(F2))*0.6,IF((MOD(F2,100)&gt;0),(MOD((VALUE(G2)-VALUE(F2)),100)+(((VALUE(G2)-VALUE(F2))-MOD((VALUE(G2)-VALUE(F2)),100))*0.6))-40,MOD((VALUE(G2)-VALUE(F2)),100)+(((VALUE(G2)-VALUE(F2))-MOD((VALUE(G2)-VALUE(F2)),100))*0.6))),(VALUE(G2)-VALUE(F2)))</f>
      </c>
      <c r="I2" s="21" t="s">
        <v>20</v>
      </c>
      <c r="J2" s="21" t="s">
        <v>21</v>
      </c>
      <c r="K2" s="21" t="s">
        <v>22</v>
      </c>
      <c r="L2" s="21" t="s">
        <v>23</v>
      </c>
      <c r="M2" s="21" t="s">
        <v>24</v>
      </c>
      <c r="N2" s="21" t="s">
        <v>23</v>
      </c>
      <c r="O2" s="21" t="s">
        <v>25</v>
      </c>
      <c r="P2" s="22">
        <v>25</v>
      </c>
      <c r="Q2" s="23" t="s">
        <v>26</v>
      </c>
      <c r="R2" s="24" t="s">
        <v>27</v>
      </c>
      <c r="S2" s="11"/>
      <c r="T2" s="12"/>
    </row>
    <row x14ac:dyDescent="0.25" r="3" customHeight="1" ht="20.25">
      <c r="A3" s="25">
        <v>36</v>
      </c>
      <c r="B3" s="26">
        <v>1</v>
      </c>
      <c r="C3" s="15">
        <v>9</v>
      </c>
      <c r="D3" s="27">
        <v>4</v>
      </c>
      <c r="E3" s="28" t="s">
        <v>18</v>
      </c>
      <c r="F3" s="29" t="s">
        <v>28</v>
      </c>
      <c r="G3" s="30" t="s">
        <v>29</v>
      </c>
      <c r="H3" s="31">
        <f>IF((VALUE(G3)-VALUE(F3))&gt;=100,IF(MOD((VALUE(G3)-VALUE(F3)),100)=0,(VALUE(G3)-VALUE(F3))*0.6,IF((MOD(F3,100)&gt;0),(MOD((VALUE(G3)-VALUE(F3)),100)+(((VALUE(G3)-VALUE(F3))-MOD((VALUE(G3)-VALUE(F3)),100))*0.6))-40,MOD((VALUE(G3)-VALUE(F3)),100)+(((VALUE(G3)-VALUE(F3))-MOD((VALUE(G3)-VALUE(F3)),100))*0.6))),(VALUE(G3)-VALUE(F3)))</f>
      </c>
      <c r="I3" s="32" t="s">
        <v>20</v>
      </c>
      <c r="J3" s="32" t="s">
        <v>21</v>
      </c>
      <c r="K3" s="32" t="s">
        <v>22</v>
      </c>
      <c r="L3" s="32" t="s">
        <v>23</v>
      </c>
      <c r="M3" s="32" t="s">
        <v>24</v>
      </c>
      <c r="N3" s="32" t="s">
        <v>23</v>
      </c>
      <c r="O3" s="32" t="s">
        <v>30</v>
      </c>
      <c r="P3" s="33">
        <v>50</v>
      </c>
      <c r="Q3" s="24" t="s">
        <v>31</v>
      </c>
      <c r="R3" s="24" t="s">
        <v>27</v>
      </c>
      <c r="S3" s="11"/>
      <c r="T3" s="12"/>
    </row>
    <row x14ac:dyDescent="0.25" r="4" customHeight="1" ht="20.25">
      <c r="A4" s="25">
        <v>36</v>
      </c>
      <c r="B4" s="26">
        <v>1</v>
      </c>
      <c r="C4" s="15">
        <v>9</v>
      </c>
      <c r="D4" s="27">
        <v>4</v>
      </c>
      <c r="E4" s="28" t="s">
        <v>18</v>
      </c>
      <c r="F4" s="29" t="s">
        <v>29</v>
      </c>
      <c r="G4" s="30" t="s">
        <v>32</v>
      </c>
      <c r="H4" s="31">
        <f>IF((VALUE(G4)-VALUE(F4))&gt;=100,IF(MOD((VALUE(G4)-VALUE(F4)),100)=0,(VALUE(G4)-VALUE(F4))*0.6,IF((MOD(F4,100)&gt;0),(MOD((VALUE(G4)-VALUE(F4)),100)+(((VALUE(G4)-VALUE(F4))-MOD((VALUE(G4)-VALUE(F4)),100))*0.6))-40,MOD((VALUE(G4)-VALUE(F4)),100)+(((VALUE(G4)-VALUE(F4))-MOD((VALUE(G4)-VALUE(F4)),100))*0.6))),(VALUE(G4)-VALUE(F4)))</f>
      </c>
      <c r="I4" s="32" t="s">
        <v>33</v>
      </c>
      <c r="J4" s="32" t="s">
        <v>21</v>
      </c>
      <c r="K4" s="32" t="s">
        <v>34</v>
      </c>
      <c r="L4" s="32" t="s">
        <v>35</v>
      </c>
      <c r="M4" s="32" t="s">
        <v>34</v>
      </c>
      <c r="N4" s="32" t="s">
        <v>35</v>
      </c>
      <c r="O4" s="32" t="s">
        <v>33</v>
      </c>
      <c r="P4" s="33">
        <v>4</v>
      </c>
      <c r="Q4" s="24" t="s">
        <v>36</v>
      </c>
      <c r="R4" s="24" t="s">
        <v>27</v>
      </c>
      <c r="S4" s="11"/>
      <c r="T4" s="12"/>
    </row>
    <row x14ac:dyDescent="0.25" r="5" customHeight="1" ht="20.25">
      <c r="A5" s="25">
        <v>36</v>
      </c>
      <c r="B5" s="26">
        <v>1</v>
      </c>
      <c r="C5" s="15">
        <v>9</v>
      </c>
      <c r="D5" s="27">
        <v>5</v>
      </c>
      <c r="E5" s="28" t="s">
        <v>37</v>
      </c>
      <c r="F5" s="29" t="s">
        <v>19</v>
      </c>
      <c r="G5" s="30" t="s">
        <v>38</v>
      </c>
      <c r="H5" s="31">
        <f>IF((VALUE(G5)-VALUE(F5))&gt;=100,IF(MOD((VALUE(G5)-VALUE(F5)),100)=0,(VALUE(G5)-VALUE(F5))*0.6,IF((MOD(F5,100)&gt;0),(MOD((VALUE(G5)-VALUE(F5)),100)+(((VALUE(G5)-VALUE(F5))-MOD((VALUE(G5)-VALUE(F5)),100))*0.6))-40,MOD((VALUE(G5)-VALUE(F5)),100)+(((VALUE(G5)-VALUE(F5))-MOD((VALUE(G5)-VALUE(F5)),100))*0.6))),(VALUE(G5)-VALUE(F5)))</f>
      </c>
      <c r="I5" s="32" t="s">
        <v>20</v>
      </c>
      <c r="J5" s="32" t="s">
        <v>21</v>
      </c>
      <c r="K5" s="32" t="s">
        <v>22</v>
      </c>
      <c r="L5" s="32" t="s">
        <v>39</v>
      </c>
      <c r="M5" s="32" t="s">
        <v>24</v>
      </c>
      <c r="N5" s="32"/>
      <c r="O5" s="32" t="s">
        <v>25</v>
      </c>
      <c r="P5" s="33">
        <v>25</v>
      </c>
      <c r="Q5" s="24" t="s">
        <v>36</v>
      </c>
      <c r="R5" s="24" t="s">
        <v>40</v>
      </c>
      <c r="S5" s="11"/>
      <c r="T5" s="12"/>
    </row>
    <row x14ac:dyDescent="0.25" r="6" customHeight="1" ht="20.25">
      <c r="A6" s="25">
        <v>36</v>
      </c>
      <c r="B6" s="26">
        <v>1</v>
      </c>
      <c r="C6" s="15">
        <v>9</v>
      </c>
      <c r="D6" s="27">
        <v>5</v>
      </c>
      <c r="E6" s="28" t="s">
        <v>37</v>
      </c>
      <c r="F6" s="29" t="s">
        <v>38</v>
      </c>
      <c r="G6" s="30" t="s">
        <v>41</v>
      </c>
      <c r="H6" s="31">
        <f>IF((VALUE(G6)-VALUE(F6))&gt;=100,IF(MOD((VALUE(G6)-VALUE(F6)),100)=0,(VALUE(G6)-VALUE(F6))*0.6,IF((MOD(F6,100)&gt;0),(MOD((VALUE(G6)-VALUE(F6)),100)+(((VALUE(G6)-VALUE(F6))-MOD((VALUE(G6)-VALUE(F6)),100))*0.6))-40,MOD((VALUE(G6)-VALUE(F6)),100)+(((VALUE(G6)-VALUE(F6))-MOD((VALUE(G6)-VALUE(F6)),100))*0.6))),(VALUE(G6)-VALUE(F6)))</f>
      </c>
      <c r="I6" s="32" t="s">
        <v>20</v>
      </c>
      <c r="J6" s="32" t="s">
        <v>21</v>
      </c>
      <c r="K6" s="32" t="s">
        <v>22</v>
      </c>
      <c r="L6" s="32" t="s">
        <v>39</v>
      </c>
      <c r="M6" s="32" t="s">
        <v>24</v>
      </c>
      <c r="N6" s="32"/>
      <c r="O6" s="32" t="s">
        <v>30</v>
      </c>
      <c r="P6" s="33">
        <v>50</v>
      </c>
      <c r="Q6" s="34" t="s">
        <v>26</v>
      </c>
      <c r="R6" s="34" t="s">
        <v>40</v>
      </c>
      <c r="S6" s="11"/>
      <c r="T6" s="35">
        <f>MOD(130,100)+((130-MOD(130,100))*0.6)</f>
      </c>
    </row>
    <row x14ac:dyDescent="0.25" r="7" customHeight="1" ht="20.25">
      <c r="A7" s="25">
        <v>36</v>
      </c>
      <c r="B7" s="26">
        <v>1</v>
      </c>
      <c r="C7" s="15">
        <v>9</v>
      </c>
      <c r="D7" s="27">
        <v>5</v>
      </c>
      <c r="E7" s="28" t="s">
        <v>37</v>
      </c>
      <c r="F7" s="29" t="s">
        <v>28</v>
      </c>
      <c r="G7" s="30" t="s">
        <v>42</v>
      </c>
      <c r="H7" s="31">
        <f>IF((VALUE(G7)-VALUE(F7))&gt;=100,IF(MOD((VALUE(G7)-VALUE(F7)),100)=0,(VALUE(G7)-VALUE(F7))*0.6,IF((MOD(F7,100)&gt;0),(MOD((VALUE(G7)-VALUE(F7)),100)+(((VALUE(G7)-VALUE(F7))-MOD((VALUE(G7)-VALUE(F7)),100))*0.6))-40,MOD((VALUE(G7)-VALUE(F7)),100)+(((VALUE(G7)-VALUE(F7))-MOD((VALUE(G7)-VALUE(F7)),100))*0.6))),(VALUE(G7)-VALUE(F7)))</f>
      </c>
      <c r="I7" s="32" t="s">
        <v>20</v>
      </c>
      <c r="J7" s="32" t="s">
        <v>21</v>
      </c>
      <c r="K7" s="32" t="s">
        <v>22</v>
      </c>
      <c r="L7" s="32" t="s">
        <v>39</v>
      </c>
      <c r="M7" s="32" t="s">
        <v>24</v>
      </c>
      <c r="N7" s="32"/>
      <c r="O7" s="32" t="s">
        <v>25</v>
      </c>
      <c r="P7" s="33">
        <v>25</v>
      </c>
      <c r="Q7" s="34" t="s">
        <v>36</v>
      </c>
      <c r="R7" s="34" t="s">
        <v>40</v>
      </c>
      <c r="S7" s="11"/>
      <c r="T7" s="12"/>
    </row>
    <row x14ac:dyDescent="0.25" r="8" customHeight="1" ht="20.25">
      <c r="A8" s="25">
        <v>36</v>
      </c>
      <c r="B8" s="26">
        <v>1</v>
      </c>
      <c r="C8" s="15">
        <v>9</v>
      </c>
      <c r="D8" s="27">
        <v>5</v>
      </c>
      <c r="E8" s="28" t="s">
        <v>37</v>
      </c>
      <c r="F8" s="29" t="s">
        <v>42</v>
      </c>
      <c r="G8" s="30" t="s">
        <v>29</v>
      </c>
      <c r="H8" s="31">
        <f>IF((VALUE(G8)-VALUE(F8))&gt;=100,IF(MOD((VALUE(G8)-VALUE(F8)),100)=0,(VALUE(G8)-VALUE(F8))*0.6,IF((MOD(F8,100)&gt;0),(MOD((VALUE(G8)-VALUE(F8)),100)+(((VALUE(G8)-VALUE(F8))-MOD((VALUE(G8)-VALUE(F8)),100))*0.6))-40,MOD((VALUE(G8)-VALUE(F8)),100)+(((VALUE(G8)-VALUE(F8))-MOD((VALUE(G8)-VALUE(F8)),100))*0.6))),(VALUE(G8)-VALUE(F8)))</f>
      </c>
      <c r="I8" s="32" t="s">
        <v>20</v>
      </c>
      <c r="J8" s="32" t="s">
        <v>21</v>
      </c>
      <c r="K8" s="32" t="s">
        <v>22</v>
      </c>
      <c r="L8" s="32" t="s">
        <v>39</v>
      </c>
      <c r="M8" s="32" t="s">
        <v>24</v>
      </c>
      <c r="N8" s="32"/>
      <c r="O8" s="32" t="s">
        <v>30</v>
      </c>
      <c r="P8" s="33">
        <v>50</v>
      </c>
      <c r="Q8" s="34" t="s">
        <v>26</v>
      </c>
      <c r="R8" s="34" t="s">
        <v>40</v>
      </c>
      <c r="S8" s="11"/>
      <c r="T8" s="12"/>
    </row>
    <row x14ac:dyDescent="0.25" r="9" customHeight="1" ht="20.25">
      <c r="A9" s="25">
        <v>36</v>
      </c>
      <c r="B9" s="26">
        <v>1</v>
      </c>
      <c r="C9" s="15">
        <v>9</v>
      </c>
      <c r="D9" s="27">
        <v>6</v>
      </c>
      <c r="E9" s="28" t="s">
        <v>43</v>
      </c>
      <c r="F9" s="29" t="s">
        <v>19</v>
      </c>
      <c r="G9" s="30" t="s">
        <v>38</v>
      </c>
      <c r="H9" s="31">
        <f>IF((VALUE(G9)-VALUE(F9))&gt;=100,IF(MOD((VALUE(G9)-VALUE(F9)),100)=0,(VALUE(G9)-VALUE(F9))*0.6,IF((MOD(F9,100)&gt;0),(MOD((VALUE(G9)-VALUE(F9)),100)+(((VALUE(G9)-VALUE(F9))-MOD((VALUE(G9)-VALUE(F9)),100))*0.6))-40,MOD((VALUE(G9)-VALUE(F9)),100)+(((VALUE(G9)-VALUE(F9))-MOD((VALUE(G9)-VALUE(F9)),100))*0.6))),(VALUE(G9)-VALUE(F9)))</f>
      </c>
      <c r="I9" s="32" t="s">
        <v>20</v>
      </c>
      <c r="J9" s="32" t="s">
        <v>21</v>
      </c>
      <c r="K9" s="32" t="s">
        <v>22</v>
      </c>
      <c r="L9" s="32" t="s">
        <v>44</v>
      </c>
      <c r="M9" s="32" t="s">
        <v>24</v>
      </c>
      <c r="N9" s="32" t="s">
        <v>45</v>
      </c>
      <c r="O9" s="32" t="s">
        <v>25</v>
      </c>
      <c r="P9" s="33">
        <v>25</v>
      </c>
      <c r="Q9" s="24" t="s">
        <v>36</v>
      </c>
      <c r="R9" s="24" t="s">
        <v>46</v>
      </c>
      <c r="S9" s="11"/>
      <c r="T9" s="12"/>
    </row>
    <row x14ac:dyDescent="0.25" r="10" customHeight="1" ht="20.25">
      <c r="A10" s="25">
        <v>36</v>
      </c>
      <c r="B10" s="26">
        <v>1</v>
      </c>
      <c r="C10" s="15">
        <v>9</v>
      </c>
      <c r="D10" s="27">
        <v>6</v>
      </c>
      <c r="E10" s="28" t="s">
        <v>43</v>
      </c>
      <c r="F10" s="29" t="s">
        <v>38</v>
      </c>
      <c r="G10" s="30" t="s">
        <v>41</v>
      </c>
      <c r="H10" s="31">
        <f>IF((VALUE(G10)-VALUE(F10))&gt;=100,IF(MOD((VALUE(G10)-VALUE(F10)),100)=0,(VALUE(G10)-VALUE(F10))*0.6,IF((MOD(F10,100)&gt;0),(MOD((VALUE(G10)-VALUE(F10)),100)+(((VALUE(G10)-VALUE(F10))-MOD((VALUE(G10)-VALUE(F10)),100))*0.6))-40,MOD((VALUE(G10)-VALUE(F10)),100)+(((VALUE(G10)-VALUE(F10))-MOD((VALUE(G10)-VALUE(F10)),100))*0.6))),(VALUE(G10)-VALUE(F10)))</f>
      </c>
      <c r="I10" s="32" t="s">
        <v>20</v>
      </c>
      <c r="J10" s="32" t="s">
        <v>21</v>
      </c>
      <c r="K10" s="32" t="s">
        <v>22</v>
      </c>
      <c r="L10" s="32" t="s">
        <v>44</v>
      </c>
      <c r="M10" s="32" t="s">
        <v>24</v>
      </c>
      <c r="N10" s="32" t="s">
        <v>45</v>
      </c>
      <c r="O10" s="32" t="s">
        <v>30</v>
      </c>
      <c r="P10" s="33">
        <v>50</v>
      </c>
      <c r="Q10" s="34" t="s">
        <v>26</v>
      </c>
      <c r="R10" s="24" t="s">
        <v>46</v>
      </c>
      <c r="S10" s="11"/>
      <c r="T10" s="12"/>
    </row>
    <row x14ac:dyDescent="0.25" r="11" customHeight="1" ht="20.25">
      <c r="A11" s="25">
        <v>36</v>
      </c>
      <c r="B11" s="26">
        <v>1</v>
      </c>
      <c r="C11" s="15">
        <v>9</v>
      </c>
      <c r="D11" s="27">
        <v>6</v>
      </c>
      <c r="E11" s="28" t="s">
        <v>43</v>
      </c>
      <c r="F11" s="29" t="s">
        <v>28</v>
      </c>
      <c r="G11" s="30" t="s">
        <v>42</v>
      </c>
      <c r="H11" s="31">
        <f>IF((VALUE(G11)-VALUE(F11))&gt;=100,IF(MOD((VALUE(G11)-VALUE(F11)),100)=0,(VALUE(G11)-VALUE(F11))*0.6,IF((MOD(F11,100)&gt;0),(MOD((VALUE(G11)-VALUE(F11)),100)+(((VALUE(G11)-VALUE(F11))-MOD((VALUE(G11)-VALUE(F11)),100))*0.6))-40,MOD((VALUE(G11)-VALUE(F11)),100)+(((VALUE(G11)-VALUE(F11))-MOD((VALUE(G11)-VALUE(F11)),100))*0.6))),(VALUE(G11)-VALUE(F11)))</f>
      </c>
      <c r="I11" s="32" t="s">
        <v>20</v>
      </c>
      <c r="J11" s="32" t="s">
        <v>21</v>
      </c>
      <c r="K11" s="32" t="s">
        <v>22</v>
      </c>
      <c r="L11" s="32" t="s">
        <v>44</v>
      </c>
      <c r="M11" s="32" t="s">
        <v>24</v>
      </c>
      <c r="N11" s="32" t="s">
        <v>45</v>
      </c>
      <c r="O11" s="32" t="s">
        <v>25</v>
      </c>
      <c r="P11" s="33">
        <v>25</v>
      </c>
      <c r="Q11" s="34" t="s">
        <v>36</v>
      </c>
      <c r="R11" s="24" t="s">
        <v>46</v>
      </c>
      <c r="S11" s="11"/>
      <c r="T11" s="12"/>
    </row>
    <row x14ac:dyDescent="0.25" r="12" customHeight="1" ht="20.25">
      <c r="A12" s="25">
        <v>36</v>
      </c>
      <c r="B12" s="26">
        <v>1</v>
      </c>
      <c r="C12" s="15">
        <v>9</v>
      </c>
      <c r="D12" s="27">
        <v>6</v>
      </c>
      <c r="E12" s="28" t="s">
        <v>43</v>
      </c>
      <c r="F12" s="29" t="s">
        <v>42</v>
      </c>
      <c r="G12" s="30" t="s">
        <v>29</v>
      </c>
      <c r="H12" s="31">
        <f>IF((VALUE(G12)-VALUE(F12))&gt;=100,IF(MOD((VALUE(G12)-VALUE(F12)),100)=0,(VALUE(G12)-VALUE(F12))*0.6,IF((MOD(F12,100)&gt;0),(MOD((VALUE(G12)-VALUE(F12)),100)+(((VALUE(G12)-VALUE(F12))-MOD((VALUE(G12)-VALUE(F12)),100))*0.6))-40,MOD((VALUE(G12)-VALUE(F12)),100)+(((VALUE(G12)-VALUE(F12))-MOD((VALUE(G12)-VALUE(F12)),100))*0.6))),(VALUE(G12)-VALUE(F12)))</f>
      </c>
      <c r="I12" s="32" t="s">
        <v>20</v>
      </c>
      <c r="J12" s="32" t="s">
        <v>21</v>
      </c>
      <c r="K12" s="32" t="s">
        <v>22</v>
      </c>
      <c r="L12" s="32" t="s">
        <v>44</v>
      </c>
      <c r="M12" s="32" t="s">
        <v>24</v>
      </c>
      <c r="N12" s="32" t="s">
        <v>45</v>
      </c>
      <c r="O12" s="32" t="s">
        <v>30</v>
      </c>
      <c r="P12" s="33">
        <v>50</v>
      </c>
      <c r="Q12" s="34" t="s">
        <v>26</v>
      </c>
      <c r="R12" s="24" t="s">
        <v>46</v>
      </c>
      <c r="S12" s="11"/>
      <c r="T12" s="12"/>
    </row>
    <row x14ac:dyDescent="0.25" r="13" customHeight="1" ht="20.25">
      <c r="A13" s="25">
        <v>36</v>
      </c>
      <c r="B13" s="26">
        <v>1</v>
      </c>
      <c r="C13" s="15">
        <v>9</v>
      </c>
      <c r="D13" s="27">
        <v>7</v>
      </c>
      <c r="E13" s="28" t="s">
        <v>47</v>
      </c>
      <c r="F13" s="29" t="s">
        <v>19</v>
      </c>
      <c r="G13" s="30" t="s">
        <v>38</v>
      </c>
      <c r="H13" s="31">
        <f>IF((VALUE(G13)-VALUE(F13))&gt;=100,IF(MOD((VALUE(G13)-VALUE(F13)),100)=0,(VALUE(G13)-VALUE(F13))*0.6,IF((MOD(F13,100)&gt;0),(MOD((VALUE(G13)-VALUE(F13)),100)+(((VALUE(G13)-VALUE(F13))-MOD((VALUE(G13)-VALUE(F13)),100))*0.6))-40,MOD((VALUE(G13)-VALUE(F13)),100)+(((VALUE(G13)-VALUE(F13))-MOD((VALUE(G13)-VALUE(F13)),100))*0.6))),(VALUE(G13)-VALUE(F13)))</f>
      </c>
      <c r="I13" s="32" t="s">
        <v>20</v>
      </c>
      <c r="J13" s="32" t="s">
        <v>21</v>
      </c>
      <c r="K13" s="32" t="s">
        <v>22</v>
      </c>
      <c r="L13" s="32" t="s">
        <v>39</v>
      </c>
      <c r="M13" s="32" t="s">
        <v>24</v>
      </c>
      <c r="N13" s="32"/>
      <c r="O13" s="32" t="s">
        <v>25</v>
      </c>
      <c r="P13" s="33">
        <v>25</v>
      </c>
      <c r="Q13" s="24" t="s">
        <v>36</v>
      </c>
      <c r="R13" s="24" t="s">
        <v>40</v>
      </c>
      <c r="S13" s="11"/>
      <c r="T13" s="12"/>
    </row>
    <row x14ac:dyDescent="0.25" r="14" customHeight="1" ht="20.25">
      <c r="A14" s="25">
        <v>36</v>
      </c>
      <c r="B14" s="26">
        <v>1</v>
      </c>
      <c r="C14" s="15">
        <v>9</v>
      </c>
      <c r="D14" s="27">
        <v>7</v>
      </c>
      <c r="E14" s="28" t="s">
        <v>47</v>
      </c>
      <c r="F14" s="29" t="s">
        <v>38</v>
      </c>
      <c r="G14" s="30" t="s">
        <v>41</v>
      </c>
      <c r="H14" s="31">
        <f>IF((VALUE(G14)-VALUE(F14))&gt;=100,IF(MOD((VALUE(G14)-VALUE(F14)),100)=0,(VALUE(G14)-VALUE(F14))*0.6,IF((MOD(F14,100)&gt;0),(MOD((VALUE(G14)-VALUE(F14)),100)+(((VALUE(G14)-VALUE(F14))-MOD((VALUE(G14)-VALUE(F14)),100))*0.6))-40,MOD((VALUE(G14)-VALUE(F14)),100)+(((VALUE(G14)-VALUE(F14))-MOD((VALUE(G14)-VALUE(F14)),100))*0.6))),(VALUE(G14)-VALUE(F14)))</f>
      </c>
      <c r="I14" s="32" t="s">
        <v>20</v>
      </c>
      <c r="J14" s="32" t="s">
        <v>21</v>
      </c>
      <c r="K14" s="32" t="s">
        <v>22</v>
      </c>
      <c r="L14" s="32" t="s">
        <v>39</v>
      </c>
      <c r="M14" s="32" t="s">
        <v>24</v>
      </c>
      <c r="N14" s="32"/>
      <c r="O14" s="32" t="s">
        <v>30</v>
      </c>
      <c r="P14" s="33">
        <v>50</v>
      </c>
      <c r="Q14" s="34" t="s">
        <v>26</v>
      </c>
      <c r="R14" s="34" t="s">
        <v>40</v>
      </c>
      <c r="S14" s="11"/>
      <c r="T14" s="12"/>
    </row>
    <row x14ac:dyDescent="0.25" r="15" customHeight="1" ht="20.25">
      <c r="A15" s="25">
        <v>36</v>
      </c>
      <c r="B15" s="26">
        <v>1</v>
      </c>
      <c r="C15" s="15">
        <v>9</v>
      </c>
      <c r="D15" s="27">
        <v>7</v>
      </c>
      <c r="E15" s="28" t="s">
        <v>47</v>
      </c>
      <c r="F15" s="29" t="s">
        <v>28</v>
      </c>
      <c r="G15" s="30" t="s">
        <v>42</v>
      </c>
      <c r="H15" s="31">
        <f>IF((VALUE(G15)-VALUE(F15))&gt;=100,IF(MOD((VALUE(G15)-VALUE(F15)),100)=0,(VALUE(G15)-VALUE(F15))*0.6,IF((MOD(F15,100)&gt;0),(MOD((VALUE(G15)-VALUE(F15)),100)+(((VALUE(G15)-VALUE(F15))-MOD((VALUE(G15)-VALUE(F15)),100))*0.6))-40,MOD((VALUE(G15)-VALUE(F15)),100)+(((VALUE(G15)-VALUE(F15))-MOD((VALUE(G15)-VALUE(F15)),100))*0.6))),(VALUE(G15)-VALUE(F15)))</f>
      </c>
      <c r="I15" s="32" t="s">
        <v>20</v>
      </c>
      <c r="J15" s="32" t="s">
        <v>21</v>
      </c>
      <c r="K15" s="32" t="s">
        <v>22</v>
      </c>
      <c r="L15" s="32" t="s">
        <v>39</v>
      </c>
      <c r="M15" s="32" t="s">
        <v>24</v>
      </c>
      <c r="N15" s="32"/>
      <c r="O15" s="32" t="s">
        <v>25</v>
      </c>
      <c r="P15" s="33">
        <v>25</v>
      </c>
      <c r="Q15" s="34" t="s">
        <v>36</v>
      </c>
      <c r="R15" s="34" t="s">
        <v>40</v>
      </c>
      <c r="S15" s="11"/>
      <c r="T15" s="12"/>
    </row>
    <row x14ac:dyDescent="0.25" r="16" customHeight="1" ht="20.25">
      <c r="A16" s="25">
        <v>36</v>
      </c>
      <c r="B16" s="26">
        <v>1</v>
      </c>
      <c r="C16" s="15">
        <v>9</v>
      </c>
      <c r="D16" s="27">
        <v>7</v>
      </c>
      <c r="E16" s="28" t="s">
        <v>47</v>
      </c>
      <c r="F16" s="29" t="s">
        <v>42</v>
      </c>
      <c r="G16" s="30" t="s">
        <v>29</v>
      </c>
      <c r="H16" s="31">
        <f>IF((VALUE(G16)-VALUE(F16))&gt;=100,IF(MOD((VALUE(G16)-VALUE(F16)),100)=0,(VALUE(G16)-VALUE(F16))*0.6,IF((MOD(F16,100)&gt;0),(MOD((VALUE(G16)-VALUE(F16)),100)+(((VALUE(G16)-VALUE(F16))-MOD((VALUE(G16)-VALUE(F16)),100))*0.6))-40,MOD((VALUE(G16)-VALUE(F16)),100)+(((VALUE(G16)-VALUE(F16))-MOD((VALUE(G16)-VALUE(F16)),100))*0.6))),(VALUE(G16)-VALUE(F16)))</f>
      </c>
      <c r="I16" s="32" t="s">
        <v>20</v>
      </c>
      <c r="J16" s="32" t="s">
        <v>21</v>
      </c>
      <c r="K16" s="32" t="s">
        <v>22</v>
      </c>
      <c r="L16" s="32" t="s">
        <v>39</v>
      </c>
      <c r="M16" s="32" t="s">
        <v>24</v>
      </c>
      <c r="N16" s="32"/>
      <c r="O16" s="32" t="s">
        <v>30</v>
      </c>
      <c r="P16" s="33">
        <v>50</v>
      </c>
      <c r="Q16" s="34" t="s">
        <v>26</v>
      </c>
      <c r="R16" s="34" t="s">
        <v>40</v>
      </c>
      <c r="S16" s="11"/>
      <c r="T16" s="12"/>
    </row>
    <row x14ac:dyDescent="0.25" r="17" customHeight="1" ht="20.25">
      <c r="A17" s="25">
        <v>36</v>
      </c>
      <c r="B17" s="26">
        <v>1</v>
      </c>
      <c r="C17" s="15">
        <v>9</v>
      </c>
      <c r="D17" s="27">
        <v>8</v>
      </c>
      <c r="E17" s="28" t="s">
        <v>48</v>
      </c>
      <c r="F17" s="29" t="s">
        <v>19</v>
      </c>
      <c r="G17" s="30" t="s">
        <v>38</v>
      </c>
      <c r="H17" s="31">
        <f>IF((VALUE(G17)-VALUE(F17))&gt;=100,IF(MOD((VALUE(G17)-VALUE(F17)),100)=0,(VALUE(G17)-VALUE(F17))*0.6,IF((MOD(F17,100)&gt;0),(MOD((VALUE(G17)-VALUE(F17)),100)+(((VALUE(G17)-VALUE(F17))-MOD((VALUE(G17)-VALUE(F17)),100))*0.6))-40,MOD((VALUE(G17)-VALUE(F17)),100)+(((VALUE(G17)-VALUE(F17))-MOD((VALUE(G17)-VALUE(F17)),100))*0.6))),(VALUE(G17)-VALUE(F17)))</f>
      </c>
      <c r="I17" s="32" t="s">
        <v>20</v>
      </c>
      <c r="J17" s="32" t="s">
        <v>21</v>
      </c>
      <c r="K17" s="32" t="s">
        <v>22</v>
      </c>
      <c r="L17" s="32" t="s">
        <v>44</v>
      </c>
      <c r="M17" s="32" t="s">
        <v>24</v>
      </c>
      <c r="N17" s="32" t="s">
        <v>49</v>
      </c>
      <c r="O17" s="32" t="s">
        <v>25</v>
      </c>
      <c r="P17" s="33">
        <v>25</v>
      </c>
      <c r="Q17" s="24" t="s">
        <v>36</v>
      </c>
      <c r="R17" s="24" t="s">
        <v>46</v>
      </c>
      <c r="S17" s="11"/>
      <c r="T17" s="12"/>
    </row>
    <row x14ac:dyDescent="0.25" r="18" customHeight="1" ht="20.25">
      <c r="A18" s="25">
        <v>36</v>
      </c>
      <c r="B18" s="26">
        <v>1</v>
      </c>
      <c r="C18" s="15">
        <v>9</v>
      </c>
      <c r="D18" s="27">
        <v>8</v>
      </c>
      <c r="E18" s="28" t="s">
        <v>48</v>
      </c>
      <c r="F18" s="29" t="s">
        <v>38</v>
      </c>
      <c r="G18" s="30" t="s">
        <v>41</v>
      </c>
      <c r="H18" s="31">
        <f>IF((VALUE(G18)-VALUE(F18))&gt;=100,IF(MOD((VALUE(G18)-VALUE(F18)),100)=0,(VALUE(G18)-VALUE(F18))*0.6,IF((MOD(F18,100)&gt;0),(MOD((VALUE(G18)-VALUE(F18)),100)+(((VALUE(G18)-VALUE(F18))-MOD((VALUE(G18)-VALUE(F18)),100))*0.6))-40,MOD((VALUE(G18)-VALUE(F18)),100)+(((VALUE(G18)-VALUE(F18))-MOD((VALUE(G18)-VALUE(F18)),100))*0.6))),(VALUE(G18)-VALUE(F18)))</f>
      </c>
      <c r="I18" s="32" t="s">
        <v>20</v>
      </c>
      <c r="J18" s="32" t="s">
        <v>21</v>
      </c>
      <c r="K18" s="32" t="s">
        <v>22</v>
      </c>
      <c r="L18" s="32" t="s">
        <v>44</v>
      </c>
      <c r="M18" s="32" t="s">
        <v>24</v>
      </c>
      <c r="N18" s="32" t="s">
        <v>49</v>
      </c>
      <c r="O18" s="32" t="s">
        <v>30</v>
      </c>
      <c r="P18" s="33">
        <v>50</v>
      </c>
      <c r="Q18" s="34" t="s">
        <v>26</v>
      </c>
      <c r="R18" s="24" t="s">
        <v>46</v>
      </c>
      <c r="S18" s="11"/>
      <c r="T18" s="12"/>
    </row>
    <row x14ac:dyDescent="0.25" r="19" customHeight="1" ht="14.1">
      <c r="A19" s="25">
        <v>36</v>
      </c>
      <c r="B19" s="26">
        <v>1</v>
      </c>
      <c r="C19" s="15">
        <v>9</v>
      </c>
      <c r="D19" s="27">
        <v>8</v>
      </c>
      <c r="E19" s="28" t="s">
        <v>48</v>
      </c>
      <c r="F19" s="29" t="s">
        <v>28</v>
      </c>
      <c r="G19" s="30" t="s">
        <v>42</v>
      </c>
      <c r="H19" s="31">
        <f>IF((VALUE(G19)-VALUE(F19))&gt;=100,IF(MOD((VALUE(G19)-VALUE(F19)),100)=0,(VALUE(G19)-VALUE(F19))*0.6,IF((MOD(F19,100)&gt;0),(MOD((VALUE(G19)-VALUE(F19)),100)+(((VALUE(G19)-VALUE(F19))-MOD((VALUE(G19)-VALUE(F19)),100))*0.6))-40,MOD((VALUE(G19)-VALUE(F19)),100)+(((VALUE(G19)-VALUE(F19))-MOD((VALUE(G19)-VALUE(F19)),100))*0.6))),(VALUE(G19)-VALUE(F19)))</f>
      </c>
      <c r="I19" s="32" t="s">
        <v>20</v>
      </c>
      <c r="J19" s="32" t="s">
        <v>21</v>
      </c>
      <c r="K19" s="32" t="s">
        <v>22</v>
      </c>
      <c r="L19" s="32" t="s">
        <v>44</v>
      </c>
      <c r="M19" s="32" t="s">
        <v>24</v>
      </c>
      <c r="N19" s="32" t="s">
        <v>49</v>
      </c>
      <c r="O19" s="32" t="s">
        <v>25</v>
      </c>
      <c r="P19" s="33">
        <v>25</v>
      </c>
      <c r="Q19" s="34" t="s">
        <v>36</v>
      </c>
      <c r="R19" s="24" t="s">
        <v>46</v>
      </c>
      <c r="S19" s="11"/>
      <c r="T19" s="12"/>
    </row>
    <row x14ac:dyDescent="0.25" r="20" customHeight="1" ht="14.1">
      <c r="A20" s="25">
        <v>36</v>
      </c>
      <c r="B20" s="26">
        <v>1</v>
      </c>
      <c r="C20" s="36">
        <v>9</v>
      </c>
      <c r="D20" s="27">
        <v>8</v>
      </c>
      <c r="E20" s="28" t="s">
        <v>48</v>
      </c>
      <c r="F20" s="29" t="s">
        <v>28</v>
      </c>
      <c r="G20" s="30" t="s">
        <v>42</v>
      </c>
      <c r="H20" s="31">
        <f>IF((VALUE(G20)-VALUE(F20))&gt;=100,IF(MOD((VALUE(G20)-VALUE(F20)),100)=0,(VALUE(G20)-VALUE(F20))*0.6,IF((MOD(F20,100)&gt;0),(MOD((VALUE(G20)-VALUE(F20)),100)+(((VALUE(G20)-VALUE(F20))-MOD((VALUE(G20)-VALUE(F20)),100))*0.6))-40,MOD((VALUE(G20)-VALUE(F20)),100)+(((VALUE(G20)-VALUE(F20))-MOD((VALUE(G20)-VALUE(F20)),100))*0.6))),(VALUE(G20)-VALUE(F20)))</f>
      </c>
      <c r="I20" s="32" t="s">
        <v>20</v>
      </c>
      <c r="J20" s="32" t="s">
        <v>21</v>
      </c>
      <c r="K20" s="32" t="s">
        <v>22</v>
      </c>
      <c r="L20" s="32" t="s">
        <v>44</v>
      </c>
      <c r="M20" s="32" t="s">
        <v>24</v>
      </c>
      <c r="N20" s="32" t="s">
        <v>49</v>
      </c>
      <c r="O20" s="32" t="s">
        <v>30</v>
      </c>
      <c r="P20" s="33">
        <v>50</v>
      </c>
      <c r="Q20" s="24" t="s">
        <v>26</v>
      </c>
      <c r="R20" s="24" t="s">
        <v>46</v>
      </c>
      <c r="S20" s="11"/>
      <c r="T20" s="12"/>
    </row>
    <row x14ac:dyDescent="0.25" r="21" customHeight="1" ht="14.1">
      <c r="A21" s="13">
        <v>37</v>
      </c>
      <c r="B21" s="14">
        <v>2</v>
      </c>
      <c r="C21" s="15">
        <v>9</v>
      </c>
      <c r="D21" s="16">
        <v>11</v>
      </c>
      <c r="E21" s="17" t="s">
        <v>18</v>
      </c>
      <c r="F21" s="18" t="s">
        <v>19</v>
      </c>
      <c r="G21" s="37" t="s">
        <v>38</v>
      </c>
      <c r="H21" s="20">
        <f>IF((VALUE(G21)-VALUE(F21))&gt;=100,IF(MOD((VALUE(G21)-VALUE(F21)),100)=0,(VALUE(G21)-VALUE(F21))*0.6,IF((MOD(F21,100)&gt;0),(MOD((VALUE(G21)-VALUE(F21)),100)+(((VALUE(G21)-VALUE(F21))-MOD((VALUE(G21)-VALUE(F21)),100))*0.6))-40,MOD((VALUE(G21)-VALUE(F21)),100)+(((VALUE(G21)-VALUE(F21))-MOD((VALUE(G21)-VALUE(F21)),100))*0.6))),(VALUE(G21)-VALUE(F21)))</f>
      </c>
      <c r="I21" s="21" t="s">
        <v>20</v>
      </c>
      <c r="J21" s="21" t="s">
        <v>21</v>
      </c>
      <c r="K21" s="21" t="s">
        <v>22</v>
      </c>
      <c r="L21" s="21" t="s">
        <v>50</v>
      </c>
      <c r="M21" s="21" t="s">
        <v>24</v>
      </c>
      <c r="N21" s="21" t="s">
        <v>51</v>
      </c>
      <c r="O21" s="21" t="s">
        <v>25</v>
      </c>
      <c r="P21" s="22">
        <v>25</v>
      </c>
      <c r="Q21" s="23" t="s">
        <v>36</v>
      </c>
      <c r="R21" s="23" t="s">
        <v>52</v>
      </c>
      <c r="S21" s="11"/>
      <c r="T21" s="12"/>
    </row>
    <row x14ac:dyDescent="0.25" r="22" customHeight="1" ht="14.1">
      <c r="A22" s="25">
        <v>37</v>
      </c>
      <c r="B22" s="26">
        <v>2</v>
      </c>
      <c r="C22" s="15">
        <v>9</v>
      </c>
      <c r="D22" s="27">
        <v>11</v>
      </c>
      <c r="E22" s="28" t="s">
        <v>18</v>
      </c>
      <c r="F22" s="29" t="s">
        <v>19</v>
      </c>
      <c r="G22" s="30" t="s">
        <v>38</v>
      </c>
      <c r="H22" s="31">
        <f>IF((VALUE(G22)-VALUE(F22))&gt;=100,IF(MOD((VALUE(G22)-VALUE(F22)),100)=0,(VALUE(G22)-VALUE(F22))*0.6,IF((MOD(F22,100)&gt;0),(MOD((VALUE(G22)-VALUE(F22)),100)+(((VALUE(G22)-VALUE(F22))-MOD((VALUE(G22)-VALUE(F22)),100))*0.6))-40,MOD((VALUE(G22)-VALUE(F22)),100)+(((VALUE(G22)-VALUE(F22))-MOD((VALUE(G22)-VALUE(F22)),100))*0.6))),(VALUE(G22)-VALUE(F22)))</f>
      </c>
      <c r="I22" s="32" t="s">
        <v>53</v>
      </c>
      <c r="J22" s="32" t="s">
        <v>21</v>
      </c>
      <c r="K22" s="32" t="s">
        <v>22</v>
      </c>
      <c r="L22" s="32" t="s">
        <v>50</v>
      </c>
      <c r="M22" s="32" t="s">
        <v>24</v>
      </c>
      <c r="N22" s="38" t="s">
        <v>51</v>
      </c>
      <c r="O22" s="32" t="s">
        <v>54</v>
      </c>
      <c r="P22" s="33">
        <v>25</v>
      </c>
      <c r="Q22" s="24" t="s">
        <v>55</v>
      </c>
      <c r="R22" s="24" t="s">
        <v>56</v>
      </c>
      <c r="S22" s="11"/>
      <c r="T22" s="12"/>
    </row>
    <row x14ac:dyDescent="0.25" r="23" customHeight="1" ht="14.1">
      <c r="A23" s="25">
        <v>37</v>
      </c>
      <c r="B23" s="26">
        <v>2</v>
      </c>
      <c r="C23" s="15">
        <v>9</v>
      </c>
      <c r="D23" s="27">
        <v>11</v>
      </c>
      <c r="E23" s="28" t="s">
        <v>18</v>
      </c>
      <c r="F23" s="29" t="s">
        <v>19</v>
      </c>
      <c r="G23" s="30" t="s">
        <v>38</v>
      </c>
      <c r="H23" s="31">
        <f>IF((VALUE(G23)-VALUE(F23))&gt;=100,IF(MOD((VALUE(G23)-VALUE(F23)),100)=0,(VALUE(G23)-VALUE(F23))*0.6,IF((MOD(F23,100)&gt;0),(MOD((VALUE(G23)-VALUE(F23)),100)+(((VALUE(G23)-VALUE(F23))-MOD((VALUE(G23)-VALUE(F23)),100))*0.6))-40,MOD((VALUE(G23)-VALUE(F23)),100)+(((VALUE(G23)-VALUE(F23))-MOD((VALUE(G23)-VALUE(F23)),100))*0.6))),(VALUE(G23)-VALUE(F23)))</f>
      </c>
      <c r="I23" s="32" t="s">
        <v>57</v>
      </c>
      <c r="J23" s="32" t="s">
        <v>58</v>
      </c>
      <c r="K23" s="32" t="s">
        <v>22</v>
      </c>
      <c r="L23" s="32" t="s">
        <v>58</v>
      </c>
      <c r="M23" s="32" t="s">
        <v>24</v>
      </c>
      <c r="N23" s="38" t="s">
        <v>58</v>
      </c>
      <c r="O23" s="32" t="s">
        <v>59</v>
      </c>
      <c r="P23" s="33">
        <v>25</v>
      </c>
      <c r="Q23" s="24" t="s">
        <v>60</v>
      </c>
      <c r="R23" s="24" t="s">
        <v>61</v>
      </c>
      <c r="S23" s="11"/>
      <c r="T23" s="12"/>
    </row>
    <row x14ac:dyDescent="0.25" r="24" customHeight="1" ht="14.1">
      <c r="A24" s="25">
        <v>37</v>
      </c>
      <c r="B24" s="26">
        <v>2</v>
      </c>
      <c r="C24" s="15">
        <v>9</v>
      </c>
      <c r="D24" s="27">
        <v>11</v>
      </c>
      <c r="E24" s="28" t="s">
        <v>18</v>
      </c>
      <c r="F24" s="29" t="s">
        <v>38</v>
      </c>
      <c r="G24" s="30" t="s">
        <v>41</v>
      </c>
      <c r="H24" s="31">
        <f>IF((VALUE(G24)-VALUE(F24))&gt;=100,IF(MOD((VALUE(G24)-VALUE(F24)),100)=0,(VALUE(G24)-VALUE(F24))*0.6,IF((MOD(F24,100)&gt;0),(MOD((VALUE(G24)-VALUE(F24)),100)+(((VALUE(G24)-VALUE(F24))-MOD((VALUE(G24)-VALUE(F24)),100))*0.6))-40,MOD((VALUE(G24)-VALUE(F24)),100)+(((VALUE(G24)-VALUE(F24))-MOD((VALUE(G24)-VALUE(F24)),100))*0.6))),(VALUE(G24)-VALUE(F24)))</f>
      </c>
      <c r="I24" s="32" t="s">
        <v>53</v>
      </c>
      <c r="J24" s="32" t="s">
        <v>21</v>
      </c>
      <c r="K24" s="32" t="s">
        <v>22</v>
      </c>
      <c r="L24" s="32" t="s">
        <v>50</v>
      </c>
      <c r="M24" s="32" t="s">
        <v>24</v>
      </c>
      <c r="N24" s="38" t="s">
        <v>51</v>
      </c>
      <c r="O24" s="32" t="s">
        <v>59</v>
      </c>
      <c r="P24" s="33">
        <v>25</v>
      </c>
      <c r="Q24" s="34" t="s">
        <v>36</v>
      </c>
      <c r="R24" s="24" t="s">
        <v>52</v>
      </c>
      <c r="S24" s="11"/>
      <c r="T24" s="12"/>
    </row>
    <row x14ac:dyDescent="0.25" r="25" customHeight="1" ht="14.1">
      <c r="A25" s="25">
        <v>37</v>
      </c>
      <c r="B25" s="26">
        <v>2</v>
      </c>
      <c r="C25" s="15">
        <v>9</v>
      </c>
      <c r="D25" s="27">
        <v>11</v>
      </c>
      <c r="E25" s="28" t="s">
        <v>18</v>
      </c>
      <c r="F25" s="29" t="s">
        <v>28</v>
      </c>
      <c r="G25" s="30" t="s">
        <v>42</v>
      </c>
      <c r="H25" s="31">
        <f>IF((VALUE(G25)-VALUE(F25))&gt;=100,IF(MOD((VALUE(G25)-VALUE(F25)),100)=0,(VALUE(G25)-VALUE(F25))*0.6,IF((MOD(F25,100)&gt;0),(MOD((VALUE(G25)-VALUE(F25)),100)+(((VALUE(G25)-VALUE(F25))-MOD((VALUE(G25)-VALUE(F25)),100))*0.6))-40,MOD((VALUE(G25)-VALUE(F25)),100)+(((VALUE(G25)-VALUE(F25))-MOD((VALUE(G25)-VALUE(F25)),100))*0.6))),(VALUE(G25)-VALUE(F25)))</f>
      </c>
      <c r="I25" s="32" t="s">
        <v>53</v>
      </c>
      <c r="J25" s="32" t="s">
        <v>21</v>
      </c>
      <c r="K25" s="32" t="s">
        <v>22</v>
      </c>
      <c r="L25" s="32" t="s">
        <v>50</v>
      </c>
      <c r="M25" s="32" t="s">
        <v>24</v>
      </c>
      <c r="N25" s="38" t="s">
        <v>51</v>
      </c>
      <c r="O25" s="32" t="s">
        <v>25</v>
      </c>
      <c r="P25" s="33">
        <v>25</v>
      </c>
      <c r="Q25" s="34" t="s">
        <v>36</v>
      </c>
      <c r="R25" s="24" t="s">
        <v>52</v>
      </c>
      <c r="S25" s="11"/>
      <c r="T25" s="12"/>
    </row>
    <row x14ac:dyDescent="0.25" r="26" customHeight="1" ht="14.1">
      <c r="A26" s="25">
        <v>37</v>
      </c>
      <c r="B26" s="26">
        <v>2</v>
      </c>
      <c r="C26" s="15">
        <v>9</v>
      </c>
      <c r="D26" s="27">
        <v>11</v>
      </c>
      <c r="E26" s="28" t="s">
        <v>18</v>
      </c>
      <c r="F26" s="29" t="s">
        <v>28</v>
      </c>
      <c r="G26" s="30" t="s">
        <v>42</v>
      </c>
      <c r="H26" s="31">
        <f>IF((VALUE(G26)-VALUE(F26))&gt;=100,IF(MOD((VALUE(G26)-VALUE(F26)),100)=0,(VALUE(G26)-VALUE(F26))*0.6,IF((MOD(F26,100)&gt;0),(MOD((VALUE(G26)-VALUE(F26)),100)+(((VALUE(G26)-VALUE(F26))-MOD((VALUE(G26)-VALUE(F26)),100))*0.6))-40,MOD((VALUE(G26)-VALUE(F26)),100)+(((VALUE(G26)-VALUE(F26))-MOD((VALUE(G26)-VALUE(F26)),100))*0.6))),(VALUE(G26)-VALUE(F26)))</f>
      </c>
      <c r="I26" s="32" t="s">
        <v>53</v>
      </c>
      <c r="J26" s="32" t="s">
        <v>21</v>
      </c>
      <c r="K26" s="32" t="s">
        <v>22</v>
      </c>
      <c r="L26" s="32" t="s">
        <v>50</v>
      </c>
      <c r="M26" s="32" t="s">
        <v>24</v>
      </c>
      <c r="N26" s="38" t="s">
        <v>51</v>
      </c>
      <c r="O26" s="32" t="s">
        <v>54</v>
      </c>
      <c r="P26" s="33">
        <v>25</v>
      </c>
      <c r="Q26" s="24" t="s">
        <v>55</v>
      </c>
      <c r="R26" s="24" t="s">
        <v>56</v>
      </c>
      <c r="S26" s="11"/>
      <c r="T26" s="12"/>
    </row>
    <row x14ac:dyDescent="0.25" r="27" customHeight="1" ht="14.1">
      <c r="A27" s="25">
        <v>37</v>
      </c>
      <c r="B27" s="26">
        <v>2</v>
      </c>
      <c r="C27" s="15">
        <v>9</v>
      </c>
      <c r="D27" s="27">
        <v>11</v>
      </c>
      <c r="E27" s="28" t="s">
        <v>18</v>
      </c>
      <c r="F27" s="29" t="s">
        <v>42</v>
      </c>
      <c r="G27" s="30" t="s">
        <v>29</v>
      </c>
      <c r="H27" s="31">
        <f>IF((VALUE(G27)-VALUE(F27))&gt;=100,IF(MOD((VALUE(G27)-VALUE(F27)),100)=0,(VALUE(G27)-VALUE(F27))*0.6,IF((MOD(F27,100)&gt;0),(MOD((VALUE(G27)-VALUE(F27)),100)+(((VALUE(G27)-VALUE(F27))-MOD((VALUE(G27)-VALUE(F27)),100))*0.6))-40,MOD((VALUE(G27)-VALUE(F27)),100)+(((VALUE(G27)-VALUE(F27))-MOD((VALUE(G27)-VALUE(F27)),100))*0.6))),(VALUE(G27)-VALUE(F27)))</f>
      </c>
      <c r="I27" s="32" t="s">
        <v>53</v>
      </c>
      <c r="J27" s="32" t="s">
        <v>21</v>
      </c>
      <c r="K27" s="32" t="s">
        <v>22</v>
      </c>
      <c r="L27" s="32" t="s">
        <v>50</v>
      </c>
      <c r="M27" s="32" t="s">
        <v>24</v>
      </c>
      <c r="N27" s="38" t="s">
        <v>51</v>
      </c>
      <c r="O27" s="32" t="s">
        <v>59</v>
      </c>
      <c r="P27" s="33">
        <v>25</v>
      </c>
      <c r="Q27" s="24" t="s">
        <v>55</v>
      </c>
      <c r="R27" s="24" t="s">
        <v>52</v>
      </c>
      <c r="S27" s="11"/>
      <c r="T27" s="12"/>
    </row>
    <row x14ac:dyDescent="0.25" r="28" customHeight="1" ht="14.1">
      <c r="A28" s="25">
        <v>37</v>
      </c>
      <c r="B28" s="26">
        <v>2</v>
      </c>
      <c r="C28" s="15">
        <v>9</v>
      </c>
      <c r="D28" s="27">
        <v>11</v>
      </c>
      <c r="E28" s="28" t="s">
        <v>18</v>
      </c>
      <c r="F28" s="29" t="s">
        <v>42</v>
      </c>
      <c r="G28" s="30" t="s">
        <v>29</v>
      </c>
      <c r="H28" s="31">
        <f>IF((VALUE(G28)-VALUE(F28))&gt;=100,IF(MOD((VALUE(G28)-VALUE(F28)),100)=0,(VALUE(G28)-VALUE(F28))*0.6,IF((MOD(F28,100)&gt;0),(MOD((VALUE(G28)-VALUE(F28)),100)+(((VALUE(G28)-VALUE(F28))-MOD((VALUE(G28)-VALUE(F28)),100))*0.6))-40,MOD((VALUE(G28)-VALUE(F28)),100)+(((VALUE(G28)-VALUE(F28))-MOD((VALUE(G28)-VALUE(F28)),100))*0.6))),(VALUE(G28)-VALUE(F28)))</f>
      </c>
      <c r="I28" s="32" t="s">
        <v>57</v>
      </c>
      <c r="J28" s="32" t="s">
        <v>58</v>
      </c>
      <c r="K28" s="32" t="s">
        <v>22</v>
      </c>
      <c r="L28" s="32" t="s">
        <v>58</v>
      </c>
      <c r="M28" s="32" t="s">
        <v>24</v>
      </c>
      <c r="N28" s="38" t="s">
        <v>58</v>
      </c>
      <c r="O28" s="32" t="s">
        <v>25</v>
      </c>
      <c r="P28" s="33">
        <v>25</v>
      </c>
      <c r="Q28" s="24" t="s">
        <v>36</v>
      </c>
      <c r="R28" s="24" t="s">
        <v>61</v>
      </c>
      <c r="S28" s="11"/>
      <c r="T28" s="12"/>
    </row>
    <row x14ac:dyDescent="0.25" r="29" customHeight="1" ht="14.1">
      <c r="A29" s="25">
        <v>37</v>
      </c>
      <c r="B29" s="26">
        <v>2</v>
      </c>
      <c r="C29" s="15">
        <v>9</v>
      </c>
      <c r="D29" s="27">
        <v>11</v>
      </c>
      <c r="E29" s="28" t="s">
        <v>18</v>
      </c>
      <c r="F29" s="29" t="s">
        <v>29</v>
      </c>
      <c r="G29" s="30" t="s">
        <v>62</v>
      </c>
      <c r="H29" s="31">
        <f>IF((VALUE(G29)-VALUE(F29))&gt;=100,IF(MOD((VALUE(G29)-VALUE(F29)),100)=0,(VALUE(G29)-VALUE(F29))*0.6,IF((MOD(F29,100)&gt;0),(MOD((VALUE(G29)-VALUE(F29)),100)+(((VALUE(G29)-VALUE(F29))-MOD((VALUE(G29)-VALUE(F29)),100))*0.6))-40,MOD((VALUE(G29)-VALUE(F29)),100)+(((VALUE(G29)-VALUE(F29))-MOD((VALUE(G29)-VALUE(F29)),100))*0.6))),(VALUE(G29)-VALUE(F29)))</f>
      </c>
      <c r="I29" s="32" t="s">
        <v>57</v>
      </c>
      <c r="J29" s="32" t="s">
        <v>58</v>
      </c>
      <c r="K29" s="32" t="s">
        <v>22</v>
      </c>
      <c r="L29" s="32" t="s">
        <v>58</v>
      </c>
      <c r="M29" s="32" t="s">
        <v>24</v>
      </c>
      <c r="N29" s="38" t="s">
        <v>58</v>
      </c>
      <c r="O29" s="32" t="s">
        <v>54</v>
      </c>
      <c r="P29" s="33">
        <v>25</v>
      </c>
      <c r="Q29" s="24" t="s">
        <v>60</v>
      </c>
      <c r="R29" s="24" t="s">
        <v>61</v>
      </c>
      <c r="S29" s="11"/>
      <c r="T29" s="12"/>
    </row>
    <row x14ac:dyDescent="0.25" r="30" customHeight="1" ht="14.1">
      <c r="A30" s="25">
        <v>37</v>
      </c>
      <c r="B30" s="26">
        <v>2</v>
      </c>
      <c r="C30" s="15">
        <v>9</v>
      </c>
      <c r="D30" s="27">
        <v>12</v>
      </c>
      <c r="E30" s="28" t="s">
        <v>37</v>
      </c>
      <c r="F30" s="29" t="s">
        <v>19</v>
      </c>
      <c r="G30" s="30" t="s">
        <v>38</v>
      </c>
      <c r="H30" s="31">
        <f>IF((VALUE(G30)-VALUE(F30))&gt;=100,IF(MOD((VALUE(G30)-VALUE(F30)),100)=0,(VALUE(G30)-VALUE(F30))*0.6,IF((MOD(F30,100)&gt;0),(MOD((VALUE(G30)-VALUE(F30)),100)+(((VALUE(G30)-VALUE(F30))-MOD((VALUE(G30)-VALUE(F30)),100))*0.6))-40,MOD((VALUE(G30)-VALUE(F30)),100)+(((VALUE(G30)-VALUE(F30))-MOD((VALUE(G30)-VALUE(F30)),100))*0.6))),(VALUE(G30)-VALUE(F30)))</f>
      </c>
      <c r="I30" s="32" t="s">
        <v>53</v>
      </c>
      <c r="J30" s="32" t="s">
        <v>21</v>
      </c>
      <c r="K30" s="32" t="s">
        <v>22</v>
      </c>
      <c r="L30" s="32" t="s">
        <v>50</v>
      </c>
      <c r="M30" s="32" t="s">
        <v>24</v>
      </c>
      <c r="N30" s="32" t="s">
        <v>63</v>
      </c>
      <c r="O30" s="32" t="s">
        <v>25</v>
      </c>
      <c r="P30" s="33">
        <v>25</v>
      </c>
      <c r="Q30" s="24" t="s">
        <v>36</v>
      </c>
      <c r="R30" s="24" t="s">
        <v>52</v>
      </c>
      <c r="S30" s="11"/>
      <c r="T30" s="12"/>
    </row>
    <row x14ac:dyDescent="0.25" r="31" customHeight="1" ht="14.1">
      <c r="A31" s="25">
        <v>37</v>
      </c>
      <c r="B31" s="26">
        <v>2</v>
      </c>
      <c r="C31" s="15">
        <v>9</v>
      </c>
      <c r="D31" s="27">
        <v>12</v>
      </c>
      <c r="E31" s="28" t="s">
        <v>37</v>
      </c>
      <c r="F31" s="29" t="s">
        <v>19</v>
      </c>
      <c r="G31" s="30" t="s">
        <v>38</v>
      </c>
      <c r="H31" s="31">
        <f>IF((VALUE(G31)-VALUE(F31))&gt;=100,IF(MOD((VALUE(G31)-VALUE(F31)),100)=0,(VALUE(G31)-VALUE(F31))*0.6,IF((MOD(F31,100)&gt;0),(MOD((VALUE(G31)-VALUE(F31)),100)+(((VALUE(G31)-VALUE(F31))-MOD((VALUE(G31)-VALUE(F31)),100))*0.6))-40,MOD((VALUE(G31)-VALUE(F31)),100)+(((VALUE(G31)-VALUE(F31))-MOD((VALUE(G31)-VALUE(F31)),100))*0.6))),(VALUE(G31)-VALUE(F31)))</f>
      </c>
      <c r="I31" s="32" t="s">
        <v>53</v>
      </c>
      <c r="J31" s="32" t="s">
        <v>21</v>
      </c>
      <c r="K31" s="32" t="s">
        <v>22</v>
      </c>
      <c r="L31" s="32" t="s">
        <v>50</v>
      </c>
      <c r="M31" s="32" t="s">
        <v>24</v>
      </c>
      <c r="N31" s="32" t="s">
        <v>63</v>
      </c>
      <c r="O31" s="32" t="s">
        <v>54</v>
      </c>
      <c r="P31" s="33">
        <v>25</v>
      </c>
      <c r="Q31" s="24" t="s">
        <v>55</v>
      </c>
      <c r="R31" s="24" t="s">
        <v>64</v>
      </c>
      <c r="S31" s="11"/>
      <c r="T31" s="12"/>
    </row>
    <row x14ac:dyDescent="0.25" r="32" customHeight="1" ht="14.1">
      <c r="A32" s="25">
        <v>37</v>
      </c>
      <c r="B32" s="26">
        <v>2</v>
      </c>
      <c r="C32" s="15">
        <v>9</v>
      </c>
      <c r="D32" s="27">
        <v>12</v>
      </c>
      <c r="E32" s="28" t="s">
        <v>37</v>
      </c>
      <c r="F32" s="29" t="s">
        <v>38</v>
      </c>
      <c r="G32" s="30" t="s">
        <v>41</v>
      </c>
      <c r="H32" s="31">
        <f>IF((VALUE(G32)-VALUE(F32))&gt;=100,IF(MOD((VALUE(G32)-VALUE(F32)),100)=0,(VALUE(G32)-VALUE(F32))*0.6,IF((MOD(F32,100)&gt;0),(MOD((VALUE(G32)-VALUE(F32)),100)+(((VALUE(G32)-VALUE(F32))-MOD((VALUE(G32)-VALUE(F32)),100))*0.6))-40,MOD((VALUE(G32)-VALUE(F32)),100)+(((VALUE(G32)-VALUE(F32))-MOD((VALUE(G32)-VALUE(F32)),100))*0.6))),(VALUE(G32)-VALUE(F32)))</f>
      </c>
      <c r="I32" s="32" t="s">
        <v>53</v>
      </c>
      <c r="J32" s="32" t="s">
        <v>21</v>
      </c>
      <c r="K32" s="32" t="s">
        <v>22</v>
      </c>
      <c r="L32" s="32" t="s">
        <v>50</v>
      </c>
      <c r="M32" s="32" t="s">
        <v>24</v>
      </c>
      <c r="N32" s="32" t="s">
        <v>63</v>
      </c>
      <c r="O32" s="32" t="s">
        <v>59</v>
      </c>
      <c r="P32" s="33">
        <v>25</v>
      </c>
      <c r="Q32" s="34" t="s">
        <v>36</v>
      </c>
      <c r="R32" s="24" t="s">
        <v>52</v>
      </c>
      <c r="S32" s="11"/>
      <c r="T32" s="12"/>
    </row>
    <row x14ac:dyDescent="0.25" r="33" customHeight="1" ht="14.1">
      <c r="A33" s="25">
        <v>37</v>
      </c>
      <c r="B33" s="26">
        <v>2</v>
      </c>
      <c r="C33" s="15">
        <v>9</v>
      </c>
      <c r="D33" s="27">
        <v>12</v>
      </c>
      <c r="E33" s="28" t="s">
        <v>37</v>
      </c>
      <c r="F33" s="29" t="s">
        <v>28</v>
      </c>
      <c r="G33" s="30" t="s">
        <v>42</v>
      </c>
      <c r="H33" s="31">
        <f>IF((VALUE(G33)-VALUE(F33))&gt;=100,IF(MOD((VALUE(G33)-VALUE(F33)),100)=0,(VALUE(G33)-VALUE(F33))*0.6,IF((MOD(F33,100)&gt;0),(MOD((VALUE(G33)-VALUE(F33)),100)+(((VALUE(G33)-VALUE(F33))-MOD((VALUE(G33)-VALUE(F33)),100))*0.6))-40,MOD((VALUE(G33)-VALUE(F33)),100)+(((VALUE(G33)-VALUE(F33))-MOD((VALUE(G33)-VALUE(F33)),100))*0.6))),(VALUE(G33)-VALUE(F33)))</f>
      </c>
      <c r="I33" s="32" t="s">
        <v>53</v>
      </c>
      <c r="J33" s="32" t="s">
        <v>21</v>
      </c>
      <c r="K33" s="32" t="s">
        <v>22</v>
      </c>
      <c r="L33" s="32" t="s">
        <v>50</v>
      </c>
      <c r="M33" s="32" t="s">
        <v>24</v>
      </c>
      <c r="N33" s="32" t="s">
        <v>63</v>
      </c>
      <c r="O33" s="32" t="s">
        <v>25</v>
      </c>
      <c r="P33" s="33">
        <v>25</v>
      </c>
      <c r="Q33" s="34" t="s">
        <v>36</v>
      </c>
      <c r="R33" s="24" t="s">
        <v>52</v>
      </c>
      <c r="S33" s="11"/>
      <c r="T33" s="12"/>
    </row>
    <row x14ac:dyDescent="0.25" r="34" customHeight="1" ht="14.1">
      <c r="A34" s="25">
        <v>37</v>
      </c>
      <c r="B34" s="26">
        <v>2</v>
      </c>
      <c r="C34" s="15">
        <v>9</v>
      </c>
      <c r="D34" s="27">
        <v>12</v>
      </c>
      <c r="E34" s="28" t="s">
        <v>37</v>
      </c>
      <c r="F34" s="29" t="s">
        <v>28</v>
      </c>
      <c r="G34" s="30" t="s">
        <v>42</v>
      </c>
      <c r="H34" s="31">
        <f>IF((VALUE(G34)-VALUE(F34))&gt;=100,IF(MOD((VALUE(G34)-VALUE(F34)),100)=0,(VALUE(G34)-VALUE(F34))*0.6,IF((MOD(F34,100)&gt;0),(MOD((VALUE(G34)-VALUE(F34)),100)+(((VALUE(G34)-VALUE(F34))-MOD((VALUE(G34)-VALUE(F34)),100))*0.6))-40,MOD((VALUE(G34)-VALUE(F34)),100)+(((VALUE(G34)-VALUE(F34))-MOD((VALUE(G34)-VALUE(F34)),100))*0.6))),(VALUE(G34)-VALUE(F34)))</f>
      </c>
      <c r="I34" s="32" t="s">
        <v>53</v>
      </c>
      <c r="J34" s="32" t="s">
        <v>21</v>
      </c>
      <c r="K34" s="32" t="s">
        <v>22</v>
      </c>
      <c r="L34" s="32" t="s">
        <v>50</v>
      </c>
      <c r="M34" s="32" t="s">
        <v>24</v>
      </c>
      <c r="N34" s="32" t="s">
        <v>63</v>
      </c>
      <c r="O34" s="32" t="s">
        <v>54</v>
      </c>
      <c r="P34" s="33">
        <v>25</v>
      </c>
      <c r="Q34" s="24" t="s">
        <v>55</v>
      </c>
      <c r="R34" s="24" t="s">
        <v>64</v>
      </c>
      <c r="S34" s="11"/>
      <c r="T34" s="12"/>
    </row>
    <row x14ac:dyDescent="0.25" r="35" customHeight="1" ht="14.1">
      <c r="A35" s="25">
        <v>37</v>
      </c>
      <c r="B35" s="26">
        <v>2</v>
      </c>
      <c r="C35" s="15">
        <v>9</v>
      </c>
      <c r="D35" s="27">
        <v>12</v>
      </c>
      <c r="E35" s="28" t="s">
        <v>37</v>
      </c>
      <c r="F35" s="29" t="s">
        <v>42</v>
      </c>
      <c r="G35" s="30" t="s">
        <v>29</v>
      </c>
      <c r="H35" s="31">
        <f>IF((VALUE(G35)-VALUE(F35))&gt;=100,IF(MOD((VALUE(G35)-VALUE(F35)),100)=0,(VALUE(G35)-VALUE(F35))*0.6,IF((MOD(F35,100)&gt;0),(MOD((VALUE(G35)-VALUE(F35)),100)+(((VALUE(G35)-VALUE(F35))-MOD((VALUE(G35)-VALUE(F35)),100))*0.6))-40,MOD((VALUE(G35)-VALUE(F35)),100)+(((VALUE(G35)-VALUE(F35))-MOD((VALUE(G35)-VALUE(F35)),100))*0.6))),(VALUE(G35)-VALUE(F35)))</f>
      </c>
      <c r="I35" s="32" t="s">
        <v>53</v>
      </c>
      <c r="J35" s="32" t="s">
        <v>21</v>
      </c>
      <c r="K35" s="32" t="s">
        <v>22</v>
      </c>
      <c r="L35" s="32" t="s">
        <v>50</v>
      </c>
      <c r="M35" s="32" t="s">
        <v>24</v>
      </c>
      <c r="N35" s="32" t="s">
        <v>63</v>
      </c>
      <c r="O35" s="32" t="s">
        <v>59</v>
      </c>
      <c r="P35" s="33">
        <v>25</v>
      </c>
      <c r="Q35" s="24" t="s">
        <v>55</v>
      </c>
      <c r="R35" s="24" t="s">
        <v>52</v>
      </c>
      <c r="S35" s="11"/>
      <c r="T35" s="12"/>
    </row>
    <row x14ac:dyDescent="0.25" r="36" customHeight="1" ht="14.1">
      <c r="A36" s="25">
        <v>37</v>
      </c>
      <c r="B36" s="26">
        <v>2</v>
      </c>
      <c r="C36" s="15">
        <v>9</v>
      </c>
      <c r="D36" s="27">
        <v>13</v>
      </c>
      <c r="E36" s="28" t="s">
        <v>43</v>
      </c>
      <c r="F36" s="29" t="s">
        <v>19</v>
      </c>
      <c r="G36" s="30" t="s">
        <v>38</v>
      </c>
      <c r="H36" s="31">
        <f>IF((VALUE(G36)-VALUE(F36))&gt;=100,IF(MOD((VALUE(G36)-VALUE(F36)),100)=0,(VALUE(G36)-VALUE(F36))*0.6,IF((MOD(F36,100)&gt;0),(MOD((VALUE(G36)-VALUE(F36)),100)+(((VALUE(G36)-VALUE(F36))-MOD((VALUE(G36)-VALUE(F36)),100))*0.6))-40,MOD((VALUE(G36)-VALUE(F36)),100)+(((VALUE(G36)-VALUE(F36))-MOD((VALUE(G36)-VALUE(F36)),100))*0.6))),(VALUE(G36)-VALUE(F36)))</f>
      </c>
      <c r="I36" s="32" t="s">
        <v>53</v>
      </c>
      <c r="J36" s="32" t="s">
        <v>21</v>
      </c>
      <c r="K36" s="32" t="s">
        <v>22</v>
      </c>
      <c r="L36" s="32" t="s">
        <v>44</v>
      </c>
      <c r="M36" s="32" t="s">
        <v>24</v>
      </c>
      <c r="N36" s="32" t="s">
        <v>65</v>
      </c>
      <c r="O36" s="32" t="s">
        <v>25</v>
      </c>
      <c r="P36" s="33">
        <v>25</v>
      </c>
      <c r="Q36" s="24" t="s">
        <v>36</v>
      </c>
      <c r="R36" s="24" t="s">
        <v>46</v>
      </c>
      <c r="S36" s="11"/>
      <c r="T36" s="12"/>
    </row>
    <row x14ac:dyDescent="0.25" r="37" customHeight="1" ht="14.1">
      <c r="A37" s="25">
        <v>37</v>
      </c>
      <c r="B37" s="26">
        <v>2</v>
      </c>
      <c r="C37" s="15">
        <v>9</v>
      </c>
      <c r="D37" s="27">
        <v>13</v>
      </c>
      <c r="E37" s="28" t="s">
        <v>43</v>
      </c>
      <c r="F37" s="29" t="s">
        <v>38</v>
      </c>
      <c r="G37" s="30" t="s">
        <v>41</v>
      </c>
      <c r="H37" s="31">
        <f>IF((VALUE(G37)-VALUE(F37))&gt;=100,IF(MOD((VALUE(G37)-VALUE(F37)),100)=0,(VALUE(G37)-VALUE(F37))*0.6,IF((MOD(F37,100)&gt;0),(MOD((VALUE(G37)-VALUE(F37)),100)+(((VALUE(G37)-VALUE(F37))-MOD((VALUE(G37)-VALUE(F37)),100))*0.6))-40,MOD((VALUE(G37)-VALUE(F37)),100)+(((VALUE(G37)-VALUE(F37))-MOD((VALUE(G37)-VALUE(F37)),100))*0.6))),(VALUE(G37)-VALUE(F37)))</f>
      </c>
      <c r="I37" s="32" t="s">
        <v>53</v>
      </c>
      <c r="J37" s="32" t="s">
        <v>21</v>
      </c>
      <c r="K37" s="32" t="s">
        <v>22</v>
      </c>
      <c r="L37" s="32" t="s">
        <v>44</v>
      </c>
      <c r="M37" s="32" t="s">
        <v>24</v>
      </c>
      <c r="N37" s="32" t="s">
        <v>65</v>
      </c>
      <c r="O37" s="32" t="s">
        <v>30</v>
      </c>
      <c r="P37" s="33">
        <v>50</v>
      </c>
      <c r="Q37" s="24" t="s">
        <v>26</v>
      </c>
      <c r="R37" s="24" t="s">
        <v>46</v>
      </c>
      <c r="S37" s="11"/>
      <c r="T37" s="12"/>
    </row>
    <row x14ac:dyDescent="0.25" r="38" customHeight="1" ht="14.1">
      <c r="A38" s="25">
        <v>37</v>
      </c>
      <c r="B38" s="26">
        <v>2</v>
      </c>
      <c r="C38" s="15">
        <v>9</v>
      </c>
      <c r="D38" s="27">
        <v>13</v>
      </c>
      <c r="E38" s="28" t="s">
        <v>43</v>
      </c>
      <c r="F38" s="29" t="s">
        <v>28</v>
      </c>
      <c r="G38" s="30" t="s">
        <v>42</v>
      </c>
      <c r="H38" s="31">
        <f>IF((VALUE(G38)-VALUE(F38))&gt;=100,IF(MOD((VALUE(G38)-VALUE(F38)),100)=0,(VALUE(G38)-VALUE(F38))*0.6,IF((MOD(F38,100)&gt;0),(MOD((VALUE(G38)-VALUE(F38)),100)+(((VALUE(G38)-VALUE(F38))-MOD((VALUE(G38)-VALUE(F38)),100))*0.6))-40,MOD((VALUE(G38)-VALUE(F38)),100)+(((VALUE(G38)-VALUE(F38))-MOD((VALUE(G38)-VALUE(F38)),100))*0.6))),(VALUE(G38)-VALUE(F38)))</f>
      </c>
      <c r="I38" s="32" t="s">
        <v>53</v>
      </c>
      <c r="J38" s="32" t="s">
        <v>21</v>
      </c>
      <c r="K38" s="32" t="s">
        <v>22</v>
      </c>
      <c r="L38" s="32" t="s">
        <v>44</v>
      </c>
      <c r="M38" s="32" t="s">
        <v>24</v>
      </c>
      <c r="N38" s="32" t="s">
        <v>65</v>
      </c>
      <c r="O38" s="32" t="s">
        <v>25</v>
      </c>
      <c r="P38" s="33">
        <v>25</v>
      </c>
      <c r="Q38" s="34" t="s">
        <v>36</v>
      </c>
      <c r="R38" s="24" t="s">
        <v>46</v>
      </c>
      <c r="S38" s="11"/>
      <c r="T38" s="12"/>
    </row>
    <row x14ac:dyDescent="0.25" r="39" customHeight="1" ht="14.1">
      <c r="A39" s="25">
        <v>37</v>
      </c>
      <c r="B39" s="26">
        <v>2</v>
      </c>
      <c r="C39" s="15">
        <v>9</v>
      </c>
      <c r="D39" s="27">
        <v>13</v>
      </c>
      <c r="E39" s="28" t="s">
        <v>43</v>
      </c>
      <c r="F39" s="29" t="s">
        <v>42</v>
      </c>
      <c r="G39" s="30" t="s">
        <v>29</v>
      </c>
      <c r="H39" s="31">
        <f>IF((VALUE(G39)-VALUE(F39))&gt;=100,IF(MOD((VALUE(G39)-VALUE(F39)),100)=0,(VALUE(G39)-VALUE(F39))*0.6,IF((MOD(F39,100)&gt;0),(MOD((VALUE(G39)-VALUE(F39)),100)+(((VALUE(G39)-VALUE(F39))-MOD((VALUE(G39)-VALUE(F39)),100))*0.6))-40,MOD((VALUE(G39)-VALUE(F39)),100)+(((VALUE(G39)-VALUE(F39))-MOD((VALUE(G39)-VALUE(F39)),100))*0.6))),(VALUE(G39)-VALUE(F39)))</f>
      </c>
      <c r="I39" s="32" t="s">
        <v>53</v>
      </c>
      <c r="J39" s="32" t="s">
        <v>21</v>
      </c>
      <c r="K39" s="32" t="s">
        <v>22</v>
      </c>
      <c r="L39" s="32" t="s">
        <v>44</v>
      </c>
      <c r="M39" s="32" t="s">
        <v>24</v>
      </c>
      <c r="N39" s="32" t="s">
        <v>65</v>
      </c>
      <c r="O39" s="32" t="s">
        <v>30</v>
      </c>
      <c r="P39" s="33">
        <v>50</v>
      </c>
      <c r="Q39" s="24" t="s">
        <v>26</v>
      </c>
      <c r="R39" s="24" t="s">
        <v>46</v>
      </c>
      <c r="S39" s="11"/>
      <c r="T39" s="12"/>
    </row>
    <row x14ac:dyDescent="0.25" r="40" customHeight="1" ht="14.1">
      <c r="A40" s="25">
        <v>37</v>
      </c>
      <c r="B40" s="26">
        <v>2</v>
      </c>
      <c r="C40" s="15">
        <v>9</v>
      </c>
      <c r="D40" s="39">
        <v>14</v>
      </c>
      <c r="E40" s="28" t="s">
        <v>47</v>
      </c>
      <c r="F40" s="29" t="s">
        <v>19</v>
      </c>
      <c r="G40" s="30" t="s">
        <v>38</v>
      </c>
      <c r="H40" s="31">
        <f>IF((VALUE(G40)-VALUE(F40))&gt;=100,IF(MOD((VALUE(G40)-VALUE(F40)),100)=0,(VALUE(G40)-VALUE(F40))*0.6,IF((MOD(F40,100)&gt;0),(MOD((VALUE(G40)-VALUE(F40)),100)+(((VALUE(G40)-VALUE(F40))-MOD((VALUE(G40)-VALUE(F40)),100))*0.6))-40,MOD((VALUE(G40)-VALUE(F40)),100)+(((VALUE(G40)-VALUE(F40))-MOD((VALUE(G40)-VALUE(F40)),100))*0.6))),(VALUE(G40)-VALUE(F40)))</f>
      </c>
      <c r="I40" s="32" t="s">
        <v>53</v>
      </c>
      <c r="J40" s="32" t="s">
        <v>21</v>
      </c>
      <c r="K40" s="32" t="s">
        <v>22</v>
      </c>
      <c r="L40" s="32" t="s">
        <v>39</v>
      </c>
      <c r="M40" s="32" t="s">
        <v>24</v>
      </c>
      <c r="N40" s="32"/>
      <c r="O40" s="32" t="s">
        <v>25</v>
      </c>
      <c r="P40" s="33">
        <v>25</v>
      </c>
      <c r="Q40" s="24" t="s">
        <v>36</v>
      </c>
      <c r="R40" s="24" t="s">
        <v>40</v>
      </c>
      <c r="S40" s="11"/>
      <c r="T40" s="12"/>
    </row>
    <row x14ac:dyDescent="0.25" r="41" customHeight="1" ht="14.1">
      <c r="A41" s="25">
        <v>37</v>
      </c>
      <c r="B41" s="26">
        <v>2</v>
      </c>
      <c r="C41" s="15">
        <v>9</v>
      </c>
      <c r="D41" s="39">
        <v>14</v>
      </c>
      <c r="E41" s="28" t="s">
        <v>47</v>
      </c>
      <c r="F41" s="29" t="s">
        <v>38</v>
      </c>
      <c r="G41" s="30" t="s">
        <v>41</v>
      </c>
      <c r="H41" s="31">
        <f>IF((VALUE(G41)-VALUE(F41))&gt;=100,IF(MOD((VALUE(G41)-VALUE(F41)),100)=0,(VALUE(G41)-VALUE(F41))*0.6,IF((MOD(F41,100)&gt;0),(MOD((VALUE(G41)-VALUE(F41)),100)+(((VALUE(G41)-VALUE(F41))-MOD((VALUE(G41)-VALUE(F41)),100))*0.6))-40,MOD((VALUE(G41)-VALUE(F41)),100)+(((VALUE(G41)-VALUE(F41))-MOD((VALUE(G41)-VALUE(F41)),100))*0.6))),(VALUE(G41)-VALUE(F41)))</f>
      </c>
      <c r="I41" s="32" t="s">
        <v>53</v>
      </c>
      <c r="J41" s="32" t="s">
        <v>21</v>
      </c>
      <c r="K41" s="32" t="s">
        <v>22</v>
      </c>
      <c r="L41" s="32" t="s">
        <v>39</v>
      </c>
      <c r="M41" s="32" t="s">
        <v>24</v>
      </c>
      <c r="N41" s="32"/>
      <c r="O41" s="38" t="s">
        <v>30</v>
      </c>
      <c r="P41" s="33">
        <v>50</v>
      </c>
      <c r="Q41" s="24" t="s">
        <v>26</v>
      </c>
      <c r="R41" s="34" t="s">
        <v>40</v>
      </c>
      <c r="S41" s="11"/>
      <c r="T41" s="12"/>
    </row>
    <row x14ac:dyDescent="0.25" r="42" customHeight="1" ht="14.1">
      <c r="A42" s="25">
        <v>37</v>
      </c>
      <c r="B42" s="26">
        <v>2</v>
      </c>
      <c r="C42" s="15">
        <v>9</v>
      </c>
      <c r="D42" s="39">
        <v>14</v>
      </c>
      <c r="E42" s="28" t="s">
        <v>47</v>
      </c>
      <c r="F42" s="29" t="s">
        <v>28</v>
      </c>
      <c r="G42" s="30" t="s">
        <v>42</v>
      </c>
      <c r="H42" s="31">
        <f>IF((VALUE(G42)-VALUE(F42))&gt;=100,IF(MOD((VALUE(G42)-VALUE(F42)),100)=0,(VALUE(G42)-VALUE(F42))*0.6,IF((MOD(F42,100)&gt;0),(MOD((VALUE(G42)-VALUE(F42)),100)+(((VALUE(G42)-VALUE(F42))-MOD((VALUE(G42)-VALUE(F42)),100))*0.6))-40,MOD((VALUE(G42)-VALUE(F42)),100)+(((VALUE(G42)-VALUE(F42))-MOD((VALUE(G42)-VALUE(F42)),100))*0.6))),(VALUE(G42)-VALUE(F42)))</f>
      </c>
      <c r="I42" s="32" t="s">
        <v>53</v>
      </c>
      <c r="J42" s="32" t="s">
        <v>21</v>
      </c>
      <c r="K42" s="32" t="s">
        <v>22</v>
      </c>
      <c r="L42" s="32" t="s">
        <v>39</v>
      </c>
      <c r="M42" s="32" t="s">
        <v>24</v>
      </c>
      <c r="N42" s="32"/>
      <c r="O42" s="32" t="s">
        <v>25</v>
      </c>
      <c r="P42" s="33">
        <v>25</v>
      </c>
      <c r="Q42" s="34" t="s">
        <v>36</v>
      </c>
      <c r="R42" s="34" t="s">
        <v>40</v>
      </c>
      <c r="S42" s="11"/>
      <c r="T42" s="12"/>
    </row>
    <row x14ac:dyDescent="0.25" r="43" customHeight="1" ht="14.1">
      <c r="A43" s="25">
        <v>37</v>
      </c>
      <c r="B43" s="26">
        <v>2</v>
      </c>
      <c r="C43" s="15">
        <v>9</v>
      </c>
      <c r="D43" s="39">
        <v>14</v>
      </c>
      <c r="E43" s="28" t="s">
        <v>47</v>
      </c>
      <c r="F43" s="29" t="s">
        <v>42</v>
      </c>
      <c r="G43" s="30" t="s">
        <v>29</v>
      </c>
      <c r="H43" s="31">
        <f>IF((VALUE(G43)-VALUE(F43))&gt;=100,IF(MOD((VALUE(G43)-VALUE(F43)),100)=0,(VALUE(G43)-VALUE(F43))*0.6,IF((MOD(F43,100)&gt;0),(MOD((VALUE(G43)-VALUE(F43)),100)+(((VALUE(G43)-VALUE(F43))-MOD((VALUE(G43)-VALUE(F43)),100))*0.6))-40,MOD((VALUE(G43)-VALUE(F43)),100)+(((VALUE(G43)-VALUE(F43))-MOD((VALUE(G43)-VALUE(F43)),100))*0.6))),(VALUE(G43)-VALUE(F43)))</f>
      </c>
      <c r="I43" s="32" t="s">
        <v>53</v>
      </c>
      <c r="J43" s="32" t="s">
        <v>21</v>
      </c>
      <c r="K43" s="32" t="s">
        <v>22</v>
      </c>
      <c r="L43" s="32" t="s">
        <v>39</v>
      </c>
      <c r="M43" s="32" t="s">
        <v>24</v>
      </c>
      <c r="N43" s="32"/>
      <c r="O43" s="38" t="s">
        <v>30</v>
      </c>
      <c r="P43" s="33">
        <v>50</v>
      </c>
      <c r="Q43" s="24" t="s">
        <v>26</v>
      </c>
      <c r="R43" s="34" t="s">
        <v>40</v>
      </c>
      <c r="S43" s="11"/>
      <c r="T43" s="12"/>
    </row>
    <row x14ac:dyDescent="0.25" r="44" customHeight="1" ht="14.1">
      <c r="A44" s="25">
        <v>37</v>
      </c>
      <c r="B44" s="26">
        <v>2</v>
      </c>
      <c r="C44" s="15">
        <v>9</v>
      </c>
      <c r="D44" s="39">
        <v>15</v>
      </c>
      <c r="E44" s="28" t="s">
        <v>48</v>
      </c>
      <c r="F44" s="29" t="s">
        <v>19</v>
      </c>
      <c r="G44" s="30" t="s">
        <v>38</v>
      </c>
      <c r="H44" s="31">
        <f>IF((VALUE(G44)-VALUE(F44))&gt;=100,IF(MOD((VALUE(G44)-VALUE(F44)),100)=0,(VALUE(G44)-VALUE(F44))*0.6,IF((MOD(F44,100)&gt;0),(MOD((VALUE(G44)-VALUE(F44)),100)+(((VALUE(G44)-VALUE(F44))-MOD((VALUE(G44)-VALUE(F44)),100))*0.6))-40,MOD((VALUE(G44)-VALUE(F44)),100)+(((VALUE(G44)-VALUE(F44))-MOD((VALUE(G44)-VALUE(F44)),100))*0.6))),(VALUE(G44)-VALUE(F44)))</f>
      </c>
      <c r="I44" s="32" t="s">
        <v>20</v>
      </c>
      <c r="J44" s="32" t="s">
        <v>66</v>
      </c>
      <c r="K44" s="32" t="s">
        <v>67</v>
      </c>
      <c r="L44" s="32" t="s">
        <v>68</v>
      </c>
      <c r="M44" s="32" t="s">
        <v>24</v>
      </c>
      <c r="N44" s="32" t="s">
        <v>68</v>
      </c>
      <c r="O44" s="32" t="s">
        <v>25</v>
      </c>
      <c r="P44" s="33">
        <v>25</v>
      </c>
      <c r="Q44" s="24" t="s">
        <v>36</v>
      </c>
      <c r="R44" s="24" t="s">
        <v>56</v>
      </c>
      <c r="S44" s="11"/>
      <c r="T44" s="12"/>
    </row>
    <row x14ac:dyDescent="0.25" r="45" customHeight="1" ht="14.1">
      <c r="A45" s="25">
        <v>37</v>
      </c>
      <c r="B45" s="26">
        <v>2</v>
      </c>
      <c r="C45" s="15">
        <v>9</v>
      </c>
      <c r="D45" s="39">
        <v>15</v>
      </c>
      <c r="E45" s="28" t="s">
        <v>48</v>
      </c>
      <c r="F45" s="29" t="s">
        <v>19</v>
      </c>
      <c r="G45" s="30" t="s">
        <v>38</v>
      </c>
      <c r="H45" s="31">
        <f>IF((VALUE(G45)-VALUE(F45))&gt;=100,IF(MOD((VALUE(G45)-VALUE(F45)),100)=0,(VALUE(G45)-VALUE(F45))*0.6,IF((MOD(F45,100)&gt;0),(MOD((VALUE(G45)-VALUE(F45)),100)+(((VALUE(G45)-VALUE(F45))-MOD((VALUE(G45)-VALUE(F45)),100))*0.6))-40,MOD((VALUE(G45)-VALUE(F45)),100)+(((VALUE(G45)-VALUE(F45))-MOD((VALUE(G45)-VALUE(F45)),100))*0.6))),(VALUE(G45)-VALUE(F45)))</f>
      </c>
      <c r="I45" s="32" t="s">
        <v>20</v>
      </c>
      <c r="J45" s="32" t="s">
        <v>66</v>
      </c>
      <c r="K45" s="32" t="s">
        <v>67</v>
      </c>
      <c r="L45" s="32" t="s">
        <v>68</v>
      </c>
      <c r="M45" s="32" t="s">
        <v>24</v>
      </c>
      <c r="N45" s="32" t="s">
        <v>68</v>
      </c>
      <c r="O45" s="32" t="s">
        <v>54</v>
      </c>
      <c r="P45" s="33">
        <v>25</v>
      </c>
      <c r="Q45" s="24" t="s">
        <v>55</v>
      </c>
      <c r="R45" s="24" t="s">
        <v>64</v>
      </c>
      <c r="S45" s="11"/>
      <c r="T45" s="12"/>
    </row>
    <row x14ac:dyDescent="0.25" r="46" customHeight="1" ht="14.1">
      <c r="A46" s="25">
        <v>37</v>
      </c>
      <c r="B46" s="26">
        <v>2</v>
      </c>
      <c r="C46" s="15">
        <v>9</v>
      </c>
      <c r="D46" s="39">
        <v>15</v>
      </c>
      <c r="E46" s="28" t="s">
        <v>48</v>
      </c>
      <c r="F46" s="29" t="s">
        <v>38</v>
      </c>
      <c r="G46" s="30" t="s">
        <v>41</v>
      </c>
      <c r="H46" s="31">
        <f>IF((VALUE(G46)-VALUE(F46))&gt;=100,IF(MOD((VALUE(G46)-VALUE(F46)),100)=0,(VALUE(G46)-VALUE(F46))*0.6,IF((MOD(F46,100)&gt;0),(MOD((VALUE(G46)-VALUE(F46)),100)+(((VALUE(G46)-VALUE(F46))-MOD((VALUE(G46)-VALUE(F46)),100))*0.6))-40,MOD((VALUE(G46)-VALUE(F46)),100)+(((VALUE(G46)-VALUE(F46))-MOD((VALUE(G46)-VALUE(F46)),100))*0.6))),(VALUE(G46)-VALUE(F46)))</f>
      </c>
      <c r="I46" s="32" t="s">
        <v>20</v>
      </c>
      <c r="J46" s="32" t="s">
        <v>66</v>
      </c>
      <c r="K46" s="32" t="s">
        <v>67</v>
      </c>
      <c r="L46" s="32" t="s">
        <v>68</v>
      </c>
      <c r="M46" s="32" t="s">
        <v>24</v>
      </c>
      <c r="N46" s="32" t="s">
        <v>68</v>
      </c>
      <c r="O46" s="32" t="s">
        <v>59</v>
      </c>
      <c r="P46" s="33">
        <v>25</v>
      </c>
      <c r="Q46" s="34" t="s">
        <v>36</v>
      </c>
      <c r="R46" s="24" t="s">
        <v>56</v>
      </c>
      <c r="S46" s="11"/>
      <c r="T46" s="12"/>
    </row>
    <row x14ac:dyDescent="0.25" r="47" customHeight="1" ht="14.1">
      <c r="A47" s="25">
        <v>37</v>
      </c>
      <c r="B47" s="26">
        <v>2</v>
      </c>
      <c r="C47" s="15">
        <v>9</v>
      </c>
      <c r="D47" s="39">
        <v>15</v>
      </c>
      <c r="E47" s="28" t="s">
        <v>48</v>
      </c>
      <c r="F47" s="29" t="s">
        <v>28</v>
      </c>
      <c r="G47" s="30" t="s">
        <v>42</v>
      </c>
      <c r="H47" s="31">
        <f>IF((VALUE(G47)-VALUE(F47))&gt;=100,IF(MOD((VALUE(G47)-VALUE(F47)),100)=0,(VALUE(G47)-VALUE(F47))*0.6,IF((MOD(F47,100)&gt;0),(MOD((VALUE(G47)-VALUE(F47)),100)+(((VALUE(G47)-VALUE(F47))-MOD((VALUE(G47)-VALUE(F47)),100))*0.6))-40,MOD((VALUE(G47)-VALUE(F47)),100)+(((VALUE(G47)-VALUE(F47))-MOD((VALUE(G47)-VALUE(F47)),100))*0.6))),(VALUE(G47)-VALUE(F47)))</f>
      </c>
      <c r="I47" s="32" t="s">
        <v>20</v>
      </c>
      <c r="J47" s="32" t="s">
        <v>66</v>
      </c>
      <c r="K47" s="32" t="s">
        <v>67</v>
      </c>
      <c r="L47" s="32" t="s">
        <v>68</v>
      </c>
      <c r="M47" s="32" t="s">
        <v>24</v>
      </c>
      <c r="N47" s="32" t="s">
        <v>68</v>
      </c>
      <c r="O47" s="32" t="s">
        <v>25</v>
      </c>
      <c r="P47" s="33">
        <v>25</v>
      </c>
      <c r="Q47" s="34" t="s">
        <v>36</v>
      </c>
      <c r="R47" s="24" t="s">
        <v>56</v>
      </c>
      <c r="S47" s="11"/>
      <c r="T47" s="12"/>
    </row>
    <row x14ac:dyDescent="0.25" r="48" customHeight="1" ht="14.1">
      <c r="A48" s="25">
        <v>37</v>
      </c>
      <c r="B48" s="26">
        <v>2</v>
      </c>
      <c r="C48" s="15">
        <v>9</v>
      </c>
      <c r="D48" s="39">
        <v>15</v>
      </c>
      <c r="E48" s="28" t="s">
        <v>48</v>
      </c>
      <c r="F48" s="29" t="s">
        <v>28</v>
      </c>
      <c r="G48" s="30" t="s">
        <v>42</v>
      </c>
      <c r="H48" s="31">
        <f>IF((VALUE(G48)-VALUE(F48))&gt;=100,IF(MOD((VALUE(G48)-VALUE(F48)),100)=0,(VALUE(G48)-VALUE(F48))*0.6,IF((MOD(F48,100)&gt;0),(MOD((VALUE(G48)-VALUE(F48)),100)+(((VALUE(G48)-VALUE(F48))-MOD((VALUE(G48)-VALUE(F48)),100))*0.6))-40,MOD((VALUE(G48)-VALUE(F48)),100)+(((VALUE(G48)-VALUE(F48))-MOD((VALUE(G48)-VALUE(F48)),100))*0.6))),(VALUE(G48)-VALUE(F48)))</f>
      </c>
      <c r="I48" s="32" t="s">
        <v>20</v>
      </c>
      <c r="J48" s="32" t="s">
        <v>66</v>
      </c>
      <c r="K48" s="32" t="s">
        <v>67</v>
      </c>
      <c r="L48" s="32" t="s">
        <v>68</v>
      </c>
      <c r="M48" s="32" t="s">
        <v>24</v>
      </c>
      <c r="N48" s="32" t="s">
        <v>68</v>
      </c>
      <c r="O48" s="32" t="s">
        <v>54</v>
      </c>
      <c r="P48" s="33">
        <v>25</v>
      </c>
      <c r="Q48" s="24" t="s">
        <v>55</v>
      </c>
      <c r="R48" s="24" t="s">
        <v>64</v>
      </c>
      <c r="S48" s="11"/>
      <c r="T48" s="12"/>
    </row>
    <row x14ac:dyDescent="0.25" r="49" customHeight="1" ht="14.1">
      <c r="A49" s="40">
        <v>37</v>
      </c>
      <c r="B49" s="41">
        <v>2</v>
      </c>
      <c r="C49" s="36">
        <v>9</v>
      </c>
      <c r="D49" s="42">
        <v>15</v>
      </c>
      <c r="E49" s="43" t="s">
        <v>48</v>
      </c>
      <c r="F49" s="44" t="s">
        <v>42</v>
      </c>
      <c r="G49" s="45" t="s">
        <v>29</v>
      </c>
      <c r="H49" s="46">
        <f>IF((VALUE(G49)-VALUE(F49))&gt;=100,IF(MOD((VALUE(G49)-VALUE(F49)),100)=0,(VALUE(G49)-VALUE(F49))*0.6,IF((MOD(F49,100)&gt;0),(MOD((VALUE(G49)-VALUE(F49)),100)+(((VALUE(G49)-VALUE(F49))-MOD((VALUE(G49)-VALUE(F49)),100))*0.6))-40,MOD((VALUE(G49)-VALUE(F49)),100)+(((VALUE(G49)-VALUE(F49))-MOD((VALUE(G49)-VALUE(F49)),100))*0.6))),(VALUE(G49)-VALUE(F49)))</f>
      </c>
      <c r="I49" s="47" t="s">
        <v>20</v>
      </c>
      <c r="J49" s="47" t="s">
        <v>66</v>
      </c>
      <c r="K49" s="47" t="s">
        <v>67</v>
      </c>
      <c r="L49" s="47" t="s">
        <v>68</v>
      </c>
      <c r="M49" s="47" t="s">
        <v>24</v>
      </c>
      <c r="N49" s="47" t="s">
        <v>68</v>
      </c>
      <c r="O49" s="47" t="s">
        <v>59</v>
      </c>
      <c r="P49" s="48">
        <v>25</v>
      </c>
      <c r="Q49" s="49" t="s">
        <v>55</v>
      </c>
      <c r="R49" s="49" t="s">
        <v>56</v>
      </c>
      <c r="S49" s="11"/>
      <c r="T49" s="12"/>
    </row>
    <row x14ac:dyDescent="0.25" r="50" customHeight="1" ht="14.1">
      <c r="A50" s="13">
        <v>38</v>
      </c>
      <c r="B50" s="14">
        <v>3</v>
      </c>
      <c r="C50" s="15">
        <v>9</v>
      </c>
      <c r="D50" s="39">
        <v>18</v>
      </c>
      <c r="E50" s="28" t="s">
        <v>18</v>
      </c>
      <c r="F50" s="29" t="s">
        <v>19</v>
      </c>
      <c r="G50" s="30" t="s">
        <v>38</v>
      </c>
      <c r="H50" s="31">
        <f>IF((VALUE(G50)-VALUE(F50))&gt;=100,IF(MOD((VALUE(G50)-VALUE(F50)),100)=0,(VALUE(G50)-VALUE(F50))*0.6,IF((MOD(F50,100)&gt;0),(MOD((VALUE(G50)-VALUE(F50)),100)+(((VALUE(G50)-VALUE(F50))-MOD((VALUE(G50)-VALUE(F50)),100))*0.6))-40,MOD((VALUE(G50)-VALUE(F50)),100)+(((VALUE(G50)-VALUE(F50))-MOD((VALUE(G50)-VALUE(F50)),100))*0.6))),(VALUE(G50)-VALUE(F50)))</f>
      </c>
      <c r="I50" s="32" t="s">
        <v>53</v>
      </c>
      <c r="J50" s="32" t="s">
        <v>21</v>
      </c>
      <c r="K50" s="32" t="s">
        <v>22</v>
      </c>
      <c r="L50" s="32" t="s">
        <v>50</v>
      </c>
      <c r="M50" s="32" t="s">
        <v>24</v>
      </c>
      <c r="N50" s="32" t="s">
        <v>69</v>
      </c>
      <c r="O50" s="32" t="s">
        <v>25</v>
      </c>
      <c r="P50" s="33">
        <v>25</v>
      </c>
      <c r="Q50" s="32" t="s">
        <v>36</v>
      </c>
      <c r="R50" s="50" t="s">
        <v>52</v>
      </c>
      <c r="S50" s="11"/>
      <c r="T50" s="12"/>
    </row>
    <row x14ac:dyDescent="0.25" r="51" customHeight="1" ht="14.1">
      <c r="A51" s="25">
        <v>38</v>
      </c>
      <c r="B51" s="26">
        <v>3</v>
      </c>
      <c r="C51" s="15">
        <v>9</v>
      </c>
      <c r="D51" s="39">
        <v>18</v>
      </c>
      <c r="E51" s="28" t="s">
        <v>18</v>
      </c>
      <c r="F51" s="29" t="s">
        <v>19</v>
      </c>
      <c r="G51" s="30" t="s">
        <v>38</v>
      </c>
      <c r="H51" s="31">
        <f>IF((VALUE(G51)-VALUE(F51))&gt;=100,IF(MOD((VALUE(G51)-VALUE(F51)),100)=0,(VALUE(G51)-VALUE(F51))*0.6,IF((MOD(F51,100)&gt;0),(MOD((VALUE(G51)-VALUE(F51)),100)+(((VALUE(G51)-VALUE(F51))-MOD((VALUE(G51)-VALUE(F51)),100))*0.6))-40,MOD((VALUE(G51)-VALUE(F51)),100)+(((VALUE(G51)-VALUE(F51))-MOD((VALUE(G51)-VALUE(F51)),100))*0.6))),(VALUE(G51)-VALUE(F51)))</f>
      </c>
      <c r="I51" s="32" t="s">
        <v>53</v>
      </c>
      <c r="J51" s="32" t="s">
        <v>21</v>
      </c>
      <c r="K51" s="32" t="s">
        <v>22</v>
      </c>
      <c r="L51" s="32" t="s">
        <v>50</v>
      </c>
      <c r="M51" s="32" t="s">
        <v>24</v>
      </c>
      <c r="N51" s="32" t="s">
        <v>69</v>
      </c>
      <c r="O51" s="32" t="s">
        <v>54</v>
      </c>
      <c r="P51" s="33">
        <v>25</v>
      </c>
      <c r="Q51" s="32" t="s">
        <v>55</v>
      </c>
      <c r="R51" s="51" t="s">
        <v>56</v>
      </c>
      <c r="S51" s="11"/>
      <c r="T51" s="12"/>
    </row>
    <row x14ac:dyDescent="0.25" r="52" customHeight="1" ht="14.1">
      <c r="A52" s="25">
        <v>38</v>
      </c>
      <c r="B52" s="26">
        <v>3</v>
      </c>
      <c r="C52" s="15">
        <v>9</v>
      </c>
      <c r="D52" s="27">
        <v>18</v>
      </c>
      <c r="E52" s="28" t="s">
        <v>18</v>
      </c>
      <c r="F52" s="29" t="s">
        <v>19</v>
      </c>
      <c r="G52" s="30" t="s">
        <v>38</v>
      </c>
      <c r="H52" s="31">
        <f>IF((VALUE(G52)-VALUE(F52))&gt;=100,IF(MOD((VALUE(G52)-VALUE(F52)),100)=0,(VALUE(G52)-VALUE(F52))*0.6,IF((MOD(F52,100)&gt;0),(MOD((VALUE(G52)-VALUE(F52)),100)+(((VALUE(G52)-VALUE(F52))-MOD((VALUE(G52)-VALUE(F52)),100))*0.6))-40,MOD((VALUE(G52)-VALUE(F52)),100)+(((VALUE(G52)-VALUE(F52))-MOD((VALUE(G52)-VALUE(F52)),100))*0.6))),(VALUE(G52)-VALUE(F52)))</f>
      </c>
      <c r="I52" s="32" t="s">
        <v>57</v>
      </c>
      <c r="J52" s="32" t="s">
        <v>58</v>
      </c>
      <c r="K52" s="32" t="s">
        <v>22</v>
      </c>
      <c r="L52" s="32" t="s">
        <v>58</v>
      </c>
      <c r="M52" s="32" t="s">
        <v>24</v>
      </c>
      <c r="N52" s="38" t="s">
        <v>58</v>
      </c>
      <c r="O52" s="32" t="s">
        <v>59</v>
      </c>
      <c r="P52" s="33">
        <v>25</v>
      </c>
      <c r="Q52" s="24" t="s">
        <v>60</v>
      </c>
      <c r="R52" s="24" t="s">
        <v>61</v>
      </c>
      <c r="S52" s="11"/>
      <c r="T52" s="12"/>
    </row>
    <row x14ac:dyDescent="0.25" r="53" customHeight="1" ht="14.1">
      <c r="A53" s="25">
        <v>38</v>
      </c>
      <c r="B53" s="26">
        <v>3</v>
      </c>
      <c r="C53" s="15">
        <v>9</v>
      </c>
      <c r="D53" s="39">
        <v>18</v>
      </c>
      <c r="E53" s="28" t="s">
        <v>18</v>
      </c>
      <c r="F53" s="29" t="s">
        <v>38</v>
      </c>
      <c r="G53" s="30" t="s">
        <v>41</v>
      </c>
      <c r="H53" s="31">
        <f>IF((VALUE(G53)-VALUE(F53))&gt;=100,IF(MOD((VALUE(G53)-VALUE(F53)),100)=0,(VALUE(G53)-VALUE(F53))*0.6,IF((MOD(F53,100)&gt;0),(MOD((VALUE(G53)-VALUE(F53)),100)+(((VALUE(G53)-VALUE(F53))-MOD((VALUE(G53)-VALUE(F53)),100))*0.6))-40,MOD((VALUE(G53)-VALUE(F53)),100)+(((VALUE(G53)-VALUE(F53))-MOD((VALUE(G53)-VALUE(F53)),100))*0.6))),(VALUE(G53)-VALUE(F53)))</f>
      </c>
      <c r="I53" s="32" t="s">
        <v>53</v>
      </c>
      <c r="J53" s="32" t="s">
        <v>21</v>
      </c>
      <c r="K53" s="32" t="s">
        <v>22</v>
      </c>
      <c r="L53" s="32" t="s">
        <v>50</v>
      </c>
      <c r="M53" s="32" t="s">
        <v>24</v>
      </c>
      <c r="N53" s="32" t="s">
        <v>69</v>
      </c>
      <c r="O53" s="32" t="s">
        <v>59</v>
      </c>
      <c r="P53" s="33">
        <v>25</v>
      </c>
      <c r="Q53" s="38" t="s">
        <v>36</v>
      </c>
      <c r="R53" s="51" t="s">
        <v>52</v>
      </c>
      <c r="S53" s="11"/>
      <c r="T53" s="12"/>
    </row>
    <row x14ac:dyDescent="0.25" r="54" customHeight="1" ht="14.1">
      <c r="A54" s="25">
        <v>38</v>
      </c>
      <c r="B54" s="26">
        <v>3</v>
      </c>
      <c r="C54" s="15">
        <v>9</v>
      </c>
      <c r="D54" s="39">
        <v>18</v>
      </c>
      <c r="E54" s="28" t="s">
        <v>18</v>
      </c>
      <c r="F54" s="29" t="s">
        <v>28</v>
      </c>
      <c r="G54" s="30" t="s">
        <v>42</v>
      </c>
      <c r="H54" s="31">
        <f>IF((VALUE(G54)-VALUE(F54))&gt;=100,IF(MOD((VALUE(G54)-VALUE(F54)),100)=0,(VALUE(G54)-VALUE(F54))*0.6,IF((MOD(F54,100)&gt;0),(MOD((VALUE(G54)-VALUE(F54)),100)+(((VALUE(G54)-VALUE(F54))-MOD((VALUE(G54)-VALUE(F54)),100))*0.6))-40,MOD((VALUE(G54)-VALUE(F54)),100)+(((VALUE(G54)-VALUE(F54))-MOD((VALUE(G54)-VALUE(F54)),100))*0.6))),(VALUE(G54)-VALUE(F54)))</f>
      </c>
      <c r="I54" s="32" t="s">
        <v>53</v>
      </c>
      <c r="J54" s="32" t="s">
        <v>21</v>
      </c>
      <c r="K54" s="32" t="s">
        <v>22</v>
      </c>
      <c r="L54" s="32" t="s">
        <v>50</v>
      </c>
      <c r="M54" s="32" t="s">
        <v>24</v>
      </c>
      <c r="N54" s="32" t="s">
        <v>69</v>
      </c>
      <c r="O54" s="32" t="s">
        <v>25</v>
      </c>
      <c r="P54" s="33">
        <v>25</v>
      </c>
      <c r="Q54" s="38" t="s">
        <v>36</v>
      </c>
      <c r="R54" s="51" t="s">
        <v>52</v>
      </c>
      <c r="S54" s="11"/>
      <c r="T54" s="12"/>
    </row>
    <row x14ac:dyDescent="0.25" r="55" customHeight="1" ht="14.1">
      <c r="A55" s="25">
        <v>38</v>
      </c>
      <c r="B55" s="26">
        <v>3</v>
      </c>
      <c r="C55" s="15">
        <v>9</v>
      </c>
      <c r="D55" s="39">
        <v>18</v>
      </c>
      <c r="E55" s="28" t="s">
        <v>18</v>
      </c>
      <c r="F55" s="29" t="s">
        <v>28</v>
      </c>
      <c r="G55" s="30" t="s">
        <v>42</v>
      </c>
      <c r="H55" s="31">
        <f>IF((VALUE(G55)-VALUE(F55))&gt;=100,IF(MOD((VALUE(G55)-VALUE(F55)),100)=0,(VALUE(G55)-VALUE(F55))*0.6,IF((MOD(F55,100)&gt;0),(MOD((VALUE(G55)-VALUE(F55)),100)+(((VALUE(G55)-VALUE(F55))-MOD((VALUE(G55)-VALUE(F55)),100))*0.6))-40,MOD((VALUE(G55)-VALUE(F55)),100)+(((VALUE(G55)-VALUE(F55))-MOD((VALUE(G55)-VALUE(F55)),100))*0.6))),(VALUE(G55)-VALUE(F55)))</f>
      </c>
      <c r="I55" s="32" t="s">
        <v>53</v>
      </c>
      <c r="J55" s="32" t="s">
        <v>21</v>
      </c>
      <c r="K55" s="32" t="s">
        <v>22</v>
      </c>
      <c r="L55" s="32" t="s">
        <v>50</v>
      </c>
      <c r="M55" s="32" t="s">
        <v>24</v>
      </c>
      <c r="N55" s="32" t="s">
        <v>69</v>
      </c>
      <c r="O55" s="32" t="s">
        <v>54</v>
      </c>
      <c r="P55" s="33">
        <v>25</v>
      </c>
      <c r="Q55" s="32" t="s">
        <v>55</v>
      </c>
      <c r="R55" s="51" t="s">
        <v>56</v>
      </c>
      <c r="S55" s="11"/>
      <c r="T55" s="12"/>
    </row>
    <row x14ac:dyDescent="0.25" r="56" customHeight="1" ht="14.1">
      <c r="A56" s="25">
        <v>38</v>
      </c>
      <c r="B56" s="26">
        <v>3</v>
      </c>
      <c r="C56" s="15">
        <v>9</v>
      </c>
      <c r="D56" s="39">
        <v>18</v>
      </c>
      <c r="E56" s="28" t="s">
        <v>18</v>
      </c>
      <c r="F56" s="29" t="s">
        <v>42</v>
      </c>
      <c r="G56" s="30" t="s">
        <v>29</v>
      </c>
      <c r="H56" s="31">
        <f>IF((VALUE(G56)-VALUE(F56))&gt;=100,IF(MOD((VALUE(G56)-VALUE(F56)),100)=0,(VALUE(G56)-VALUE(F56))*0.6,IF((MOD(F56,100)&gt;0),(MOD((VALUE(G56)-VALUE(F56)),100)+(((VALUE(G56)-VALUE(F56))-MOD((VALUE(G56)-VALUE(F56)),100))*0.6))-40,MOD((VALUE(G56)-VALUE(F56)),100)+(((VALUE(G56)-VALUE(F56))-MOD((VALUE(G56)-VALUE(F56)),100))*0.6))),(VALUE(G56)-VALUE(F56)))</f>
      </c>
      <c r="I56" s="32" t="s">
        <v>53</v>
      </c>
      <c r="J56" s="32" t="s">
        <v>21</v>
      </c>
      <c r="K56" s="32" t="s">
        <v>22</v>
      </c>
      <c r="L56" s="32" t="s">
        <v>50</v>
      </c>
      <c r="M56" s="32" t="s">
        <v>24</v>
      </c>
      <c r="N56" s="32" t="s">
        <v>69</v>
      </c>
      <c r="O56" s="32" t="s">
        <v>59</v>
      </c>
      <c r="P56" s="33">
        <v>25</v>
      </c>
      <c r="Q56" s="32" t="s">
        <v>55</v>
      </c>
      <c r="R56" s="51" t="s">
        <v>52</v>
      </c>
      <c r="S56" s="11"/>
      <c r="T56" s="12"/>
    </row>
    <row x14ac:dyDescent="0.25" r="57" customHeight="1" ht="14.1">
      <c r="A57" s="25">
        <v>38</v>
      </c>
      <c r="B57" s="26">
        <v>3</v>
      </c>
      <c r="C57" s="15">
        <v>9</v>
      </c>
      <c r="D57" s="27">
        <v>18</v>
      </c>
      <c r="E57" s="28" t="s">
        <v>18</v>
      </c>
      <c r="F57" s="29" t="s">
        <v>42</v>
      </c>
      <c r="G57" s="30" t="s">
        <v>29</v>
      </c>
      <c r="H57" s="31">
        <f>IF((VALUE(G57)-VALUE(F57))&gt;=100,IF(MOD((VALUE(G57)-VALUE(F57)),100)=0,(VALUE(G57)-VALUE(F57))*0.6,IF((MOD(F57,100)&gt;0),(MOD((VALUE(G57)-VALUE(F57)),100)+(((VALUE(G57)-VALUE(F57))-MOD((VALUE(G57)-VALUE(F57)),100))*0.6))-40,MOD((VALUE(G57)-VALUE(F57)),100)+(((VALUE(G57)-VALUE(F57))-MOD((VALUE(G57)-VALUE(F57)),100))*0.6))),(VALUE(G57)-VALUE(F57)))</f>
      </c>
      <c r="I57" s="32" t="s">
        <v>57</v>
      </c>
      <c r="J57" s="32" t="s">
        <v>58</v>
      </c>
      <c r="K57" s="32" t="s">
        <v>22</v>
      </c>
      <c r="L57" s="32" t="s">
        <v>58</v>
      </c>
      <c r="M57" s="32" t="s">
        <v>24</v>
      </c>
      <c r="N57" s="38" t="s">
        <v>58</v>
      </c>
      <c r="O57" s="32" t="s">
        <v>25</v>
      </c>
      <c r="P57" s="33">
        <v>25</v>
      </c>
      <c r="Q57" s="24" t="s">
        <v>36</v>
      </c>
      <c r="R57" s="24" t="s">
        <v>61</v>
      </c>
      <c r="S57" s="11"/>
      <c r="T57" s="12"/>
    </row>
    <row x14ac:dyDescent="0.25" r="58" customHeight="1" ht="14.1">
      <c r="A58" s="25">
        <v>38</v>
      </c>
      <c r="B58" s="26">
        <v>3</v>
      </c>
      <c r="C58" s="15">
        <v>9</v>
      </c>
      <c r="D58" s="27">
        <v>18</v>
      </c>
      <c r="E58" s="28" t="s">
        <v>18</v>
      </c>
      <c r="F58" s="29" t="s">
        <v>29</v>
      </c>
      <c r="G58" s="30" t="s">
        <v>62</v>
      </c>
      <c r="H58" s="31">
        <f>IF((VALUE(G58)-VALUE(F58))&gt;=100,IF(MOD((VALUE(G58)-VALUE(F58)),100)=0,(VALUE(G58)-VALUE(F58))*0.6,IF((MOD(F58,100)&gt;0),(MOD((VALUE(G58)-VALUE(F58)),100)+(((VALUE(G58)-VALUE(F58))-MOD((VALUE(G58)-VALUE(F58)),100))*0.6))-40,MOD((VALUE(G58)-VALUE(F58)),100)+(((VALUE(G58)-VALUE(F58))-MOD((VALUE(G58)-VALUE(F58)),100))*0.6))),(VALUE(G58)-VALUE(F58)))</f>
      </c>
      <c r="I58" s="32" t="s">
        <v>57</v>
      </c>
      <c r="J58" s="32" t="s">
        <v>58</v>
      </c>
      <c r="K58" s="32" t="s">
        <v>22</v>
      </c>
      <c r="L58" s="32" t="s">
        <v>58</v>
      </c>
      <c r="M58" s="32" t="s">
        <v>24</v>
      </c>
      <c r="N58" s="38" t="s">
        <v>58</v>
      </c>
      <c r="O58" s="32" t="s">
        <v>54</v>
      </c>
      <c r="P58" s="33">
        <v>25</v>
      </c>
      <c r="Q58" s="24" t="s">
        <v>60</v>
      </c>
      <c r="R58" s="24" t="s">
        <v>61</v>
      </c>
      <c r="S58" s="11"/>
      <c r="T58" s="12"/>
    </row>
    <row x14ac:dyDescent="0.25" r="59" customHeight="1" ht="14.1">
      <c r="A59" s="25">
        <v>38</v>
      </c>
      <c r="B59" s="26">
        <v>3</v>
      </c>
      <c r="C59" s="15">
        <v>9</v>
      </c>
      <c r="D59" s="39">
        <v>19</v>
      </c>
      <c r="E59" s="28" t="s">
        <v>37</v>
      </c>
      <c r="F59" s="29" t="s">
        <v>19</v>
      </c>
      <c r="G59" s="30" t="s">
        <v>38</v>
      </c>
      <c r="H59" s="31">
        <f>IF((VALUE(G59)-VALUE(F59))&gt;=100,IF(MOD((VALUE(G59)-VALUE(F59)),100)=0,(VALUE(G59)-VALUE(F59))*0.6,IF((MOD(F59,100)&gt;0),(MOD((VALUE(G59)-VALUE(F59)),100)+(((VALUE(G59)-VALUE(F59))-MOD((VALUE(G59)-VALUE(F59)),100))*0.6))-40,MOD((VALUE(G59)-VALUE(F59)),100)+(((VALUE(G59)-VALUE(F59))-MOD((VALUE(G59)-VALUE(F59)),100))*0.6))),(VALUE(G59)-VALUE(F59)))</f>
      </c>
      <c r="I59" s="32" t="s">
        <v>53</v>
      </c>
      <c r="J59" s="32" t="s">
        <v>21</v>
      </c>
      <c r="K59" s="32" t="s">
        <v>22</v>
      </c>
      <c r="L59" s="32" t="s">
        <v>39</v>
      </c>
      <c r="M59" s="32" t="s">
        <v>24</v>
      </c>
      <c r="N59" s="32"/>
      <c r="O59" s="32" t="s">
        <v>25</v>
      </c>
      <c r="P59" s="33">
        <v>25</v>
      </c>
      <c r="Q59" s="32" t="s">
        <v>36</v>
      </c>
      <c r="R59" s="51" t="s">
        <v>40</v>
      </c>
      <c r="S59" s="11"/>
      <c r="T59" s="12"/>
    </row>
    <row x14ac:dyDescent="0.25" r="60" customHeight="1" ht="14.1">
      <c r="A60" s="25">
        <v>38</v>
      </c>
      <c r="B60" s="26">
        <v>3</v>
      </c>
      <c r="C60" s="15">
        <v>9</v>
      </c>
      <c r="D60" s="39">
        <v>19</v>
      </c>
      <c r="E60" s="28" t="s">
        <v>37</v>
      </c>
      <c r="F60" s="29" t="s">
        <v>38</v>
      </c>
      <c r="G60" s="30" t="s">
        <v>41</v>
      </c>
      <c r="H60" s="31">
        <f>IF((VALUE(G60)-VALUE(F60))&gt;=100,IF(MOD((VALUE(G60)-VALUE(F60)),100)=0,(VALUE(G60)-VALUE(F60))*0.6,IF((MOD(F60,100)&gt;0),(MOD((VALUE(G60)-VALUE(F60)),100)+(((VALUE(G60)-VALUE(F60))-MOD((VALUE(G60)-VALUE(F60)),100))*0.6))-40,MOD((VALUE(G60)-VALUE(F60)),100)+(((VALUE(G60)-VALUE(F60))-MOD((VALUE(G60)-VALUE(F60)),100))*0.6))),(VALUE(G60)-VALUE(F60)))</f>
      </c>
      <c r="I60" s="32" t="s">
        <v>53</v>
      </c>
      <c r="J60" s="32" t="s">
        <v>21</v>
      </c>
      <c r="K60" s="32" t="s">
        <v>22</v>
      </c>
      <c r="L60" s="32" t="s">
        <v>39</v>
      </c>
      <c r="M60" s="32" t="s">
        <v>24</v>
      </c>
      <c r="N60" s="32"/>
      <c r="O60" s="38" t="s">
        <v>30</v>
      </c>
      <c r="P60" s="33">
        <v>50</v>
      </c>
      <c r="Q60" s="24" t="s">
        <v>26</v>
      </c>
      <c r="R60" s="52" t="s">
        <v>40</v>
      </c>
      <c r="S60" s="11"/>
      <c r="T60" s="12"/>
    </row>
    <row x14ac:dyDescent="0.25" r="61" customHeight="1" ht="14.1">
      <c r="A61" s="25">
        <v>38</v>
      </c>
      <c r="B61" s="26">
        <v>3</v>
      </c>
      <c r="C61" s="15">
        <v>9</v>
      </c>
      <c r="D61" s="39">
        <v>19</v>
      </c>
      <c r="E61" s="28" t="s">
        <v>37</v>
      </c>
      <c r="F61" s="29" t="s">
        <v>28</v>
      </c>
      <c r="G61" s="30" t="s">
        <v>28</v>
      </c>
      <c r="H61" s="31">
        <f>IF((VALUE(G61)-VALUE(F61))&gt;=100,IF(MOD((VALUE(G61)-VALUE(F61)),100)=0,(VALUE(G61)-VALUE(F61))*0.6,IF((MOD(F61,100)&gt;0),(MOD((VALUE(G61)-VALUE(F61)),100)+(((VALUE(G61)-VALUE(F61))-MOD((VALUE(G61)-VALUE(F61)),100))*0.6))-40,MOD((VALUE(G61)-VALUE(F61)),100)+(((VALUE(G61)-VALUE(F61))-MOD((VALUE(G61)-VALUE(F61)),100))*0.6))),(VALUE(G61)-VALUE(F61)))</f>
      </c>
      <c r="I61" s="32" t="s">
        <v>53</v>
      </c>
      <c r="J61" s="32" t="s">
        <v>21</v>
      </c>
      <c r="K61" s="32" t="s">
        <v>22</v>
      </c>
      <c r="L61" s="32" t="s">
        <v>39</v>
      </c>
      <c r="M61" s="32" t="s">
        <v>24</v>
      </c>
      <c r="N61" s="32"/>
      <c r="O61" s="32" t="s">
        <v>25</v>
      </c>
      <c r="P61" s="33">
        <v>25</v>
      </c>
      <c r="Q61" s="38" t="s">
        <v>36</v>
      </c>
      <c r="R61" s="52" t="s">
        <v>40</v>
      </c>
      <c r="S61" s="11"/>
      <c r="T61" s="12"/>
    </row>
    <row x14ac:dyDescent="0.25" r="62" customHeight="1" ht="14.1">
      <c r="A62" s="25">
        <v>38</v>
      </c>
      <c r="B62" s="26">
        <v>3</v>
      </c>
      <c r="C62" s="15">
        <v>9</v>
      </c>
      <c r="D62" s="39">
        <v>19</v>
      </c>
      <c r="E62" s="28" t="s">
        <v>37</v>
      </c>
      <c r="F62" s="29" t="s">
        <v>42</v>
      </c>
      <c r="G62" s="30" t="s">
        <v>29</v>
      </c>
      <c r="H62" s="31">
        <f>IF((VALUE(G62)-VALUE(F62))&gt;=100,IF(MOD((VALUE(G62)-VALUE(F62)),100)=0,(VALUE(G62)-VALUE(F62))*0.6,IF((MOD(F62,100)&gt;0),(MOD((VALUE(G62)-VALUE(F62)),100)+(((VALUE(G62)-VALUE(F62))-MOD((VALUE(G62)-VALUE(F62)),100))*0.6))-40,MOD((VALUE(G62)-VALUE(F62)),100)+(((VALUE(G62)-VALUE(F62))-MOD((VALUE(G62)-VALUE(F62)),100))*0.6))),(VALUE(G62)-VALUE(F62)))</f>
      </c>
      <c r="I62" s="32" t="s">
        <v>53</v>
      </c>
      <c r="J62" s="32" t="s">
        <v>21</v>
      </c>
      <c r="K62" s="32" t="s">
        <v>22</v>
      </c>
      <c r="L62" s="32" t="s">
        <v>39</v>
      </c>
      <c r="M62" s="32" t="s">
        <v>24</v>
      </c>
      <c r="N62" s="32"/>
      <c r="O62" s="38" t="s">
        <v>30</v>
      </c>
      <c r="P62" s="33">
        <v>50</v>
      </c>
      <c r="Q62" s="24" t="s">
        <v>26</v>
      </c>
      <c r="R62" s="52" t="s">
        <v>40</v>
      </c>
      <c r="S62" s="11"/>
      <c r="T62" s="12"/>
    </row>
    <row x14ac:dyDescent="0.25" r="63" customHeight="1" ht="14.1">
      <c r="A63" s="25">
        <v>38</v>
      </c>
      <c r="B63" s="26">
        <v>3</v>
      </c>
      <c r="C63" s="15">
        <v>9</v>
      </c>
      <c r="D63" s="39">
        <v>20</v>
      </c>
      <c r="E63" s="28" t="s">
        <v>43</v>
      </c>
      <c r="F63" s="29" t="s">
        <v>19</v>
      </c>
      <c r="G63" s="30" t="s">
        <v>38</v>
      </c>
      <c r="H63" s="31">
        <f>IF((VALUE(G63)-VALUE(F63))&gt;=100,IF(MOD((VALUE(G63)-VALUE(F63)),100)=0,(VALUE(G63)-VALUE(F63))*0.6,IF((MOD(F63,100)&gt;0),(MOD((VALUE(G63)-VALUE(F63)),100)+(((VALUE(G63)-VALUE(F63))-MOD((VALUE(G63)-VALUE(F63)),100))*0.6))-40,MOD((VALUE(G63)-VALUE(F63)),100)+(((VALUE(G63)-VALUE(F63))-MOD((VALUE(G63)-VALUE(F63)),100))*0.6))),(VALUE(G63)-VALUE(F63)))</f>
      </c>
      <c r="I63" s="32" t="s">
        <v>53</v>
      </c>
      <c r="J63" s="32" t="s">
        <v>21</v>
      </c>
      <c r="K63" s="32" t="s">
        <v>22</v>
      </c>
      <c r="L63" s="32" t="s">
        <v>44</v>
      </c>
      <c r="M63" s="32" t="s">
        <v>24</v>
      </c>
      <c r="N63" s="32" t="s">
        <v>70</v>
      </c>
      <c r="O63" s="32" t="s">
        <v>25</v>
      </c>
      <c r="P63" s="33">
        <v>25</v>
      </c>
      <c r="Q63" s="32" t="s">
        <v>36</v>
      </c>
      <c r="R63" s="51" t="s">
        <v>46</v>
      </c>
      <c r="S63" s="11"/>
      <c r="T63" s="12"/>
    </row>
    <row x14ac:dyDescent="0.25" r="64" customHeight="1" ht="14.1">
      <c r="A64" s="25">
        <v>38</v>
      </c>
      <c r="B64" s="26">
        <v>3</v>
      </c>
      <c r="C64" s="15">
        <v>9</v>
      </c>
      <c r="D64" s="39">
        <v>20</v>
      </c>
      <c r="E64" s="28" t="s">
        <v>43</v>
      </c>
      <c r="F64" s="29" t="s">
        <v>38</v>
      </c>
      <c r="G64" s="30" t="s">
        <v>41</v>
      </c>
      <c r="H64" s="31">
        <f>IF((VALUE(G64)-VALUE(F64))&gt;=100,IF(MOD((VALUE(G64)-VALUE(F64)),100)=0,(VALUE(G64)-VALUE(F64))*0.6,IF((MOD(F64,100)&gt;0),(MOD((VALUE(G64)-VALUE(F64)),100)+(((VALUE(G64)-VALUE(F64))-MOD((VALUE(G64)-VALUE(F64)),100))*0.6))-40,MOD((VALUE(G64)-VALUE(F64)),100)+(((VALUE(G64)-VALUE(F64))-MOD((VALUE(G64)-VALUE(F64)),100))*0.6))),(VALUE(G64)-VALUE(F64)))</f>
      </c>
      <c r="I64" s="32" t="s">
        <v>53</v>
      </c>
      <c r="J64" s="32" t="s">
        <v>21</v>
      </c>
      <c r="K64" s="32" t="s">
        <v>22</v>
      </c>
      <c r="L64" s="32" t="s">
        <v>44</v>
      </c>
      <c r="M64" s="32" t="s">
        <v>24</v>
      </c>
      <c r="N64" s="32" t="s">
        <v>70</v>
      </c>
      <c r="O64" s="38" t="s">
        <v>30</v>
      </c>
      <c r="P64" s="33">
        <v>50</v>
      </c>
      <c r="Q64" s="24" t="s">
        <v>26</v>
      </c>
      <c r="R64" s="51" t="s">
        <v>46</v>
      </c>
      <c r="S64" s="11"/>
      <c r="T64" s="12"/>
    </row>
    <row x14ac:dyDescent="0.25" r="65" customHeight="1" ht="14.1">
      <c r="A65" s="25">
        <v>38</v>
      </c>
      <c r="B65" s="26">
        <v>3</v>
      </c>
      <c r="C65" s="15">
        <v>9</v>
      </c>
      <c r="D65" s="39">
        <v>20</v>
      </c>
      <c r="E65" s="28" t="s">
        <v>43</v>
      </c>
      <c r="F65" s="29" t="s">
        <v>28</v>
      </c>
      <c r="G65" s="30" t="s">
        <v>42</v>
      </c>
      <c r="H65" s="31">
        <f>IF((VALUE(G65)-VALUE(F65))&gt;=100,IF(MOD((VALUE(G65)-VALUE(F65)),100)=0,(VALUE(G65)-VALUE(F65))*0.6,IF((MOD(F65,100)&gt;0),(MOD((VALUE(G65)-VALUE(F65)),100)+(((VALUE(G65)-VALUE(F65))-MOD((VALUE(G65)-VALUE(F65)),100))*0.6))-40,MOD((VALUE(G65)-VALUE(F65)),100)+(((VALUE(G65)-VALUE(F65))-MOD((VALUE(G65)-VALUE(F65)),100))*0.6))),(VALUE(G65)-VALUE(F65)))</f>
      </c>
      <c r="I65" s="32" t="s">
        <v>53</v>
      </c>
      <c r="J65" s="32" t="s">
        <v>21</v>
      </c>
      <c r="K65" s="32" t="s">
        <v>22</v>
      </c>
      <c r="L65" s="32" t="s">
        <v>44</v>
      </c>
      <c r="M65" s="32" t="s">
        <v>24</v>
      </c>
      <c r="N65" s="32" t="s">
        <v>70</v>
      </c>
      <c r="O65" s="32" t="s">
        <v>25</v>
      </c>
      <c r="P65" s="33">
        <v>25</v>
      </c>
      <c r="Q65" s="38" t="s">
        <v>36</v>
      </c>
      <c r="R65" s="51" t="s">
        <v>46</v>
      </c>
      <c r="S65" s="11"/>
      <c r="T65" s="12"/>
    </row>
    <row x14ac:dyDescent="0.25" r="66" customHeight="1" ht="14.1">
      <c r="A66" s="25">
        <v>38</v>
      </c>
      <c r="B66" s="26">
        <v>3</v>
      </c>
      <c r="C66" s="15">
        <v>9</v>
      </c>
      <c r="D66" s="39">
        <v>20</v>
      </c>
      <c r="E66" s="28" t="s">
        <v>43</v>
      </c>
      <c r="F66" s="29" t="s">
        <v>42</v>
      </c>
      <c r="G66" s="30" t="s">
        <v>29</v>
      </c>
      <c r="H66" s="31">
        <f>IF((VALUE(G66)-VALUE(F66))&gt;=100,IF(MOD((VALUE(G66)-VALUE(F66)),100)=0,(VALUE(G66)-VALUE(F66))*0.6,IF((MOD(F66,100)&gt;0),(MOD((VALUE(G66)-VALUE(F66)),100)+(((VALUE(G66)-VALUE(F66))-MOD((VALUE(G66)-VALUE(F66)),100))*0.6))-40,MOD((VALUE(G66)-VALUE(F66)),100)+(((VALUE(G66)-VALUE(F66))-MOD((VALUE(G66)-VALUE(F66)),100))*0.6))),(VALUE(G66)-VALUE(F66)))</f>
      </c>
      <c r="I66" s="32" t="s">
        <v>53</v>
      </c>
      <c r="J66" s="32" t="s">
        <v>21</v>
      </c>
      <c r="K66" s="32" t="s">
        <v>22</v>
      </c>
      <c r="L66" s="32" t="s">
        <v>44</v>
      </c>
      <c r="M66" s="32" t="s">
        <v>24</v>
      </c>
      <c r="N66" s="32" t="s">
        <v>70</v>
      </c>
      <c r="O66" s="38" t="s">
        <v>30</v>
      </c>
      <c r="P66" s="33">
        <v>50</v>
      </c>
      <c r="Q66" s="24" t="s">
        <v>26</v>
      </c>
      <c r="R66" s="51" t="s">
        <v>46</v>
      </c>
      <c r="S66" s="11"/>
      <c r="T66" s="12"/>
    </row>
    <row x14ac:dyDescent="0.25" r="67" customHeight="1" ht="14.1">
      <c r="A67" s="25">
        <v>38</v>
      </c>
      <c r="B67" s="26">
        <v>3</v>
      </c>
      <c r="C67" s="15">
        <v>9</v>
      </c>
      <c r="D67" s="39">
        <v>21</v>
      </c>
      <c r="E67" s="28" t="s">
        <v>47</v>
      </c>
      <c r="F67" s="29" t="s">
        <v>19</v>
      </c>
      <c r="G67" s="30" t="s">
        <v>38</v>
      </c>
      <c r="H67" s="31">
        <f>IF((VALUE(G67)-VALUE(F67))&gt;=100,IF(MOD((VALUE(G67)-VALUE(F67)),100)=0,(VALUE(G67)-VALUE(F67))*0.6,IF((MOD(F67,100)&gt;0),(MOD((VALUE(G67)-VALUE(F67)),100)+(((VALUE(G67)-VALUE(F67))-MOD((VALUE(G67)-VALUE(F67)),100))*0.6))-40,MOD((VALUE(G67)-VALUE(F67)),100)+(((VALUE(G67)-VALUE(F67))-MOD((VALUE(G67)-VALUE(F67)),100))*0.6))),(VALUE(G67)-VALUE(F67)))</f>
      </c>
      <c r="I67" s="32" t="s">
        <v>53</v>
      </c>
      <c r="J67" s="32" t="s">
        <v>21</v>
      </c>
      <c r="K67" s="32" t="s">
        <v>22</v>
      </c>
      <c r="L67" s="32" t="s">
        <v>71</v>
      </c>
      <c r="M67" s="32" t="s">
        <v>24</v>
      </c>
      <c r="N67" s="32" t="s">
        <v>23</v>
      </c>
      <c r="O67" s="32" t="s">
        <v>25</v>
      </c>
      <c r="P67" s="33">
        <v>25</v>
      </c>
      <c r="Q67" s="32" t="s">
        <v>36</v>
      </c>
      <c r="R67" s="51" t="s">
        <v>52</v>
      </c>
      <c r="S67" s="11"/>
      <c r="T67" s="12"/>
    </row>
    <row x14ac:dyDescent="0.25" r="68" customHeight="1" ht="14.1">
      <c r="A68" s="25">
        <v>38</v>
      </c>
      <c r="B68" s="26">
        <v>3</v>
      </c>
      <c r="C68" s="15">
        <v>9</v>
      </c>
      <c r="D68" s="39">
        <v>21</v>
      </c>
      <c r="E68" s="28" t="s">
        <v>47</v>
      </c>
      <c r="F68" s="29" t="s">
        <v>19</v>
      </c>
      <c r="G68" s="30" t="s">
        <v>38</v>
      </c>
      <c r="H68" s="31">
        <f>IF((VALUE(G68)-VALUE(F68))&gt;=100,IF(MOD((VALUE(G68)-VALUE(F68)),100)=0,(VALUE(G68)-VALUE(F68))*0.6,IF((MOD(F68,100)&gt;0),(MOD((VALUE(G68)-VALUE(F68)),100)+(((VALUE(G68)-VALUE(F68))-MOD((VALUE(G68)-VALUE(F68)),100))*0.6))-40,MOD((VALUE(G68)-VALUE(F68)),100)+(((VALUE(G68)-VALUE(F68))-MOD((VALUE(G68)-VALUE(F68)),100))*0.6))),(VALUE(G68)-VALUE(F68)))</f>
      </c>
      <c r="I68" s="32" t="s">
        <v>53</v>
      </c>
      <c r="J68" s="32" t="s">
        <v>21</v>
      </c>
      <c r="K68" s="32" t="s">
        <v>22</v>
      </c>
      <c r="L68" s="32" t="s">
        <v>71</v>
      </c>
      <c r="M68" s="32" t="s">
        <v>24</v>
      </c>
      <c r="N68" s="32" t="s">
        <v>23</v>
      </c>
      <c r="O68" s="32" t="s">
        <v>54</v>
      </c>
      <c r="P68" s="33">
        <v>25</v>
      </c>
      <c r="Q68" s="32" t="s">
        <v>55</v>
      </c>
      <c r="R68" s="51" t="s">
        <v>64</v>
      </c>
      <c r="S68" s="11"/>
      <c r="T68" s="12"/>
    </row>
    <row x14ac:dyDescent="0.25" r="69" customHeight="1" ht="14.1">
      <c r="A69" s="25">
        <v>38</v>
      </c>
      <c r="B69" s="26">
        <v>3</v>
      </c>
      <c r="C69" s="15">
        <v>9</v>
      </c>
      <c r="D69" s="39">
        <v>21</v>
      </c>
      <c r="E69" s="28" t="s">
        <v>47</v>
      </c>
      <c r="F69" s="29" t="s">
        <v>38</v>
      </c>
      <c r="G69" s="30" t="s">
        <v>41</v>
      </c>
      <c r="H69" s="31">
        <f>IF((VALUE(G69)-VALUE(F69))&gt;=100,IF(MOD((VALUE(G69)-VALUE(F69)),100)=0,(VALUE(G69)-VALUE(F69))*0.6,IF((MOD(F69,100)&gt;0),(MOD((VALUE(G69)-VALUE(F69)),100)+(((VALUE(G69)-VALUE(F69))-MOD((VALUE(G69)-VALUE(F69)),100))*0.6))-40,MOD((VALUE(G69)-VALUE(F69)),100)+(((VALUE(G69)-VALUE(F69))-MOD((VALUE(G69)-VALUE(F69)),100))*0.6))),(VALUE(G69)-VALUE(F69)))</f>
      </c>
      <c r="I69" s="32" t="s">
        <v>53</v>
      </c>
      <c r="J69" s="32" t="s">
        <v>21</v>
      </c>
      <c r="K69" s="32" t="s">
        <v>22</v>
      </c>
      <c r="L69" s="32" t="s">
        <v>71</v>
      </c>
      <c r="M69" s="32" t="s">
        <v>24</v>
      </c>
      <c r="N69" s="32" t="s">
        <v>23</v>
      </c>
      <c r="O69" s="32" t="s">
        <v>59</v>
      </c>
      <c r="P69" s="33">
        <v>25</v>
      </c>
      <c r="Q69" s="38" t="s">
        <v>36</v>
      </c>
      <c r="R69" s="51" t="s">
        <v>52</v>
      </c>
      <c r="S69" s="11"/>
      <c r="T69" s="12"/>
    </row>
    <row x14ac:dyDescent="0.25" r="70" customHeight="1" ht="14.1">
      <c r="A70" s="25">
        <v>38</v>
      </c>
      <c r="B70" s="26">
        <v>3</v>
      </c>
      <c r="C70" s="15">
        <v>9</v>
      </c>
      <c r="D70" s="39">
        <v>21</v>
      </c>
      <c r="E70" s="28" t="s">
        <v>47</v>
      </c>
      <c r="F70" s="29" t="s">
        <v>28</v>
      </c>
      <c r="G70" s="30" t="s">
        <v>42</v>
      </c>
      <c r="H70" s="31">
        <f>IF((VALUE(G70)-VALUE(F70))&gt;=100,IF(MOD((VALUE(G70)-VALUE(F70)),100)=0,(VALUE(G70)-VALUE(F70))*0.6,IF((MOD(F70,100)&gt;0),(MOD((VALUE(G70)-VALUE(F70)),100)+(((VALUE(G70)-VALUE(F70))-MOD((VALUE(G70)-VALUE(F70)),100))*0.6))-40,MOD((VALUE(G70)-VALUE(F70)),100)+(((VALUE(G70)-VALUE(F70))-MOD((VALUE(G70)-VALUE(F70)),100))*0.6))),(VALUE(G70)-VALUE(F70)))</f>
      </c>
      <c r="I70" s="32" t="s">
        <v>53</v>
      </c>
      <c r="J70" s="32" t="s">
        <v>21</v>
      </c>
      <c r="K70" s="32" t="s">
        <v>22</v>
      </c>
      <c r="L70" s="32" t="s">
        <v>71</v>
      </c>
      <c r="M70" s="32" t="s">
        <v>24</v>
      </c>
      <c r="N70" s="32" t="s">
        <v>23</v>
      </c>
      <c r="O70" s="32" t="s">
        <v>25</v>
      </c>
      <c r="P70" s="33">
        <v>25</v>
      </c>
      <c r="Q70" s="38" t="s">
        <v>36</v>
      </c>
      <c r="R70" s="51" t="s">
        <v>52</v>
      </c>
      <c r="S70" s="11"/>
      <c r="T70" s="12"/>
    </row>
    <row x14ac:dyDescent="0.25" r="71" customHeight="1" ht="14.1">
      <c r="A71" s="25">
        <v>38</v>
      </c>
      <c r="B71" s="26">
        <v>3</v>
      </c>
      <c r="C71" s="15">
        <v>9</v>
      </c>
      <c r="D71" s="39">
        <v>21</v>
      </c>
      <c r="E71" s="28" t="s">
        <v>47</v>
      </c>
      <c r="F71" s="29" t="s">
        <v>28</v>
      </c>
      <c r="G71" s="30" t="s">
        <v>42</v>
      </c>
      <c r="H71" s="31">
        <f>IF((VALUE(G71)-VALUE(F71))&gt;=100,IF(MOD((VALUE(G71)-VALUE(F71)),100)=0,(VALUE(G71)-VALUE(F71))*0.6,IF((MOD(F71,100)&gt;0),(MOD((VALUE(G71)-VALUE(F71)),100)+(((VALUE(G71)-VALUE(F71))-MOD((VALUE(G71)-VALUE(F71)),100))*0.6))-40,MOD((VALUE(G71)-VALUE(F71)),100)+(((VALUE(G71)-VALUE(F71))-MOD((VALUE(G71)-VALUE(F71)),100))*0.6))),(VALUE(G71)-VALUE(F71)))</f>
      </c>
      <c r="I71" s="32" t="s">
        <v>53</v>
      </c>
      <c r="J71" s="32" t="s">
        <v>21</v>
      </c>
      <c r="K71" s="32" t="s">
        <v>22</v>
      </c>
      <c r="L71" s="32" t="s">
        <v>71</v>
      </c>
      <c r="M71" s="32" t="s">
        <v>24</v>
      </c>
      <c r="N71" s="32" t="s">
        <v>23</v>
      </c>
      <c r="O71" s="32" t="s">
        <v>54</v>
      </c>
      <c r="P71" s="33">
        <v>25</v>
      </c>
      <c r="Q71" s="32" t="s">
        <v>55</v>
      </c>
      <c r="R71" s="51" t="s">
        <v>64</v>
      </c>
      <c r="S71" s="11"/>
      <c r="T71" s="12"/>
    </row>
    <row x14ac:dyDescent="0.25" r="72" customHeight="1" ht="14.1">
      <c r="A72" s="25">
        <v>38</v>
      </c>
      <c r="B72" s="26">
        <v>3</v>
      </c>
      <c r="C72" s="15">
        <v>9</v>
      </c>
      <c r="D72" s="39">
        <v>21</v>
      </c>
      <c r="E72" s="28" t="s">
        <v>47</v>
      </c>
      <c r="F72" s="29" t="s">
        <v>42</v>
      </c>
      <c r="G72" s="30" t="s">
        <v>29</v>
      </c>
      <c r="H72" s="31">
        <f>IF((VALUE(G72)-VALUE(F72))&gt;=100,IF(MOD((VALUE(G72)-VALUE(F72)),100)=0,(VALUE(G72)-VALUE(F72))*0.6,IF((MOD(F72,100)&gt;0),(MOD((VALUE(G72)-VALUE(F72)),100)+(((VALUE(G72)-VALUE(F72))-MOD((VALUE(G72)-VALUE(F72)),100))*0.6))-40,MOD((VALUE(G72)-VALUE(F72)),100)+(((VALUE(G72)-VALUE(F72))-MOD((VALUE(G72)-VALUE(F72)),100))*0.6))),(VALUE(G72)-VALUE(F72)))</f>
      </c>
      <c r="I72" s="32" t="s">
        <v>53</v>
      </c>
      <c r="J72" s="32" t="s">
        <v>21</v>
      </c>
      <c r="K72" s="32" t="s">
        <v>22</v>
      </c>
      <c r="L72" s="32" t="s">
        <v>71</v>
      </c>
      <c r="M72" s="32" t="s">
        <v>24</v>
      </c>
      <c r="N72" s="32" t="s">
        <v>23</v>
      </c>
      <c r="O72" s="32" t="s">
        <v>59</v>
      </c>
      <c r="P72" s="33">
        <v>25</v>
      </c>
      <c r="Q72" s="32" t="s">
        <v>55</v>
      </c>
      <c r="R72" s="51" t="s">
        <v>52</v>
      </c>
      <c r="S72" s="11"/>
      <c r="T72" s="12"/>
    </row>
    <row x14ac:dyDescent="0.25" r="73" customHeight="1" ht="14.1">
      <c r="A73" s="25">
        <v>38</v>
      </c>
      <c r="B73" s="26">
        <v>3</v>
      </c>
      <c r="C73" s="15">
        <v>9</v>
      </c>
      <c r="D73" s="39">
        <v>22</v>
      </c>
      <c r="E73" s="28" t="s">
        <v>48</v>
      </c>
      <c r="F73" s="29" t="s">
        <v>19</v>
      </c>
      <c r="G73" s="30" t="s">
        <v>38</v>
      </c>
      <c r="H73" s="31">
        <f>IF((VALUE(G73)-VALUE(F73))&gt;=100,IF(MOD((VALUE(G73)-VALUE(F73)),100)=0,(VALUE(G73)-VALUE(F73))*0.6,IF((MOD(F73,100)&gt;0),(MOD((VALUE(G73)-VALUE(F73)),100)+(((VALUE(G73)-VALUE(F73))-MOD((VALUE(G73)-VALUE(F73)),100))*0.6))-40,MOD((VALUE(G73)-VALUE(F73)),100)+(((VALUE(G73)-VALUE(F73))-MOD((VALUE(G73)-VALUE(F73)),100))*0.6))),(VALUE(G73)-VALUE(F73)))</f>
      </c>
      <c r="I73" s="32" t="s">
        <v>20</v>
      </c>
      <c r="J73" s="32" t="s">
        <v>66</v>
      </c>
      <c r="K73" s="32" t="s">
        <v>67</v>
      </c>
      <c r="L73" s="32" t="s">
        <v>72</v>
      </c>
      <c r="M73" s="32" t="s">
        <v>24</v>
      </c>
      <c r="N73" s="32" t="s">
        <v>72</v>
      </c>
      <c r="O73" s="32" t="s">
        <v>25</v>
      </c>
      <c r="P73" s="33">
        <v>25</v>
      </c>
      <c r="Q73" s="32" t="s">
        <v>36</v>
      </c>
      <c r="R73" s="51" t="s">
        <v>56</v>
      </c>
      <c r="S73" s="11"/>
      <c r="T73" s="12"/>
    </row>
    <row x14ac:dyDescent="0.25" r="74" customHeight="1" ht="14.1">
      <c r="A74" s="25">
        <v>38</v>
      </c>
      <c r="B74" s="26">
        <v>3</v>
      </c>
      <c r="C74" s="15">
        <v>9</v>
      </c>
      <c r="D74" s="39">
        <v>22</v>
      </c>
      <c r="E74" s="28" t="s">
        <v>48</v>
      </c>
      <c r="F74" s="29" t="s">
        <v>38</v>
      </c>
      <c r="G74" s="30" t="s">
        <v>41</v>
      </c>
      <c r="H74" s="31">
        <f>IF((VALUE(G74)-VALUE(F74))&gt;=100,IF(MOD((VALUE(G74)-VALUE(F74)),100)=0,(VALUE(G74)-VALUE(F74))*0.6,IF((MOD(F74,100)&gt;0),(MOD((VALUE(G74)-VALUE(F74)),100)+(((VALUE(G74)-VALUE(F74))-MOD((VALUE(G74)-VALUE(F74)),100))*0.6))-40,MOD((VALUE(G74)-VALUE(F74)),100)+(((VALUE(G74)-VALUE(F74))-MOD((VALUE(G74)-VALUE(F74)),100))*0.6))),(VALUE(G74)-VALUE(F74)))</f>
      </c>
      <c r="I74" s="32" t="s">
        <v>20</v>
      </c>
      <c r="J74" s="32" t="s">
        <v>66</v>
      </c>
      <c r="K74" s="32" t="s">
        <v>67</v>
      </c>
      <c r="L74" s="32" t="s">
        <v>72</v>
      </c>
      <c r="M74" s="32" t="s">
        <v>24</v>
      </c>
      <c r="N74" s="32" t="s">
        <v>72</v>
      </c>
      <c r="O74" s="38" t="s">
        <v>30</v>
      </c>
      <c r="P74" s="33">
        <v>50</v>
      </c>
      <c r="Q74" s="24" t="s">
        <v>26</v>
      </c>
      <c r="R74" s="51" t="s">
        <v>56</v>
      </c>
      <c r="S74" s="11"/>
      <c r="T74" s="12"/>
    </row>
    <row x14ac:dyDescent="0.25" r="75" customHeight="1" ht="14.1">
      <c r="A75" s="25">
        <v>38</v>
      </c>
      <c r="B75" s="26">
        <v>3</v>
      </c>
      <c r="C75" s="15">
        <v>9</v>
      </c>
      <c r="D75" s="39">
        <v>22</v>
      </c>
      <c r="E75" s="28" t="s">
        <v>48</v>
      </c>
      <c r="F75" s="29" t="s">
        <v>28</v>
      </c>
      <c r="G75" s="30" t="s">
        <v>42</v>
      </c>
      <c r="H75" s="31">
        <f>IF((VALUE(G75)-VALUE(F75))&gt;=100,IF(MOD((VALUE(G75)-VALUE(F75)),100)=0,(VALUE(G75)-VALUE(F75))*0.6,IF((MOD(F75,100)&gt;0),(MOD((VALUE(G75)-VALUE(F75)),100)+(((VALUE(G75)-VALUE(F75))-MOD((VALUE(G75)-VALUE(F75)),100))*0.6))-40,MOD((VALUE(G75)-VALUE(F75)),100)+(((VALUE(G75)-VALUE(F75))-MOD((VALUE(G75)-VALUE(F75)),100))*0.6))),(VALUE(G75)-VALUE(F75)))</f>
      </c>
      <c r="I75" s="32" t="s">
        <v>20</v>
      </c>
      <c r="J75" s="32" t="s">
        <v>66</v>
      </c>
      <c r="K75" s="32" t="s">
        <v>67</v>
      </c>
      <c r="L75" s="32" t="s">
        <v>72</v>
      </c>
      <c r="M75" s="32" t="s">
        <v>24</v>
      </c>
      <c r="N75" s="32" t="s">
        <v>72</v>
      </c>
      <c r="O75" s="32" t="s">
        <v>25</v>
      </c>
      <c r="P75" s="33">
        <v>25</v>
      </c>
      <c r="Q75" s="38" t="s">
        <v>36</v>
      </c>
      <c r="R75" s="51" t="s">
        <v>56</v>
      </c>
      <c r="S75" s="11"/>
      <c r="T75" s="12"/>
    </row>
    <row x14ac:dyDescent="0.25" r="76" customHeight="1" ht="14.1">
      <c r="A76" s="40">
        <v>38</v>
      </c>
      <c r="B76" s="41">
        <v>3</v>
      </c>
      <c r="C76" s="36">
        <v>9</v>
      </c>
      <c r="D76" s="39">
        <v>22</v>
      </c>
      <c r="E76" s="28" t="s">
        <v>48</v>
      </c>
      <c r="F76" s="29" t="s">
        <v>42</v>
      </c>
      <c r="G76" s="30" t="s">
        <v>29</v>
      </c>
      <c r="H76" s="31">
        <f>IF((VALUE(G76)-VALUE(F76))&gt;=100,IF(MOD((VALUE(G76)-VALUE(F76)),100)=0,(VALUE(G76)-VALUE(F76))*0.6,IF((MOD(F76,100)&gt;0),(MOD((VALUE(G76)-VALUE(F76)),100)+(((VALUE(G76)-VALUE(F76))-MOD((VALUE(G76)-VALUE(F76)),100))*0.6))-40,MOD((VALUE(G76)-VALUE(F76)),100)+(((VALUE(G76)-VALUE(F76))-MOD((VALUE(G76)-VALUE(F76)),100))*0.6))),(VALUE(G76)-VALUE(F76)))</f>
      </c>
      <c r="I76" s="32" t="s">
        <v>20</v>
      </c>
      <c r="J76" s="32" t="s">
        <v>66</v>
      </c>
      <c r="K76" s="32" t="s">
        <v>67</v>
      </c>
      <c r="L76" s="32" t="s">
        <v>72</v>
      </c>
      <c r="M76" s="32" t="s">
        <v>24</v>
      </c>
      <c r="N76" s="32" t="s">
        <v>72</v>
      </c>
      <c r="O76" s="38" t="s">
        <v>30</v>
      </c>
      <c r="P76" s="33">
        <v>50</v>
      </c>
      <c r="Q76" s="24" t="s">
        <v>26</v>
      </c>
      <c r="R76" s="53" t="s">
        <v>56</v>
      </c>
      <c r="S76" s="11"/>
      <c r="T76" s="12"/>
    </row>
    <row x14ac:dyDescent="0.25" r="77" customHeight="1" ht="14.1">
      <c r="A77" s="13">
        <v>39</v>
      </c>
      <c r="B77" s="14">
        <v>4</v>
      </c>
      <c r="C77" s="15">
        <v>9</v>
      </c>
      <c r="D77" s="54">
        <v>25</v>
      </c>
      <c r="E77" s="17" t="s">
        <v>18</v>
      </c>
      <c r="F77" s="18" t="s">
        <v>19</v>
      </c>
      <c r="G77" s="37" t="s">
        <v>38</v>
      </c>
      <c r="H77" s="20">
        <f>IF((VALUE(G77)-VALUE(F77))&gt;=100,IF(MOD((VALUE(G77)-VALUE(F77)),100)=0,(VALUE(G77)-VALUE(F77))*0.6,IF((MOD(F77,100)&gt;0),(MOD((VALUE(G77)-VALUE(F77)),100)+(((VALUE(G77)-VALUE(F77))-MOD((VALUE(G77)-VALUE(F77)),100))*0.6))-40,MOD((VALUE(G77)-VALUE(F77)),100)+(((VALUE(G77)-VALUE(F77))-MOD((VALUE(G77)-VALUE(F77)),100))*0.6))),(VALUE(G77)-VALUE(F77)))</f>
      </c>
      <c r="I77" s="21" t="s">
        <v>53</v>
      </c>
      <c r="J77" s="21" t="s">
        <v>21</v>
      </c>
      <c r="K77" s="21" t="s">
        <v>22</v>
      </c>
      <c r="L77" s="21" t="s">
        <v>71</v>
      </c>
      <c r="M77" s="21" t="s">
        <v>24</v>
      </c>
      <c r="N77" s="21" t="s">
        <v>73</v>
      </c>
      <c r="O77" s="21" t="s">
        <v>25</v>
      </c>
      <c r="P77" s="22">
        <v>25</v>
      </c>
      <c r="Q77" s="23" t="s">
        <v>36</v>
      </c>
      <c r="R77" s="23" t="s">
        <v>52</v>
      </c>
      <c r="S77" s="11"/>
      <c r="T77" s="12"/>
    </row>
    <row x14ac:dyDescent="0.25" r="78" customHeight="1" ht="14.1">
      <c r="A78" s="25">
        <v>39</v>
      </c>
      <c r="B78" s="26">
        <v>4</v>
      </c>
      <c r="C78" s="15">
        <v>9</v>
      </c>
      <c r="D78" s="39">
        <v>25</v>
      </c>
      <c r="E78" s="28" t="s">
        <v>18</v>
      </c>
      <c r="F78" s="29" t="s">
        <v>19</v>
      </c>
      <c r="G78" s="30" t="s">
        <v>38</v>
      </c>
      <c r="H78" s="31">
        <f>IF((VALUE(G78)-VALUE(F78))&gt;=100,IF(MOD((VALUE(G78)-VALUE(F78)),100)=0,(VALUE(G78)-VALUE(F78))*0.6,IF((MOD(F78,100)&gt;0),(MOD((VALUE(G78)-VALUE(F78)),100)+(((VALUE(G78)-VALUE(F78))-MOD((VALUE(G78)-VALUE(F78)),100))*0.6))-40,MOD((VALUE(G78)-VALUE(F78)),100)+(((VALUE(G78)-VALUE(F78))-MOD((VALUE(G78)-VALUE(F78)),100))*0.6))),(VALUE(G78)-VALUE(F78)))</f>
      </c>
      <c r="I78" s="32" t="s">
        <v>53</v>
      </c>
      <c r="J78" s="32" t="s">
        <v>21</v>
      </c>
      <c r="K78" s="32" t="s">
        <v>22</v>
      </c>
      <c r="L78" s="32" t="s">
        <v>71</v>
      </c>
      <c r="M78" s="32" t="s">
        <v>24</v>
      </c>
      <c r="N78" s="32" t="s">
        <v>73</v>
      </c>
      <c r="O78" s="32" t="s">
        <v>54</v>
      </c>
      <c r="P78" s="33">
        <v>25</v>
      </c>
      <c r="Q78" s="24" t="s">
        <v>55</v>
      </c>
      <c r="R78" s="24" t="s">
        <v>56</v>
      </c>
      <c r="S78" s="11"/>
      <c r="T78" s="12"/>
    </row>
    <row x14ac:dyDescent="0.25" r="79" customHeight="1" ht="14.1">
      <c r="A79" s="25">
        <v>39</v>
      </c>
      <c r="B79" s="26">
        <v>4</v>
      </c>
      <c r="C79" s="15">
        <v>9</v>
      </c>
      <c r="D79" s="27">
        <v>25</v>
      </c>
      <c r="E79" s="28" t="s">
        <v>18</v>
      </c>
      <c r="F79" s="29" t="s">
        <v>19</v>
      </c>
      <c r="G79" s="30" t="s">
        <v>38</v>
      </c>
      <c r="H79" s="31">
        <f>IF((VALUE(G79)-VALUE(F79))&gt;=100,IF(MOD((VALUE(G79)-VALUE(F79)),100)=0,(VALUE(G79)-VALUE(F79))*0.6,IF((MOD(F79,100)&gt;0),(MOD((VALUE(G79)-VALUE(F79)),100)+(((VALUE(G79)-VALUE(F79))-MOD((VALUE(G79)-VALUE(F79)),100))*0.6))-40,MOD((VALUE(G79)-VALUE(F79)),100)+(((VALUE(G79)-VALUE(F79))-MOD((VALUE(G79)-VALUE(F79)),100))*0.6))),(VALUE(G79)-VALUE(F79)))</f>
      </c>
      <c r="I79" s="32" t="s">
        <v>57</v>
      </c>
      <c r="J79" s="32" t="s">
        <v>58</v>
      </c>
      <c r="K79" s="32" t="s">
        <v>22</v>
      </c>
      <c r="L79" s="32" t="s">
        <v>58</v>
      </c>
      <c r="M79" s="32" t="s">
        <v>24</v>
      </c>
      <c r="N79" s="38" t="s">
        <v>58</v>
      </c>
      <c r="O79" s="32" t="s">
        <v>59</v>
      </c>
      <c r="P79" s="33">
        <v>25</v>
      </c>
      <c r="Q79" s="24" t="s">
        <v>60</v>
      </c>
      <c r="R79" s="24" t="s">
        <v>61</v>
      </c>
      <c r="S79" s="11"/>
      <c r="T79" s="12"/>
    </row>
    <row x14ac:dyDescent="0.25" r="80" customHeight="1" ht="14.1">
      <c r="A80" s="25">
        <v>39</v>
      </c>
      <c r="B80" s="26">
        <v>4</v>
      </c>
      <c r="C80" s="15">
        <v>9</v>
      </c>
      <c r="D80" s="39">
        <v>25</v>
      </c>
      <c r="E80" s="28" t="s">
        <v>18</v>
      </c>
      <c r="F80" s="29" t="s">
        <v>38</v>
      </c>
      <c r="G80" s="30" t="s">
        <v>41</v>
      </c>
      <c r="H80" s="31">
        <f>IF((VALUE(G80)-VALUE(F80))&gt;=100,IF(MOD((VALUE(G80)-VALUE(F80)),100)=0,(VALUE(G80)-VALUE(F80))*0.6,IF((MOD(F80,100)&gt;0),(MOD((VALUE(G80)-VALUE(F80)),100)+(((VALUE(G80)-VALUE(F80))-MOD((VALUE(G80)-VALUE(F80)),100))*0.6))-40,MOD((VALUE(G80)-VALUE(F80)),100)+(((VALUE(G80)-VALUE(F80))-MOD((VALUE(G80)-VALUE(F80)),100))*0.6))),(VALUE(G80)-VALUE(F80)))</f>
      </c>
      <c r="I80" s="32" t="s">
        <v>53</v>
      </c>
      <c r="J80" s="32" t="s">
        <v>21</v>
      </c>
      <c r="K80" s="32" t="s">
        <v>22</v>
      </c>
      <c r="L80" s="32" t="s">
        <v>71</v>
      </c>
      <c r="M80" s="32" t="s">
        <v>24</v>
      </c>
      <c r="N80" s="32" t="s">
        <v>73</v>
      </c>
      <c r="O80" s="32" t="s">
        <v>59</v>
      </c>
      <c r="P80" s="33">
        <v>25</v>
      </c>
      <c r="Q80" s="34" t="s">
        <v>36</v>
      </c>
      <c r="R80" s="24" t="s">
        <v>52</v>
      </c>
      <c r="S80" s="11"/>
      <c r="T80" s="12"/>
    </row>
    <row x14ac:dyDescent="0.25" r="81" customHeight="1" ht="14.1">
      <c r="A81" s="25">
        <v>39</v>
      </c>
      <c r="B81" s="26">
        <v>4</v>
      </c>
      <c r="C81" s="15">
        <v>9</v>
      </c>
      <c r="D81" s="39">
        <v>25</v>
      </c>
      <c r="E81" s="28" t="s">
        <v>18</v>
      </c>
      <c r="F81" s="29" t="s">
        <v>28</v>
      </c>
      <c r="G81" s="30" t="s">
        <v>42</v>
      </c>
      <c r="H81" s="31">
        <f>IF((VALUE(G81)-VALUE(F81))&gt;=100,IF(MOD((VALUE(G81)-VALUE(F81)),100)=0,(VALUE(G81)-VALUE(F81))*0.6,IF((MOD(F81,100)&gt;0),(MOD((VALUE(G81)-VALUE(F81)),100)+(((VALUE(G81)-VALUE(F81))-MOD((VALUE(G81)-VALUE(F81)),100))*0.6))-40,MOD((VALUE(G81)-VALUE(F81)),100)+(((VALUE(G81)-VALUE(F81))-MOD((VALUE(G81)-VALUE(F81)),100))*0.6))),(VALUE(G81)-VALUE(F81)))</f>
      </c>
      <c r="I81" s="32" t="s">
        <v>53</v>
      </c>
      <c r="J81" s="32" t="s">
        <v>21</v>
      </c>
      <c r="K81" s="32" t="s">
        <v>22</v>
      </c>
      <c r="L81" s="32" t="s">
        <v>71</v>
      </c>
      <c r="M81" s="32" t="s">
        <v>24</v>
      </c>
      <c r="N81" s="32" t="s">
        <v>73</v>
      </c>
      <c r="O81" s="32" t="s">
        <v>25</v>
      </c>
      <c r="P81" s="33">
        <v>25</v>
      </c>
      <c r="Q81" s="34" t="s">
        <v>36</v>
      </c>
      <c r="R81" s="24" t="s">
        <v>52</v>
      </c>
      <c r="S81" s="11"/>
      <c r="T81" s="12"/>
    </row>
    <row x14ac:dyDescent="0.25" r="82" customHeight="1" ht="14.1">
      <c r="A82" s="25">
        <v>39</v>
      </c>
      <c r="B82" s="26">
        <v>4</v>
      </c>
      <c r="C82" s="15">
        <v>9</v>
      </c>
      <c r="D82" s="39">
        <v>25</v>
      </c>
      <c r="E82" s="28" t="s">
        <v>18</v>
      </c>
      <c r="F82" s="29" t="s">
        <v>28</v>
      </c>
      <c r="G82" s="30" t="s">
        <v>42</v>
      </c>
      <c r="H82" s="31">
        <f>IF((VALUE(G82)-VALUE(F82))&gt;=100,IF(MOD((VALUE(G82)-VALUE(F82)),100)=0,(VALUE(G82)-VALUE(F82))*0.6,IF((MOD(F82,100)&gt;0),(MOD((VALUE(G82)-VALUE(F82)),100)+(((VALUE(G82)-VALUE(F82))-MOD((VALUE(G82)-VALUE(F82)),100))*0.6))-40,MOD((VALUE(G82)-VALUE(F82)),100)+(((VALUE(G82)-VALUE(F82))-MOD((VALUE(G82)-VALUE(F82)),100))*0.6))),(VALUE(G82)-VALUE(F82)))</f>
      </c>
      <c r="I82" s="32" t="s">
        <v>53</v>
      </c>
      <c r="J82" s="32" t="s">
        <v>21</v>
      </c>
      <c r="K82" s="32" t="s">
        <v>22</v>
      </c>
      <c r="L82" s="32" t="s">
        <v>71</v>
      </c>
      <c r="M82" s="32" t="s">
        <v>24</v>
      </c>
      <c r="N82" s="32" t="s">
        <v>73</v>
      </c>
      <c r="O82" s="32" t="s">
        <v>54</v>
      </c>
      <c r="P82" s="33">
        <v>25</v>
      </c>
      <c r="Q82" s="24" t="s">
        <v>55</v>
      </c>
      <c r="R82" s="24" t="s">
        <v>56</v>
      </c>
      <c r="S82" s="11"/>
      <c r="T82" s="12"/>
    </row>
    <row x14ac:dyDescent="0.25" r="83" customHeight="1" ht="14.1">
      <c r="A83" s="25">
        <v>39</v>
      </c>
      <c r="B83" s="26">
        <v>4</v>
      </c>
      <c r="C83" s="15">
        <v>9</v>
      </c>
      <c r="D83" s="39">
        <v>25</v>
      </c>
      <c r="E83" s="28" t="s">
        <v>18</v>
      </c>
      <c r="F83" s="29" t="s">
        <v>42</v>
      </c>
      <c r="G83" s="30" t="s">
        <v>29</v>
      </c>
      <c r="H83" s="31">
        <f>IF((VALUE(G83)-VALUE(F83))&gt;=100,IF(MOD((VALUE(G83)-VALUE(F83)),100)=0,(VALUE(G83)-VALUE(F83))*0.6,IF((MOD(F83,100)&gt;0),(MOD((VALUE(G83)-VALUE(F83)),100)+(((VALUE(G83)-VALUE(F83))-MOD((VALUE(G83)-VALUE(F83)),100))*0.6))-40,MOD((VALUE(G83)-VALUE(F83)),100)+(((VALUE(G83)-VALUE(F83))-MOD((VALUE(G83)-VALUE(F83)),100))*0.6))),(VALUE(G83)-VALUE(F83)))</f>
      </c>
      <c r="I83" s="32" t="s">
        <v>53</v>
      </c>
      <c r="J83" s="32" t="s">
        <v>21</v>
      </c>
      <c r="K83" s="32" t="s">
        <v>22</v>
      </c>
      <c r="L83" s="32" t="s">
        <v>71</v>
      </c>
      <c r="M83" s="32" t="s">
        <v>24</v>
      </c>
      <c r="N83" s="32" t="s">
        <v>73</v>
      </c>
      <c r="O83" s="32" t="s">
        <v>59</v>
      </c>
      <c r="P83" s="33">
        <v>25</v>
      </c>
      <c r="Q83" s="24" t="s">
        <v>55</v>
      </c>
      <c r="R83" s="24" t="s">
        <v>52</v>
      </c>
      <c r="S83" s="11"/>
      <c r="T83" s="12"/>
    </row>
    <row x14ac:dyDescent="0.25" r="84" customHeight="1" ht="14.1">
      <c r="A84" s="25">
        <v>39</v>
      </c>
      <c r="B84" s="26">
        <v>4</v>
      </c>
      <c r="C84" s="15">
        <v>9</v>
      </c>
      <c r="D84" s="27">
        <v>25</v>
      </c>
      <c r="E84" s="28" t="s">
        <v>18</v>
      </c>
      <c r="F84" s="29" t="s">
        <v>42</v>
      </c>
      <c r="G84" s="30" t="s">
        <v>29</v>
      </c>
      <c r="H84" s="31">
        <f>IF((VALUE(G84)-VALUE(F84))&gt;=100,IF(MOD((VALUE(G84)-VALUE(F84)),100)=0,(VALUE(G84)-VALUE(F84))*0.6,IF((MOD(F84,100)&gt;0),(MOD((VALUE(G84)-VALUE(F84)),100)+(((VALUE(G84)-VALUE(F84))-MOD((VALUE(G84)-VALUE(F84)),100))*0.6))-40,MOD((VALUE(G84)-VALUE(F84)),100)+(((VALUE(G84)-VALUE(F84))-MOD((VALUE(G84)-VALUE(F84)),100))*0.6))),(VALUE(G84)-VALUE(F84)))</f>
      </c>
      <c r="I84" s="32" t="s">
        <v>57</v>
      </c>
      <c r="J84" s="32" t="s">
        <v>58</v>
      </c>
      <c r="K84" s="32" t="s">
        <v>22</v>
      </c>
      <c r="L84" s="32" t="s">
        <v>58</v>
      </c>
      <c r="M84" s="32" t="s">
        <v>24</v>
      </c>
      <c r="N84" s="38" t="s">
        <v>58</v>
      </c>
      <c r="O84" s="32" t="s">
        <v>25</v>
      </c>
      <c r="P84" s="33">
        <v>25</v>
      </c>
      <c r="Q84" s="24" t="s">
        <v>36</v>
      </c>
      <c r="R84" s="24" t="s">
        <v>61</v>
      </c>
      <c r="S84" s="11"/>
      <c r="T84" s="12"/>
    </row>
    <row x14ac:dyDescent="0.25" r="85" customHeight="1" ht="14.1">
      <c r="A85" s="25">
        <v>39</v>
      </c>
      <c r="B85" s="26">
        <v>4</v>
      </c>
      <c r="C85" s="15">
        <v>9</v>
      </c>
      <c r="D85" s="27">
        <v>25</v>
      </c>
      <c r="E85" s="28" t="s">
        <v>18</v>
      </c>
      <c r="F85" s="29" t="s">
        <v>29</v>
      </c>
      <c r="G85" s="30" t="s">
        <v>62</v>
      </c>
      <c r="H85" s="31">
        <f>IF((VALUE(G85)-VALUE(F85))&gt;=100,IF(MOD((VALUE(G85)-VALUE(F85)),100)=0,(VALUE(G85)-VALUE(F85))*0.6,IF((MOD(F85,100)&gt;0),(MOD((VALUE(G85)-VALUE(F85)),100)+(((VALUE(G85)-VALUE(F85))-MOD((VALUE(G85)-VALUE(F85)),100))*0.6))-40,MOD((VALUE(G85)-VALUE(F85)),100)+(((VALUE(G85)-VALUE(F85))-MOD((VALUE(G85)-VALUE(F85)),100))*0.6))),(VALUE(G85)-VALUE(F85)))</f>
      </c>
      <c r="I85" s="32" t="s">
        <v>57</v>
      </c>
      <c r="J85" s="32" t="s">
        <v>58</v>
      </c>
      <c r="K85" s="32" t="s">
        <v>22</v>
      </c>
      <c r="L85" s="32" t="s">
        <v>58</v>
      </c>
      <c r="M85" s="32" t="s">
        <v>24</v>
      </c>
      <c r="N85" s="38" t="s">
        <v>58</v>
      </c>
      <c r="O85" s="32" t="s">
        <v>54</v>
      </c>
      <c r="P85" s="33">
        <v>25</v>
      </c>
      <c r="Q85" s="24" t="s">
        <v>60</v>
      </c>
      <c r="R85" s="24" t="s">
        <v>61</v>
      </c>
      <c r="S85" s="11"/>
      <c r="T85" s="12"/>
    </row>
    <row x14ac:dyDescent="0.25" r="86" customHeight="1" ht="14.1">
      <c r="A86" s="25">
        <v>39</v>
      </c>
      <c r="B86" s="26">
        <v>4</v>
      </c>
      <c r="C86" s="15">
        <v>9</v>
      </c>
      <c r="D86" s="39">
        <v>26</v>
      </c>
      <c r="E86" s="28" t="s">
        <v>37</v>
      </c>
      <c r="F86" s="29" t="s">
        <v>19</v>
      </c>
      <c r="G86" s="30" t="s">
        <v>38</v>
      </c>
      <c r="H86" s="31">
        <f>IF((VALUE(G86)-VALUE(F86))&gt;=100,IF(MOD((VALUE(G86)-VALUE(F86)),100)=0,(VALUE(G86)-VALUE(F86))*0.6,IF((MOD(F86,100)&gt;0),(MOD((VALUE(G86)-VALUE(F86)),100)+(((VALUE(G86)-VALUE(F86))-MOD((VALUE(G86)-VALUE(F86)),100))*0.6))-40,MOD((VALUE(G86)-VALUE(F86)),100)+(((VALUE(G86)-VALUE(F86))-MOD((VALUE(G86)-VALUE(F86)),100))*0.6))),(VALUE(G86)-VALUE(F86)))</f>
      </c>
      <c r="I86" s="32" t="s">
        <v>53</v>
      </c>
      <c r="J86" s="32" t="s">
        <v>21</v>
      </c>
      <c r="K86" s="32" t="s">
        <v>22</v>
      </c>
      <c r="L86" s="32" t="s">
        <v>39</v>
      </c>
      <c r="M86" s="32" t="s">
        <v>24</v>
      </c>
      <c r="N86" s="32"/>
      <c r="O86" s="32" t="s">
        <v>25</v>
      </c>
      <c r="P86" s="33">
        <v>25</v>
      </c>
      <c r="Q86" s="24" t="s">
        <v>36</v>
      </c>
      <c r="R86" s="24" t="s">
        <v>40</v>
      </c>
      <c r="S86" s="11"/>
      <c r="T86" s="12"/>
    </row>
    <row x14ac:dyDescent="0.25" r="87" customHeight="1" ht="14.1">
      <c r="A87" s="25">
        <v>39</v>
      </c>
      <c r="B87" s="26">
        <v>4</v>
      </c>
      <c r="C87" s="15">
        <v>9</v>
      </c>
      <c r="D87" s="39">
        <v>26</v>
      </c>
      <c r="E87" s="28" t="s">
        <v>37</v>
      </c>
      <c r="F87" s="29" t="s">
        <v>38</v>
      </c>
      <c r="G87" s="30" t="s">
        <v>41</v>
      </c>
      <c r="H87" s="31">
        <f>IF((VALUE(G87)-VALUE(F87))&gt;=100,IF(MOD((VALUE(G87)-VALUE(F87)),100)=0,(VALUE(G87)-VALUE(F87))*0.6,IF((MOD(F87,100)&gt;0),(MOD((VALUE(G87)-VALUE(F87)),100)+(((VALUE(G87)-VALUE(F87))-MOD((VALUE(G87)-VALUE(F87)),100))*0.6))-40,MOD((VALUE(G87)-VALUE(F87)),100)+(((VALUE(G87)-VALUE(F87))-MOD((VALUE(G87)-VALUE(F87)),100))*0.6))),(VALUE(G87)-VALUE(F87)))</f>
      </c>
      <c r="I87" s="32" t="s">
        <v>53</v>
      </c>
      <c r="J87" s="32" t="s">
        <v>21</v>
      </c>
      <c r="K87" s="32" t="s">
        <v>22</v>
      </c>
      <c r="L87" s="32" t="s">
        <v>39</v>
      </c>
      <c r="M87" s="32" t="s">
        <v>24</v>
      </c>
      <c r="N87" s="32"/>
      <c r="O87" s="38" t="s">
        <v>30</v>
      </c>
      <c r="P87" s="33">
        <v>50</v>
      </c>
      <c r="Q87" s="34" t="s">
        <v>26</v>
      </c>
      <c r="R87" s="34" t="s">
        <v>40</v>
      </c>
      <c r="S87" s="11"/>
      <c r="T87" s="12"/>
    </row>
    <row x14ac:dyDescent="0.25" r="88" customHeight="1" ht="14.1">
      <c r="A88" s="25">
        <v>39</v>
      </c>
      <c r="B88" s="26">
        <v>4</v>
      </c>
      <c r="C88" s="15">
        <v>9</v>
      </c>
      <c r="D88" s="39">
        <v>26</v>
      </c>
      <c r="E88" s="28" t="s">
        <v>37</v>
      </c>
      <c r="F88" s="29" t="s">
        <v>28</v>
      </c>
      <c r="G88" s="30" t="s">
        <v>42</v>
      </c>
      <c r="H88" s="31">
        <f>IF((VALUE(G88)-VALUE(F88))&gt;=100,IF(MOD((VALUE(G88)-VALUE(F88)),100)=0,(VALUE(G88)-VALUE(F88))*0.6,IF((MOD(F88,100)&gt;0),(MOD((VALUE(G88)-VALUE(F88)),100)+(((VALUE(G88)-VALUE(F88))-MOD((VALUE(G88)-VALUE(F88)),100))*0.6))-40,MOD((VALUE(G88)-VALUE(F88)),100)+(((VALUE(G88)-VALUE(F88))-MOD((VALUE(G88)-VALUE(F88)),100))*0.6))),(VALUE(G88)-VALUE(F88)))</f>
      </c>
      <c r="I88" s="32" t="s">
        <v>53</v>
      </c>
      <c r="J88" s="32" t="s">
        <v>21</v>
      </c>
      <c r="K88" s="32" t="s">
        <v>22</v>
      </c>
      <c r="L88" s="32" t="s">
        <v>39</v>
      </c>
      <c r="M88" s="32" t="s">
        <v>24</v>
      </c>
      <c r="N88" s="32"/>
      <c r="O88" s="32" t="s">
        <v>25</v>
      </c>
      <c r="P88" s="33">
        <v>25</v>
      </c>
      <c r="Q88" s="34" t="s">
        <v>36</v>
      </c>
      <c r="R88" s="34" t="s">
        <v>40</v>
      </c>
      <c r="S88" s="11"/>
      <c r="T88" s="12"/>
    </row>
    <row x14ac:dyDescent="0.25" r="89" customHeight="1" ht="14.1">
      <c r="A89" s="25">
        <v>39</v>
      </c>
      <c r="B89" s="26">
        <v>4</v>
      </c>
      <c r="C89" s="15">
        <v>9</v>
      </c>
      <c r="D89" s="39">
        <v>26</v>
      </c>
      <c r="E89" s="28" t="s">
        <v>37</v>
      </c>
      <c r="F89" s="29" t="s">
        <v>42</v>
      </c>
      <c r="G89" s="30" t="s">
        <v>29</v>
      </c>
      <c r="H89" s="31">
        <f>IF((VALUE(G89)-VALUE(F89))&gt;=100,IF(MOD((VALUE(G89)-VALUE(F89)),100)=0,(VALUE(G89)-VALUE(F89))*0.6,IF((MOD(F89,100)&gt;0),(MOD((VALUE(G89)-VALUE(F89)),100)+(((VALUE(G89)-VALUE(F89))-MOD((VALUE(G89)-VALUE(F89)),100))*0.6))-40,MOD((VALUE(G89)-VALUE(F89)),100)+(((VALUE(G89)-VALUE(F89))-MOD((VALUE(G89)-VALUE(F89)),100))*0.6))),(VALUE(G89)-VALUE(F89)))</f>
      </c>
      <c r="I89" s="32" t="s">
        <v>53</v>
      </c>
      <c r="J89" s="32" t="s">
        <v>21</v>
      </c>
      <c r="K89" s="32" t="s">
        <v>22</v>
      </c>
      <c r="L89" s="32" t="s">
        <v>39</v>
      </c>
      <c r="M89" s="32" t="s">
        <v>24</v>
      </c>
      <c r="N89" s="32"/>
      <c r="O89" s="38" t="s">
        <v>30</v>
      </c>
      <c r="P89" s="33">
        <v>50</v>
      </c>
      <c r="Q89" s="24" t="s">
        <v>26</v>
      </c>
      <c r="R89" s="34" t="s">
        <v>40</v>
      </c>
      <c r="S89" s="11"/>
      <c r="T89" s="12"/>
    </row>
    <row x14ac:dyDescent="0.25" r="90" customHeight="1" ht="14.1">
      <c r="A90" s="25">
        <v>39</v>
      </c>
      <c r="B90" s="26">
        <v>4</v>
      </c>
      <c r="C90" s="15">
        <v>9</v>
      </c>
      <c r="D90" s="39">
        <v>27</v>
      </c>
      <c r="E90" s="28" t="s">
        <v>43</v>
      </c>
      <c r="F90" s="29" t="s">
        <v>19</v>
      </c>
      <c r="G90" s="30" t="s">
        <v>38</v>
      </c>
      <c r="H90" s="31">
        <f>IF((VALUE(G90)-VALUE(F90))&gt;=100,IF(MOD((VALUE(G90)-VALUE(F90)),100)=0,(VALUE(G90)-VALUE(F90))*0.6,IF((MOD(F90,100)&gt;0),(MOD((VALUE(G90)-VALUE(F90)),100)+(((VALUE(G90)-VALUE(F90))-MOD((VALUE(G90)-VALUE(F90)),100))*0.6))-40,MOD((VALUE(G90)-VALUE(F90)),100)+(((VALUE(G90)-VALUE(F90))-MOD((VALUE(G90)-VALUE(F90)),100))*0.6))),(VALUE(G90)-VALUE(F90)))</f>
      </c>
      <c r="I90" s="32" t="s">
        <v>53</v>
      </c>
      <c r="J90" s="32" t="s">
        <v>21</v>
      </c>
      <c r="K90" s="32" t="s">
        <v>22</v>
      </c>
      <c r="L90" s="32" t="s">
        <v>71</v>
      </c>
      <c r="M90" s="32" t="s">
        <v>24</v>
      </c>
      <c r="N90" s="32" t="s">
        <v>74</v>
      </c>
      <c r="O90" s="32" t="s">
        <v>25</v>
      </c>
      <c r="P90" s="33">
        <v>25</v>
      </c>
      <c r="Q90" s="24" t="s">
        <v>36</v>
      </c>
      <c r="R90" s="24" t="s">
        <v>52</v>
      </c>
      <c r="S90" s="11"/>
      <c r="T90" s="12"/>
    </row>
    <row x14ac:dyDescent="0.25" r="91" customHeight="1" ht="14.1">
      <c r="A91" s="25">
        <v>39</v>
      </c>
      <c r="B91" s="26">
        <v>4</v>
      </c>
      <c r="C91" s="15">
        <v>9</v>
      </c>
      <c r="D91" s="39">
        <v>27</v>
      </c>
      <c r="E91" s="28" t="s">
        <v>43</v>
      </c>
      <c r="F91" s="29" t="s">
        <v>19</v>
      </c>
      <c r="G91" s="30" t="s">
        <v>38</v>
      </c>
      <c r="H91" s="31">
        <f>IF((VALUE(G91)-VALUE(F91))&gt;=100,IF(MOD((VALUE(G91)-VALUE(F91)),100)=0,(VALUE(G91)-VALUE(F91))*0.6,IF((MOD(F91,100)&gt;0),(MOD((VALUE(G91)-VALUE(F91)),100)+(((VALUE(G91)-VALUE(F91))-MOD((VALUE(G91)-VALUE(F91)),100))*0.6))-40,MOD((VALUE(G91)-VALUE(F91)),100)+(((VALUE(G91)-VALUE(F91))-MOD((VALUE(G91)-VALUE(F91)),100))*0.6))),(VALUE(G91)-VALUE(F91)))</f>
      </c>
      <c r="I91" s="32" t="s">
        <v>53</v>
      </c>
      <c r="J91" s="32" t="s">
        <v>21</v>
      </c>
      <c r="K91" s="32" t="s">
        <v>22</v>
      </c>
      <c r="L91" s="32" t="s">
        <v>71</v>
      </c>
      <c r="M91" s="32" t="s">
        <v>24</v>
      </c>
      <c r="N91" s="32" t="s">
        <v>74</v>
      </c>
      <c r="O91" s="32" t="s">
        <v>54</v>
      </c>
      <c r="P91" s="33">
        <v>25</v>
      </c>
      <c r="Q91" s="24" t="s">
        <v>55</v>
      </c>
      <c r="R91" s="24" t="s">
        <v>56</v>
      </c>
      <c r="S91" s="11"/>
      <c r="T91" s="12"/>
    </row>
    <row x14ac:dyDescent="0.25" r="92" customHeight="1" ht="14.1">
      <c r="A92" s="25">
        <v>39</v>
      </c>
      <c r="B92" s="26">
        <v>4</v>
      </c>
      <c r="C92" s="15">
        <v>9</v>
      </c>
      <c r="D92" s="39">
        <v>27</v>
      </c>
      <c r="E92" s="28" t="s">
        <v>43</v>
      </c>
      <c r="F92" s="29" t="s">
        <v>38</v>
      </c>
      <c r="G92" s="30" t="s">
        <v>41</v>
      </c>
      <c r="H92" s="31">
        <f>IF((VALUE(G92)-VALUE(F92))&gt;=100,IF(MOD((VALUE(G92)-VALUE(F92)),100)=0,(VALUE(G92)-VALUE(F92))*0.6,IF((MOD(F92,100)&gt;0),(MOD((VALUE(G92)-VALUE(F92)),100)+(((VALUE(G92)-VALUE(F92))-MOD((VALUE(G92)-VALUE(F92)),100))*0.6))-40,MOD((VALUE(G92)-VALUE(F92)),100)+(((VALUE(G92)-VALUE(F92))-MOD((VALUE(G92)-VALUE(F92)),100))*0.6))),(VALUE(G92)-VALUE(F92)))</f>
      </c>
      <c r="I92" s="32" t="s">
        <v>53</v>
      </c>
      <c r="J92" s="32" t="s">
        <v>21</v>
      </c>
      <c r="K92" s="32" t="s">
        <v>22</v>
      </c>
      <c r="L92" s="32" t="s">
        <v>71</v>
      </c>
      <c r="M92" s="32" t="s">
        <v>24</v>
      </c>
      <c r="N92" s="32" t="s">
        <v>74</v>
      </c>
      <c r="O92" s="32" t="s">
        <v>59</v>
      </c>
      <c r="P92" s="33">
        <v>25</v>
      </c>
      <c r="Q92" s="34" t="s">
        <v>36</v>
      </c>
      <c r="R92" s="24" t="s">
        <v>52</v>
      </c>
      <c r="S92" s="11"/>
      <c r="T92" s="12"/>
    </row>
    <row x14ac:dyDescent="0.25" r="93" customHeight="1" ht="14.1">
      <c r="A93" s="25">
        <v>39</v>
      </c>
      <c r="B93" s="26">
        <v>4</v>
      </c>
      <c r="C93" s="15">
        <v>9</v>
      </c>
      <c r="D93" s="39">
        <v>27</v>
      </c>
      <c r="E93" s="28" t="s">
        <v>43</v>
      </c>
      <c r="F93" s="29" t="s">
        <v>28</v>
      </c>
      <c r="G93" s="30" t="s">
        <v>42</v>
      </c>
      <c r="H93" s="31">
        <f>IF((VALUE(G93)-VALUE(F93))&gt;=100,IF(MOD((VALUE(G93)-VALUE(F93)),100)=0,(VALUE(G93)-VALUE(F93))*0.6,IF((MOD(F93,100)&gt;0),(MOD((VALUE(G93)-VALUE(F93)),100)+(((VALUE(G93)-VALUE(F93))-MOD((VALUE(G93)-VALUE(F93)),100))*0.6))-40,MOD((VALUE(G93)-VALUE(F93)),100)+(((VALUE(G93)-VALUE(F93))-MOD((VALUE(G93)-VALUE(F93)),100))*0.6))),(VALUE(G93)-VALUE(F93)))</f>
      </c>
      <c r="I93" s="32" t="s">
        <v>53</v>
      </c>
      <c r="J93" s="32" t="s">
        <v>21</v>
      </c>
      <c r="K93" s="32" t="s">
        <v>22</v>
      </c>
      <c r="L93" s="32" t="s">
        <v>71</v>
      </c>
      <c r="M93" s="32" t="s">
        <v>24</v>
      </c>
      <c r="N93" s="32" t="s">
        <v>74</v>
      </c>
      <c r="O93" s="32" t="s">
        <v>25</v>
      </c>
      <c r="P93" s="33">
        <v>25</v>
      </c>
      <c r="Q93" s="34" t="s">
        <v>36</v>
      </c>
      <c r="R93" s="24" t="s">
        <v>52</v>
      </c>
      <c r="S93" s="11"/>
      <c r="T93" s="12"/>
    </row>
    <row x14ac:dyDescent="0.25" r="94" customHeight="1" ht="14.1">
      <c r="A94" s="25">
        <v>39</v>
      </c>
      <c r="B94" s="26">
        <v>4</v>
      </c>
      <c r="C94" s="15">
        <v>9</v>
      </c>
      <c r="D94" s="39">
        <v>27</v>
      </c>
      <c r="E94" s="28" t="s">
        <v>43</v>
      </c>
      <c r="F94" s="29" t="s">
        <v>28</v>
      </c>
      <c r="G94" s="30" t="s">
        <v>42</v>
      </c>
      <c r="H94" s="31">
        <f>IF((VALUE(G94)-VALUE(F94))&gt;=100,IF(MOD((VALUE(G94)-VALUE(F94)),100)=0,(VALUE(G94)-VALUE(F94))*0.6,IF((MOD(F94,100)&gt;0),(MOD((VALUE(G94)-VALUE(F94)),100)+(((VALUE(G94)-VALUE(F94))-MOD((VALUE(G94)-VALUE(F94)),100))*0.6))-40,MOD((VALUE(G94)-VALUE(F94)),100)+(((VALUE(G94)-VALUE(F94))-MOD((VALUE(G94)-VALUE(F94)),100))*0.6))),(VALUE(G94)-VALUE(F94)))</f>
      </c>
      <c r="I94" s="32" t="s">
        <v>53</v>
      </c>
      <c r="J94" s="32" t="s">
        <v>21</v>
      </c>
      <c r="K94" s="32" t="s">
        <v>22</v>
      </c>
      <c r="L94" s="32" t="s">
        <v>71</v>
      </c>
      <c r="M94" s="32" t="s">
        <v>24</v>
      </c>
      <c r="N94" s="32" t="s">
        <v>74</v>
      </c>
      <c r="O94" s="32" t="s">
        <v>54</v>
      </c>
      <c r="P94" s="33">
        <v>25</v>
      </c>
      <c r="Q94" s="24" t="s">
        <v>55</v>
      </c>
      <c r="R94" s="24" t="s">
        <v>56</v>
      </c>
      <c r="S94" s="11"/>
      <c r="T94" s="12"/>
    </row>
    <row x14ac:dyDescent="0.25" r="95" customHeight="1" ht="14.1">
      <c r="A95" s="25">
        <v>39</v>
      </c>
      <c r="B95" s="26">
        <v>4</v>
      </c>
      <c r="C95" s="15">
        <v>9</v>
      </c>
      <c r="D95" s="39">
        <v>27</v>
      </c>
      <c r="E95" s="28" t="s">
        <v>43</v>
      </c>
      <c r="F95" s="29" t="s">
        <v>42</v>
      </c>
      <c r="G95" s="30" t="s">
        <v>29</v>
      </c>
      <c r="H95" s="31">
        <f>IF((VALUE(G95)-VALUE(F95))&gt;=100,IF(MOD((VALUE(G95)-VALUE(F95)),100)=0,(VALUE(G95)-VALUE(F95))*0.6,IF((MOD(F95,100)&gt;0),(MOD((VALUE(G95)-VALUE(F95)),100)+(((VALUE(G95)-VALUE(F95))-MOD((VALUE(G95)-VALUE(F95)),100))*0.6))-40,MOD((VALUE(G95)-VALUE(F95)),100)+(((VALUE(G95)-VALUE(F95))-MOD((VALUE(G95)-VALUE(F95)),100))*0.6))),(VALUE(G95)-VALUE(F95)))</f>
      </c>
      <c r="I95" s="32" t="s">
        <v>53</v>
      </c>
      <c r="J95" s="32" t="s">
        <v>21</v>
      </c>
      <c r="K95" s="32" t="s">
        <v>22</v>
      </c>
      <c r="L95" s="32" t="s">
        <v>71</v>
      </c>
      <c r="M95" s="32" t="s">
        <v>24</v>
      </c>
      <c r="N95" s="32" t="s">
        <v>74</v>
      </c>
      <c r="O95" s="32" t="s">
        <v>59</v>
      </c>
      <c r="P95" s="33">
        <v>25</v>
      </c>
      <c r="Q95" s="24" t="s">
        <v>55</v>
      </c>
      <c r="R95" s="24" t="s">
        <v>52</v>
      </c>
      <c r="S95" s="11"/>
      <c r="T95" s="12"/>
    </row>
    <row x14ac:dyDescent="0.25" r="96" customHeight="1" ht="14.1">
      <c r="A96" s="25">
        <v>39</v>
      </c>
      <c r="B96" s="26">
        <v>4</v>
      </c>
      <c r="C96" s="15">
        <v>9</v>
      </c>
      <c r="D96" s="39">
        <v>28</v>
      </c>
      <c r="E96" s="28" t="s">
        <v>47</v>
      </c>
      <c r="F96" s="29" t="s">
        <v>19</v>
      </c>
      <c r="G96" s="30" t="s">
        <v>38</v>
      </c>
      <c r="H96" s="31">
        <f>IF((VALUE(G96)-VALUE(F96))&gt;=100,IF(MOD((VALUE(G96)-VALUE(F96)),100)=0,(VALUE(G96)-VALUE(F96))*0.6,IF((MOD(F96,100)&gt;0),(MOD((VALUE(G96)-VALUE(F96)),100)+(((VALUE(G96)-VALUE(F96))-MOD((VALUE(G96)-VALUE(F96)),100))*0.6))-40,MOD((VALUE(G96)-VALUE(F96)),100)+(((VALUE(G96)-VALUE(F96))-MOD((VALUE(G96)-VALUE(F96)),100))*0.6))),(VALUE(G96)-VALUE(F96)))</f>
      </c>
      <c r="I96" s="32" t="s">
        <v>20</v>
      </c>
      <c r="J96" s="32" t="s">
        <v>66</v>
      </c>
      <c r="K96" s="32" t="s">
        <v>67</v>
      </c>
      <c r="L96" s="32" t="s">
        <v>75</v>
      </c>
      <c r="M96" s="32" t="s">
        <v>24</v>
      </c>
      <c r="N96" s="32" t="s">
        <v>75</v>
      </c>
      <c r="O96" s="32" t="s">
        <v>25</v>
      </c>
      <c r="P96" s="33">
        <v>25</v>
      </c>
      <c r="Q96" s="24" t="s">
        <v>36</v>
      </c>
      <c r="R96" s="24" t="s">
        <v>64</v>
      </c>
      <c r="S96" s="11"/>
      <c r="T96" s="12"/>
    </row>
    <row x14ac:dyDescent="0.25" r="97" customHeight="1" ht="14.1">
      <c r="A97" s="25">
        <v>39</v>
      </c>
      <c r="B97" s="26">
        <v>4</v>
      </c>
      <c r="C97" s="15">
        <v>9</v>
      </c>
      <c r="D97" s="39">
        <v>28</v>
      </c>
      <c r="E97" s="28" t="s">
        <v>47</v>
      </c>
      <c r="F97" s="29" t="s">
        <v>38</v>
      </c>
      <c r="G97" s="30" t="s">
        <v>41</v>
      </c>
      <c r="H97" s="31">
        <f>IF((VALUE(G97)-VALUE(F97))&gt;=100,IF(MOD((VALUE(G97)-VALUE(F97)),100)=0,(VALUE(G97)-VALUE(F97))*0.6,IF((MOD(F97,100)&gt;0),(MOD((VALUE(G97)-VALUE(F97)),100)+(((VALUE(G97)-VALUE(F97))-MOD((VALUE(G97)-VALUE(F97)),100))*0.6))-40,MOD((VALUE(G97)-VALUE(F97)),100)+(((VALUE(G97)-VALUE(F97))-MOD((VALUE(G97)-VALUE(F97)),100))*0.6))),(VALUE(G97)-VALUE(F97)))</f>
      </c>
      <c r="I97" s="32" t="s">
        <v>20</v>
      </c>
      <c r="J97" s="32" t="s">
        <v>66</v>
      </c>
      <c r="K97" s="32" t="s">
        <v>67</v>
      </c>
      <c r="L97" s="32" t="s">
        <v>75</v>
      </c>
      <c r="M97" s="32" t="s">
        <v>24</v>
      </c>
      <c r="N97" s="32" t="s">
        <v>75</v>
      </c>
      <c r="O97" s="38" t="s">
        <v>30</v>
      </c>
      <c r="P97" s="33">
        <v>50</v>
      </c>
      <c r="Q97" s="34" t="s">
        <v>26</v>
      </c>
      <c r="R97" s="24" t="s">
        <v>64</v>
      </c>
      <c r="S97" s="11"/>
      <c r="T97" s="12"/>
    </row>
    <row x14ac:dyDescent="0.25" r="98" customHeight="1" ht="14.1">
      <c r="A98" s="25">
        <v>39</v>
      </c>
      <c r="B98" s="26">
        <v>4</v>
      </c>
      <c r="C98" s="15">
        <v>9</v>
      </c>
      <c r="D98" s="39">
        <v>28</v>
      </c>
      <c r="E98" s="28" t="s">
        <v>47</v>
      </c>
      <c r="F98" s="29" t="s">
        <v>28</v>
      </c>
      <c r="G98" s="30" t="s">
        <v>42</v>
      </c>
      <c r="H98" s="31">
        <f>IF((VALUE(G98)-VALUE(F98))&gt;=100,IF(MOD((VALUE(G98)-VALUE(F98)),100)=0,(VALUE(G98)-VALUE(F98))*0.6,IF((MOD(F98,100)&gt;0),(MOD((VALUE(G98)-VALUE(F98)),100)+(((VALUE(G98)-VALUE(F98))-MOD((VALUE(G98)-VALUE(F98)),100))*0.6))-40,MOD((VALUE(G98)-VALUE(F98)),100)+(((VALUE(G98)-VALUE(F98))-MOD((VALUE(G98)-VALUE(F98)),100))*0.6))),(VALUE(G98)-VALUE(F98)))</f>
      </c>
      <c r="I98" s="32" t="s">
        <v>20</v>
      </c>
      <c r="J98" s="32" t="s">
        <v>66</v>
      </c>
      <c r="K98" s="32" t="s">
        <v>67</v>
      </c>
      <c r="L98" s="32" t="s">
        <v>75</v>
      </c>
      <c r="M98" s="32" t="s">
        <v>24</v>
      </c>
      <c r="N98" s="32" t="s">
        <v>75</v>
      </c>
      <c r="O98" s="32" t="s">
        <v>25</v>
      </c>
      <c r="P98" s="33">
        <v>25</v>
      </c>
      <c r="Q98" s="34" t="s">
        <v>36</v>
      </c>
      <c r="R98" s="24" t="s">
        <v>64</v>
      </c>
      <c r="S98" s="11"/>
      <c r="T98" s="12"/>
    </row>
    <row x14ac:dyDescent="0.25" r="99" customHeight="1" ht="14.1">
      <c r="A99" s="25">
        <v>39</v>
      </c>
      <c r="B99" s="26">
        <v>4</v>
      </c>
      <c r="C99" s="15">
        <v>9</v>
      </c>
      <c r="D99" s="39">
        <v>28</v>
      </c>
      <c r="E99" s="28" t="s">
        <v>47</v>
      </c>
      <c r="F99" s="29" t="s">
        <v>42</v>
      </c>
      <c r="G99" s="30" t="s">
        <v>29</v>
      </c>
      <c r="H99" s="31">
        <f>IF((VALUE(G99)-VALUE(F99))&gt;=100,IF(MOD((VALUE(G99)-VALUE(F99)),100)=0,(VALUE(G99)-VALUE(F99))*0.6,IF((MOD(F99,100)&gt;0),(MOD((VALUE(G99)-VALUE(F99)),100)+(((VALUE(G99)-VALUE(F99))-MOD((VALUE(G99)-VALUE(F99)),100))*0.6))-40,MOD((VALUE(G99)-VALUE(F99)),100)+(((VALUE(G99)-VALUE(F99))-MOD((VALUE(G99)-VALUE(F99)),100))*0.6))),(VALUE(G99)-VALUE(F99)))</f>
      </c>
      <c r="I99" s="32" t="s">
        <v>20</v>
      </c>
      <c r="J99" s="32" t="s">
        <v>66</v>
      </c>
      <c r="K99" s="32" t="s">
        <v>67</v>
      </c>
      <c r="L99" s="32" t="s">
        <v>75</v>
      </c>
      <c r="M99" s="32" t="s">
        <v>24</v>
      </c>
      <c r="N99" s="32" t="s">
        <v>75</v>
      </c>
      <c r="O99" s="38" t="s">
        <v>30</v>
      </c>
      <c r="P99" s="33">
        <v>50</v>
      </c>
      <c r="Q99" s="24" t="s">
        <v>26</v>
      </c>
      <c r="R99" s="24" t="s">
        <v>64</v>
      </c>
      <c r="S99" s="11"/>
      <c r="T99" s="12"/>
    </row>
    <row x14ac:dyDescent="0.25" r="100" customHeight="1" ht="14.1">
      <c r="A100" s="25">
        <v>39</v>
      </c>
      <c r="B100" s="26">
        <v>4</v>
      </c>
      <c r="C100" s="15">
        <v>9</v>
      </c>
      <c r="D100" s="39">
        <v>29</v>
      </c>
      <c r="E100" s="28" t="s">
        <v>48</v>
      </c>
      <c r="F100" s="29" t="s">
        <v>19</v>
      </c>
      <c r="G100" s="30" t="s">
        <v>38</v>
      </c>
      <c r="H100" s="31">
        <f>IF((VALUE(G100)-VALUE(F100))&gt;=100,IF(MOD((VALUE(G100)-VALUE(F100)),100)=0,(VALUE(G100)-VALUE(F100))*0.6,IF((MOD(F100,100)&gt;0),(MOD((VALUE(G100)-VALUE(F100)),100)+(((VALUE(G100)-VALUE(F100))-MOD((VALUE(G100)-VALUE(F100)),100))*0.6))-40,MOD((VALUE(G100)-VALUE(F100)),100)+(((VALUE(G100)-VALUE(F100))-MOD((VALUE(G100)-VALUE(F100)),100))*0.6))),(VALUE(G100)-VALUE(F100)))</f>
      </c>
      <c r="I100" s="32" t="s">
        <v>53</v>
      </c>
      <c r="J100" s="32" t="s">
        <v>21</v>
      </c>
      <c r="K100" s="32" t="s">
        <v>22</v>
      </c>
      <c r="L100" s="32" t="s">
        <v>71</v>
      </c>
      <c r="M100" s="32" t="s">
        <v>24</v>
      </c>
      <c r="N100" s="32" t="s">
        <v>76</v>
      </c>
      <c r="O100" s="32" t="s">
        <v>25</v>
      </c>
      <c r="P100" s="33">
        <v>25</v>
      </c>
      <c r="Q100" s="24" t="s">
        <v>36</v>
      </c>
      <c r="R100" s="24" t="s">
        <v>56</v>
      </c>
      <c r="S100" s="11"/>
      <c r="T100" s="12"/>
    </row>
    <row x14ac:dyDescent="0.25" r="101" customHeight="1" ht="14.1">
      <c r="A101" s="25">
        <v>39</v>
      </c>
      <c r="B101" s="26">
        <v>4</v>
      </c>
      <c r="C101" s="15">
        <v>9</v>
      </c>
      <c r="D101" s="39">
        <v>29</v>
      </c>
      <c r="E101" s="28" t="s">
        <v>48</v>
      </c>
      <c r="F101" s="29" t="s">
        <v>19</v>
      </c>
      <c r="G101" s="30" t="s">
        <v>38</v>
      </c>
      <c r="H101" s="31">
        <f>IF((VALUE(G101)-VALUE(F101))&gt;=100,IF(MOD((VALUE(G101)-VALUE(F101)),100)=0,(VALUE(G101)-VALUE(F101))*0.6,IF((MOD(F101,100)&gt;0),(MOD((VALUE(G101)-VALUE(F101)),100)+(((VALUE(G101)-VALUE(F101))-MOD((VALUE(G101)-VALUE(F101)),100))*0.6))-40,MOD((VALUE(G101)-VALUE(F101)),100)+(((VALUE(G101)-VALUE(F101))-MOD((VALUE(G101)-VALUE(F101)),100))*0.6))),(VALUE(G101)-VALUE(F101)))</f>
      </c>
      <c r="I101" s="32" t="s">
        <v>53</v>
      </c>
      <c r="J101" s="32" t="s">
        <v>21</v>
      </c>
      <c r="K101" s="32" t="s">
        <v>22</v>
      </c>
      <c r="L101" s="32" t="s">
        <v>71</v>
      </c>
      <c r="M101" s="32" t="s">
        <v>24</v>
      </c>
      <c r="N101" s="32" t="s">
        <v>76</v>
      </c>
      <c r="O101" s="32" t="s">
        <v>54</v>
      </c>
      <c r="P101" s="33">
        <v>25</v>
      </c>
      <c r="Q101" s="24" t="s">
        <v>55</v>
      </c>
      <c r="R101" s="24" t="s">
        <v>64</v>
      </c>
      <c r="S101" s="11"/>
      <c r="T101" s="12"/>
    </row>
    <row x14ac:dyDescent="0.25" r="102" customHeight="1" ht="14.1">
      <c r="A102" s="25">
        <v>39</v>
      </c>
      <c r="B102" s="26">
        <v>4</v>
      </c>
      <c r="C102" s="15">
        <v>9</v>
      </c>
      <c r="D102" s="39">
        <v>29</v>
      </c>
      <c r="E102" s="28" t="s">
        <v>48</v>
      </c>
      <c r="F102" s="29" t="s">
        <v>38</v>
      </c>
      <c r="G102" s="30" t="s">
        <v>41</v>
      </c>
      <c r="H102" s="31">
        <f>IF((VALUE(G102)-VALUE(F102))&gt;=100,IF(MOD((VALUE(G102)-VALUE(F102)),100)=0,(VALUE(G102)-VALUE(F102))*0.6,IF((MOD(F102,100)&gt;0),(MOD((VALUE(G102)-VALUE(F102)),100)+(((VALUE(G102)-VALUE(F102))-MOD((VALUE(G102)-VALUE(F102)),100))*0.6))-40,MOD((VALUE(G102)-VALUE(F102)),100)+(((VALUE(G102)-VALUE(F102))-MOD((VALUE(G102)-VALUE(F102)),100))*0.6))),(VALUE(G102)-VALUE(F102)))</f>
      </c>
      <c r="I102" s="32" t="s">
        <v>53</v>
      </c>
      <c r="J102" s="32" t="s">
        <v>21</v>
      </c>
      <c r="K102" s="32" t="s">
        <v>22</v>
      </c>
      <c r="L102" s="32" t="s">
        <v>71</v>
      </c>
      <c r="M102" s="32" t="s">
        <v>24</v>
      </c>
      <c r="N102" s="32" t="s">
        <v>76</v>
      </c>
      <c r="O102" s="32" t="s">
        <v>59</v>
      </c>
      <c r="P102" s="33">
        <v>25</v>
      </c>
      <c r="Q102" s="34" t="s">
        <v>36</v>
      </c>
      <c r="R102" s="24" t="s">
        <v>56</v>
      </c>
      <c r="S102" s="11"/>
      <c r="T102" s="12"/>
    </row>
    <row x14ac:dyDescent="0.25" r="103" customHeight="1" ht="14.1">
      <c r="A103" s="25">
        <v>39</v>
      </c>
      <c r="B103" s="26">
        <v>4</v>
      </c>
      <c r="C103" s="15">
        <v>9</v>
      </c>
      <c r="D103" s="39">
        <v>29</v>
      </c>
      <c r="E103" s="28" t="s">
        <v>48</v>
      </c>
      <c r="F103" s="29" t="s">
        <v>28</v>
      </c>
      <c r="G103" s="30" t="s">
        <v>42</v>
      </c>
      <c r="H103" s="31">
        <f>IF((VALUE(G103)-VALUE(F103))&gt;=100,IF(MOD((VALUE(G103)-VALUE(F103)),100)=0,(VALUE(G103)-VALUE(F103))*0.6,IF((MOD(F103,100)&gt;0),(MOD((VALUE(G103)-VALUE(F103)),100)+(((VALUE(G103)-VALUE(F103))-MOD((VALUE(G103)-VALUE(F103)),100))*0.6))-40,MOD((VALUE(G103)-VALUE(F103)),100)+(((VALUE(G103)-VALUE(F103))-MOD((VALUE(G103)-VALUE(F103)),100))*0.6))),(VALUE(G103)-VALUE(F103)))</f>
      </c>
      <c r="I103" s="32" t="s">
        <v>53</v>
      </c>
      <c r="J103" s="32" t="s">
        <v>21</v>
      </c>
      <c r="K103" s="32" t="s">
        <v>22</v>
      </c>
      <c r="L103" s="32" t="s">
        <v>71</v>
      </c>
      <c r="M103" s="32" t="s">
        <v>24</v>
      </c>
      <c r="N103" s="32" t="s">
        <v>76</v>
      </c>
      <c r="O103" s="32" t="s">
        <v>25</v>
      </c>
      <c r="P103" s="33">
        <v>25</v>
      </c>
      <c r="Q103" s="34" t="s">
        <v>36</v>
      </c>
      <c r="R103" s="24" t="s">
        <v>56</v>
      </c>
      <c r="S103" s="11"/>
      <c r="T103" s="12"/>
    </row>
    <row x14ac:dyDescent="0.25" r="104" customHeight="1" ht="14.1">
      <c r="A104" s="25">
        <v>39</v>
      </c>
      <c r="B104" s="26">
        <v>4</v>
      </c>
      <c r="C104" s="15">
        <v>9</v>
      </c>
      <c r="D104" s="39">
        <v>29</v>
      </c>
      <c r="E104" s="28" t="s">
        <v>48</v>
      </c>
      <c r="F104" s="29" t="s">
        <v>28</v>
      </c>
      <c r="G104" s="30" t="s">
        <v>42</v>
      </c>
      <c r="H104" s="31">
        <f>IF((VALUE(G104)-VALUE(F104))&gt;=100,IF(MOD((VALUE(G104)-VALUE(F104)),100)=0,(VALUE(G104)-VALUE(F104))*0.6,IF((MOD(F104,100)&gt;0),(MOD((VALUE(G104)-VALUE(F104)),100)+(((VALUE(G104)-VALUE(F104))-MOD((VALUE(G104)-VALUE(F104)),100))*0.6))-40,MOD((VALUE(G104)-VALUE(F104)),100)+(((VALUE(G104)-VALUE(F104))-MOD((VALUE(G104)-VALUE(F104)),100))*0.6))),(VALUE(G104)-VALUE(F104)))</f>
      </c>
      <c r="I104" s="32" t="s">
        <v>53</v>
      </c>
      <c r="J104" s="32" t="s">
        <v>21</v>
      </c>
      <c r="K104" s="32" t="s">
        <v>22</v>
      </c>
      <c r="L104" s="32" t="s">
        <v>71</v>
      </c>
      <c r="M104" s="32" t="s">
        <v>24</v>
      </c>
      <c r="N104" s="32" t="s">
        <v>76</v>
      </c>
      <c r="O104" s="32" t="s">
        <v>54</v>
      </c>
      <c r="P104" s="33">
        <v>25</v>
      </c>
      <c r="Q104" s="24" t="s">
        <v>55</v>
      </c>
      <c r="R104" s="24" t="s">
        <v>64</v>
      </c>
      <c r="S104" s="11"/>
      <c r="T104" s="12"/>
    </row>
    <row x14ac:dyDescent="0.25" r="105" customHeight="1" ht="14.1">
      <c r="A105" s="40">
        <v>39</v>
      </c>
      <c r="B105" s="41">
        <v>4</v>
      </c>
      <c r="C105" s="36">
        <v>9</v>
      </c>
      <c r="D105" s="42">
        <v>29</v>
      </c>
      <c r="E105" s="43" t="s">
        <v>48</v>
      </c>
      <c r="F105" s="44" t="s">
        <v>42</v>
      </c>
      <c r="G105" s="45" t="s">
        <v>29</v>
      </c>
      <c r="H105" s="46">
        <f>IF((VALUE(G105)-VALUE(F105))&gt;=100,IF(MOD((VALUE(G105)-VALUE(F105)),100)=0,(VALUE(G105)-VALUE(F105))*0.6,IF((MOD(F105,100)&gt;0),(MOD((VALUE(G105)-VALUE(F105)),100)+(((VALUE(G105)-VALUE(F105))-MOD((VALUE(G105)-VALUE(F105)),100))*0.6))-40,MOD((VALUE(G105)-VALUE(F105)),100)+(((VALUE(G105)-VALUE(F105))-MOD((VALUE(G105)-VALUE(F105)),100))*0.6))),(VALUE(G105)-VALUE(F105)))</f>
      </c>
      <c r="I105" s="47" t="s">
        <v>53</v>
      </c>
      <c r="J105" s="47" t="s">
        <v>21</v>
      </c>
      <c r="K105" s="47" t="s">
        <v>22</v>
      </c>
      <c r="L105" s="47" t="s">
        <v>71</v>
      </c>
      <c r="M105" s="47" t="s">
        <v>24</v>
      </c>
      <c r="N105" s="47" t="s">
        <v>76</v>
      </c>
      <c r="O105" s="47" t="s">
        <v>59</v>
      </c>
      <c r="P105" s="48">
        <v>25</v>
      </c>
      <c r="Q105" s="49" t="s">
        <v>55</v>
      </c>
      <c r="R105" s="49" t="s">
        <v>56</v>
      </c>
      <c r="S105" s="11"/>
      <c r="T105" s="12"/>
    </row>
    <row x14ac:dyDescent="0.25" r="106" customHeight="1" ht="14.1">
      <c r="A106" s="13">
        <v>40</v>
      </c>
      <c r="B106" s="14">
        <v>5</v>
      </c>
      <c r="C106" s="15">
        <v>10</v>
      </c>
      <c r="D106" s="39">
        <v>2</v>
      </c>
      <c r="E106" s="28" t="s">
        <v>18</v>
      </c>
      <c r="F106" s="29" t="s">
        <v>19</v>
      </c>
      <c r="G106" s="30" t="s">
        <v>38</v>
      </c>
      <c r="H106" s="31">
        <f>IF((VALUE(G106)-VALUE(F106))&gt;=100,IF(MOD((VALUE(G106)-VALUE(F106)),100)=0,(VALUE(G106)-VALUE(F106))*0.6,IF((MOD(F106,100)&gt;0),(MOD((VALUE(G106)-VALUE(F106)),100)+(((VALUE(G106)-VALUE(F106))-MOD((VALUE(G106)-VALUE(F106)),100))*0.6))-40,MOD((VALUE(G106)-VALUE(F106)),100)+(((VALUE(G106)-VALUE(F106))-MOD((VALUE(G106)-VALUE(F106)),100))*0.6))),(VALUE(G106)-VALUE(F106)))</f>
      </c>
      <c r="I106" s="32" t="s">
        <v>77</v>
      </c>
      <c r="J106" s="32" t="s">
        <v>21</v>
      </c>
      <c r="K106" s="32" t="s">
        <v>22</v>
      </c>
      <c r="L106" s="32" t="s">
        <v>71</v>
      </c>
      <c r="M106" s="32" t="s">
        <v>24</v>
      </c>
      <c r="N106" s="32" t="s">
        <v>78</v>
      </c>
      <c r="O106" s="32" t="s">
        <v>25</v>
      </c>
      <c r="P106" s="33">
        <v>25</v>
      </c>
      <c r="Q106" s="32" t="s">
        <v>36</v>
      </c>
      <c r="R106" s="50" t="s">
        <v>52</v>
      </c>
      <c r="S106" s="11"/>
      <c r="T106" s="12"/>
    </row>
    <row x14ac:dyDescent="0.25" r="107" customHeight="1" ht="14.1">
      <c r="A107" s="25">
        <v>40</v>
      </c>
      <c r="B107" s="26">
        <v>5</v>
      </c>
      <c r="C107" s="15">
        <v>10</v>
      </c>
      <c r="D107" s="39">
        <v>2</v>
      </c>
      <c r="E107" s="28" t="s">
        <v>18</v>
      </c>
      <c r="F107" s="29" t="s">
        <v>19</v>
      </c>
      <c r="G107" s="30" t="s">
        <v>38</v>
      </c>
      <c r="H107" s="31">
        <f>IF((VALUE(G107)-VALUE(F107))&gt;=100,IF(MOD((VALUE(G107)-VALUE(F107)),100)=0,(VALUE(G107)-VALUE(F107))*0.6,IF((MOD(F107,100)&gt;0),(MOD((VALUE(G107)-VALUE(F107)),100)+(((VALUE(G107)-VALUE(F107))-MOD((VALUE(G107)-VALUE(F107)),100))*0.6))-40,MOD((VALUE(G107)-VALUE(F107)),100)+(((VALUE(G107)-VALUE(F107))-MOD((VALUE(G107)-VALUE(F107)),100))*0.6))),(VALUE(G107)-VALUE(F107)))</f>
      </c>
      <c r="I107" s="32" t="s">
        <v>77</v>
      </c>
      <c r="J107" s="32" t="s">
        <v>21</v>
      </c>
      <c r="K107" s="32" t="s">
        <v>22</v>
      </c>
      <c r="L107" s="32" t="s">
        <v>71</v>
      </c>
      <c r="M107" s="32" t="s">
        <v>24</v>
      </c>
      <c r="N107" s="32" t="s">
        <v>78</v>
      </c>
      <c r="O107" s="32" t="s">
        <v>54</v>
      </c>
      <c r="P107" s="33">
        <v>25</v>
      </c>
      <c r="Q107" s="32" t="s">
        <v>55</v>
      </c>
      <c r="R107" s="51" t="s">
        <v>56</v>
      </c>
      <c r="S107" s="11"/>
      <c r="T107" s="12"/>
    </row>
    <row x14ac:dyDescent="0.25" r="108" customHeight="1" ht="14.1">
      <c r="A108" s="25">
        <v>40</v>
      </c>
      <c r="B108" s="26">
        <v>5</v>
      </c>
      <c r="C108" s="15">
        <v>10</v>
      </c>
      <c r="D108" s="27">
        <v>2</v>
      </c>
      <c r="E108" s="28" t="s">
        <v>18</v>
      </c>
      <c r="F108" s="29" t="s">
        <v>19</v>
      </c>
      <c r="G108" s="30" t="s">
        <v>38</v>
      </c>
      <c r="H108" s="31">
        <f>IF((VALUE(G108)-VALUE(F108))&gt;=100,IF(MOD((VALUE(G108)-VALUE(F108)),100)=0,(VALUE(G108)-VALUE(F108))*0.6,IF((MOD(F108,100)&gt;0),(MOD((VALUE(G108)-VALUE(F108)),100)+(((VALUE(G108)-VALUE(F108))-MOD((VALUE(G108)-VALUE(F108)),100))*0.6))-40,MOD((VALUE(G108)-VALUE(F108)),100)+(((VALUE(G108)-VALUE(F108))-MOD((VALUE(G108)-VALUE(F108)),100))*0.6))),(VALUE(G108)-VALUE(F108)))</f>
      </c>
      <c r="I108" s="32" t="s">
        <v>57</v>
      </c>
      <c r="J108" s="32" t="s">
        <v>58</v>
      </c>
      <c r="K108" s="32" t="s">
        <v>22</v>
      </c>
      <c r="L108" s="32" t="s">
        <v>58</v>
      </c>
      <c r="M108" s="32" t="s">
        <v>24</v>
      </c>
      <c r="N108" s="38" t="s">
        <v>58</v>
      </c>
      <c r="O108" s="32" t="s">
        <v>59</v>
      </c>
      <c r="P108" s="33">
        <v>25</v>
      </c>
      <c r="Q108" s="24" t="s">
        <v>60</v>
      </c>
      <c r="R108" s="24" t="s">
        <v>61</v>
      </c>
      <c r="S108" s="11"/>
      <c r="T108" s="12"/>
    </row>
    <row x14ac:dyDescent="0.25" r="109" customHeight="1" ht="14.1">
      <c r="A109" s="25">
        <v>40</v>
      </c>
      <c r="B109" s="26">
        <v>5</v>
      </c>
      <c r="C109" s="15">
        <v>10</v>
      </c>
      <c r="D109" s="39">
        <v>2</v>
      </c>
      <c r="E109" s="28" t="s">
        <v>18</v>
      </c>
      <c r="F109" s="29" t="s">
        <v>38</v>
      </c>
      <c r="G109" s="30" t="s">
        <v>41</v>
      </c>
      <c r="H109" s="31">
        <f>IF((VALUE(G109)-VALUE(F109))&gt;=100,IF(MOD((VALUE(G109)-VALUE(F109)),100)=0,(VALUE(G109)-VALUE(F109))*0.6,IF((MOD(F109,100)&gt;0),(MOD((VALUE(G109)-VALUE(F109)),100)+(((VALUE(G109)-VALUE(F109))-MOD((VALUE(G109)-VALUE(F109)),100))*0.6))-40,MOD((VALUE(G109)-VALUE(F109)),100)+(((VALUE(G109)-VALUE(F109))-MOD((VALUE(G109)-VALUE(F109)),100))*0.6))),(VALUE(G109)-VALUE(F109)))</f>
      </c>
      <c r="I109" s="32" t="s">
        <v>77</v>
      </c>
      <c r="J109" s="32" t="s">
        <v>21</v>
      </c>
      <c r="K109" s="32" t="s">
        <v>22</v>
      </c>
      <c r="L109" s="32" t="s">
        <v>71</v>
      </c>
      <c r="M109" s="32" t="s">
        <v>24</v>
      </c>
      <c r="N109" s="32" t="s">
        <v>78</v>
      </c>
      <c r="O109" s="32" t="s">
        <v>59</v>
      </c>
      <c r="P109" s="33">
        <v>25</v>
      </c>
      <c r="Q109" s="38" t="s">
        <v>36</v>
      </c>
      <c r="R109" s="51" t="s">
        <v>52</v>
      </c>
      <c r="S109" s="11"/>
      <c r="T109" s="12"/>
    </row>
    <row x14ac:dyDescent="0.25" r="110" customHeight="1" ht="14.1">
      <c r="A110" s="25">
        <v>40</v>
      </c>
      <c r="B110" s="26">
        <v>5</v>
      </c>
      <c r="C110" s="15">
        <v>10</v>
      </c>
      <c r="D110" s="39">
        <v>2</v>
      </c>
      <c r="E110" s="28" t="s">
        <v>18</v>
      </c>
      <c r="F110" s="29" t="s">
        <v>28</v>
      </c>
      <c r="G110" s="30" t="s">
        <v>42</v>
      </c>
      <c r="H110" s="31">
        <f>IF((VALUE(G110)-VALUE(F110))&gt;=100,IF(MOD((VALUE(G110)-VALUE(F110)),100)=0,(VALUE(G110)-VALUE(F110))*0.6,IF((MOD(F110,100)&gt;0),(MOD((VALUE(G110)-VALUE(F110)),100)+(((VALUE(G110)-VALUE(F110))-MOD((VALUE(G110)-VALUE(F110)),100))*0.6))-40,MOD((VALUE(G110)-VALUE(F110)),100)+(((VALUE(G110)-VALUE(F110))-MOD((VALUE(G110)-VALUE(F110)),100))*0.6))),(VALUE(G110)-VALUE(F110)))</f>
      </c>
      <c r="I110" s="32" t="s">
        <v>77</v>
      </c>
      <c r="J110" s="32" t="s">
        <v>21</v>
      </c>
      <c r="K110" s="32" t="s">
        <v>22</v>
      </c>
      <c r="L110" s="32" t="s">
        <v>71</v>
      </c>
      <c r="M110" s="32" t="s">
        <v>24</v>
      </c>
      <c r="N110" s="32" t="s">
        <v>78</v>
      </c>
      <c r="O110" s="32" t="s">
        <v>25</v>
      </c>
      <c r="P110" s="33">
        <v>25</v>
      </c>
      <c r="Q110" s="38" t="s">
        <v>36</v>
      </c>
      <c r="R110" s="51" t="s">
        <v>52</v>
      </c>
      <c r="S110" s="11"/>
      <c r="T110" s="12"/>
    </row>
    <row x14ac:dyDescent="0.25" r="111" customHeight="1" ht="14.1">
      <c r="A111" s="25">
        <v>40</v>
      </c>
      <c r="B111" s="26">
        <v>5</v>
      </c>
      <c r="C111" s="15">
        <v>10</v>
      </c>
      <c r="D111" s="39">
        <v>2</v>
      </c>
      <c r="E111" s="28" t="s">
        <v>18</v>
      </c>
      <c r="F111" s="29" t="s">
        <v>28</v>
      </c>
      <c r="G111" s="30" t="s">
        <v>42</v>
      </c>
      <c r="H111" s="31">
        <f>IF((VALUE(G111)-VALUE(F111))&gt;=100,IF(MOD((VALUE(G111)-VALUE(F111)),100)=0,(VALUE(G111)-VALUE(F111))*0.6,IF((MOD(F111,100)&gt;0),(MOD((VALUE(G111)-VALUE(F111)),100)+(((VALUE(G111)-VALUE(F111))-MOD((VALUE(G111)-VALUE(F111)),100))*0.6))-40,MOD((VALUE(G111)-VALUE(F111)),100)+(((VALUE(G111)-VALUE(F111))-MOD((VALUE(G111)-VALUE(F111)),100))*0.6))),(VALUE(G111)-VALUE(F111)))</f>
      </c>
      <c r="I111" s="32" t="s">
        <v>77</v>
      </c>
      <c r="J111" s="32" t="s">
        <v>21</v>
      </c>
      <c r="K111" s="32" t="s">
        <v>22</v>
      </c>
      <c r="L111" s="32" t="s">
        <v>71</v>
      </c>
      <c r="M111" s="32" t="s">
        <v>24</v>
      </c>
      <c r="N111" s="32" t="s">
        <v>78</v>
      </c>
      <c r="O111" s="32" t="s">
        <v>54</v>
      </c>
      <c r="P111" s="33">
        <v>25</v>
      </c>
      <c r="Q111" s="32" t="s">
        <v>55</v>
      </c>
      <c r="R111" s="51" t="s">
        <v>56</v>
      </c>
      <c r="S111" s="11"/>
      <c r="T111" s="12"/>
    </row>
    <row x14ac:dyDescent="0.25" r="112" customHeight="1" ht="14.1">
      <c r="A112" s="25">
        <v>40</v>
      </c>
      <c r="B112" s="26">
        <v>5</v>
      </c>
      <c r="C112" s="15">
        <v>10</v>
      </c>
      <c r="D112" s="39">
        <v>2</v>
      </c>
      <c r="E112" s="28" t="s">
        <v>18</v>
      </c>
      <c r="F112" s="29" t="s">
        <v>42</v>
      </c>
      <c r="G112" s="30" t="s">
        <v>29</v>
      </c>
      <c r="H112" s="31">
        <f>IF((VALUE(G112)-VALUE(F112))&gt;=100,IF(MOD((VALUE(G112)-VALUE(F112)),100)=0,(VALUE(G112)-VALUE(F112))*0.6,IF((MOD(F112,100)&gt;0),(MOD((VALUE(G112)-VALUE(F112)),100)+(((VALUE(G112)-VALUE(F112))-MOD((VALUE(G112)-VALUE(F112)),100))*0.6))-40,MOD((VALUE(G112)-VALUE(F112)),100)+(((VALUE(G112)-VALUE(F112))-MOD((VALUE(G112)-VALUE(F112)),100))*0.6))),(VALUE(G112)-VALUE(F112)))</f>
      </c>
      <c r="I112" s="32" t="s">
        <v>77</v>
      </c>
      <c r="J112" s="32" t="s">
        <v>21</v>
      </c>
      <c r="K112" s="32" t="s">
        <v>22</v>
      </c>
      <c r="L112" s="32" t="s">
        <v>71</v>
      </c>
      <c r="M112" s="32" t="s">
        <v>24</v>
      </c>
      <c r="N112" s="32" t="s">
        <v>78</v>
      </c>
      <c r="O112" s="32" t="s">
        <v>59</v>
      </c>
      <c r="P112" s="33">
        <v>25</v>
      </c>
      <c r="Q112" s="32" t="s">
        <v>55</v>
      </c>
      <c r="R112" s="51" t="s">
        <v>52</v>
      </c>
      <c r="S112" s="11"/>
      <c r="T112" s="12"/>
    </row>
    <row x14ac:dyDescent="0.25" r="113" customHeight="1" ht="14.1">
      <c r="A113" s="25">
        <v>40</v>
      </c>
      <c r="B113" s="26">
        <v>5</v>
      </c>
      <c r="C113" s="15">
        <v>10</v>
      </c>
      <c r="D113" s="27">
        <v>2</v>
      </c>
      <c r="E113" s="28" t="s">
        <v>18</v>
      </c>
      <c r="F113" s="29" t="s">
        <v>42</v>
      </c>
      <c r="G113" s="30" t="s">
        <v>29</v>
      </c>
      <c r="H113" s="31">
        <f>IF((VALUE(G113)-VALUE(F113))&gt;=100,IF(MOD((VALUE(G113)-VALUE(F113)),100)=0,(VALUE(G113)-VALUE(F113))*0.6,IF((MOD(F113,100)&gt;0),(MOD((VALUE(G113)-VALUE(F113)),100)+(((VALUE(G113)-VALUE(F113))-MOD((VALUE(G113)-VALUE(F113)),100))*0.6))-40,MOD((VALUE(G113)-VALUE(F113)),100)+(((VALUE(G113)-VALUE(F113))-MOD((VALUE(G113)-VALUE(F113)),100))*0.6))),(VALUE(G113)-VALUE(F113)))</f>
      </c>
      <c r="I113" s="32" t="s">
        <v>57</v>
      </c>
      <c r="J113" s="32" t="s">
        <v>58</v>
      </c>
      <c r="K113" s="32" t="s">
        <v>22</v>
      </c>
      <c r="L113" s="32" t="s">
        <v>58</v>
      </c>
      <c r="M113" s="32" t="s">
        <v>24</v>
      </c>
      <c r="N113" s="38" t="s">
        <v>58</v>
      </c>
      <c r="O113" s="32" t="s">
        <v>25</v>
      </c>
      <c r="P113" s="33">
        <v>25</v>
      </c>
      <c r="Q113" s="24" t="s">
        <v>36</v>
      </c>
      <c r="R113" s="24" t="s">
        <v>61</v>
      </c>
      <c r="S113" s="11"/>
      <c r="T113" s="12"/>
    </row>
    <row x14ac:dyDescent="0.25" r="114" customHeight="1" ht="14.1">
      <c r="A114" s="25">
        <v>40</v>
      </c>
      <c r="B114" s="26">
        <v>5</v>
      </c>
      <c r="C114" s="15">
        <v>10</v>
      </c>
      <c r="D114" s="27">
        <v>2</v>
      </c>
      <c r="E114" s="28" t="s">
        <v>18</v>
      </c>
      <c r="F114" s="29" t="s">
        <v>29</v>
      </c>
      <c r="G114" s="30" t="s">
        <v>62</v>
      </c>
      <c r="H114" s="31">
        <f>IF((VALUE(G114)-VALUE(F114))&gt;=100,IF(MOD((VALUE(G114)-VALUE(F114)),100)=0,(VALUE(G114)-VALUE(F114))*0.6,IF((MOD(F114,100)&gt;0),(MOD((VALUE(G114)-VALUE(F114)),100)+(((VALUE(G114)-VALUE(F114))-MOD((VALUE(G114)-VALUE(F114)),100))*0.6))-40,MOD((VALUE(G114)-VALUE(F114)),100)+(((VALUE(G114)-VALUE(F114))-MOD((VALUE(G114)-VALUE(F114)),100))*0.6))),(VALUE(G114)-VALUE(F114)))</f>
      </c>
      <c r="I114" s="32" t="s">
        <v>57</v>
      </c>
      <c r="J114" s="32" t="s">
        <v>58</v>
      </c>
      <c r="K114" s="32" t="s">
        <v>22</v>
      </c>
      <c r="L114" s="32" t="s">
        <v>58</v>
      </c>
      <c r="M114" s="32" t="s">
        <v>24</v>
      </c>
      <c r="N114" s="38" t="s">
        <v>58</v>
      </c>
      <c r="O114" s="32" t="s">
        <v>54</v>
      </c>
      <c r="P114" s="33">
        <v>25</v>
      </c>
      <c r="Q114" s="24" t="s">
        <v>60</v>
      </c>
      <c r="R114" s="24" t="s">
        <v>61</v>
      </c>
      <c r="S114" s="11"/>
      <c r="T114" s="12"/>
    </row>
    <row x14ac:dyDescent="0.25" r="115" customHeight="1" ht="14.1">
      <c r="A115" s="25">
        <v>40</v>
      </c>
      <c r="B115" s="26">
        <v>5</v>
      </c>
      <c r="C115" s="15">
        <v>10</v>
      </c>
      <c r="D115" s="39">
        <v>3</v>
      </c>
      <c r="E115" s="28" t="s">
        <v>37</v>
      </c>
      <c r="F115" s="29" t="s">
        <v>19</v>
      </c>
      <c r="G115" s="30" t="s">
        <v>38</v>
      </c>
      <c r="H115" s="31">
        <f>IF((VALUE(G115)-VALUE(F115))&gt;=100,IF(MOD((VALUE(G115)-VALUE(F115)),100)=0,(VALUE(G115)-VALUE(F115))*0.6,IF((MOD(F115,100)&gt;0),(MOD((VALUE(G115)-VALUE(F115)),100)+(((VALUE(G115)-VALUE(F115))-MOD((VALUE(G115)-VALUE(F115)),100))*0.6))-40,MOD((VALUE(G115)-VALUE(F115)),100)+(((VALUE(G115)-VALUE(F115))-MOD((VALUE(G115)-VALUE(F115)),100))*0.6))),(VALUE(G115)-VALUE(F115)))</f>
      </c>
      <c r="I115" s="32" t="s">
        <v>77</v>
      </c>
      <c r="J115" s="32" t="s">
        <v>21</v>
      </c>
      <c r="K115" s="32" t="s">
        <v>22</v>
      </c>
      <c r="L115" s="32" t="s">
        <v>71</v>
      </c>
      <c r="M115" s="32" t="s">
        <v>24</v>
      </c>
      <c r="N115" s="32" t="s">
        <v>79</v>
      </c>
      <c r="O115" s="32" t="s">
        <v>25</v>
      </c>
      <c r="P115" s="33">
        <v>25</v>
      </c>
      <c r="Q115" s="32" t="s">
        <v>36</v>
      </c>
      <c r="R115" s="51" t="s">
        <v>52</v>
      </c>
      <c r="S115" s="11"/>
      <c r="T115" s="12"/>
    </row>
    <row x14ac:dyDescent="0.25" r="116" customHeight="1" ht="14.1">
      <c r="A116" s="25">
        <v>40</v>
      </c>
      <c r="B116" s="26">
        <v>5</v>
      </c>
      <c r="C116" s="15">
        <v>10</v>
      </c>
      <c r="D116" s="39">
        <v>3</v>
      </c>
      <c r="E116" s="28" t="s">
        <v>37</v>
      </c>
      <c r="F116" s="29" t="s">
        <v>19</v>
      </c>
      <c r="G116" s="30" t="s">
        <v>38</v>
      </c>
      <c r="H116" s="31">
        <f>IF((VALUE(G116)-VALUE(F116))&gt;=100,IF(MOD((VALUE(G116)-VALUE(F116)),100)=0,(VALUE(G116)-VALUE(F116))*0.6,IF((MOD(F116,100)&gt;0),(MOD((VALUE(G116)-VALUE(F116)),100)+(((VALUE(G116)-VALUE(F116))-MOD((VALUE(G116)-VALUE(F116)),100))*0.6))-40,MOD((VALUE(G116)-VALUE(F116)),100)+(((VALUE(G116)-VALUE(F116))-MOD((VALUE(G116)-VALUE(F116)),100))*0.6))),(VALUE(G116)-VALUE(F116)))</f>
      </c>
      <c r="I116" s="32" t="s">
        <v>77</v>
      </c>
      <c r="J116" s="32" t="s">
        <v>21</v>
      </c>
      <c r="K116" s="32" t="s">
        <v>22</v>
      </c>
      <c r="L116" s="32" t="s">
        <v>71</v>
      </c>
      <c r="M116" s="32" t="s">
        <v>24</v>
      </c>
      <c r="N116" s="32" t="s">
        <v>79</v>
      </c>
      <c r="O116" s="32" t="s">
        <v>54</v>
      </c>
      <c r="P116" s="33">
        <v>25</v>
      </c>
      <c r="Q116" s="32" t="s">
        <v>55</v>
      </c>
      <c r="R116" s="51" t="s">
        <v>64</v>
      </c>
      <c r="S116" s="11"/>
      <c r="T116" s="12"/>
    </row>
    <row x14ac:dyDescent="0.25" r="117" customHeight="1" ht="14.1">
      <c r="A117" s="25">
        <v>40</v>
      </c>
      <c r="B117" s="26">
        <v>5</v>
      </c>
      <c r="C117" s="15">
        <v>10</v>
      </c>
      <c r="D117" s="39">
        <v>3</v>
      </c>
      <c r="E117" s="28" t="s">
        <v>37</v>
      </c>
      <c r="F117" s="29" t="s">
        <v>38</v>
      </c>
      <c r="G117" s="30" t="s">
        <v>41</v>
      </c>
      <c r="H117" s="31">
        <f>IF((VALUE(G117)-VALUE(F117))&gt;=100,IF(MOD((VALUE(G117)-VALUE(F117)),100)=0,(VALUE(G117)-VALUE(F117))*0.6,IF((MOD(F117,100)&gt;0),(MOD((VALUE(G117)-VALUE(F117)),100)+(((VALUE(G117)-VALUE(F117))-MOD((VALUE(G117)-VALUE(F117)),100))*0.6))-40,MOD((VALUE(G117)-VALUE(F117)),100)+(((VALUE(G117)-VALUE(F117))-MOD((VALUE(G117)-VALUE(F117)),100))*0.6))),(VALUE(G117)-VALUE(F117)))</f>
      </c>
      <c r="I117" s="32" t="s">
        <v>77</v>
      </c>
      <c r="J117" s="32" t="s">
        <v>21</v>
      </c>
      <c r="K117" s="32" t="s">
        <v>22</v>
      </c>
      <c r="L117" s="32" t="s">
        <v>71</v>
      </c>
      <c r="M117" s="32" t="s">
        <v>24</v>
      </c>
      <c r="N117" s="32" t="s">
        <v>79</v>
      </c>
      <c r="O117" s="32" t="s">
        <v>59</v>
      </c>
      <c r="P117" s="33">
        <v>25</v>
      </c>
      <c r="Q117" s="38" t="s">
        <v>36</v>
      </c>
      <c r="R117" s="51" t="s">
        <v>52</v>
      </c>
      <c r="S117" s="11"/>
      <c r="T117" s="12"/>
    </row>
    <row x14ac:dyDescent="0.25" r="118" customHeight="1" ht="14.1">
      <c r="A118" s="25">
        <v>40</v>
      </c>
      <c r="B118" s="26">
        <v>5</v>
      </c>
      <c r="C118" s="15">
        <v>10</v>
      </c>
      <c r="D118" s="39">
        <v>3</v>
      </c>
      <c r="E118" s="28" t="s">
        <v>37</v>
      </c>
      <c r="F118" s="29" t="s">
        <v>28</v>
      </c>
      <c r="G118" s="30" t="s">
        <v>42</v>
      </c>
      <c r="H118" s="31">
        <f>IF((VALUE(G118)-VALUE(F118))&gt;=100,IF(MOD((VALUE(G118)-VALUE(F118)),100)=0,(VALUE(G118)-VALUE(F118))*0.6,IF((MOD(F118,100)&gt;0),(MOD((VALUE(G118)-VALUE(F118)),100)+(((VALUE(G118)-VALUE(F118))-MOD((VALUE(G118)-VALUE(F118)),100))*0.6))-40,MOD((VALUE(G118)-VALUE(F118)),100)+(((VALUE(G118)-VALUE(F118))-MOD((VALUE(G118)-VALUE(F118)),100))*0.6))),(VALUE(G118)-VALUE(F118)))</f>
      </c>
      <c r="I118" s="32" t="s">
        <v>77</v>
      </c>
      <c r="J118" s="32" t="s">
        <v>21</v>
      </c>
      <c r="K118" s="32" t="s">
        <v>22</v>
      </c>
      <c r="L118" s="32" t="s">
        <v>71</v>
      </c>
      <c r="M118" s="32" t="s">
        <v>24</v>
      </c>
      <c r="N118" s="32" t="s">
        <v>79</v>
      </c>
      <c r="O118" s="32" t="s">
        <v>25</v>
      </c>
      <c r="P118" s="33">
        <v>25</v>
      </c>
      <c r="Q118" s="38" t="s">
        <v>36</v>
      </c>
      <c r="R118" s="51" t="s">
        <v>52</v>
      </c>
      <c r="S118" s="11"/>
      <c r="T118" s="12"/>
    </row>
    <row x14ac:dyDescent="0.25" r="119" customHeight="1" ht="14.1">
      <c r="A119" s="25">
        <v>40</v>
      </c>
      <c r="B119" s="26">
        <v>5</v>
      </c>
      <c r="C119" s="15">
        <v>10</v>
      </c>
      <c r="D119" s="39">
        <v>3</v>
      </c>
      <c r="E119" s="28" t="s">
        <v>37</v>
      </c>
      <c r="F119" s="29" t="s">
        <v>28</v>
      </c>
      <c r="G119" s="30" t="s">
        <v>42</v>
      </c>
      <c r="H119" s="31">
        <f>IF((VALUE(G119)-VALUE(F119))&gt;=100,IF(MOD((VALUE(G119)-VALUE(F119)),100)=0,(VALUE(G119)-VALUE(F119))*0.6,IF((MOD(F119,100)&gt;0),(MOD((VALUE(G119)-VALUE(F119)),100)+(((VALUE(G119)-VALUE(F119))-MOD((VALUE(G119)-VALUE(F119)),100))*0.6))-40,MOD((VALUE(G119)-VALUE(F119)),100)+(((VALUE(G119)-VALUE(F119))-MOD((VALUE(G119)-VALUE(F119)),100))*0.6))),(VALUE(G119)-VALUE(F119)))</f>
      </c>
      <c r="I119" s="32" t="s">
        <v>77</v>
      </c>
      <c r="J119" s="32" t="s">
        <v>21</v>
      </c>
      <c r="K119" s="32" t="s">
        <v>22</v>
      </c>
      <c r="L119" s="32" t="s">
        <v>71</v>
      </c>
      <c r="M119" s="32" t="s">
        <v>24</v>
      </c>
      <c r="N119" s="32" t="s">
        <v>79</v>
      </c>
      <c r="O119" s="32" t="s">
        <v>54</v>
      </c>
      <c r="P119" s="33">
        <v>25</v>
      </c>
      <c r="Q119" s="32" t="s">
        <v>55</v>
      </c>
      <c r="R119" s="51" t="s">
        <v>64</v>
      </c>
      <c r="S119" s="11"/>
      <c r="T119" s="12"/>
    </row>
    <row x14ac:dyDescent="0.25" r="120" customHeight="1" ht="14.1">
      <c r="A120" s="25">
        <v>40</v>
      </c>
      <c r="B120" s="26">
        <v>5</v>
      </c>
      <c r="C120" s="15">
        <v>10</v>
      </c>
      <c r="D120" s="39">
        <v>3</v>
      </c>
      <c r="E120" s="28" t="s">
        <v>37</v>
      </c>
      <c r="F120" s="29" t="s">
        <v>42</v>
      </c>
      <c r="G120" s="30" t="s">
        <v>29</v>
      </c>
      <c r="H120" s="31">
        <f>IF((VALUE(G120)-VALUE(F120))&gt;=100,IF(MOD((VALUE(G120)-VALUE(F120)),100)=0,(VALUE(G120)-VALUE(F120))*0.6,IF((MOD(F120,100)&gt;0),(MOD((VALUE(G120)-VALUE(F120)),100)+(((VALUE(G120)-VALUE(F120))-MOD((VALUE(G120)-VALUE(F120)),100))*0.6))-40,MOD((VALUE(G120)-VALUE(F120)),100)+(((VALUE(G120)-VALUE(F120))-MOD((VALUE(G120)-VALUE(F120)),100))*0.6))),(VALUE(G120)-VALUE(F120)))</f>
      </c>
      <c r="I120" s="32" t="s">
        <v>77</v>
      </c>
      <c r="J120" s="32" t="s">
        <v>21</v>
      </c>
      <c r="K120" s="32" t="s">
        <v>22</v>
      </c>
      <c r="L120" s="32" t="s">
        <v>71</v>
      </c>
      <c r="M120" s="32" t="s">
        <v>24</v>
      </c>
      <c r="N120" s="32" t="s">
        <v>79</v>
      </c>
      <c r="O120" s="32" t="s">
        <v>59</v>
      </c>
      <c r="P120" s="33">
        <v>25</v>
      </c>
      <c r="Q120" s="32" t="s">
        <v>55</v>
      </c>
      <c r="R120" s="51" t="s">
        <v>52</v>
      </c>
      <c r="S120" s="11"/>
      <c r="T120" s="12"/>
    </row>
    <row x14ac:dyDescent="0.25" r="121" customHeight="1" ht="14.1">
      <c r="A121" s="25">
        <v>40</v>
      </c>
      <c r="B121" s="26">
        <v>5</v>
      </c>
      <c r="C121" s="15">
        <v>10</v>
      </c>
      <c r="D121" s="39">
        <v>5</v>
      </c>
      <c r="E121" s="28" t="s">
        <v>47</v>
      </c>
      <c r="F121" s="29" t="s">
        <v>19</v>
      </c>
      <c r="G121" s="30" t="s">
        <v>41</v>
      </c>
      <c r="H121" s="31">
        <f>IF((VALUE(G121)-VALUE(F121))&gt;=100,IF(MOD((VALUE(G121)-VALUE(F121)),100)=0,(VALUE(G121)-VALUE(F121))*0.6,IF((MOD(F121,100)&gt;0),(MOD((VALUE(G121)-VALUE(F121)),100)+(((VALUE(G121)-VALUE(F121))-MOD((VALUE(G121)-VALUE(F121)),100))*0.6))-40,MOD((VALUE(G121)-VALUE(F121)),100)+(((VALUE(G121)-VALUE(F121))-MOD((VALUE(G121)-VALUE(F121)),100))*0.6))),(VALUE(G121)-VALUE(F121)))</f>
      </c>
      <c r="I121" s="32" t="s">
        <v>77</v>
      </c>
      <c r="J121" s="32" t="s">
        <v>21</v>
      </c>
      <c r="K121" s="32" t="s">
        <v>22</v>
      </c>
      <c r="L121" s="32" t="s">
        <v>80</v>
      </c>
      <c r="M121" s="32" t="s">
        <v>80</v>
      </c>
      <c r="N121" s="32" t="s">
        <v>81</v>
      </c>
      <c r="O121" s="32" t="s">
        <v>25</v>
      </c>
      <c r="P121" s="33">
        <v>25</v>
      </c>
      <c r="Q121" s="32" t="s">
        <v>26</v>
      </c>
      <c r="R121" s="51" t="s">
        <v>82</v>
      </c>
      <c r="S121" s="11"/>
      <c r="T121" s="12"/>
    </row>
    <row x14ac:dyDescent="0.25" r="122" customHeight="1" ht="14.1">
      <c r="A122" s="25">
        <v>40</v>
      </c>
      <c r="B122" s="26">
        <v>5</v>
      </c>
      <c r="C122" s="15">
        <v>10</v>
      </c>
      <c r="D122" s="39">
        <v>5</v>
      </c>
      <c r="E122" s="28" t="s">
        <v>47</v>
      </c>
      <c r="F122" s="29" t="s">
        <v>19</v>
      </c>
      <c r="G122" s="30" t="s">
        <v>41</v>
      </c>
      <c r="H122" s="31">
        <f>IF((VALUE(G122)-VALUE(F122))&gt;=100,IF(MOD((VALUE(G122)-VALUE(F122)),100)=0,(VALUE(G122)-VALUE(F122))*0.6,IF((MOD(F122,100)&gt;0),(MOD((VALUE(G122)-VALUE(F122)),100)+(((VALUE(G122)-VALUE(F122))-MOD((VALUE(G122)-VALUE(F122)),100))*0.6))-40,MOD((VALUE(G122)-VALUE(F122)),100)+(((VALUE(G122)-VALUE(F122))-MOD((VALUE(G122)-VALUE(F122)),100))*0.6))),(VALUE(G122)-VALUE(F122)))</f>
      </c>
      <c r="I122" s="32" t="s">
        <v>77</v>
      </c>
      <c r="J122" s="32" t="s">
        <v>21</v>
      </c>
      <c r="K122" s="32" t="s">
        <v>22</v>
      </c>
      <c r="L122" s="32" t="s">
        <v>80</v>
      </c>
      <c r="M122" s="32" t="s">
        <v>80</v>
      </c>
      <c r="N122" s="32" t="s">
        <v>81</v>
      </c>
      <c r="O122" s="32" t="s">
        <v>54</v>
      </c>
      <c r="P122" s="33">
        <v>25</v>
      </c>
      <c r="Q122" s="32" t="s">
        <v>83</v>
      </c>
      <c r="R122" s="51" t="s">
        <v>82</v>
      </c>
      <c r="S122" s="11"/>
      <c r="T122" s="12"/>
    </row>
    <row x14ac:dyDescent="0.25" r="123" customHeight="1" ht="14.1">
      <c r="A123" s="25">
        <v>40</v>
      </c>
      <c r="B123" s="26">
        <v>5</v>
      </c>
      <c r="C123" s="36">
        <v>10</v>
      </c>
      <c r="D123" s="39">
        <v>5</v>
      </c>
      <c r="E123" s="28" t="s">
        <v>47</v>
      </c>
      <c r="F123" s="29" t="s">
        <v>19</v>
      </c>
      <c r="G123" s="30" t="s">
        <v>41</v>
      </c>
      <c r="H123" s="31">
        <f>IF((VALUE(G123)-VALUE(F123))&gt;=100,IF(MOD((VALUE(G123)-VALUE(F123)),100)=0,(VALUE(G123)-VALUE(F123))*0.6,IF((MOD(F123,100)&gt;0),(MOD((VALUE(G123)-VALUE(F123)),100)+(((VALUE(G123)-VALUE(F123))-MOD((VALUE(G123)-VALUE(F123)),100))*0.6))-40,MOD((VALUE(G123)-VALUE(F123)),100)+(((VALUE(G123)-VALUE(F123))-MOD((VALUE(G123)-VALUE(F123)),100))*0.6))),(VALUE(G123)-VALUE(F123)))</f>
      </c>
      <c r="I123" s="32" t="s">
        <v>77</v>
      </c>
      <c r="J123" s="32" t="s">
        <v>21</v>
      </c>
      <c r="K123" s="32" t="s">
        <v>22</v>
      </c>
      <c r="L123" s="32" t="s">
        <v>80</v>
      </c>
      <c r="M123" s="32" t="s">
        <v>80</v>
      </c>
      <c r="N123" s="32" t="s">
        <v>81</v>
      </c>
      <c r="O123" s="32" t="s">
        <v>59</v>
      </c>
      <c r="P123" s="33">
        <v>25</v>
      </c>
      <c r="Q123" s="38" t="s">
        <v>36</v>
      </c>
      <c r="R123" s="51" t="s">
        <v>82</v>
      </c>
      <c r="S123" s="11"/>
      <c r="T123" s="12"/>
    </row>
    <row x14ac:dyDescent="0.25" r="124" customHeight="1" ht="14.1">
      <c r="A124" s="13">
        <v>41</v>
      </c>
      <c r="B124" s="14">
        <v>6</v>
      </c>
      <c r="C124" s="15">
        <v>10</v>
      </c>
      <c r="D124" s="54">
        <v>9</v>
      </c>
      <c r="E124" s="17" t="s">
        <v>18</v>
      </c>
      <c r="F124" s="18" t="s">
        <v>19</v>
      </c>
      <c r="G124" s="37" t="s">
        <v>41</v>
      </c>
      <c r="H124" s="20">
        <f>IF((VALUE(G124)-VALUE(F124))&gt;=100,IF(MOD((VALUE(G124)-VALUE(F124)),100)=0,(VALUE(G124)-VALUE(F124))*0.6,IF((MOD(F124,100)&gt;0),(MOD((VALUE(G124)-VALUE(F124)),100)+(((VALUE(G124)-VALUE(F124))-MOD((VALUE(G124)-VALUE(F124)),100))*0.6))-40,MOD((VALUE(G124)-VALUE(F124)),100)+(((VALUE(G124)-VALUE(F124))-MOD((VALUE(G124)-VALUE(F124)),100))*0.6))),(VALUE(G124)-VALUE(F124)))</f>
      </c>
      <c r="I124" s="21" t="s">
        <v>77</v>
      </c>
      <c r="J124" s="21" t="s">
        <v>21</v>
      </c>
      <c r="K124" s="21" t="s">
        <v>84</v>
      </c>
      <c r="L124" s="21" t="s">
        <v>85</v>
      </c>
      <c r="M124" s="21" t="s">
        <v>24</v>
      </c>
      <c r="N124" s="21" t="s">
        <v>85</v>
      </c>
      <c r="O124" s="21" t="s">
        <v>30</v>
      </c>
      <c r="P124" s="22">
        <v>50</v>
      </c>
      <c r="Q124" s="55" t="s">
        <v>31</v>
      </c>
      <c r="R124" s="23" t="s">
        <v>86</v>
      </c>
      <c r="S124" s="11"/>
      <c r="T124" s="12"/>
    </row>
    <row x14ac:dyDescent="0.25" r="125" customHeight="1" ht="14.1">
      <c r="A125" s="25">
        <v>41</v>
      </c>
      <c r="B125" s="26">
        <v>6</v>
      </c>
      <c r="C125" s="15">
        <v>10</v>
      </c>
      <c r="D125" s="39">
        <v>9</v>
      </c>
      <c r="E125" s="28" t="s">
        <v>18</v>
      </c>
      <c r="F125" s="29" t="s">
        <v>19</v>
      </c>
      <c r="G125" s="30" t="s">
        <v>41</v>
      </c>
      <c r="H125" s="31">
        <f>IF((VALUE(G125)-VALUE(F125))&gt;=100,IF(MOD((VALUE(G125)-VALUE(F125)),100)=0,(VALUE(G125)-VALUE(F125))*0.6,IF((MOD(F125,100)&gt;0),(MOD((VALUE(G125)-VALUE(F125)),100)+(((VALUE(G125)-VALUE(F125))-MOD((VALUE(G125)-VALUE(F125)),100))*0.6))-40,MOD((VALUE(G125)-VALUE(F125)),100)+(((VALUE(G125)-VALUE(F125))-MOD((VALUE(G125)-VALUE(F125)),100))*0.6))),(VALUE(G125)-VALUE(F125)))</f>
      </c>
      <c r="I125" s="32" t="s">
        <v>77</v>
      </c>
      <c r="J125" s="32" t="s">
        <v>21</v>
      </c>
      <c r="K125" s="32" t="s">
        <v>84</v>
      </c>
      <c r="L125" s="32" t="s">
        <v>85</v>
      </c>
      <c r="M125" s="32" t="s">
        <v>24</v>
      </c>
      <c r="N125" s="32" t="s">
        <v>85</v>
      </c>
      <c r="O125" s="32" t="s">
        <v>25</v>
      </c>
      <c r="P125" s="33">
        <v>25</v>
      </c>
      <c r="Q125" s="24" t="s">
        <v>26</v>
      </c>
      <c r="R125" s="24" t="s">
        <v>87</v>
      </c>
      <c r="S125" s="11"/>
      <c r="T125" s="12"/>
    </row>
    <row x14ac:dyDescent="0.25" r="126" customHeight="1" ht="14.1">
      <c r="A126" s="25">
        <v>41</v>
      </c>
      <c r="B126" s="26">
        <v>6</v>
      </c>
      <c r="C126" s="15">
        <v>10</v>
      </c>
      <c r="D126" s="39">
        <v>9</v>
      </c>
      <c r="E126" s="28" t="s">
        <v>18</v>
      </c>
      <c r="F126" s="29" t="s">
        <v>28</v>
      </c>
      <c r="G126" s="30" t="s">
        <v>42</v>
      </c>
      <c r="H126" s="31">
        <f>IF((VALUE(G126)-VALUE(F126))&gt;=100,IF(MOD((VALUE(G126)-VALUE(F126)),100)=0,(VALUE(G126)-VALUE(F126))*0.6,IF((MOD(F126,100)&gt;0),(MOD((VALUE(G126)-VALUE(F126)),100)+(((VALUE(G126)-VALUE(F126))-MOD((VALUE(G126)-VALUE(F126)),100))*0.6))-40,MOD((VALUE(G126)-VALUE(F126)),100)+(((VALUE(G126)-VALUE(F126))-MOD((VALUE(G126)-VALUE(F126)),100))*0.6))),(VALUE(G126)-VALUE(F126)))</f>
      </c>
      <c r="I126" s="32" t="s">
        <v>33</v>
      </c>
      <c r="J126" s="32" t="s">
        <v>21</v>
      </c>
      <c r="K126" s="32" t="s">
        <v>84</v>
      </c>
      <c r="L126" s="32" t="s">
        <v>35</v>
      </c>
      <c r="M126" s="32" t="s">
        <v>35</v>
      </c>
      <c r="N126" s="32" t="s">
        <v>35</v>
      </c>
      <c r="O126" s="32" t="s">
        <v>33</v>
      </c>
      <c r="P126" s="33">
        <v>4</v>
      </c>
      <c r="Q126" s="24" t="s">
        <v>36</v>
      </c>
      <c r="R126" s="24" t="s">
        <v>27</v>
      </c>
      <c r="S126" s="11"/>
      <c r="T126" s="12"/>
    </row>
    <row x14ac:dyDescent="0.25" r="127" customHeight="1" ht="14.1">
      <c r="A127" s="25">
        <v>41</v>
      </c>
      <c r="B127" s="26">
        <v>6</v>
      </c>
      <c r="C127" s="15">
        <v>10</v>
      </c>
      <c r="D127" s="39">
        <v>9</v>
      </c>
      <c r="E127" s="28" t="s">
        <v>18</v>
      </c>
      <c r="F127" s="29" t="s">
        <v>42</v>
      </c>
      <c r="G127" s="30" t="s">
        <v>88</v>
      </c>
      <c r="H127" s="31">
        <f>IF((VALUE(G127)-VALUE(F127))&gt;=100,IF(MOD((VALUE(G127)-VALUE(F127)),100)=0,(VALUE(G127)-VALUE(F127))*0.6,IF((MOD(F127,100)&gt;0),(MOD((VALUE(G127)-VALUE(F127)),100)+(((VALUE(G127)-VALUE(F127))-MOD((VALUE(G127)-VALUE(F127)),100))*0.6))-40,MOD((VALUE(G127)-VALUE(F127)),100)+(((VALUE(G127)-VALUE(F127))-MOD((VALUE(G127)-VALUE(F127)),100))*0.6))),(VALUE(G127)-VALUE(F127)))</f>
      </c>
      <c r="I127" s="32" t="s">
        <v>77</v>
      </c>
      <c r="J127" s="32" t="s">
        <v>21</v>
      </c>
      <c r="K127" s="32" t="s">
        <v>84</v>
      </c>
      <c r="L127" s="32" t="s">
        <v>89</v>
      </c>
      <c r="M127" s="32" t="s">
        <v>24</v>
      </c>
      <c r="N127" s="32" t="s">
        <v>89</v>
      </c>
      <c r="O127" s="32" t="s">
        <v>90</v>
      </c>
      <c r="P127" s="33">
        <v>75</v>
      </c>
      <c r="Q127" s="24" t="s">
        <v>31</v>
      </c>
      <c r="R127" s="24" t="s">
        <v>86</v>
      </c>
      <c r="S127" s="11"/>
      <c r="T127" s="12"/>
    </row>
    <row x14ac:dyDescent="0.25" r="128" customHeight="1" ht="14.1">
      <c r="A128" s="25">
        <v>41</v>
      </c>
      <c r="B128" s="26">
        <v>6</v>
      </c>
      <c r="C128" s="15">
        <v>10</v>
      </c>
      <c r="D128" s="39">
        <v>10</v>
      </c>
      <c r="E128" s="28" t="s">
        <v>37</v>
      </c>
      <c r="F128" s="29" t="s">
        <v>19</v>
      </c>
      <c r="G128" s="30" t="s">
        <v>38</v>
      </c>
      <c r="H128" s="31">
        <f>IF((VALUE(G128)-VALUE(F128))&gt;=100,IF(MOD((VALUE(G128)-VALUE(F128)),100)=0,(VALUE(G128)-VALUE(F128))*0.6,IF((MOD(F128,100)&gt;0),(MOD((VALUE(G128)-VALUE(F128)),100)+(((VALUE(G128)-VALUE(F128))-MOD((VALUE(G128)-VALUE(F128)),100))*0.6))-40,MOD((VALUE(G128)-VALUE(F128)),100)+(((VALUE(G128)-VALUE(F128))-MOD((VALUE(G128)-VALUE(F128)),100))*0.6))),(VALUE(G128)-VALUE(F128)))</f>
      </c>
      <c r="I128" s="32" t="s">
        <v>77</v>
      </c>
      <c r="J128" s="32" t="s">
        <v>21</v>
      </c>
      <c r="K128" s="32" t="s">
        <v>84</v>
      </c>
      <c r="L128" s="32" t="s">
        <v>91</v>
      </c>
      <c r="M128" s="32" t="s">
        <v>24</v>
      </c>
      <c r="N128" s="32" t="s">
        <v>91</v>
      </c>
      <c r="O128" s="32" t="s">
        <v>25</v>
      </c>
      <c r="P128" s="33">
        <v>25</v>
      </c>
      <c r="Q128" s="24" t="s">
        <v>26</v>
      </c>
      <c r="R128" s="24" t="s">
        <v>46</v>
      </c>
      <c r="S128" s="11"/>
      <c r="T128" s="12"/>
    </row>
    <row x14ac:dyDescent="0.25" r="129" customHeight="1" ht="14.1">
      <c r="A129" s="25">
        <v>41</v>
      </c>
      <c r="B129" s="26">
        <v>6</v>
      </c>
      <c r="C129" s="15">
        <v>10</v>
      </c>
      <c r="D129" s="39">
        <v>10</v>
      </c>
      <c r="E129" s="28" t="s">
        <v>37</v>
      </c>
      <c r="F129" s="29" t="s">
        <v>38</v>
      </c>
      <c r="G129" s="30" t="s">
        <v>41</v>
      </c>
      <c r="H129" s="31">
        <f>IF((VALUE(G129)-VALUE(F129))&gt;=100,IF(MOD((VALUE(G129)-VALUE(F129)),100)=0,(VALUE(G129)-VALUE(F129))*0.6,IF((MOD(F129,100)&gt;0),(MOD((VALUE(G129)-VALUE(F129)),100)+(((VALUE(G129)-VALUE(F129))-MOD((VALUE(G129)-VALUE(F129)),100))*0.6))-40,MOD((VALUE(G129)-VALUE(F129)),100)+(((VALUE(G129)-VALUE(F129))-MOD((VALUE(G129)-VALUE(F129)),100))*0.6))),(VALUE(G129)-VALUE(F129)))</f>
      </c>
      <c r="I129" s="32" t="s">
        <v>77</v>
      </c>
      <c r="J129" s="32" t="s">
        <v>21</v>
      </c>
      <c r="K129" s="32" t="s">
        <v>84</v>
      </c>
      <c r="L129" s="32" t="s">
        <v>91</v>
      </c>
      <c r="M129" s="32" t="s">
        <v>24</v>
      </c>
      <c r="N129" s="32" t="s">
        <v>91</v>
      </c>
      <c r="O129" s="32" t="s">
        <v>54</v>
      </c>
      <c r="P129" s="33">
        <v>25</v>
      </c>
      <c r="Q129" s="24" t="s">
        <v>26</v>
      </c>
      <c r="R129" s="24" t="s">
        <v>61</v>
      </c>
      <c r="S129" s="11"/>
      <c r="T129" s="12"/>
    </row>
    <row x14ac:dyDescent="0.25" r="130" customHeight="1" ht="14.1">
      <c r="A130" s="25">
        <v>41</v>
      </c>
      <c r="B130" s="26">
        <v>6</v>
      </c>
      <c r="C130" s="15">
        <v>10</v>
      </c>
      <c r="D130" s="39">
        <v>10</v>
      </c>
      <c r="E130" s="28" t="s">
        <v>37</v>
      </c>
      <c r="F130" s="29" t="s">
        <v>38</v>
      </c>
      <c r="G130" s="30" t="s">
        <v>41</v>
      </c>
      <c r="H130" s="31">
        <f>IF((VALUE(G130)-VALUE(F130))&gt;=100,IF(MOD((VALUE(G130)-VALUE(F130)),100)=0,(VALUE(G130)-VALUE(F130))*0.6,IF((MOD(F130,100)&gt;0),(MOD((VALUE(G130)-VALUE(F130)),100)+(((VALUE(G130)-VALUE(F130))-MOD((VALUE(G130)-VALUE(F130)),100))*0.6))-40,MOD((VALUE(G130)-VALUE(F130)),100)+(((VALUE(G130)-VALUE(F130))-MOD((VALUE(G130)-VALUE(F130)),100))*0.6))),(VALUE(G130)-VALUE(F130)))</f>
      </c>
      <c r="I130" s="32" t="s">
        <v>77</v>
      </c>
      <c r="J130" s="32" t="s">
        <v>21</v>
      </c>
      <c r="K130" s="32" t="s">
        <v>84</v>
      </c>
      <c r="L130" s="32" t="s">
        <v>91</v>
      </c>
      <c r="M130" s="32" t="s">
        <v>24</v>
      </c>
      <c r="N130" s="32" t="s">
        <v>91</v>
      </c>
      <c r="O130" s="32" t="s">
        <v>59</v>
      </c>
      <c r="P130" s="33">
        <v>25</v>
      </c>
      <c r="Q130" s="24" t="s">
        <v>26</v>
      </c>
      <c r="R130" s="24" t="s">
        <v>40</v>
      </c>
      <c r="S130" s="11"/>
      <c r="T130" s="12"/>
    </row>
    <row x14ac:dyDescent="0.25" r="131" customHeight="1" ht="14.1">
      <c r="A131" s="25">
        <v>41</v>
      </c>
      <c r="B131" s="26">
        <v>6</v>
      </c>
      <c r="C131" s="15">
        <v>10</v>
      </c>
      <c r="D131" s="39">
        <v>10</v>
      </c>
      <c r="E131" s="28" t="s">
        <v>37</v>
      </c>
      <c r="F131" s="29" t="s">
        <v>42</v>
      </c>
      <c r="G131" s="30" t="s">
        <v>88</v>
      </c>
      <c r="H131" s="31">
        <f>IF((VALUE(G131)-VALUE(F131))&gt;=100,IF(MOD((VALUE(G131)-VALUE(F131)),100)=0,(VALUE(G131)-VALUE(F131))*0.6,IF((MOD(F131,100)&gt;0),(MOD((VALUE(G131)-VALUE(F131)),100)+(((VALUE(G131)-VALUE(F131))-MOD((VALUE(G131)-VALUE(F131)),100))*0.6))-40,MOD((VALUE(G131)-VALUE(F131)),100)+(((VALUE(G131)-VALUE(F131))-MOD((VALUE(G131)-VALUE(F131)),100))*0.6))),(VALUE(G131)-VALUE(F131)))</f>
      </c>
      <c r="I131" s="32" t="s">
        <v>77</v>
      </c>
      <c r="J131" s="32" t="s">
        <v>21</v>
      </c>
      <c r="K131" s="32" t="s">
        <v>84</v>
      </c>
      <c r="L131" s="32" t="s">
        <v>89</v>
      </c>
      <c r="M131" s="32" t="s">
        <v>24</v>
      </c>
      <c r="N131" s="32" t="s">
        <v>89</v>
      </c>
      <c r="O131" s="32" t="s">
        <v>90</v>
      </c>
      <c r="P131" s="33">
        <v>75</v>
      </c>
      <c r="Q131" s="24" t="s">
        <v>31</v>
      </c>
      <c r="R131" s="24" t="s">
        <v>27</v>
      </c>
      <c r="S131" s="11"/>
      <c r="T131" s="12"/>
    </row>
    <row x14ac:dyDescent="0.25" r="132" customHeight="1" ht="14.1">
      <c r="A132" s="25">
        <v>41</v>
      </c>
      <c r="B132" s="26">
        <v>6</v>
      </c>
      <c r="C132" s="15">
        <v>10</v>
      </c>
      <c r="D132" s="39">
        <v>11</v>
      </c>
      <c r="E132" s="28" t="s">
        <v>43</v>
      </c>
      <c r="F132" s="29" t="s">
        <v>19</v>
      </c>
      <c r="G132" s="30" t="s">
        <v>38</v>
      </c>
      <c r="H132" s="31">
        <f>IF((VALUE(G132)-VALUE(F132))&gt;=100,IF(MOD((VALUE(G132)-VALUE(F132)),100)=0,(VALUE(G132)-VALUE(F132))*0.6,IF((MOD(F132,100)&gt;0),(MOD((VALUE(G132)-VALUE(F132)),100)+(((VALUE(G132)-VALUE(F132))-MOD((VALUE(G132)-VALUE(F132)),100))*0.6))-40,MOD((VALUE(G132)-VALUE(F132)),100)+(((VALUE(G132)-VALUE(F132))-MOD((VALUE(G132)-VALUE(F132)),100))*0.6))),(VALUE(G132)-VALUE(F132)))</f>
      </c>
      <c r="I132" s="32" t="s">
        <v>77</v>
      </c>
      <c r="J132" s="32" t="s">
        <v>21</v>
      </c>
      <c r="K132" s="32" t="s">
        <v>84</v>
      </c>
      <c r="L132" s="32" t="s">
        <v>91</v>
      </c>
      <c r="M132" s="32" t="s">
        <v>24</v>
      </c>
      <c r="N132" s="32" t="s">
        <v>91</v>
      </c>
      <c r="O132" s="32" t="s">
        <v>25</v>
      </c>
      <c r="P132" s="33">
        <v>25</v>
      </c>
      <c r="Q132" s="24" t="s">
        <v>26</v>
      </c>
      <c r="R132" s="24" t="s">
        <v>46</v>
      </c>
      <c r="S132" s="11"/>
      <c r="T132" s="12"/>
    </row>
    <row x14ac:dyDescent="0.25" r="133" customHeight="1" ht="14.1">
      <c r="A133" s="25">
        <v>41</v>
      </c>
      <c r="B133" s="26">
        <v>6</v>
      </c>
      <c r="C133" s="15">
        <v>10</v>
      </c>
      <c r="D133" s="39">
        <v>11</v>
      </c>
      <c r="E133" s="28" t="s">
        <v>43</v>
      </c>
      <c r="F133" s="29" t="s">
        <v>38</v>
      </c>
      <c r="G133" s="30" t="s">
        <v>41</v>
      </c>
      <c r="H133" s="31">
        <f>IF((VALUE(G133)-VALUE(F133))&gt;=100,IF(MOD((VALUE(G133)-VALUE(F133)),100)=0,(VALUE(G133)-VALUE(F133))*0.6,IF((MOD(F133,100)&gt;0),(MOD((VALUE(G133)-VALUE(F133)),100)+(((VALUE(G133)-VALUE(F133))-MOD((VALUE(G133)-VALUE(F133)),100))*0.6))-40,MOD((VALUE(G133)-VALUE(F133)),100)+(((VALUE(G133)-VALUE(F133))-MOD((VALUE(G133)-VALUE(F133)),100))*0.6))),(VALUE(G133)-VALUE(F133)))</f>
      </c>
      <c r="I133" s="32" t="s">
        <v>77</v>
      </c>
      <c r="J133" s="32" t="s">
        <v>21</v>
      </c>
      <c r="K133" s="32" t="s">
        <v>84</v>
      </c>
      <c r="L133" s="32" t="s">
        <v>91</v>
      </c>
      <c r="M133" s="32" t="s">
        <v>24</v>
      </c>
      <c r="N133" s="32" t="s">
        <v>91</v>
      </c>
      <c r="O133" s="32" t="s">
        <v>54</v>
      </c>
      <c r="P133" s="33">
        <v>25</v>
      </c>
      <c r="Q133" s="24" t="s">
        <v>26</v>
      </c>
      <c r="R133" s="24" t="s">
        <v>61</v>
      </c>
      <c r="S133" s="11"/>
      <c r="T133" s="12"/>
    </row>
    <row x14ac:dyDescent="0.25" r="134" customHeight="1" ht="14.1">
      <c r="A134" s="25">
        <v>41</v>
      </c>
      <c r="B134" s="26">
        <v>6</v>
      </c>
      <c r="C134" s="15">
        <v>10</v>
      </c>
      <c r="D134" s="39">
        <v>11</v>
      </c>
      <c r="E134" s="28" t="s">
        <v>43</v>
      </c>
      <c r="F134" s="29" t="s">
        <v>38</v>
      </c>
      <c r="G134" s="30" t="s">
        <v>41</v>
      </c>
      <c r="H134" s="31">
        <f>IF((VALUE(G134)-VALUE(F134))&gt;=100,IF(MOD((VALUE(G134)-VALUE(F134)),100)=0,(VALUE(G134)-VALUE(F134))*0.6,IF((MOD(F134,100)&gt;0),(MOD((VALUE(G134)-VALUE(F134)),100)+(((VALUE(G134)-VALUE(F134))-MOD((VALUE(G134)-VALUE(F134)),100))*0.6))-40,MOD((VALUE(G134)-VALUE(F134)),100)+(((VALUE(G134)-VALUE(F134))-MOD((VALUE(G134)-VALUE(F134)),100))*0.6))),(VALUE(G134)-VALUE(F134)))</f>
      </c>
      <c r="I134" s="32" t="s">
        <v>77</v>
      </c>
      <c r="J134" s="32" t="s">
        <v>21</v>
      </c>
      <c r="K134" s="32" t="s">
        <v>84</v>
      </c>
      <c r="L134" s="32" t="s">
        <v>91</v>
      </c>
      <c r="M134" s="32" t="s">
        <v>24</v>
      </c>
      <c r="N134" s="32" t="s">
        <v>91</v>
      </c>
      <c r="O134" s="32" t="s">
        <v>59</v>
      </c>
      <c r="P134" s="33">
        <v>25</v>
      </c>
      <c r="Q134" s="24" t="s">
        <v>26</v>
      </c>
      <c r="R134" s="24" t="s">
        <v>52</v>
      </c>
      <c r="S134" s="11"/>
      <c r="T134" s="12"/>
    </row>
    <row x14ac:dyDescent="0.25" r="135" customHeight="1" ht="14.1">
      <c r="A135" s="25">
        <v>41</v>
      </c>
      <c r="B135" s="26">
        <v>6</v>
      </c>
      <c r="C135" s="15">
        <v>10</v>
      </c>
      <c r="D135" s="39">
        <v>11</v>
      </c>
      <c r="E135" s="28" t="s">
        <v>43</v>
      </c>
      <c r="F135" s="29" t="s">
        <v>28</v>
      </c>
      <c r="G135" s="30" t="s">
        <v>42</v>
      </c>
      <c r="H135" s="31">
        <f>IF((VALUE(G135)-VALUE(F135))&gt;=100,IF(MOD((VALUE(G135)-VALUE(F135)),100)=0,(VALUE(G135)-VALUE(F135))*0.6,IF((MOD(F135,100)&gt;0),(MOD((VALUE(G135)-VALUE(F135)),100)+(((VALUE(G135)-VALUE(F135))-MOD((VALUE(G135)-VALUE(F135)),100))*0.6))-40,MOD((VALUE(G135)-VALUE(F135)),100)+(((VALUE(G135)-VALUE(F135))-MOD((VALUE(G135)-VALUE(F135)),100))*0.6))),(VALUE(G135)-VALUE(F135)))</f>
      </c>
      <c r="I135" s="32" t="s">
        <v>77</v>
      </c>
      <c r="J135" s="32" t="s">
        <v>21</v>
      </c>
      <c r="K135" s="32" t="s">
        <v>22</v>
      </c>
      <c r="L135" s="32" t="s">
        <v>80</v>
      </c>
      <c r="M135" s="32" t="s">
        <v>92</v>
      </c>
      <c r="N135" s="32" t="s">
        <v>93</v>
      </c>
      <c r="O135" s="32" t="s">
        <v>90</v>
      </c>
      <c r="P135" s="33">
        <v>50</v>
      </c>
      <c r="Q135" s="24" t="s">
        <v>26</v>
      </c>
      <c r="R135" s="24" t="s">
        <v>86</v>
      </c>
      <c r="S135" s="11"/>
      <c r="T135" s="12"/>
    </row>
    <row x14ac:dyDescent="0.25" r="136" customHeight="1" ht="14.1">
      <c r="A136" s="25">
        <v>41</v>
      </c>
      <c r="B136" s="26">
        <v>6</v>
      </c>
      <c r="C136" s="15">
        <v>10</v>
      </c>
      <c r="D136" s="39">
        <v>13</v>
      </c>
      <c r="E136" s="28" t="s">
        <v>48</v>
      </c>
      <c r="F136" s="29" t="s">
        <v>19</v>
      </c>
      <c r="G136" s="30" t="s">
        <v>94</v>
      </c>
      <c r="H136" s="31">
        <f>IF((VALUE(G136)-VALUE(F136))&gt;=100,IF(MOD((VALUE(G136)-VALUE(F136)),100)=0,(VALUE(G136)-VALUE(F136))*0.6,IF((MOD(F136,100)&gt;0),(MOD((VALUE(G136)-VALUE(F136)),100)+(((VALUE(G136)-VALUE(F136))-MOD((VALUE(G136)-VALUE(F136)),100))*0.6))-40,MOD((VALUE(G136)-VALUE(F136)),100)+(((VALUE(G136)-VALUE(F136))-MOD((VALUE(G136)-VALUE(F136)),100))*0.6))),(VALUE(G136)-VALUE(F136)))</f>
      </c>
      <c r="I136" s="32" t="s">
        <v>77</v>
      </c>
      <c r="J136" s="32" t="s">
        <v>21</v>
      </c>
      <c r="K136" s="32" t="s">
        <v>84</v>
      </c>
      <c r="L136" s="32" t="s">
        <v>80</v>
      </c>
      <c r="M136" s="32" t="s">
        <v>95</v>
      </c>
      <c r="N136" s="32" t="s">
        <v>95</v>
      </c>
      <c r="O136" s="32" t="s">
        <v>25</v>
      </c>
      <c r="P136" s="33">
        <v>25</v>
      </c>
      <c r="Q136" s="24" t="s">
        <v>36</v>
      </c>
      <c r="R136" s="24" t="s">
        <v>82</v>
      </c>
      <c r="S136" s="11"/>
      <c r="T136" s="12"/>
    </row>
    <row x14ac:dyDescent="0.25" r="137" customHeight="1" ht="14.1">
      <c r="A137" s="25">
        <v>41</v>
      </c>
      <c r="B137" s="26">
        <v>6</v>
      </c>
      <c r="C137" s="15">
        <v>10</v>
      </c>
      <c r="D137" s="39">
        <v>13</v>
      </c>
      <c r="E137" s="28" t="s">
        <v>48</v>
      </c>
      <c r="F137" s="29" t="s">
        <v>19</v>
      </c>
      <c r="G137" s="30" t="s">
        <v>94</v>
      </c>
      <c r="H137" s="31">
        <f>IF((VALUE(G137)-VALUE(F137))&gt;=100,IF(MOD((VALUE(G137)-VALUE(F137)),100)=0,(VALUE(G137)-VALUE(F137))*0.6,IF((MOD(F137,100)&gt;0),(MOD((VALUE(G137)-VALUE(F137)),100)+(((VALUE(G137)-VALUE(F137))-MOD((VALUE(G137)-VALUE(F137)),100))*0.6))-40,MOD((VALUE(G137)-VALUE(F137)),100)+(((VALUE(G137)-VALUE(F137))-MOD((VALUE(G137)-VALUE(F137)),100))*0.6))),(VALUE(G137)-VALUE(F137)))</f>
      </c>
      <c r="I137" s="32" t="s">
        <v>77</v>
      </c>
      <c r="J137" s="32" t="s">
        <v>21</v>
      </c>
      <c r="K137" s="32" t="s">
        <v>84</v>
      </c>
      <c r="L137" s="32" t="s">
        <v>80</v>
      </c>
      <c r="M137" s="32" t="s">
        <v>95</v>
      </c>
      <c r="N137" s="32" t="s">
        <v>95</v>
      </c>
      <c r="O137" s="32" t="s">
        <v>54</v>
      </c>
      <c r="P137" s="33">
        <v>25</v>
      </c>
      <c r="Q137" s="24" t="s">
        <v>55</v>
      </c>
      <c r="R137" s="24" t="s">
        <v>82</v>
      </c>
      <c r="S137" s="11"/>
      <c r="T137" s="12"/>
    </row>
    <row x14ac:dyDescent="0.25" r="138" customHeight="1" ht="14.1">
      <c r="A138" s="25">
        <v>41</v>
      </c>
      <c r="B138" s="26">
        <v>6</v>
      </c>
      <c r="C138" s="36">
        <v>10</v>
      </c>
      <c r="D138" s="42">
        <v>13</v>
      </c>
      <c r="E138" s="43" t="s">
        <v>48</v>
      </c>
      <c r="F138" s="44" t="s">
        <v>19</v>
      </c>
      <c r="G138" s="45" t="s">
        <v>94</v>
      </c>
      <c r="H138" s="46">
        <f>IF((VALUE(G138)-VALUE(F138))&gt;=100,IF(MOD((VALUE(G138)-VALUE(F138)),100)=0,(VALUE(G138)-VALUE(F138))*0.6,IF((MOD(F138,100)&gt;0),(MOD((VALUE(G138)-VALUE(F138)),100)+(((VALUE(G138)-VALUE(F138))-MOD((VALUE(G138)-VALUE(F138)),100))*0.6))-40,MOD((VALUE(G138)-VALUE(F138)),100)+(((VALUE(G138)-VALUE(F138))-MOD((VALUE(G138)-VALUE(F138)),100))*0.6))),(VALUE(G138)-VALUE(F138)))</f>
      </c>
      <c r="I138" s="47" t="s">
        <v>77</v>
      </c>
      <c r="J138" s="47" t="s">
        <v>21</v>
      </c>
      <c r="K138" s="47" t="s">
        <v>84</v>
      </c>
      <c r="L138" s="47" t="s">
        <v>80</v>
      </c>
      <c r="M138" s="47" t="s">
        <v>95</v>
      </c>
      <c r="N138" s="47" t="s">
        <v>95</v>
      </c>
      <c r="O138" s="47" t="s">
        <v>59</v>
      </c>
      <c r="P138" s="48">
        <v>25</v>
      </c>
      <c r="Q138" s="49" t="s">
        <v>83</v>
      </c>
      <c r="R138" s="24" t="s">
        <v>82</v>
      </c>
      <c r="S138" s="11"/>
      <c r="T138" s="12"/>
    </row>
    <row x14ac:dyDescent="0.25" r="139" customHeight="1" ht="14.1">
      <c r="A139" s="13">
        <v>42</v>
      </c>
      <c r="B139" s="14">
        <v>7</v>
      </c>
      <c r="C139" s="15">
        <v>10</v>
      </c>
      <c r="D139" s="54">
        <v>16</v>
      </c>
      <c r="E139" s="17" t="s">
        <v>18</v>
      </c>
      <c r="F139" s="18" t="s">
        <v>19</v>
      </c>
      <c r="G139" s="37" t="s">
        <v>62</v>
      </c>
      <c r="H139" s="20">
        <f>IF((VALUE(G139)-VALUE(F139))&gt;=100,IF(MOD((VALUE(G139)-VALUE(F139)),100)=0,(VALUE(G139)-VALUE(F139))*0.6,IF((MOD(F139,100)&gt;0),(MOD((VALUE(G139)-VALUE(F139)),100)+(((VALUE(G139)-VALUE(F139))-MOD((VALUE(G139)-VALUE(F139)),100))*0.6))-40,MOD((VALUE(G139)-VALUE(F139)),100)+(((VALUE(G139)-VALUE(F139))-MOD((VALUE(G139)-VALUE(F139)),100))*0.6))),(VALUE(G139)-VALUE(F139)))</f>
      </c>
      <c r="I139" s="21" t="s">
        <v>77</v>
      </c>
      <c r="J139" s="21" t="s">
        <v>21</v>
      </c>
      <c r="K139" s="21" t="s">
        <v>84</v>
      </c>
      <c r="L139" s="21" t="s">
        <v>84</v>
      </c>
      <c r="M139" s="21" t="s">
        <v>24</v>
      </c>
      <c r="N139" s="21" t="s">
        <v>96</v>
      </c>
      <c r="O139" s="21" t="s">
        <v>90</v>
      </c>
      <c r="P139" s="22">
        <v>75</v>
      </c>
      <c r="Q139" s="23" t="s">
        <v>97</v>
      </c>
      <c r="R139" s="23" t="s">
        <v>27</v>
      </c>
      <c r="S139" s="11"/>
      <c r="T139" s="12"/>
    </row>
    <row x14ac:dyDescent="0.25" r="140" customHeight="1" ht="14.1">
      <c r="A140" s="25">
        <v>42</v>
      </c>
      <c r="B140" s="26">
        <v>7</v>
      </c>
      <c r="C140" s="15">
        <v>10</v>
      </c>
      <c r="D140" s="39">
        <v>17</v>
      </c>
      <c r="E140" s="28" t="s">
        <v>37</v>
      </c>
      <c r="F140" s="29" t="s">
        <v>19</v>
      </c>
      <c r="G140" s="30" t="s">
        <v>62</v>
      </c>
      <c r="H140" s="31">
        <f>IF((VALUE(G140)-VALUE(F140))&gt;=100,IF(MOD((VALUE(G140)-VALUE(F140)),100)=0,(VALUE(G140)-VALUE(F140))*0.6,IF((MOD(F140,100)&gt;0),(MOD((VALUE(G140)-VALUE(F140)),100)+(((VALUE(G140)-VALUE(F140))-MOD((VALUE(G140)-VALUE(F140)),100))*0.6))-40,MOD((VALUE(G140)-VALUE(F140)),100)+(((VALUE(G140)-VALUE(F140))-MOD((VALUE(G140)-VALUE(F140)),100))*0.6))),(VALUE(G140)-VALUE(F140)))</f>
      </c>
      <c r="I140" s="32" t="s">
        <v>77</v>
      </c>
      <c r="J140" s="32" t="s">
        <v>21</v>
      </c>
      <c r="K140" s="32" t="s">
        <v>84</v>
      </c>
      <c r="L140" s="32" t="s">
        <v>84</v>
      </c>
      <c r="M140" s="32" t="s">
        <v>24</v>
      </c>
      <c r="N140" s="32" t="s">
        <v>98</v>
      </c>
      <c r="O140" s="32" t="s">
        <v>90</v>
      </c>
      <c r="P140" s="33">
        <v>75</v>
      </c>
      <c r="Q140" s="24" t="s">
        <v>97</v>
      </c>
      <c r="R140" s="24" t="s">
        <v>99</v>
      </c>
      <c r="S140" s="11"/>
      <c r="T140" s="12"/>
    </row>
    <row x14ac:dyDescent="0.25" r="141" customHeight="1" ht="14.1">
      <c r="A141" s="25">
        <v>42</v>
      </c>
      <c r="B141" s="26">
        <v>7</v>
      </c>
      <c r="C141" s="15">
        <v>10</v>
      </c>
      <c r="D141" s="39">
        <v>18</v>
      </c>
      <c r="E141" s="28" t="s">
        <v>43</v>
      </c>
      <c r="F141" s="29" t="s">
        <v>19</v>
      </c>
      <c r="G141" s="30" t="s">
        <v>62</v>
      </c>
      <c r="H141" s="31">
        <f>IF((VALUE(G141)-VALUE(F141))&gt;=100,IF(MOD((VALUE(G141)-VALUE(F141)),100)=0,(VALUE(G141)-VALUE(F141))*0.6,IF((MOD(F141,100)&gt;0),(MOD((VALUE(G141)-VALUE(F141)),100)+(((VALUE(G141)-VALUE(F141))-MOD((VALUE(G141)-VALUE(F141)),100))*0.6))-40,MOD((VALUE(G141)-VALUE(F141)),100)+(((VALUE(G141)-VALUE(F141))-MOD((VALUE(G141)-VALUE(F141)),100))*0.6))),(VALUE(G141)-VALUE(F141)))</f>
      </c>
      <c r="I141" s="32" t="s">
        <v>77</v>
      </c>
      <c r="J141" s="32" t="s">
        <v>21</v>
      </c>
      <c r="K141" s="32" t="s">
        <v>84</v>
      </c>
      <c r="L141" s="32" t="s">
        <v>84</v>
      </c>
      <c r="M141" s="32" t="s">
        <v>24</v>
      </c>
      <c r="N141" s="32" t="s">
        <v>100</v>
      </c>
      <c r="O141" s="32" t="s">
        <v>90</v>
      </c>
      <c r="P141" s="33">
        <v>75</v>
      </c>
      <c r="Q141" s="24" t="s">
        <v>97</v>
      </c>
      <c r="R141" s="24" t="s">
        <v>101</v>
      </c>
      <c r="S141" s="11"/>
      <c r="T141" s="12"/>
    </row>
    <row x14ac:dyDescent="0.25" r="142" customHeight="1" ht="14.1">
      <c r="A142" s="25">
        <v>42</v>
      </c>
      <c r="B142" s="26">
        <v>7</v>
      </c>
      <c r="C142" s="15">
        <v>10</v>
      </c>
      <c r="D142" s="39">
        <v>19</v>
      </c>
      <c r="E142" s="28" t="s">
        <v>47</v>
      </c>
      <c r="F142" s="29" t="s">
        <v>19</v>
      </c>
      <c r="G142" s="30" t="s">
        <v>62</v>
      </c>
      <c r="H142" s="31">
        <f>IF((VALUE(G142)-VALUE(F142))&gt;=100,IF(MOD((VALUE(G142)-VALUE(F142)),100)=0,(VALUE(G142)-VALUE(F142))*0.6,IF((MOD(F142,100)&gt;0),(MOD((VALUE(G142)-VALUE(F142)),100)+(((VALUE(G142)-VALUE(F142))-MOD((VALUE(G142)-VALUE(F142)),100))*0.6))-40,MOD((VALUE(G142)-VALUE(F142)),100)+(((VALUE(G142)-VALUE(F142))-MOD((VALUE(G142)-VALUE(F142)),100))*0.6))),(VALUE(G142)-VALUE(F142)))</f>
      </c>
      <c r="I142" s="32" t="s">
        <v>77</v>
      </c>
      <c r="J142" s="32" t="s">
        <v>21</v>
      </c>
      <c r="K142" s="32" t="s">
        <v>84</v>
      </c>
      <c r="L142" s="32" t="s">
        <v>84</v>
      </c>
      <c r="M142" s="32" t="s">
        <v>24</v>
      </c>
      <c r="N142" s="38" t="s">
        <v>102</v>
      </c>
      <c r="O142" s="32" t="s">
        <v>90</v>
      </c>
      <c r="P142" s="33">
        <v>75</v>
      </c>
      <c r="Q142" s="24" t="s">
        <v>97</v>
      </c>
      <c r="R142" s="24" t="s">
        <v>103</v>
      </c>
      <c r="S142" s="11"/>
      <c r="T142" s="12"/>
    </row>
    <row x14ac:dyDescent="0.25" r="143" customHeight="1" ht="14.1">
      <c r="A143" s="25">
        <v>42</v>
      </c>
      <c r="B143" s="26">
        <v>7</v>
      </c>
      <c r="C143" s="15">
        <v>10</v>
      </c>
      <c r="D143" s="39">
        <v>20</v>
      </c>
      <c r="E143" s="28" t="s">
        <v>48</v>
      </c>
      <c r="F143" s="29" t="s">
        <v>19</v>
      </c>
      <c r="G143" s="30" t="s">
        <v>41</v>
      </c>
      <c r="H143" s="31">
        <f>IF((VALUE(G143)-VALUE(F143))&gt;=100,IF(MOD((VALUE(G143)-VALUE(F143)),100)=0,(VALUE(G143)-VALUE(F143))*0.6,IF((MOD(F143,100)&gt;0),(MOD((VALUE(G143)-VALUE(F143)),100)+(((VALUE(G143)-VALUE(F143))-MOD((VALUE(G143)-VALUE(F143)),100))*0.6))-40,MOD((VALUE(G143)-VALUE(F143)),100)+(((VALUE(G143)-VALUE(F143))-MOD((VALUE(G143)-VALUE(F143)),100))*0.6))),(VALUE(G143)-VALUE(F143)))</f>
      </c>
      <c r="I143" s="32" t="s">
        <v>77</v>
      </c>
      <c r="J143" s="32" t="s">
        <v>21</v>
      </c>
      <c r="K143" s="32" t="s">
        <v>84</v>
      </c>
      <c r="L143" s="32" t="s">
        <v>80</v>
      </c>
      <c r="M143" s="32" t="s">
        <v>104</v>
      </c>
      <c r="N143" s="32" t="s">
        <v>104</v>
      </c>
      <c r="O143" s="32" t="s">
        <v>25</v>
      </c>
      <c r="P143" s="33">
        <v>25</v>
      </c>
      <c r="Q143" s="24" t="s">
        <v>36</v>
      </c>
      <c r="R143" s="24" t="s">
        <v>105</v>
      </c>
      <c r="S143" s="11"/>
      <c r="T143" s="12"/>
    </row>
    <row x14ac:dyDescent="0.25" r="144" customHeight="1" ht="14.1">
      <c r="A144" s="25">
        <v>42</v>
      </c>
      <c r="B144" s="26">
        <v>7</v>
      </c>
      <c r="C144" s="15">
        <v>10</v>
      </c>
      <c r="D144" s="39">
        <v>20</v>
      </c>
      <c r="E144" s="28" t="s">
        <v>48</v>
      </c>
      <c r="F144" s="29" t="s">
        <v>19</v>
      </c>
      <c r="G144" s="30" t="s">
        <v>41</v>
      </c>
      <c r="H144" s="31">
        <f>IF((VALUE(G144)-VALUE(F144))&gt;=100,IF(MOD((VALUE(G144)-VALUE(F144)),100)=0,(VALUE(G144)-VALUE(F144))*0.6,IF((MOD(F144,100)&gt;0),(MOD((VALUE(G144)-VALUE(F144)),100)+(((VALUE(G144)-VALUE(F144))-MOD((VALUE(G144)-VALUE(F144)),100))*0.6))-40,MOD((VALUE(G144)-VALUE(F144)),100)+(((VALUE(G144)-VALUE(F144))-MOD((VALUE(G144)-VALUE(F144)),100))*0.6))),(VALUE(G144)-VALUE(F144)))</f>
      </c>
      <c r="I144" s="32" t="s">
        <v>77</v>
      </c>
      <c r="J144" s="32" t="s">
        <v>21</v>
      </c>
      <c r="K144" s="32" t="s">
        <v>84</v>
      </c>
      <c r="L144" s="32" t="s">
        <v>80</v>
      </c>
      <c r="M144" s="32" t="s">
        <v>104</v>
      </c>
      <c r="N144" s="32" t="s">
        <v>104</v>
      </c>
      <c r="O144" s="32" t="s">
        <v>54</v>
      </c>
      <c r="P144" s="33">
        <v>25</v>
      </c>
      <c r="Q144" s="24" t="s">
        <v>55</v>
      </c>
      <c r="R144" s="24" t="s">
        <v>106</v>
      </c>
      <c r="S144" s="11"/>
      <c r="T144" s="12"/>
    </row>
    <row x14ac:dyDescent="0.25" r="145" customHeight="1" ht="14.1">
      <c r="A145" s="40">
        <v>42</v>
      </c>
      <c r="B145" s="41">
        <v>7</v>
      </c>
      <c r="C145" s="36">
        <v>10</v>
      </c>
      <c r="D145" s="42">
        <v>20</v>
      </c>
      <c r="E145" s="43" t="s">
        <v>48</v>
      </c>
      <c r="F145" s="44" t="s">
        <v>19</v>
      </c>
      <c r="G145" s="45" t="s">
        <v>41</v>
      </c>
      <c r="H145" s="46">
        <f>IF((VALUE(G145)-VALUE(F145))&gt;=100,IF(MOD((VALUE(G145)-VALUE(F145)),100)=0,(VALUE(G145)-VALUE(F145))*0.6,IF((MOD(F145,100)&gt;0),(MOD((VALUE(G145)-VALUE(F145)),100)+(((VALUE(G145)-VALUE(F145))-MOD((VALUE(G145)-VALUE(F145)),100))*0.6))-40,MOD((VALUE(G145)-VALUE(F145)),100)+(((VALUE(G145)-VALUE(F145))-MOD((VALUE(G145)-VALUE(F145)),100))*0.6))),(VALUE(G145)-VALUE(F145)))</f>
      </c>
      <c r="I145" s="47" t="s">
        <v>77</v>
      </c>
      <c r="J145" s="47" t="s">
        <v>21</v>
      </c>
      <c r="K145" s="47" t="s">
        <v>84</v>
      </c>
      <c r="L145" s="47" t="s">
        <v>80</v>
      </c>
      <c r="M145" s="47" t="s">
        <v>104</v>
      </c>
      <c r="N145" s="47" t="s">
        <v>104</v>
      </c>
      <c r="O145" s="47" t="s">
        <v>59</v>
      </c>
      <c r="P145" s="48">
        <v>25</v>
      </c>
      <c r="Q145" s="49" t="s">
        <v>83</v>
      </c>
      <c r="R145" s="49" t="s">
        <v>107</v>
      </c>
      <c r="S145" s="11"/>
      <c r="T145" s="12"/>
    </row>
    <row x14ac:dyDescent="0.25" r="146" customHeight="1" ht="14.1">
      <c r="A146" s="13">
        <v>43</v>
      </c>
      <c r="B146" s="14">
        <v>8</v>
      </c>
      <c r="C146" s="15">
        <v>10</v>
      </c>
      <c r="D146" s="39">
        <v>27</v>
      </c>
      <c r="E146" s="28" t="s">
        <v>48</v>
      </c>
      <c r="F146" s="29" t="s">
        <v>19</v>
      </c>
      <c r="G146" s="30" t="s">
        <v>41</v>
      </c>
      <c r="H146" s="31">
        <f>IF((VALUE(G146)-VALUE(F146))&gt;=100,IF(MOD((VALUE(G146)-VALUE(F146)),100)=0,(VALUE(G146)-VALUE(F146))*0.6,IF((MOD(F146,100)&gt;0),(MOD((VALUE(G146)-VALUE(F146)),100)+(((VALUE(G146)-VALUE(F146))-MOD((VALUE(G146)-VALUE(F146)),100))*0.6))-40,MOD((VALUE(G146)-VALUE(F146)),100)+(((VALUE(G146)-VALUE(F146))-MOD((VALUE(G146)-VALUE(F146)),100))*0.6))),(VALUE(G146)-VALUE(F146)))</f>
      </c>
      <c r="I146" s="32" t="s">
        <v>77</v>
      </c>
      <c r="J146" s="32" t="s">
        <v>21</v>
      </c>
      <c r="K146" s="32" t="s">
        <v>22</v>
      </c>
      <c r="L146" s="32" t="s">
        <v>80</v>
      </c>
      <c r="M146" s="32" t="s">
        <v>108</v>
      </c>
      <c r="N146" s="32" t="s">
        <v>109</v>
      </c>
      <c r="O146" s="32" t="s">
        <v>90</v>
      </c>
      <c r="P146" s="33">
        <v>50</v>
      </c>
      <c r="Q146" s="32" t="s">
        <v>26</v>
      </c>
      <c r="R146" s="50" t="s">
        <v>56</v>
      </c>
      <c r="S146" s="11"/>
      <c r="T146" s="12"/>
    </row>
    <row x14ac:dyDescent="0.25" r="147" customHeight="1" ht="17.25">
      <c r="A147" s="40">
        <v>43</v>
      </c>
      <c r="B147" s="41">
        <v>8</v>
      </c>
      <c r="C147" s="36">
        <v>10</v>
      </c>
      <c r="D147" s="42">
        <v>27</v>
      </c>
      <c r="E147" s="43" t="s">
        <v>48</v>
      </c>
      <c r="F147" s="44" t="s">
        <v>19</v>
      </c>
      <c r="G147" s="45" t="s">
        <v>41</v>
      </c>
      <c r="H147" s="46">
        <f>IF((VALUE(G147)-VALUE(F147))&gt;=100,IF(MOD((VALUE(G147)-VALUE(F147)),100)=0,(VALUE(G147)-VALUE(F147))*0.6,IF((MOD(F147,100)&gt;0),(MOD((VALUE(G147)-VALUE(F147)),100)+(((VALUE(G147)-VALUE(F147))-MOD((VALUE(G147)-VALUE(F147)),100))*0.6))-40,MOD((VALUE(G147)-VALUE(F147)),100)+(((VALUE(G147)-VALUE(F147))-MOD((VALUE(G147)-VALUE(F147)),100))*0.6))),(VALUE(G147)-VALUE(F147)))</f>
      </c>
      <c r="I147" s="47" t="s">
        <v>77</v>
      </c>
      <c r="J147" s="47" t="s">
        <v>21</v>
      </c>
      <c r="K147" s="47" t="s">
        <v>22</v>
      </c>
      <c r="L147" s="47" t="s">
        <v>80</v>
      </c>
      <c r="M147" s="47" t="s">
        <v>108</v>
      </c>
      <c r="N147" s="47" t="s">
        <v>109</v>
      </c>
      <c r="O147" s="47" t="s">
        <v>90</v>
      </c>
      <c r="P147" s="48">
        <v>25</v>
      </c>
      <c r="Q147" s="47" t="s">
        <v>26</v>
      </c>
      <c r="R147" s="53" t="s">
        <v>46</v>
      </c>
      <c r="S147" s="11"/>
      <c r="T147" s="12"/>
    </row>
    <row x14ac:dyDescent="0.25" r="148" customHeight="1" ht="14.1">
      <c r="A148" s="25">
        <v>44</v>
      </c>
      <c r="B148" s="26">
        <v>9</v>
      </c>
      <c r="C148" s="15">
        <v>10</v>
      </c>
      <c r="D148" s="39">
        <v>30</v>
      </c>
      <c r="E148" s="28" t="s">
        <v>18</v>
      </c>
      <c r="F148" s="29" t="s">
        <v>19</v>
      </c>
      <c r="G148" s="30" t="s">
        <v>38</v>
      </c>
      <c r="H148" s="31">
        <f>IF((VALUE(G148)-VALUE(F148))&gt;=100,IF(MOD((VALUE(G148)-VALUE(F148)),100)=0,(VALUE(G148)-VALUE(F148))*0.6,IF((MOD(F148,100)&gt;0),(MOD((VALUE(G148)-VALUE(F148)),100)+(((VALUE(G148)-VALUE(F148))-MOD((VALUE(G148)-VALUE(F148)),100))*0.6))-40,MOD((VALUE(G148)-VALUE(F148)),100)+(((VALUE(G148)-VALUE(F148))-MOD((VALUE(G148)-VALUE(F148)),100))*0.6))),(VALUE(G148)-VALUE(F148)))</f>
      </c>
      <c r="I148" s="32" t="s">
        <v>20</v>
      </c>
      <c r="J148" s="32" t="s">
        <v>66</v>
      </c>
      <c r="K148" s="32" t="s">
        <v>67</v>
      </c>
      <c r="L148" s="32" t="s">
        <v>23</v>
      </c>
      <c r="M148" s="32" t="s">
        <v>24</v>
      </c>
      <c r="N148" s="32" t="s">
        <v>23</v>
      </c>
      <c r="O148" s="32" t="s">
        <v>25</v>
      </c>
      <c r="P148" s="33">
        <v>25</v>
      </c>
      <c r="Q148" s="24" t="s">
        <v>36</v>
      </c>
      <c r="R148" s="24" t="s">
        <v>56</v>
      </c>
      <c r="S148" s="11"/>
      <c r="T148" s="12"/>
    </row>
    <row x14ac:dyDescent="0.25" r="149" customHeight="1" ht="14.1">
      <c r="A149" s="25">
        <v>44</v>
      </c>
      <c r="B149" s="26">
        <v>9</v>
      </c>
      <c r="C149" s="15">
        <v>10</v>
      </c>
      <c r="D149" s="39">
        <v>30</v>
      </c>
      <c r="E149" s="28" t="s">
        <v>18</v>
      </c>
      <c r="F149" s="29" t="s">
        <v>19</v>
      </c>
      <c r="G149" s="30" t="s">
        <v>38</v>
      </c>
      <c r="H149" s="31">
        <f>IF((VALUE(G149)-VALUE(F149))&gt;=100,IF(MOD((VALUE(G149)-VALUE(F149)),100)=0,(VALUE(G149)-VALUE(F149))*0.6,IF((MOD(F149,100)&gt;0),(MOD((VALUE(G149)-VALUE(F149)),100)+(((VALUE(G149)-VALUE(F149))-MOD((VALUE(G149)-VALUE(F149)),100))*0.6))-40,MOD((VALUE(G149)-VALUE(F149)),100)+(((VALUE(G149)-VALUE(F149))-MOD((VALUE(G149)-VALUE(F149)),100))*0.6))),(VALUE(G149)-VALUE(F149)))</f>
      </c>
      <c r="I149" s="32" t="s">
        <v>20</v>
      </c>
      <c r="J149" s="32" t="s">
        <v>66</v>
      </c>
      <c r="K149" s="32" t="s">
        <v>67</v>
      </c>
      <c r="L149" s="32" t="s">
        <v>23</v>
      </c>
      <c r="M149" s="32" t="s">
        <v>24</v>
      </c>
      <c r="N149" s="32" t="s">
        <v>23</v>
      </c>
      <c r="O149" s="32" t="s">
        <v>54</v>
      </c>
      <c r="P149" s="33">
        <v>25</v>
      </c>
      <c r="Q149" s="24" t="s">
        <v>55</v>
      </c>
      <c r="R149" s="24" t="s">
        <v>64</v>
      </c>
      <c r="S149" s="11"/>
      <c r="T149" s="12"/>
    </row>
    <row x14ac:dyDescent="0.25" r="150" customHeight="1" ht="14.1">
      <c r="A150" s="25">
        <v>44</v>
      </c>
      <c r="B150" s="26">
        <v>9</v>
      </c>
      <c r="C150" s="15">
        <v>10</v>
      </c>
      <c r="D150" s="39">
        <v>30</v>
      </c>
      <c r="E150" s="28" t="s">
        <v>18</v>
      </c>
      <c r="F150" s="29" t="s">
        <v>38</v>
      </c>
      <c r="G150" s="30" t="s">
        <v>41</v>
      </c>
      <c r="H150" s="31">
        <f>IF((VALUE(G150)-VALUE(F150))&gt;=100,IF(MOD((VALUE(G150)-VALUE(F150)),100)=0,(VALUE(G150)-VALUE(F150))*0.6,IF((MOD(F150,100)&gt;0),(MOD((VALUE(G150)-VALUE(F150)),100)+(((VALUE(G150)-VALUE(F150))-MOD((VALUE(G150)-VALUE(F150)),100))*0.6))-40,MOD((VALUE(G150)-VALUE(F150)),100)+(((VALUE(G150)-VALUE(F150))-MOD((VALUE(G150)-VALUE(F150)),100))*0.6))),(VALUE(G150)-VALUE(F150)))</f>
      </c>
      <c r="I150" s="32" t="s">
        <v>20</v>
      </c>
      <c r="J150" s="32" t="s">
        <v>66</v>
      </c>
      <c r="K150" s="32" t="s">
        <v>67</v>
      </c>
      <c r="L150" s="32" t="s">
        <v>23</v>
      </c>
      <c r="M150" s="32" t="s">
        <v>24</v>
      </c>
      <c r="N150" s="32" t="s">
        <v>23</v>
      </c>
      <c r="O150" s="32" t="s">
        <v>59</v>
      </c>
      <c r="P150" s="33">
        <v>25</v>
      </c>
      <c r="Q150" s="34" t="s">
        <v>36</v>
      </c>
      <c r="R150" s="24" t="s">
        <v>56</v>
      </c>
      <c r="S150" s="11"/>
      <c r="T150" s="12"/>
    </row>
    <row x14ac:dyDescent="0.25" r="151" customHeight="1" ht="14.1">
      <c r="A151" s="25">
        <v>44</v>
      </c>
      <c r="B151" s="26">
        <v>9</v>
      </c>
      <c r="C151" s="15">
        <v>10</v>
      </c>
      <c r="D151" s="39">
        <v>30</v>
      </c>
      <c r="E151" s="28" t="s">
        <v>18</v>
      </c>
      <c r="F151" s="29" t="s">
        <v>28</v>
      </c>
      <c r="G151" s="30" t="s">
        <v>42</v>
      </c>
      <c r="H151" s="31">
        <f>IF((VALUE(G151)-VALUE(F151))&gt;=100,IF(MOD((VALUE(G151)-VALUE(F151)),100)=0,(VALUE(G151)-VALUE(F151))*0.6,IF((MOD(F151,100)&gt;0),(MOD((VALUE(G151)-VALUE(F151)),100)+(((VALUE(G151)-VALUE(F151))-MOD((VALUE(G151)-VALUE(F151)),100))*0.6))-40,MOD((VALUE(G151)-VALUE(F151)),100)+(((VALUE(G151)-VALUE(F151))-MOD((VALUE(G151)-VALUE(F151)),100))*0.6))),(VALUE(G151)-VALUE(F151)))</f>
      </c>
      <c r="I151" s="32" t="s">
        <v>20</v>
      </c>
      <c r="J151" s="32" t="s">
        <v>66</v>
      </c>
      <c r="K151" s="32" t="s">
        <v>67</v>
      </c>
      <c r="L151" s="32" t="s">
        <v>23</v>
      </c>
      <c r="M151" s="32" t="s">
        <v>24</v>
      </c>
      <c r="N151" s="32" t="s">
        <v>23</v>
      </c>
      <c r="O151" s="32" t="s">
        <v>25</v>
      </c>
      <c r="P151" s="33">
        <v>25</v>
      </c>
      <c r="Q151" s="34" t="s">
        <v>36</v>
      </c>
      <c r="R151" s="24" t="s">
        <v>56</v>
      </c>
      <c r="S151" s="11"/>
      <c r="T151" s="12"/>
    </row>
    <row x14ac:dyDescent="0.25" r="152" customHeight="1" ht="14.1">
      <c r="A152" s="25">
        <v>44</v>
      </c>
      <c r="B152" s="26">
        <v>9</v>
      </c>
      <c r="C152" s="15">
        <v>10</v>
      </c>
      <c r="D152" s="39">
        <v>30</v>
      </c>
      <c r="E152" s="28" t="s">
        <v>18</v>
      </c>
      <c r="F152" s="29" t="s">
        <v>28</v>
      </c>
      <c r="G152" s="30" t="s">
        <v>42</v>
      </c>
      <c r="H152" s="31">
        <f>IF((VALUE(G152)-VALUE(F152))&gt;=100,IF(MOD((VALUE(G152)-VALUE(F152)),100)=0,(VALUE(G152)-VALUE(F152))*0.6,IF((MOD(F152,100)&gt;0),(MOD((VALUE(G152)-VALUE(F152)),100)+(((VALUE(G152)-VALUE(F152))-MOD((VALUE(G152)-VALUE(F152)),100))*0.6))-40,MOD((VALUE(G152)-VALUE(F152)),100)+(((VALUE(G152)-VALUE(F152))-MOD((VALUE(G152)-VALUE(F152)),100))*0.6))),(VALUE(G152)-VALUE(F152)))</f>
      </c>
      <c r="I152" s="32" t="s">
        <v>20</v>
      </c>
      <c r="J152" s="32" t="s">
        <v>66</v>
      </c>
      <c r="K152" s="32" t="s">
        <v>67</v>
      </c>
      <c r="L152" s="32" t="s">
        <v>23</v>
      </c>
      <c r="M152" s="32" t="s">
        <v>24</v>
      </c>
      <c r="N152" s="32" t="s">
        <v>23</v>
      </c>
      <c r="O152" s="32" t="s">
        <v>54</v>
      </c>
      <c r="P152" s="33">
        <v>25</v>
      </c>
      <c r="Q152" s="24" t="s">
        <v>55</v>
      </c>
      <c r="R152" s="24" t="s">
        <v>64</v>
      </c>
      <c r="S152" s="11"/>
      <c r="T152" s="12"/>
    </row>
    <row x14ac:dyDescent="0.25" r="153" customHeight="1" ht="14.1">
      <c r="A153" s="25">
        <v>44</v>
      </c>
      <c r="B153" s="26">
        <v>9</v>
      </c>
      <c r="C153" s="15">
        <v>10</v>
      </c>
      <c r="D153" s="39">
        <v>30</v>
      </c>
      <c r="E153" s="28" t="s">
        <v>18</v>
      </c>
      <c r="F153" s="29" t="s">
        <v>42</v>
      </c>
      <c r="G153" s="30" t="s">
        <v>29</v>
      </c>
      <c r="H153" s="31">
        <f>IF((VALUE(G153)-VALUE(F153))&gt;=100,IF(MOD((VALUE(G153)-VALUE(F153)),100)=0,(VALUE(G153)-VALUE(F153))*0.6,IF((MOD(F153,100)&gt;0),(MOD((VALUE(G153)-VALUE(F153)),100)+(((VALUE(G153)-VALUE(F153))-MOD((VALUE(G153)-VALUE(F153)),100))*0.6))-40,MOD((VALUE(G153)-VALUE(F153)),100)+(((VALUE(G153)-VALUE(F153))-MOD((VALUE(G153)-VALUE(F153)),100))*0.6))),(VALUE(G153)-VALUE(F153)))</f>
      </c>
      <c r="I153" s="32" t="s">
        <v>20</v>
      </c>
      <c r="J153" s="32" t="s">
        <v>66</v>
      </c>
      <c r="K153" s="32" t="s">
        <v>67</v>
      </c>
      <c r="L153" s="32" t="s">
        <v>23</v>
      </c>
      <c r="M153" s="32" t="s">
        <v>24</v>
      </c>
      <c r="N153" s="32" t="s">
        <v>23</v>
      </c>
      <c r="O153" s="32" t="s">
        <v>59</v>
      </c>
      <c r="P153" s="33">
        <v>25</v>
      </c>
      <c r="Q153" s="24" t="s">
        <v>55</v>
      </c>
      <c r="R153" s="24" t="s">
        <v>56</v>
      </c>
      <c r="S153" s="11"/>
      <c r="T153" s="12"/>
    </row>
    <row x14ac:dyDescent="0.25" r="154" customHeight="1" ht="14.1">
      <c r="A154" s="25">
        <v>44</v>
      </c>
      <c r="B154" s="26">
        <v>9</v>
      </c>
      <c r="C154" s="15">
        <v>10</v>
      </c>
      <c r="D154" s="39">
        <v>31</v>
      </c>
      <c r="E154" s="28" t="s">
        <v>37</v>
      </c>
      <c r="F154" s="29" t="s">
        <v>19</v>
      </c>
      <c r="G154" s="30" t="s">
        <v>38</v>
      </c>
      <c r="H154" s="31">
        <f>IF((VALUE(G154)-VALUE(F154))&gt;=100,IF(MOD((VALUE(G154)-VALUE(F154)),100)=0,(VALUE(G154)-VALUE(F154))*0.6,IF((MOD(F154,100)&gt;0),(MOD((VALUE(G154)-VALUE(F154)),100)+(((VALUE(G154)-VALUE(F154))-MOD((VALUE(G154)-VALUE(F154)),100))*0.6))-40,MOD((VALUE(G154)-VALUE(F154)),100)+(((VALUE(G154)-VALUE(F154))-MOD((VALUE(G154)-VALUE(F154)),100))*0.6))),(VALUE(G154)-VALUE(F154)))</f>
      </c>
      <c r="I154" s="32" t="s">
        <v>20</v>
      </c>
      <c r="J154" s="32" t="s">
        <v>66</v>
      </c>
      <c r="K154" s="32" t="s">
        <v>67</v>
      </c>
      <c r="L154" s="32" t="s">
        <v>110</v>
      </c>
      <c r="M154" s="32" t="s">
        <v>24</v>
      </c>
      <c r="N154" s="32" t="s">
        <v>110</v>
      </c>
      <c r="O154" s="32" t="s">
        <v>25</v>
      </c>
      <c r="P154" s="33">
        <v>25</v>
      </c>
      <c r="Q154" s="24" t="s">
        <v>36</v>
      </c>
      <c r="R154" s="24" t="s">
        <v>64</v>
      </c>
      <c r="S154" s="11"/>
      <c r="T154" s="12"/>
    </row>
    <row x14ac:dyDescent="0.25" r="155" customHeight="1" ht="14.1">
      <c r="A155" s="25">
        <v>44</v>
      </c>
      <c r="B155" s="26">
        <v>9</v>
      </c>
      <c r="C155" s="15">
        <v>11</v>
      </c>
      <c r="D155" s="39">
        <v>31</v>
      </c>
      <c r="E155" s="28" t="s">
        <v>37</v>
      </c>
      <c r="F155" s="29" t="s">
        <v>19</v>
      </c>
      <c r="G155" s="30" t="s">
        <v>38</v>
      </c>
      <c r="H155" s="31">
        <f>IF((VALUE(G155)-VALUE(F155))&gt;=100,IF(MOD((VALUE(G155)-VALUE(F155)),100)=0,(VALUE(G155)-VALUE(F155))*0.6,IF((MOD(F155,100)&gt;0),(MOD((VALUE(G155)-VALUE(F155)),100)+(((VALUE(G155)-VALUE(F155))-MOD((VALUE(G155)-VALUE(F155)),100))*0.6))-40,MOD((VALUE(G155)-VALUE(F155)),100)+(((VALUE(G155)-VALUE(F155))-MOD((VALUE(G155)-VALUE(F155)),100))*0.6))),(VALUE(G155)-VALUE(F155)))</f>
      </c>
      <c r="I155" s="32" t="s">
        <v>20</v>
      </c>
      <c r="J155" s="32" t="s">
        <v>66</v>
      </c>
      <c r="K155" s="32" t="s">
        <v>67</v>
      </c>
      <c r="L155" s="32" t="s">
        <v>110</v>
      </c>
      <c r="M155" s="32" t="s">
        <v>24</v>
      </c>
      <c r="N155" s="32" t="s">
        <v>110</v>
      </c>
      <c r="O155" s="32" t="s">
        <v>54</v>
      </c>
      <c r="P155" s="33">
        <v>25</v>
      </c>
      <c r="Q155" s="24" t="s">
        <v>55</v>
      </c>
      <c r="R155" s="24" t="s">
        <v>52</v>
      </c>
      <c r="S155" s="11"/>
      <c r="T155" s="12"/>
    </row>
    <row x14ac:dyDescent="0.25" r="156" customHeight="1" ht="14.1">
      <c r="A156" s="25">
        <v>44</v>
      </c>
      <c r="B156" s="26">
        <v>9</v>
      </c>
      <c r="C156" s="15">
        <v>11</v>
      </c>
      <c r="D156" s="39">
        <v>31</v>
      </c>
      <c r="E156" s="28" t="s">
        <v>37</v>
      </c>
      <c r="F156" s="29" t="s">
        <v>38</v>
      </c>
      <c r="G156" s="30" t="s">
        <v>41</v>
      </c>
      <c r="H156" s="31">
        <f>IF((VALUE(G156)-VALUE(F156))&gt;=100,IF(MOD((VALUE(G156)-VALUE(F156)),100)=0,(VALUE(G156)-VALUE(F156))*0.6,IF((MOD(F156,100)&gt;0),(MOD((VALUE(G156)-VALUE(F156)),100)+(((VALUE(G156)-VALUE(F156))-MOD((VALUE(G156)-VALUE(F156)),100))*0.6))-40,MOD((VALUE(G156)-VALUE(F156)),100)+(((VALUE(G156)-VALUE(F156))-MOD((VALUE(G156)-VALUE(F156)),100))*0.6))),(VALUE(G156)-VALUE(F156)))</f>
      </c>
      <c r="I156" s="32" t="s">
        <v>20</v>
      </c>
      <c r="J156" s="32" t="s">
        <v>66</v>
      </c>
      <c r="K156" s="32" t="s">
        <v>67</v>
      </c>
      <c r="L156" s="32" t="s">
        <v>110</v>
      </c>
      <c r="M156" s="32" t="s">
        <v>24</v>
      </c>
      <c r="N156" s="32" t="s">
        <v>110</v>
      </c>
      <c r="O156" s="32" t="s">
        <v>59</v>
      </c>
      <c r="P156" s="33">
        <v>25</v>
      </c>
      <c r="Q156" s="34" t="s">
        <v>36</v>
      </c>
      <c r="R156" s="24" t="s">
        <v>64</v>
      </c>
      <c r="S156" s="11"/>
      <c r="T156" s="12"/>
    </row>
    <row x14ac:dyDescent="0.25" r="157" customHeight="1" ht="14.1">
      <c r="A157" s="25">
        <v>44</v>
      </c>
      <c r="B157" s="26">
        <v>9</v>
      </c>
      <c r="C157" s="15">
        <v>11</v>
      </c>
      <c r="D157" s="39">
        <v>31</v>
      </c>
      <c r="E157" s="28" t="s">
        <v>37</v>
      </c>
      <c r="F157" s="29" t="s">
        <v>28</v>
      </c>
      <c r="G157" s="30" t="s">
        <v>42</v>
      </c>
      <c r="H157" s="31">
        <f>IF((VALUE(G157)-VALUE(F157))&gt;=100,IF(MOD((VALUE(G157)-VALUE(F157)),100)=0,(VALUE(G157)-VALUE(F157))*0.6,IF((MOD(F157,100)&gt;0),(MOD((VALUE(G157)-VALUE(F157)),100)+(((VALUE(G157)-VALUE(F157))-MOD((VALUE(G157)-VALUE(F157)),100))*0.6))-40,MOD((VALUE(G157)-VALUE(F157)),100)+(((VALUE(G157)-VALUE(F157))-MOD((VALUE(G157)-VALUE(F157)),100))*0.6))),(VALUE(G157)-VALUE(F157)))</f>
      </c>
      <c r="I157" s="32" t="s">
        <v>20</v>
      </c>
      <c r="J157" s="32" t="s">
        <v>66</v>
      </c>
      <c r="K157" s="32" t="s">
        <v>67</v>
      </c>
      <c r="L157" s="32" t="s">
        <v>110</v>
      </c>
      <c r="M157" s="32" t="s">
        <v>24</v>
      </c>
      <c r="N157" s="32" t="s">
        <v>110</v>
      </c>
      <c r="O157" s="32" t="s">
        <v>25</v>
      </c>
      <c r="P157" s="33">
        <v>25</v>
      </c>
      <c r="Q157" s="34" t="s">
        <v>36</v>
      </c>
      <c r="R157" s="24" t="s">
        <v>64</v>
      </c>
      <c r="S157" s="11"/>
      <c r="T157" s="12"/>
    </row>
    <row x14ac:dyDescent="0.25" r="158" customHeight="1" ht="14.1">
      <c r="A158" s="25">
        <v>44</v>
      </c>
      <c r="B158" s="26">
        <v>9</v>
      </c>
      <c r="C158" s="15">
        <v>11</v>
      </c>
      <c r="D158" s="39">
        <v>31</v>
      </c>
      <c r="E158" s="28" t="s">
        <v>37</v>
      </c>
      <c r="F158" s="29" t="s">
        <v>28</v>
      </c>
      <c r="G158" s="30" t="s">
        <v>42</v>
      </c>
      <c r="H158" s="31">
        <f>IF((VALUE(G158)-VALUE(F158))&gt;=100,IF(MOD((VALUE(G158)-VALUE(F158)),100)=0,(VALUE(G158)-VALUE(F158))*0.6,IF((MOD(F158,100)&gt;0),(MOD((VALUE(G158)-VALUE(F158)),100)+(((VALUE(G158)-VALUE(F158))-MOD((VALUE(G158)-VALUE(F158)),100))*0.6))-40,MOD((VALUE(G158)-VALUE(F158)),100)+(((VALUE(G158)-VALUE(F158))-MOD((VALUE(G158)-VALUE(F158)),100))*0.6))),(VALUE(G158)-VALUE(F158)))</f>
      </c>
      <c r="I158" s="32" t="s">
        <v>20</v>
      </c>
      <c r="J158" s="32" t="s">
        <v>66</v>
      </c>
      <c r="K158" s="32" t="s">
        <v>67</v>
      </c>
      <c r="L158" s="32" t="s">
        <v>110</v>
      </c>
      <c r="M158" s="32" t="s">
        <v>24</v>
      </c>
      <c r="N158" s="32" t="s">
        <v>110</v>
      </c>
      <c r="O158" s="32" t="s">
        <v>54</v>
      </c>
      <c r="P158" s="33">
        <v>25</v>
      </c>
      <c r="Q158" s="24" t="s">
        <v>55</v>
      </c>
      <c r="R158" s="24" t="s">
        <v>52</v>
      </c>
      <c r="S158" s="11"/>
      <c r="T158" s="12"/>
    </row>
    <row x14ac:dyDescent="0.25" r="159" customHeight="1" ht="14.1">
      <c r="A159" s="25">
        <v>44</v>
      </c>
      <c r="B159" s="26">
        <v>9</v>
      </c>
      <c r="C159" s="15">
        <v>11</v>
      </c>
      <c r="D159" s="39">
        <v>31</v>
      </c>
      <c r="E159" s="28" t="s">
        <v>37</v>
      </c>
      <c r="F159" s="29" t="s">
        <v>42</v>
      </c>
      <c r="G159" s="30" t="s">
        <v>29</v>
      </c>
      <c r="H159" s="31">
        <f>IF((VALUE(G159)-VALUE(F159))&gt;=100,IF(MOD((VALUE(G159)-VALUE(F159)),100)=0,(VALUE(G159)-VALUE(F159))*0.6,IF((MOD(F159,100)&gt;0),(MOD((VALUE(G159)-VALUE(F159)),100)+(((VALUE(G159)-VALUE(F159))-MOD((VALUE(G159)-VALUE(F159)),100))*0.6))-40,MOD((VALUE(G159)-VALUE(F159)),100)+(((VALUE(G159)-VALUE(F159))-MOD((VALUE(G159)-VALUE(F159)),100))*0.6))),(VALUE(G159)-VALUE(F159)))</f>
      </c>
      <c r="I159" s="32" t="s">
        <v>20</v>
      </c>
      <c r="J159" s="32" t="s">
        <v>66</v>
      </c>
      <c r="K159" s="32" t="s">
        <v>67</v>
      </c>
      <c r="L159" s="32" t="s">
        <v>110</v>
      </c>
      <c r="M159" s="32" t="s">
        <v>24</v>
      </c>
      <c r="N159" s="32" t="s">
        <v>110</v>
      </c>
      <c r="O159" s="32" t="s">
        <v>59</v>
      </c>
      <c r="P159" s="33">
        <v>25</v>
      </c>
      <c r="Q159" s="24" t="s">
        <v>55</v>
      </c>
      <c r="R159" s="24" t="s">
        <v>64</v>
      </c>
      <c r="S159" s="11"/>
      <c r="T159" s="12"/>
    </row>
    <row x14ac:dyDescent="0.25" r="160" customHeight="1" ht="14.1">
      <c r="A160" s="25">
        <v>44</v>
      </c>
      <c r="B160" s="26">
        <v>9</v>
      </c>
      <c r="C160" s="15">
        <v>11</v>
      </c>
      <c r="D160" s="39">
        <v>1</v>
      </c>
      <c r="E160" s="28" t="s">
        <v>43</v>
      </c>
      <c r="F160" s="29" t="s">
        <v>19</v>
      </c>
      <c r="G160" s="30" t="s">
        <v>38</v>
      </c>
      <c r="H160" s="31">
        <f>IF((VALUE(G160)-VALUE(F160))&gt;=100,IF(MOD((VALUE(G160)-VALUE(F160)),100)=0,(VALUE(G160)-VALUE(F160))*0.6,IF((MOD(F160,100)&gt;0),(MOD((VALUE(G160)-VALUE(F160)),100)+(((VALUE(G160)-VALUE(F160))-MOD((VALUE(G160)-VALUE(F160)),100))*0.6))-40,MOD((VALUE(G160)-VALUE(F160)),100)+(((VALUE(G160)-VALUE(F160))-MOD((VALUE(G160)-VALUE(F160)),100))*0.6))),(VALUE(G160)-VALUE(F160)))</f>
      </c>
      <c r="I160" s="32" t="s">
        <v>20</v>
      </c>
      <c r="J160" s="32" t="s">
        <v>66</v>
      </c>
      <c r="K160" s="32" t="s">
        <v>67</v>
      </c>
      <c r="L160" s="32" t="s">
        <v>111</v>
      </c>
      <c r="M160" s="32" t="s">
        <v>24</v>
      </c>
      <c r="N160" s="32" t="s">
        <v>111</v>
      </c>
      <c r="O160" s="32" t="s">
        <v>25</v>
      </c>
      <c r="P160" s="33">
        <v>25</v>
      </c>
      <c r="Q160" s="24" t="s">
        <v>36</v>
      </c>
      <c r="R160" s="24" t="s">
        <v>56</v>
      </c>
      <c r="S160" s="11"/>
      <c r="T160" s="12"/>
    </row>
    <row x14ac:dyDescent="0.25" r="161" customHeight="1" ht="14.1">
      <c r="A161" s="25">
        <v>44</v>
      </c>
      <c r="B161" s="26">
        <v>9</v>
      </c>
      <c r="C161" s="15">
        <v>11</v>
      </c>
      <c r="D161" s="39">
        <v>1</v>
      </c>
      <c r="E161" s="28" t="s">
        <v>43</v>
      </c>
      <c r="F161" s="29" t="s">
        <v>19</v>
      </c>
      <c r="G161" s="30" t="s">
        <v>38</v>
      </c>
      <c r="H161" s="31">
        <f>IF((VALUE(G161)-VALUE(F161))&gt;=100,IF(MOD((VALUE(G161)-VALUE(F161)),100)=0,(VALUE(G161)-VALUE(F161))*0.6,IF((MOD(F161,100)&gt;0),(MOD((VALUE(G161)-VALUE(F161)),100)+(((VALUE(G161)-VALUE(F161))-MOD((VALUE(G161)-VALUE(F161)),100))*0.6))-40,MOD((VALUE(G161)-VALUE(F161)),100)+(((VALUE(G161)-VALUE(F161))-MOD((VALUE(G161)-VALUE(F161)),100))*0.6))),(VALUE(G161)-VALUE(F161)))</f>
      </c>
      <c r="I161" s="32" t="s">
        <v>20</v>
      </c>
      <c r="J161" s="32" t="s">
        <v>66</v>
      </c>
      <c r="K161" s="32" t="s">
        <v>67</v>
      </c>
      <c r="L161" s="32" t="s">
        <v>111</v>
      </c>
      <c r="M161" s="32" t="s">
        <v>24</v>
      </c>
      <c r="N161" s="32" t="s">
        <v>111</v>
      </c>
      <c r="O161" s="32" t="s">
        <v>54</v>
      </c>
      <c r="P161" s="33">
        <v>25</v>
      </c>
      <c r="Q161" s="24" t="s">
        <v>55</v>
      </c>
      <c r="R161" s="24" t="s">
        <v>64</v>
      </c>
      <c r="S161" s="11"/>
      <c r="T161" s="12"/>
    </row>
    <row x14ac:dyDescent="0.25" r="162" customHeight="1" ht="14.1">
      <c r="A162" s="25">
        <v>44</v>
      </c>
      <c r="B162" s="26">
        <v>9</v>
      </c>
      <c r="C162" s="15">
        <v>11</v>
      </c>
      <c r="D162" s="39">
        <v>1</v>
      </c>
      <c r="E162" s="28" t="s">
        <v>43</v>
      </c>
      <c r="F162" s="29" t="s">
        <v>38</v>
      </c>
      <c r="G162" s="30" t="s">
        <v>41</v>
      </c>
      <c r="H162" s="31">
        <f>IF((VALUE(G162)-VALUE(F162))&gt;=100,IF(MOD((VALUE(G162)-VALUE(F162)),100)=0,(VALUE(G162)-VALUE(F162))*0.6,IF((MOD(F162,100)&gt;0),(MOD((VALUE(G162)-VALUE(F162)),100)+(((VALUE(G162)-VALUE(F162))-MOD((VALUE(G162)-VALUE(F162)),100))*0.6))-40,MOD((VALUE(G162)-VALUE(F162)),100)+(((VALUE(G162)-VALUE(F162))-MOD((VALUE(G162)-VALUE(F162)),100))*0.6))),(VALUE(G162)-VALUE(F162)))</f>
      </c>
      <c r="I162" s="32" t="s">
        <v>20</v>
      </c>
      <c r="J162" s="32" t="s">
        <v>66</v>
      </c>
      <c r="K162" s="32" t="s">
        <v>67</v>
      </c>
      <c r="L162" s="32" t="s">
        <v>111</v>
      </c>
      <c r="M162" s="32" t="s">
        <v>24</v>
      </c>
      <c r="N162" s="32" t="s">
        <v>111</v>
      </c>
      <c r="O162" s="32" t="s">
        <v>59</v>
      </c>
      <c r="P162" s="33">
        <v>25</v>
      </c>
      <c r="Q162" s="34" t="s">
        <v>36</v>
      </c>
      <c r="R162" s="24" t="s">
        <v>56</v>
      </c>
      <c r="S162" s="11"/>
      <c r="T162" s="12"/>
    </row>
    <row x14ac:dyDescent="0.25" r="163" customHeight="1" ht="14.1">
      <c r="A163" s="25">
        <v>44</v>
      </c>
      <c r="B163" s="26">
        <v>9</v>
      </c>
      <c r="C163" s="15">
        <v>11</v>
      </c>
      <c r="D163" s="39">
        <v>1</v>
      </c>
      <c r="E163" s="28" t="s">
        <v>43</v>
      </c>
      <c r="F163" s="29" t="s">
        <v>28</v>
      </c>
      <c r="G163" s="30" t="s">
        <v>42</v>
      </c>
      <c r="H163" s="31">
        <f>IF((VALUE(G163)-VALUE(F163))&gt;=100,IF(MOD((VALUE(G163)-VALUE(F163)),100)=0,(VALUE(G163)-VALUE(F163))*0.6,IF((MOD(F163,100)&gt;0),(MOD((VALUE(G163)-VALUE(F163)),100)+(((VALUE(G163)-VALUE(F163))-MOD((VALUE(G163)-VALUE(F163)),100))*0.6))-40,MOD((VALUE(G163)-VALUE(F163)),100)+(((VALUE(G163)-VALUE(F163))-MOD((VALUE(G163)-VALUE(F163)),100))*0.6))),(VALUE(G163)-VALUE(F163)))</f>
      </c>
      <c r="I163" s="32" t="s">
        <v>20</v>
      </c>
      <c r="J163" s="32" t="s">
        <v>66</v>
      </c>
      <c r="K163" s="32" t="s">
        <v>67</v>
      </c>
      <c r="L163" s="32" t="s">
        <v>111</v>
      </c>
      <c r="M163" s="32" t="s">
        <v>24</v>
      </c>
      <c r="N163" s="32" t="s">
        <v>111</v>
      </c>
      <c r="O163" s="32" t="s">
        <v>25</v>
      </c>
      <c r="P163" s="33">
        <v>25</v>
      </c>
      <c r="Q163" s="34" t="s">
        <v>36</v>
      </c>
      <c r="R163" s="24" t="s">
        <v>56</v>
      </c>
      <c r="S163" s="11"/>
      <c r="T163" s="12"/>
    </row>
    <row x14ac:dyDescent="0.25" r="164" customHeight="1" ht="14.1">
      <c r="A164" s="25">
        <v>44</v>
      </c>
      <c r="B164" s="26">
        <v>9</v>
      </c>
      <c r="C164" s="15">
        <v>11</v>
      </c>
      <c r="D164" s="39">
        <v>1</v>
      </c>
      <c r="E164" s="28" t="s">
        <v>43</v>
      </c>
      <c r="F164" s="29" t="s">
        <v>28</v>
      </c>
      <c r="G164" s="30" t="s">
        <v>42</v>
      </c>
      <c r="H164" s="31">
        <f>IF((VALUE(G164)-VALUE(F164))&gt;=100,IF(MOD((VALUE(G164)-VALUE(F164)),100)=0,(VALUE(G164)-VALUE(F164))*0.6,IF((MOD(F164,100)&gt;0),(MOD((VALUE(G164)-VALUE(F164)),100)+(((VALUE(G164)-VALUE(F164))-MOD((VALUE(G164)-VALUE(F164)),100))*0.6))-40,MOD((VALUE(G164)-VALUE(F164)),100)+(((VALUE(G164)-VALUE(F164))-MOD((VALUE(G164)-VALUE(F164)),100))*0.6))),(VALUE(G164)-VALUE(F164)))</f>
      </c>
      <c r="I164" s="32" t="s">
        <v>20</v>
      </c>
      <c r="J164" s="32" t="s">
        <v>66</v>
      </c>
      <c r="K164" s="32" t="s">
        <v>67</v>
      </c>
      <c r="L164" s="32" t="s">
        <v>111</v>
      </c>
      <c r="M164" s="32" t="s">
        <v>24</v>
      </c>
      <c r="N164" s="32" t="s">
        <v>111</v>
      </c>
      <c r="O164" s="32" t="s">
        <v>54</v>
      </c>
      <c r="P164" s="33">
        <v>25</v>
      </c>
      <c r="Q164" s="24" t="s">
        <v>55</v>
      </c>
      <c r="R164" s="24" t="s">
        <v>64</v>
      </c>
      <c r="S164" s="11"/>
      <c r="T164" s="12"/>
    </row>
    <row x14ac:dyDescent="0.25" r="165" customHeight="1" ht="14.1">
      <c r="A165" s="25">
        <v>44</v>
      </c>
      <c r="B165" s="26">
        <v>9</v>
      </c>
      <c r="C165" s="15">
        <v>11</v>
      </c>
      <c r="D165" s="39">
        <v>1</v>
      </c>
      <c r="E165" s="28" t="s">
        <v>43</v>
      </c>
      <c r="F165" s="29" t="s">
        <v>42</v>
      </c>
      <c r="G165" s="30" t="s">
        <v>29</v>
      </c>
      <c r="H165" s="31">
        <f>IF((VALUE(G165)-VALUE(F165))&gt;=100,IF(MOD((VALUE(G165)-VALUE(F165)),100)=0,(VALUE(G165)-VALUE(F165))*0.6,IF((MOD(F165,100)&gt;0),(MOD((VALUE(G165)-VALUE(F165)),100)+(((VALUE(G165)-VALUE(F165))-MOD((VALUE(G165)-VALUE(F165)),100))*0.6))-40,MOD((VALUE(G165)-VALUE(F165)),100)+(((VALUE(G165)-VALUE(F165))-MOD((VALUE(G165)-VALUE(F165)),100))*0.6))),(VALUE(G165)-VALUE(F165)))</f>
      </c>
      <c r="I165" s="32" t="s">
        <v>20</v>
      </c>
      <c r="J165" s="32" t="s">
        <v>66</v>
      </c>
      <c r="K165" s="32" t="s">
        <v>67</v>
      </c>
      <c r="L165" s="32" t="s">
        <v>111</v>
      </c>
      <c r="M165" s="32" t="s">
        <v>24</v>
      </c>
      <c r="N165" s="32" t="s">
        <v>111</v>
      </c>
      <c r="O165" s="32" t="s">
        <v>59</v>
      </c>
      <c r="P165" s="33">
        <v>25</v>
      </c>
      <c r="Q165" s="24" t="s">
        <v>55</v>
      </c>
      <c r="R165" s="24" t="s">
        <v>56</v>
      </c>
      <c r="S165" s="11"/>
      <c r="T165" s="12"/>
    </row>
    <row x14ac:dyDescent="0.25" r="166" customHeight="1" ht="14.1">
      <c r="A166" s="25">
        <v>44</v>
      </c>
      <c r="B166" s="26">
        <v>9</v>
      </c>
      <c r="C166" s="15">
        <v>11</v>
      </c>
      <c r="D166" s="39">
        <v>2</v>
      </c>
      <c r="E166" s="28" t="s">
        <v>47</v>
      </c>
      <c r="F166" s="29" t="s">
        <v>19</v>
      </c>
      <c r="G166" s="30" t="s">
        <v>38</v>
      </c>
      <c r="H166" s="31">
        <f>IF((VALUE(G166)-VALUE(F166))&gt;=100,IF(MOD((VALUE(G166)-VALUE(F166)),100)=0,(VALUE(G166)-VALUE(F166))*0.6,IF((MOD(F166,100)&gt;0),(MOD((VALUE(G166)-VALUE(F166)),100)+(((VALUE(G166)-VALUE(F166))-MOD((VALUE(G166)-VALUE(F166)),100))*0.6))-40,MOD((VALUE(G166)-VALUE(F166)),100)+(((VALUE(G166)-VALUE(F166))-MOD((VALUE(G166)-VALUE(F166)),100))*0.6))),(VALUE(G166)-VALUE(F166)))</f>
      </c>
      <c r="I166" s="32" t="s">
        <v>20</v>
      </c>
      <c r="J166" s="32" t="s">
        <v>66</v>
      </c>
      <c r="K166" s="32" t="s">
        <v>67</v>
      </c>
      <c r="L166" s="32" t="s">
        <v>112</v>
      </c>
      <c r="M166" s="32" t="s">
        <v>24</v>
      </c>
      <c r="N166" s="32" t="s">
        <v>112</v>
      </c>
      <c r="O166" s="32" t="s">
        <v>25</v>
      </c>
      <c r="P166" s="33">
        <v>25</v>
      </c>
      <c r="Q166" s="24" t="s">
        <v>36</v>
      </c>
      <c r="R166" s="24" t="s">
        <v>64</v>
      </c>
      <c r="S166" s="11"/>
      <c r="T166" s="12"/>
    </row>
    <row x14ac:dyDescent="0.25" r="167" customHeight="1" ht="14.1">
      <c r="A167" s="25">
        <v>44</v>
      </c>
      <c r="B167" s="26">
        <v>9</v>
      </c>
      <c r="C167" s="15">
        <v>11</v>
      </c>
      <c r="D167" s="39">
        <v>2</v>
      </c>
      <c r="E167" s="28" t="s">
        <v>47</v>
      </c>
      <c r="F167" s="29" t="s">
        <v>19</v>
      </c>
      <c r="G167" s="30" t="s">
        <v>38</v>
      </c>
      <c r="H167" s="31">
        <f>IF((VALUE(G167)-VALUE(F167))&gt;=100,IF(MOD((VALUE(G167)-VALUE(F167)),100)=0,(VALUE(G167)-VALUE(F167))*0.6,IF((MOD(F167,100)&gt;0),(MOD((VALUE(G167)-VALUE(F167)),100)+(((VALUE(G167)-VALUE(F167))-MOD((VALUE(G167)-VALUE(F167)),100))*0.6))-40,MOD((VALUE(G167)-VALUE(F167)),100)+(((VALUE(G167)-VALUE(F167))-MOD((VALUE(G167)-VALUE(F167)),100))*0.6))),(VALUE(G167)-VALUE(F167)))</f>
      </c>
      <c r="I167" s="32" t="s">
        <v>20</v>
      </c>
      <c r="J167" s="32" t="s">
        <v>66</v>
      </c>
      <c r="K167" s="32" t="s">
        <v>67</v>
      </c>
      <c r="L167" s="32" t="s">
        <v>112</v>
      </c>
      <c r="M167" s="32" t="s">
        <v>24</v>
      </c>
      <c r="N167" s="32" t="s">
        <v>112</v>
      </c>
      <c r="O167" s="32" t="s">
        <v>54</v>
      </c>
      <c r="P167" s="33">
        <v>25</v>
      </c>
      <c r="Q167" s="24" t="s">
        <v>55</v>
      </c>
      <c r="R167" s="24" t="s">
        <v>52</v>
      </c>
      <c r="S167" s="11"/>
      <c r="T167" s="12"/>
    </row>
    <row x14ac:dyDescent="0.25" r="168" customHeight="1" ht="14.1">
      <c r="A168" s="25">
        <v>44</v>
      </c>
      <c r="B168" s="26">
        <v>9</v>
      </c>
      <c r="C168" s="15">
        <v>11</v>
      </c>
      <c r="D168" s="39">
        <v>2</v>
      </c>
      <c r="E168" s="28" t="s">
        <v>47</v>
      </c>
      <c r="F168" s="29" t="s">
        <v>38</v>
      </c>
      <c r="G168" s="30" t="s">
        <v>41</v>
      </c>
      <c r="H168" s="31">
        <f>IF((VALUE(G168)-VALUE(F168))&gt;=100,IF(MOD((VALUE(G168)-VALUE(F168)),100)=0,(VALUE(G168)-VALUE(F168))*0.6,IF((MOD(F168,100)&gt;0),(MOD((VALUE(G168)-VALUE(F168)),100)+(((VALUE(G168)-VALUE(F168))-MOD((VALUE(G168)-VALUE(F168)),100))*0.6))-40,MOD((VALUE(G168)-VALUE(F168)),100)+(((VALUE(G168)-VALUE(F168))-MOD((VALUE(G168)-VALUE(F168)),100))*0.6))),(VALUE(G168)-VALUE(F168)))</f>
      </c>
      <c r="I168" s="32" t="s">
        <v>20</v>
      </c>
      <c r="J168" s="32" t="s">
        <v>66</v>
      </c>
      <c r="K168" s="32" t="s">
        <v>67</v>
      </c>
      <c r="L168" s="32" t="s">
        <v>112</v>
      </c>
      <c r="M168" s="32" t="s">
        <v>24</v>
      </c>
      <c r="N168" s="32" t="s">
        <v>112</v>
      </c>
      <c r="O168" s="32" t="s">
        <v>59</v>
      </c>
      <c r="P168" s="33">
        <v>25</v>
      </c>
      <c r="Q168" s="34" t="s">
        <v>36</v>
      </c>
      <c r="R168" s="24" t="s">
        <v>64</v>
      </c>
      <c r="S168" s="11"/>
      <c r="T168" s="12"/>
    </row>
    <row x14ac:dyDescent="0.25" r="169" customHeight="1" ht="14.1">
      <c r="A169" s="25">
        <v>44</v>
      </c>
      <c r="B169" s="26">
        <v>9</v>
      </c>
      <c r="C169" s="15">
        <v>11</v>
      </c>
      <c r="D169" s="39">
        <v>2</v>
      </c>
      <c r="E169" s="28" t="s">
        <v>47</v>
      </c>
      <c r="F169" s="29" t="s">
        <v>28</v>
      </c>
      <c r="G169" s="30" t="s">
        <v>42</v>
      </c>
      <c r="H169" s="31">
        <f>IF((VALUE(G169)-VALUE(F169))&gt;=100,IF(MOD((VALUE(G169)-VALUE(F169)),100)=0,(VALUE(G169)-VALUE(F169))*0.6,IF((MOD(F169,100)&gt;0),(MOD((VALUE(G169)-VALUE(F169)),100)+(((VALUE(G169)-VALUE(F169))-MOD((VALUE(G169)-VALUE(F169)),100))*0.6))-40,MOD((VALUE(G169)-VALUE(F169)),100)+(((VALUE(G169)-VALUE(F169))-MOD((VALUE(G169)-VALUE(F169)),100))*0.6))),(VALUE(G169)-VALUE(F169)))</f>
      </c>
      <c r="I169" s="32" t="s">
        <v>20</v>
      </c>
      <c r="J169" s="32" t="s">
        <v>66</v>
      </c>
      <c r="K169" s="32" t="s">
        <v>67</v>
      </c>
      <c r="L169" s="32" t="s">
        <v>112</v>
      </c>
      <c r="M169" s="32" t="s">
        <v>24</v>
      </c>
      <c r="N169" s="32" t="s">
        <v>112</v>
      </c>
      <c r="O169" s="32" t="s">
        <v>25</v>
      </c>
      <c r="P169" s="33">
        <v>25</v>
      </c>
      <c r="Q169" s="34" t="s">
        <v>36</v>
      </c>
      <c r="R169" s="56" t="s">
        <v>64</v>
      </c>
      <c r="S169" s="11"/>
      <c r="T169" s="12"/>
    </row>
    <row x14ac:dyDescent="0.25" r="170" customHeight="1" ht="14.1">
      <c r="A170" s="25">
        <v>44</v>
      </c>
      <c r="B170" s="26">
        <v>9</v>
      </c>
      <c r="C170" s="15">
        <v>11</v>
      </c>
      <c r="D170" s="39">
        <v>2</v>
      </c>
      <c r="E170" s="28" t="s">
        <v>47</v>
      </c>
      <c r="F170" s="29" t="s">
        <v>28</v>
      </c>
      <c r="G170" s="30" t="s">
        <v>42</v>
      </c>
      <c r="H170" s="31">
        <f>IF((VALUE(G170)-VALUE(F170))&gt;=100,IF(MOD((VALUE(G170)-VALUE(F170)),100)=0,(VALUE(G170)-VALUE(F170))*0.6,IF((MOD(F170,100)&gt;0),(MOD((VALUE(G170)-VALUE(F170)),100)+(((VALUE(G170)-VALUE(F170))-MOD((VALUE(G170)-VALUE(F170)),100))*0.6))-40,MOD((VALUE(G170)-VALUE(F170)),100)+(((VALUE(G170)-VALUE(F170))-MOD((VALUE(G170)-VALUE(F170)),100))*0.6))),(VALUE(G170)-VALUE(F170)))</f>
      </c>
      <c r="I170" s="32" t="s">
        <v>20</v>
      </c>
      <c r="J170" s="32" t="s">
        <v>66</v>
      </c>
      <c r="K170" s="32" t="s">
        <v>67</v>
      </c>
      <c r="L170" s="32" t="s">
        <v>112</v>
      </c>
      <c r="M170" s="32" t="s">
        <v>24</v>
      </c>
      <c r="N170" s="32" t="s">
        <v>112</v>
      </c>
      <c r="O170" s="32" t="s">
        <v>54</v>
      </c>
      <c r="P170" s="33">
        <v>25</v>
      </c>
      <c r="Q170" s="24" t="s">
        <v>55</v>
      </c>
      <c r="R170" s="24" t="s">
        <v>52</v>
      </c>
      <c r="S170" s="11"/>
      <c r="T170" s="12"/>
    </row>
    <row x14ac:dyDescent="0.25" r="171" customHeight="1" ht="14.1">
      <c r="A171" s="25">
        <v>44</v>
      </c>
      <c r="B171" s="26">
        <v>9</v>
      </c>
      <c r="C171" s="15">
        <v>11</v>
      </c>
      <c r="D171" s="39">
        <v>2</v>
      </c>
      <c r="E171" s="28" t="s">
        <v>47</v>
      </c>
      <c r="F171" s="29" t="s">
        <v>42</v>
      </c>
      <c r="G171" s="30" t="s">
        <v>29</v>
      </c>
      <c r="H171" s="31">
        <f>IF((VALUE(G171)-VALUE(F171))&gt;=100,IF(MOD((VALUE(G171)-VALUE(F171)),100)=0,(VALUE(G171)-VALUE(F171))*0.6,IF((MOD(F171,100)&gt;0),(MOD((VALUE(G171)-VALUE(F171)),100)+(((VALUE(G171)-VALUE(F171))-MOD((VALUE(G171)-VALUE(F171)),100))*0.6))-40,MOD((VALUE(G171)-VALUE(F171)),100)+(((VALUE(G171)-VALUE(F171))-MOD((VALUE(G171)-VALUE(F171)),100))*0.6))),(VALUE(G171)-VALUE(F171)))</f>
      </c>
      <c r="I171" s="32" t="s">
        <v>20</v>
      </c>
      <c r="J171" s="32" t="s">
        <v>66</v>
      </c>
      <c r="K171" s="32" t="s">
        <v>67</v>
      </c>
      <c r="L171" s="32" t="s">
        <v>112</v>
      </c>
      <c r="M171" s="32" t="s">
        <v>24</v>
      </c>
      <c r="N171" s="32" t="s">
        <v>112</v>
      </c>
      <c r="O171" s="32" t="s">
        <v>59</v>
      </c>
      <c r="P171" s="33">
        <v>25</v>
      </c>
      <c r="Q171" s="24" t="s">
        <v>55</v>
      </c>
      <c r="R171" s="24" t="s">
        <v>64</v>
      </c>
      <c r="S171" s="11"/>
      <c r="T171" s="12"/>
    </row>
    <row x14ac:dyDescent="0.25" r="172" customHeight="1" ht="14.1">
      <c r="A172" s="25">
        <v>44</v>
      </c>
      <c r="B172" s="26">
        <v>9</v>
      </c>
      <c r="C172" s="15">
        <v>11</v>
      </c>
      <c r="D172" s="39">
        <v>3</v>
      </c>
      <c r="E172" s="57" t="s">
        <v>48</v>
      </c>
      <c r="F172" s="58" t="s">
        <v>19</v>
      </c>
      <c r="G172" s="59" t="s">
        <v>38</v>
      </c>
      <c r="H172" s="31">
        <f>IF((VALUE(G172)-VALUE(F172))&gt;=100,IF(MOD((VALUE(G172)-VALUE(F172)),100)=0,(VALUE(G172)-VALUE(F172))*0.6,IF((MOD(F172,100)&gt;0),(MOD((VALUE(G172)-VALUE(F172)),100)+(((VALUE(G172)-VALUE(F172))-MOD((VALUE(G172)-VALUE(F172)),100))*0.6))-40,MOD((VALUE(G172)-VALUE(F172)),100)+(((VALUE(G172)-VALUE(F172))-MOD((VALUE(G172)-VALUE(F172)),100))*0.6))),(VALUE(G172)-VALUE(F172)))</f>
      </c>
      <c r="I172" s="32" t="s">
        <v>20</v>
      </c>
      <c r="J172" s="32" t="s">
        <v>66</v>
      </c>
      <c r="K172" s="32" t="s">
        <v>67</v>
      </c>
      <c r="L172" s="38" t="s">
        <v>113</v>
      </c>
      <c r="M172" s="32" t="s">
        <v>24</v>
      </c>
      <c r="N172" s="38" t="s">
        <v>113</v>
      </c>
      <c r="O172" s="38" t="s">
        <v>25</v>
      </c>
      <c r="P172" s="60">
        <v>25</v>
      </c>
      <c r="Q172" s="34" t="s">
        <v>36</v>
      </c>
      <c r="R172" s="34" t="s">
        <v>56</v>
      </c>
      <c r="S172" s="11"/>
      <c r="T172" s="12"/>
    </row>
    <row x14ac:dyDescent="0.25" r="173" customHeight="1" ht="14.1">
      <c r="A173" s="25">
        <v>44</v>
      </c>
      <c r="B173" s="26">
        <v>9</v>
      </c>
      <c r="C173" s="15">
        <v>11</v>
      </c>
      <c r="D173" s="39">
        <v>3</v>
      </c>
      <c r="E173" s="57" t="s">
        <v>48</v>
      </c>
      <c r="F173" s="58" t="s">
        <v>38</v>
      </c>
      <c r="G173" s="59" t="s">
        <v>41</v>
      </c>
      <c r="H173" s="31">
        <f>IF((VALUE(G173)-VALUE(F173))&gt;=100,IF(MOD((VALUE(G173)-VALUE(F173)),100)=0,(VALUE(G173)-VALUE(F173))*0.6,IF((MOD(F173,100)&gt;0),(MOD((VALUE(G173)-VALUE(F173)),100)+(((VALUE(G173)-VALUE(F173))-MOD((VALUE(G173)-VALUE(F173)),100))*0.6))-40,MOD((VALUE(G173)-VALUE(F173)),100)+(((VALUE(G173)-VALUE(F173))-MOD((VALUE(G173)-VALUE(F173)),100))*0.6))),(VALUE(G173)-VALUE(F173)))</f>
      </c>
      <c r="I173" s="32" t="s">
        <v>20</v>
      </c>
      <c r="J173" s="32" t="s">
        <v>66</v>
      </c>
      <c r="K173" s="32" t="s">
        <v>67</v>
      </c>
      <c r="L173" s="38" t="s">
        <v>113</v>
      </c>
      <c r="M173" s="32" t="s">
        <v>24</v>
      </c>
      <c r="N173" s="38" t="s">
        <v>113</v>
      </c>
      <c r="O173" s="38" t="s">
        <v>30</v>
      </c>
      <c r="P173" s="60">
        <v>50</v>
      </c>
      <c r="Q173" s="34" t="s">
        <v>26</v>
      </c>
      <c r="R173" s="34" t="s">
        <v>56</v>
      </c>
      <c r="S173" s="11"/>
      <c r="T173" s="12"/>
    </row>
    <row x14ac:dyDescent="0.25" r="174" customHeight="1" ht="14.1">
      <c r="A174" s="25">
        <v>44</v>
      </c>
      <c r="B174" s="26">
        <v>9</v>
      </c>
      <c r="C174" s="15">
        <v>11</v>
      </c>
      <c r="D174" s="39">
        <v>3</v>
      </c>
      <c r="E174" s="57" t="s">
        <v>48</v>
      </c>
      <c r="F174" s="58" t="s">
        <v>28</v>
      </c>
      <c r="G174" s="59" t="s">
        <v>42</v>
      </c>
      <c r="H174" s="31">
        <f>IF((VALUE(G174)-VALUE(F174))&gt;=100,IF(MOD((VALUE(G174)-VALUE(F174)),100)=0,(VALUE(G174)-VALUE(F174))*0.6,IF((MOD(F174,100)&gt;0),(MOD((VALUE(G174)-VALUE(F174)),100)+(((VALUE(G174)-VALUE(F174))-MOD((VALUE(G174)-VALUE(F174)),100))*0.6))-40,MOD((VALUE(G174)-VALUE(F174)),100)+(((VALUE(G174)-VALUE(F174))-MOD((VALUE(G174)-VALUE(F174)),100))*0.6))),(VALUE(G174)-VALUE(F174)))</f>
      </c>
      <c r="I174" s="32" t="s">
        <v>20</v>
      </c>
      <c r="J174" s="32" t="s">
        <v>66</v>
      </c>
      <c r="K174" s="32" t="s">
        <v>67</v>
      </c>
      <c r="L174" s="38" t="s">
        <v>113</v>
      </c>
      <c r="M174" s="32" t="s">
        <v>24</v>
      </c>
      <c r="N174" s="38" t="s">
        <v>113</v>
      </c>
      <c r="O174" s="38" t="s">
        <v>25</v>
      </c>
      <c r="P174" s="60">
        <v>25</v>
      </c>
      <c r="Q174" s="34" t="s">
        <v>36</v>
      </c>
      <c r="R174" s="34" t="s">
        <v>56</v>
      </c>
      <c r="S174" s="11"/>
      <c r="T174" s="12"/>
    </row>
    <row x14ac:dyDescent="0.25" r="175" customHeight="1" ht="14.1">
      <c r="A175" s="40">
        <v>44</v>
      </c>
      <c r="B175" s="41">
        <v>9</v>
      </c>
      <c r="C175" s="36">
        <v>11</v>
      </c>
      <c r="D175" s="27">
        <v>3</v>
      </c>
      <c r="E175" s="57" t="s">
        <v>48</v>
      </c>
      <c r="F175" s="58" t="s">
        <v>42</v>
      </c>
      <c r="G175" s="59" t="s">
        <v>29</v>
      </c>
      <c r="H175" s="31">
        <f>IF((VALUE(G175)-VALUE(F175))&gt;=100,IF(MOD((VALUE(G175)-VALUE(F175)),100)=0,(VALUE(G175)-VALUE(F175))*0.6,IF((MOD(F175,100)&gt;0),(MOD((VALUE(G175)-VALUE(F175)),100)+(((VALUE(G175)-VALUE(F175))-MOD((VALUE(G175)-VALUE(F175)),100))*0.6))-40,MOD((VALUE(G175)-VALUE(F175)),100)+(((VALUE(G175)-VALUE(F175))-MOD((VALUE(G175)-VALUE(F175)),100))*0.6))),(VALUE(G175)-VALUE(F175)))</f>
      </c>
      <c r="I175" s="32" t="s">
        <v>20</v>
      </c>
      <c r="J175" s="38" t="s">
        <v>66</v>
      </c>
      <c r="K175" s="38" t="s">
        <v>67</v>
      </c>
      <c r="L175" s="38" t="s">
        <v>113</v>
      </c>
      <c r="M175" s="38" t="s">
        <v>24</v>
      </c>
      <c r="N175" s="38" t="s">
        <v>113</v>
      </c>
      <c r="O175" s="38" t="s">
        <v>30</v>
      </c>
      <c r="P175" s="60">
        <v>50</v>
      </c>
      <c r="Q175" s="34" t="s">
        <v>26</v>
      </c>
      <c r="R175" s="61" t="s">
        <v>56</v>
      </c>
      <c r="S175" s="11"/>
      <c r="T175" s="12"/>
    </row>
    <row x14ac:dyDescent="0.25" r="176" customHeight="1" ht="14.1">
      <c r="A176" s="13">
        <v>46</v>
      </c>
      <c r="B176" s="26">
        <v>1</v>
      </c>
      <c r="C176" s="15">
        <v>11</v>
      </c>
      <c r="D176" s="54">
        <v>13</v>
      </c>
      <c r="E176" s="17" t="s">
        <v>18</v>
      </c>
      <c r="F176" s="62" t="s">
        <v>19</v>
      </c>
      <c r="G176" s="63" t="s">
        <v>38</v>
      </c>
      <c r="H176" s="20">
        <f>if((value(G176)-value(F176))&gt;=100, if(mod((value(G176)-value(F176)), 100)=0, (value(G176)-value(F176))*0.6, if((mod(F176, 100)&gt;0), (mod((value(G176)-value(F176)), 100)+(((value(G176)-value(F176))-mod((value(G176)-value(F176)), 100))*0.6))-40, mod((value(G176)-value(F176)), 100)+(((value(G176)-value(F176))-mod((value(G176)-value(F176)), 100))*0.6))), (value(G176)-value(F176)))</f>
      </c>
      <c r="I176" s="21" t="s">
        <v>114</v>
      </c>
      <c r="J176" s="64" t="s">
        <v>115</v>
      </c>
      <c r="K176" s="64" t="s">
        <v>67</v>
      </c>
      <c r="L176" s="21" t="s">
        <v>116</v>
      </c>
      <c r="M176" s="21" t="s">
        <v>24</v>
      </c>
      <c r="N176" s="21" t="s">
        <v>117</v>
      </c>
      <c r="O176" s="64" t="s">
        <v>25</v>
      </c>
      <c r="P176" s="22">
        <v>25</v>
      </c>
      <c r="Q176" s="55" t="s">
        <v>83</v>
      </c>
      <c r="R176" s="24" t="s">
        <v>118</v>
      </c>
      <c r="S176" s="11"/>
      <c r="T176" s="12"/>
    </row>
    <row x14ac:dyDescent="0.25" r="177" customHeight="1" ht="14.1">
      <c r="A177" s="25">
        <v>46</v>
      </c>
      <c r="B177" s="26">
        <v>1</v>
      </c>
      <c r="C177" s="15">
        <v>11</v>
      </c>
      <c r="D177" s="39">
        <v>13</v>
      </c>
      <c r="E177" s="28" t="s">
        <v>18</v>
      </c>
      <c r="F177" s="58" t="s">
        <v>38</v>
      </c>
      <c r="G177" s="59" t="s">
        <v>119</v>
      </c>
      <c r="H177" s="31">
        <f>if((value(G177)-value(F177))&gt;=100, if(mod((value(G177)-value(F177)), 100)=0, (value(G177)-value(F177))*0.6, if((mod(F177, 100)&gt;0), (mod((value(G177)-value(F177)), 100)+(((value(G177)-value(F177))-mod((value(G177)-value(F177)), 100))*0.6))-40, mod((value(G177)-value(F177)), 100)+(((value(G177)-value(F177))-mod((value(G177)-value(F177)), 100))*0.6))), (value(G177)-value(F177)))</f>
      </c>
      <c r="I177" s="32" t="s">
        <v>114</v>
      </c>
      <c r="J177" s="38" t="s">
        <v>115</v>
      </c>
      <c r="K177" s="38" t="s">
        <v>67</v>
      </c>
      <c r="L177" s="32" t="s">
        <v>116</v>
      </c>
      <c r="M177" s="32" t="s">
        <v>24</v>
      </c>
      <c r="N177" s="32" t="s">
        <v>117</v>
      </c>
      <c r="O177" s="38" t="s">
        <v>30</v>
      </c>
      <c r="P177" s="33">
        <v>50</v>
      </c>
      <c r="Q177" s="34" t="s">
        <v>83</v>
      </c>
      <c r="R177" s="24" t="s">
        <v>118</v>
      </c>
      <c r="S177" s="11"/>
      <c r="T177" s="12"/>
    </row>
    <row x14ac:dyDescent="0.25" r="178" customHeight="1" ht="14.1">
      <c r="A178" s="25">
        <v>46</v>
      </c>
      <c r="B178" s="26">
        <v>1</v>
      </c>
      <c r="C178" s="15">
        <v>11</v>
      </c>
      <c r="D178" s="39">
        <v>13</v>
      </c>
      <c r="E178" s="28" t="s">
        <v>18</v>
      </c>
      <c r="F178" s="58" t="s">
        <v>28</v>
      </c>
      <c r="G178" s="59" t="s">
        <v>29</v>
      </c>
      <c r="H178" s="31">
        <f>if((value(G178)-value(F178))&gt;=100, if(mod((value(G178)-value(F178)), 100)=0, (value(G178)-value(F178))*0.6, if((mod(F178, 100)&gt;0), (mod((value(G178)-value(F178)), 100)+(((value(G178)-value(F178))-mod((value(G178)-value(F178)), 100))*0.6))-40, mod((value(G178)-value(F178)), 100)+(((value(G178)-value(F178))-mod((value(G178)-value(F178)), 100))*0.6))), (value(G178)-value(F178)))</f>
      </c>
      <c r="I178" s="32" t="s">
        <v>114</v>
      </c>
      <c r="J178" s="38" t="s">
        <v>115</v>
      </c>
      <c r="K178" s="38" t="s">
        <v>67</v>
      </c>
      <c r="L178" s="32" t="s">
        <v>116</v>
      </c>
      <c r="M178" s="32" t="s">
        <v>120</v>
      </c>
      <c r="N178" s="32" t="s">
        <v>121</v>
      </c>
      <c r="O178" s="38" t="s">
        <v>90</v>
      </c>
      <c r="P178" s="33">
        <v>75</v>
      </c>
      <c r="Q178" s="24" t="s">
        <v>122</v>
      </c>
      <c r="R178" s="24" t="s">
        <v>118</v>
      </c>
      <c r="S178" s="11"/>
      <c r="T178" s="12"/>
    </row>
    <row x14ac:dyDescent="0.25" r="179" customHeight="1" ht="14.1">
      <c r="A179" s="25">
        <v>46</v>
      </c>
      <c r="B179" s="26">
        <v>1</v>
      </c>
      <c r="C179" s="15">
        <v>11</v>
      </c>
      <c r="D179" s="39">
        <v>14</v>
      </c>
      <c r="E179" s="28" t="s">
        <v>37</v>
      </c>
      <c r="F179" s="58" t="s">
        <v>19</v>
      </c>
      <c r="G179" s="59" t="s">
        <v>119</v>
      </c>
      <c r="H179" s="31">
        <f>if((value(G179)-value(F179))&gt;=100, if(mod((value(G179)-value(F179)), 100)=0, (value(G179)-value(F179))*0.6, if((mod(F179, 100)&gt;0), (mod((value(G179)-value(F179)), 100)+(((value(G179)-value(F179))-mod((value(G179)-value(F179)), 100))*0.6))-40, mod((value(G179)-value(F179)), 100)+(((value(G179)-value(F179))-mod((value(G179)-value(F179)), 100))*0.6))), (value(G179)-value(F179)))</f>
      </c>
      <c r="I179" s="32" t="s">
        <v>114</v>
      </c>
      <c r="J179" s="38" t="s">
        <v>115</v>
      </c>
      <c r="K179" s="38" t="s">
        <v>67</v>
      </c>
      <c r="L179" s="32" t="s">
        <v>116</v>
      </c>
      <c r="M179" s="32" t="s">
        <v>120</v>
      </c>
      <c r="N179" s="32" t="s">
        <v>120</v>
      </c>
      <c r="O179" s="38" t="s">
        <v>90</v>
      </c>
      <c r="P179" s="33">
        <v>75</v>
      </c>
      <c r="Q179" s="24" t="s">
        <v>122</v>
      </c>
      <c r="R179" s="24" t="s">
        <v>118</v>
      </c>
      <c r="S179" s="11"/>
      <c r="T179" s="12"/>
    </row>
    <row x14ac:dyDescent="0.25" r="180" customHeight="1" ht="14.1">
      <c r="A180" s="25">
        <v>46</v>
      </c>
      <c r="B180" s="26">
        <v>1</v>
      </c>
      <c r="C180" s="15">
        <v>11</v>
      </c>
      <c r="D180" s="39">
        <v>14</v>
      </c>
      <c r="E180" s="28" t="s">
        <v>37</v>
      </c>
      <c r="F180" s="58" t="s">
        <v>28</v>
      </c>
      <c r="G180" s="59" t="s">
        <v>42</v>
      </c>
      <c r="H180" s="31">
        <f>if((value(G180)-value(F180))&gt;=100, if(mod((value(G180)-value(F180)), 100)=0, (value(G180)-value(F180))*0.6, if((mod(F180, 100)&gt;0), (mod((value(G180)-value(F180)), 100)+(((value(G180)-value(F180))-mod((value(G180)-value(F180)), 100))*0.6))-40, mod((value(G180)-value(F180)), 100)+(((value(G180)-value(F180))-mod((value(G180)-value(F180)), 100))*0.6))), (value(G180)-value(F180)))</f>
      </c>
      <c r="I180" s="32" t="s">
        <v>53</v>
      </c>
      <c r="J180" s="38" t="s">
        <v>21</v>
      </c>
      <c r="K180" s="38" t="s">
        <v>22</v>
      </c>
      <c r="L180" s="32" t="s">
        <v>80</v>
      </c>
      <c r="M180" s="32" t="s">
        <v>92</v>
      </c>
      <c r="N180" s="32" t="s">
        <v>123</v>
      </c>
      <c r="O180" s="38" t="s">
        <v>90</v>
      </c>
      <c r="P180" s="33">
        <v>25</v>
      </c>
      <c r="Q180" s="24" t="s">
        <v>36</v>
      </c>
      <c r="R180" s="24" t="s">
        <v>118</v>
      </c>
      <c r="S180" s="11"/>
      <c r="T180" s="12"/>
    </row>
    <row x14ac:dyDescent="0.25" r="181" customHeight="1" ht="14.1">
      <c r="A181" s="25">
        <v>46</v>
      </c>
      <c r="B181" s="26">
        <v>1</v>
      </c>
      <c r="C181" s="15">
        <v>11</v>
      </c>
      <c r="D181" s="39">
        <v>15</v>
      </c>
      <c r="E181" s="28" t="s">
        <v>43</v>
      </c>
      <c r="F181" s="58" t="s">
        <v>19</v>
      </c>
      <c r="G181" s="59" t="s">
        <v>119</v>
      </c>
      <c r="H181" s="31">
        <f>if((value(G181)-value(F181))&gt;=100, if(mod((value(G181)-value(F181)), 100)=0, (value(G181)-value(F181))*0.6, if((mod(F181, 100)&gt;0), (mod((value(G181)-value(F181)), 100)+(((value(G181)-value(F181))-mod((value(G181)-value(F181)), 100))*0.6))-40, mod((value(G181)-value(F181)), 100)+(((value(G181)-value(F181))-mod((value(G181)-value(F181)), 100))*0.6))), (value(G181)-value(F181)))</f>
      </c>
      <c r="I181" s="32" t="s">
        <v>114</v>
      </c>
      <c r="J181" s="38" t="s">
        <v>115</v>
      </c>
      <c r="K181" s="38" t="s">
        <v>67</v>
      </c>
      <c r="L181" s="32" t="s">
        <v>124</v>
      </c>
      <c r="M181" s="32" t="s">
        <v>24</v>
      </c>
      <c r="N181" s="32" t="s">
        <v>124</v>
      </c>
      <c r="O181" s="38" t="s">
        <v>30</v>
      </c>
      <c r="P181" s="33">
        <v>50</v>
      </c>
      <c r="Q181" s="24" t="s">
        <v>83</v>
      </c>
      <c r="R181" s="24" t="s">
        <v>56</v>
      </c>
      <c r="S181" s="11"/>
      <c r="T181" s="12"/>
    </row>
    <row x14ac:dyDescent="0.25" r="182" customHeight="1" ht="14.1">
      <c r="A182" s="25">
        <v>46</v>
      </c>
      <c r="B182" s="26">
        <v>1</v>
      </c>
      <c r="C182" s="15">
        <v>11</v>
      </c>
      <c r="D182" s="39">
        <v>15</v>
      </c>
      <c r="E182" s="28" t="s">
        <v>43</v>
      </c>
      <c r="F182" s="58" t="s">
        <v>19</v>
      </c>
      <c r="G182" s="59" t="s">
        <v>119</v>
      </c>
      <c r="H182" s="31">
        <f>if((value(G182)-value(F182))&gt;=100, if(mod((value(G182)-value(F182)), 100)=0, (value(G182)-value(F182))*0.6, if((mod(F182, 100)&gt;0), (mod((value(G182)-value(F182)), 100)+(((value(G182)-value(F182))-mod((value(G182)-value(F182)), 100))*0.6))-40, mod((value(G182)-value(F182)), 100)+(((value(G182)-value(F182))-mod((value(G182)-value(F182)), 100))*0.6))), (value(G182)-value(F182)))</f>
      </c>
      <c r="I182" s="32" t="s">
        <v>114</v>
      </c>
      <c r="J182" s="38" t="s">
        <v>115</v>
      </c>
      <c r="K182" s="38" t="s">
        <v>67</v>
      </c>
      <c r="L182" s="32" t="s">
        <v>124</v>
      </c>
      <c r="M182" s="32" t="s">
        <v>24</v>
      </c>
      <c r="N182" s="32" t="s">
        <v>124</v>
      </c>
      <c r="O182" s="38" t="s">
        <v>25</v>
      </c>
      <c r="P182" s="33">
        <v>25</v>
      </c>
      <c r="Q182" s="24" t="s">
        <v>36</v>
      </c>
      <c r="R182" s="24" t="s">
        <v>52</v>
      </c>
      <c r="S182" s="11"/>
      <c r="T182" s="12"/>
    </row>
    <row x14ac:dyDescent="0.25" r="183" customHeight="1" ht="14.1">
      <c r="A183" s="25">
        <v>46</v>
      </c>
      <c r="B183" s="26">
        <v>1</v>
      </c>
      <c r="C183" s="15">
        <v>11</v>
      </c>
      <c r="D183" s="39">
        <v>16</v>
      </c>
      <c r="E183" s="28" t="s">
        <v>47</v>
      </c>
      <c r="F183" s="58" t="s">
        <v>42</v>
      </c>
      <c r="G183" s="59" t="s">
        <v>62</v>
      </c>
      <c r="H183" s="31">
        <f>if((value(G183)-value(F183))&gt;=100, if(mod((value(G183)-value(F183)), 100)=0, (value(G183)-value(F183))*0.6, if((mod(F183, 100)&gt;0), (mod((value(G183)-value(F183)), 100)+(((value(G183)-value(F183))-mod((value(G183)-value(F183)), 100))*0.6))-40, mod((value(G183)-value(F183)), 100)+(((value(G183)-value(F183))-mod((value(G183)-value(F183)), 100))*0.6))), (value(G183)-value(F183)))</f>
      </c>
      <c r="I183" s="32" t="s">
        <v>114</v>
      </c>
      <c r="J183" s="38" t="s">
        <v>115</v>
      </c>
      <c r="K183" s="38" t="s">
        <v>67</v>
      </c>
      <c r="L183" s="32" t="s">
        <v>116</v>
      </c>
      <c r="M183" s="32" t="s">
        <v>120</v>
      </c>
      <c r="N183" s="32" t="s">
        <v>120</v>
      </c>
      <c r="O183" s="38" t="s">
        <v>90</v>
      </c>
      <c r="P183" s="33">
        <v>75</v>
      </c>
      <c r="Q183" s="24" t="s">
        <v>122</v>
      </c>
      <c r="R183" s="24" t="s">
        <v>118</v>
      </c>
      <c r="S183" s="11"/>
      <c r="T183" s="12"/>
    </row>
    <row x14ac:dyDescent="0.25" r="184" customHeight="1" ht="14.1">
      <c r="A184" s="25">
        <v>46</v>
      </c>
      <c r="B184" s="26">
        <v>1</v>
      </c>
      <c r="C184" s="15">
        <v>11</v>
      </c>
      <c r="D184" s="39">
        <v>16</v>
      </c>
      <c r="E184" s="28" t="s">
        <v>47</v>
      </c>
      <c r="F184" s="58" t="s">
        <v>19</v>
      </c>
      <c r="G184" s="59" t="s">
        <v>119</v>
      </c>
      <c r="H184" s="31">
        <f>if((value(G184)-value(F184))&gt;=100, if(mod((value(G184)-value(F184)), 100)=0, (value(G184)-value(F184))*0.6, if((mod(F184, 100)&gt;0), (mod((value(G184)-value(F184)), 100)+(((value(G184)-value(F184))-mod((value(G184)-value(F184)), 100))*0.6))-40, mod((value(G184)-value(F184)), 100)+(((value(G184)-value(F184))-mod((value(G184)-value(F184)), 100))*0.6))), (value(G184)-value(F184)))</f>
      </c>
      <c r="I184" s="32" t="s">
        <v>125</v>
      </c>
      <c r="J184" s="38" t="s">
        <v>126</v>
      </c>
      <c r="K184" s="38" t="s">
        <v>67</v>
      </c>
      <c r="L184" s="32" t="s">
        <v>127</v>
      </c>
      <c r="M184" s="32" t="s">
        <v>24</v>
      </c>
      <c r="N184" s="32" t="s">
        <v>127</v>
      </c>
      <c r="O184" s="38" t="s">
        <v>90</v>
      </c>
      <c r="P184" s="33">
        <v>75</v>
      </c>
      <c r="Q184" s="24" t="s">
        <v>26</v>
      </c>
      <c r="R184" s="24" t="s">
        <v>128</v>
      </c>
      <c r="S184" s="11"/>
      <c r="T184" s="12"/>
    </row>
    <row x14ac:dyDescent="0.25" r="185" customHeight="1" ht="14.1">
      <c r="A185" s="25">
        <v>46</v>
      </c>
      <c r="B185" s="26">
        <v>1</v>
      </c>
      <c r="C185" s="15">
        <v>11</v>
      </c>
      <c r="D185" s="39">
        <v>16</v>
      </c>
      <c r="E185" s="28" t="s">
        <v>47</v>
      </c>
      <c r="F185" s="58" t="s">
        <v>19</v>
      </c>
      <c r="G185" s="59" t="s">
        <v>41</v>
      </c>
      <c r="H185" s="31">
        <f>if((value(G185)-value(F185))&gt;=100, if(mod((value(G185)-value(F185)), 100)=0, (value(G185)-value(F185))*0.6, if((mod(F185, 100)&gt;0), (mod((value(G185)-value(F185)), 100)+(((value(G185)-value(F185))-mod((value(G185)-value(F185)), 100))*0.6))-40, mod((value(G185)-value(F185)), 100)+(((value(G185)-value(F185))-mod((value(G185)-value(F185)), 100))*0.6))), (value(G185)-value(F185)))</f>
      </c>
      <c r="I185" s="32" t="s">
        <v>129</v>
      </c>
      <c r="J185" s="38" t="s">
        <v>130</v>
      </c>
      <c r="K185" s="38" t="s">
        <v>67</v>
      </c>
      <c r="L185" s="32" t="s">
        <v>131</v>
      </c>
      <c r="M185" s="32" t="s">
        <v>24</v>
      </c>
      <c r="N185" s="32" t="s">
        <v>131</v>
      </c>
      <c r="O185" s="38" t="s">
        <v>90</v>
      </c>
      <c r="P185" s="33">
        <v>75</v>
      </c>
      <c r="Q185" s="24" t="s">
        <v>83</v>
      </c>
      <c r="R185" s="24" t="s">
        <v>56</v>
      </c>
      <c r="S185" s="11"/>
      <c r="T185" s="12"/>
    </row>
    <row x14ac:dyDescent="0.25" r="186" customHeight="1" ht="14.1">
      <c r="A186" s="25">
        <v>46</v>
      </c>
      <c r="B186" s="26">
        <v>1</v>
      </c>
      <c r="C186" s="15">
        <v>11</v>
      </c>
      <c r="D186" s="39">
        <v>16</v>
      </c>
      <c r="E186" s="28" t="s">
        <v>47</v>
      </c>
      <c r="F186" s="58" t="s">
        <v>29</v>
      </c>
      <c r="G186" s="59" t="s">
        <v>62</v>
      </c>
      <c r="H186" s="31">
        <f>if((value(G186)-value(F186))&gt;=100, if(mod((value(G186)-value(F186)), 100)=0, (value(G186)-value(F186))*0.6, if((mod(F186, 100)&gt;0), (mod((value(G186)-value(F186)), 100)+(((value(G186)-value(F186))-mod((value(G186)-value(F186)), 100))*0.6))-40, mod((value(G186)-value(F186)), 100)+(((value(G186)-value(F186))-mod((value(G186)-value(F186)), 100))*0.6))), (value(G186)-value(F186)))</f>
      </c>
      <c r="I186" s="32" t="s">
        <v>129</v>
      </c>
      <c r="J186" s="38" t="s">
        <v>130</v>
      </c>
      <c r="K186" s="38" t="s">
        <v>67</v>
      </c>
      <c r="L186" s="32" t="s">
        <v>131</v>
      </c>
      <c r="M186" s="32" t="s">
        <v>132</v>
      </c>
      <c r="N186" s="32" t="s">
        <v>133</v>
      </c>
      <c r="O186" s="38" t="s">
        <v>90</v>
      </c>
      <c r="P186" s="33">
        <v>75</v>
      </c>
      <c r="Q186" s="24" t="s">
        <v>83</v>
      </c>
      <c r="R186" s="24" t="s">
        <v>56</v>
      </c>
      <c r="S186" s="11"/>
      <c r="T186" s="12"/>
    </row>
    <row x14ac:dyDescent="0.25" r="187" customHeight="1" ht="15">
      <c r="A187" s="40">
        <v>46</v>
      </c>
      <c r="B187" s="41">
        <v>1</v>
      </c>
      <c r="C187" s="36">
        <v>11</v>
      </c>
      <c r="D187" s="42">
        <v>17</v>
      </c>
      <c r="E187" s="43" t="s">
        <v>48</v>
      </c>
      <c r="F187" s="65" t="s">
        <v>19</v>
      </c>
      <c r="G187" s="66" t="s">
        <v>94</v>
      </c>
      <c r="H187" s="46">
        <f>if((value(G187)-value(F187))&gt;=100, if(mod((value(G187)-value(F187)), 100)=0, (value(G187)-value(F187))*0.6, if((mod(F187, 100)&gt;0), (mod((value(G187)-value(F187)), 100)+(((value(G187)-value(F187))-mod((value(G187)-value(F187)), 100))*0.6))-40, mod((value(G187)-value(F187)), 100)+(((value(G187)-value(F187))-mod((value(G187)-value(F187)), 100))*0.6))), (value(G187)-value(F187)))</f>
      </c>
      <c r="I187" s="47" t="s">
        <v>20</v>
      </c>
      <c r="J187" s="67" t="s">
        <v>66</v>
      </c>
      <c r="K187" s="67" t="s">
        <v>67</v>
      </c>
      <c r="L187" s="47" t="s">
        <v>80</v>
      </c>
      <c r="M187" s="47" t="s">
        <v>92</v>
      </c>
      <c r="N187" s="47" t="s">
        <v>93</v>
      </c>
      <c r="O187" s="67" t="s">
        <v>90</v>
      </c>
      <c r="P187" s="48">
        <v>25</v>
      </c>
      <c r="Q187" s="49" t="s">
        <v>36</v>
      </c>
      <c r="R187" s="49" t="s">
        <v>56</v>
      </c>
      <c r="S187" s="11"/>
      <c r="T187" s="12"/>
    </row>
    <row x14ac:dyDescent="0.25" r="188" customHeight="1" ht="14.1">
      <c r="A188" s="13">
        <v>47</v>
      </c>
      <c r="B188" s="14">
        <v>2</v>
      </c>
      <c r="C188" s="15">
        <v>11</v>
      </c>
      <c r="D188" s="39">
        <v>20</v>
      </c>
      <c r="E188" s="28" t="s">
        <v>18</v>
      </c>
      <c r="F188" s="58" t="s">
        <v>19</v>
      </c>
      <c r="G188" s="59" t="s">
        <v>119</v>
      </c>
      <c r="H188" s="31">
        <f>if((value(G188)-value(F188))&gt;=100, if(mod((value(G188)-value(F188)), 100)=0, (value(G188)-value(F188))*0.6, if((mod(F188, 100)&gt;0), (mod((value(G188)-value(F188)), 100)+(((value(G188)-value(F188))-mod((value(G188)-value(F188)), 100))*0.6))-40, mod((value(G188)-value(F188)), 100)+(((value(G188)-value(F188))-mod((value(G188)-value(F188)), 100))*0.6))), (value(G188)-value(F188)))</f>
      </c>
      <c r="I188" s="32" t="s">
        <v>114</v>
      </c>
      <c r="J188" s="32" t="s">
        <v>115</v>
      </c>
      <c r="K188" s="38" t="s">
        <v>67</v>
      </c>
      <c r="L188" s="32" t="s">
        <v>115</v>
      </c>
      <c r="M188" s="32" t="s">
        <v>120</v>
      </c>
      <c r="N188" s="32" t="s">
        <v>134</v>
      </c>
      <c r="O188" s="38" t="s">
        <v>90</v>
      </c>
      <c r="P188" s="33">
        <v>75</v>
      </c>
      <c r="Q188" s="24" t="s">
        <v>122</v>
      </c>
      <c r="R188" s="23" t="s">
        <v>118</v>
      </c>
      <c r="S188" s="11"/>
      <c r="T188" s="12"/>
    </row>
    <row x14ac:dyDescent="0.25" r="189" customHeight="1" ht="14.1">
      <c r="A189" s="25">
        <v>47</v>
      </c>
      <c r="B189" s="26">
        <v>2</v>
      </c>
      <c r="C189" s="15">
        <v>11</v>
      </c>
      <c r="D189" s="39">
        <v>21</v>
      </c>
      <c r="E189" s="28" t="s">
        <v>37</v>
      </c>
      <c r="F189" s="58" t="s">
        <v>19</v>
      </c>
      <c r="G189" s="59" t="s">
        <v>119</v>
      </c>
      <c r="H189" s="31">
        <f>if((value(G189)-value(F189))&gt;=100, if(mod((value(G189)-value(F189)), 100)=0, (value(G189)-value(F189))*0.6, if((mod(F189, 100)&gt;0), (mod((value(G189)-value(F189)), 100)+(((value(G189)-value(F189))-mod((value(G189)-value(F189)), 100))*0.6))-40, mod((value(G189)-value(F189)), 100)+(((value(G189)-value(F189))-mod((value(G189)-value(F189)), 100))*0.6))), (value(G189)-value(F189)))</f>
      </c>
      <c r="I189" s="32" t="s">
        <v>114</v>
      </c>
      <c r="J189" s="32" t="s">
        <v>115</v>
      </c>
      <c r="K189" s="38" t="s">
        <v>67</v>
      </c>
      <c r="L189" s="32" t="s">
        <v>115</v>
      </c>
      <c r="M189" s="32" t="s">
        <v>120</v>
      </c>
      <c r="N189" s="32" t="s">
        <v>120</v>
      </c>
      <c r="O189" s="38" t="s">
        <v>90</v>
      </c>
      <c r="P189" s="33">
        <v>75</v>
      </c>
      <c r="Q189" s="24" t="s">
        <v>135</v>
      </c>
      <c r="R189" s="24" t="s">
        <v>118</v>
      </c>
      <c r="S189" s="11"/>
      <c r="T189" s="12"/>
    </row>
    <row x14ac:dyDescent="0.25" r="190" customHeight="1" ht="14.1">
      <c r="A190" s="25">
        <v>47</v>
      </c>
      <c r="B190" s="26">
        <v>2</v>
      </c>
      <c r="C190" s="15">
        <v>11</v>
      </c>
      <c r="D190" s="39">
        <v>22</v>
      </c>
      <c r="E190" s="28" t="s">
        <v>43</v>
      </c>
      <c r="F190" s="58" t="s">
        <v>19</v>
      </c>
      <c r="G190" s="59" t="s">
        <v>41</v>
      </c>
      <c r="H190" s="31">
        <f>if((value(G190)-value(F190))&gt;=100, if(mod((value(G190)-value(F190)), 100)=0, (value(G190)-value(F190))*0.6, if((mod(F190, 100)&gt;0), (mod((value(G190)-value(F190)), 100)+(((value(G190)-value(F190))-mod((value(G190)-value(F190)), 100))*0.6))-40, mod((value(G190)-value(F190)), 100)+(((value(G190)-value(F190))-mod((value(G190)-value(F190)), 100))*0.6))), (value(G190)-value(F190)))</f>
      </c>
      <c r="I190" s="32" t="s">
        <v>114</v>
      </c>
      <c r="J190" s="32" t="s">
        <v>115</v>
      </c>
      <c r="K190" s="38" t="s">
        <v>67</v>
      </c>
      <c r="L190" s="32" t="s">
        <v>115</v>
      </c>
      <c r="M190" s="32" t="s">
        <v>132</v>
      </c>
      <c r="N190" s="32" t="s">
        <v>136</v>
      </c>
      <c r="O190" s="38" t="s">
        <v>90</v>
      </c>
      <c r="P190" s="33">
        <v>50</v>
      </c>
      <c r="Q190" s="24" t="s">
        <v>83</v>
      </c>
      <c r="R190" s="24" t="s">
        <v>105</v>
      </c>
      <c r="S190" s="11"/>
      <c r="T190" s="12"/>
    </row>
    <row x14ac:dyDescent="0.25" r="191" customHeight="1" ht="14.1">
      <c r="A191" s="25">
        <v>47</v>
      </c>
      <c r="B191" s="26">
        <v>2</v>
      </c>
      <c r="C191" s="15">
        <v>11</v>
      </c>
      <c r="D191" s="39">
        <v>22</v>
      </c>
      <c r="E191" s="28" t="s">
        <v>43</v>
      </c>
      <c r="F191" s="58" t="s">
        <v>28</v>
      </c>
      <c r="G191" s="59" t="s">
        <v>137</v>
      </c>
      <c r="H191" s="31">
        <f>if((value(G191)-value(F191))&gt;=100, if(mod((value(G191)-value(F191)), 100)=0, (value(G191)-value(F191))*0.6, if((mod(F191, 100)&gt;0), (mod((value(G191)-value(F191)), 100)+(((value(G191)-value(F191))-mod((value(G191)-value(F191)), 100))*0.6))-40, mod((value(G191)-value(F191)), 100)+(((value(G191)-value(F191))-mod((value(G191)-value(F191)), 100))*0.6))), (value(G191)-value(F191)))</f>
      </c>
      <c r="I191" s="32" t="s">
        <v>57</v>
      </c>
      <c r="J191" s="32" t="s">
        <v>58</v>
      </c>
      <c r="K191" s="38" t="s">
        <v>67</v>
      </c>
      <c r="L191" s="32" t="s">
        <v>58</v>
      </c>
      <c r="M191" s="32" t="s">
        <v>24</v>
      </c>
      <c r="N191" s="32" t="s">
        <v>23</v>
      </c>
      <c r="O191" s="38" t="s">
        <v>25</v>
      </c>
      <c r="P191" s="33">
        <v>25</v>
      </c>
      <c r="Q191" s="24" t="s">
        <v>83</v>
      </c>
      <c r="R191" s="24" t="s">
        <v>61</v>
      </c>
      <c r="S191" s="11"/>
      <c r="T191" s="12"/>
    </row>
    <row x14ac:dyDescent="0.25" r="192" customHeight="1" ht="14.1">
      <c r="A192" s="25">
        <v>47</v>
      </c>
      <c r="B192" s="26">
        <v>2</v>
      </c>
      <c r="C192" s="15">
        <v>11</v>
      </c>
      <c r="D192" s="39">
        <v>22</v>
      </c>
      <c r="E192" s="28" t="s">
        <v>43</v>
      </c>
      <c r="F192" s="58" t="s">
        <v>42</v>
      </c>
      <c r="G192" s="59" t="s">
        <v>62</v>
      </c>
      <c r="H192" s="31">
        <f>if((value(G192)-value(F192))&gt;=100, if(mod((value(G192)-value(F192)), 100)=0, (value(G192)-value(F192))*0.6, if((mod(F192, 100)&gt;0), (mod((value(G192)-value(F192)), 100)+(((value(G192)-value(F192))-mod((value(G192)-value(F192)), 100))*0.6))-40, mod((value(G192)-value(F192)), 100)+(((value(G192)-value(F192))-mod((value(G192)-value(F192)), 100))*0.6))), (value(G192)-value(F192)))</f>
      </c>
      <c r="I192" s="32" t="s">
        <v>57</v>
      </c>
      <c r="J192" s="32" t="s">
        <v>58</v>
      </c>
      <c r="K192" s="38" t="s">
        <v>67</v>
      </c>
      <c r="L192" s="32" t="s">
        <v>58</v>
      </c>
      <c r="M192" s="32" t="s">
        <v>24</v>
      </c>
      <c r="N192" s="32" t="s">
        <v>23</v>
      </c>
      <c r="O192" s="38" t="s">
        <v>30</v>
      </c>
      <c r="P192" s="33">
        <v>50</v>
      </c>
      <c r="Q192" s="24" t="s">
        <v>83</v>
      </c>
      <c r="R192" s="24" t="s">
        <v>61</v>
      </c>
      <c r="S192" s="11"/>
      <c r="T192" s="12"/>
    </row>
    <row x14ac:dyDescent="0.25" r="193" customHeight="1" ht="14.1">
      <c r="A193" s="25">
        <v>47</v>
      </c>
      <c r="B193" s="26">
        <v>2</v>
      </c>
      <c r="C193" s="15">
        <v>11</v>
      </c>
      <c r="D193" s="39">
        <v>23</v>
      </c>
      <c r="E193" s="28" t="s">
        <v>47</v>
      </c>
      <c r="F193" s="58" t="s">
        <v>42</v>
      </c>
      <c r="G193" s="59" t="s">
        <v>62</v>
      </c>
      <c r="H193" s="31">
        <f>if((value(G193)-value(F193))&gt;=100, if(mod((value(G193)-value(F193)), 100)=0, (value(G193)-value(F193))*0.6, if((mod(F193, 100)&gt;0), (mod((value(G193)-value(F193)), 100)+(((value(G193)-value(F193))-mod((value(G193)-value(F193)), 100))*0.6))-40, mod((value(G193)-value(F193)), 100)+(((value(G193)-value(F193))-mod((value(G193)-value(F193)), 100))*0.6))), (value(G193)-value(F193)))</f>
      </c>
      <c r="I193" s="32" t="s">
        <v>114</v>
      </c>
      <c r="J193" s="38" t="s">
        <v>115</v>
      </c>
      <c r="K193" s="38" t="s">
        <v>67</v>
      </c>
      <c r="L193" s="32" t="s">
        <v>115</v>
      </c>
      <c r="M193" s="32" t="s">
        <v>120</v>
      </c>
      <c r="N193" s="32" t="s">
        <v>120</v>
      </c>
      <c r="O193" s="38" t="s">
        <v>90</v>
      </c>
      <c r="P193" s="33">
        <v>75</v>
      </c>
      <c r="Q193" s="24" t="s">
        <v>122</v>
      </c>
      <c r="R193" s="24" t="s">
        <v>118</v>
      </c>
      <c r="S193" s="11"/>
      <c r="T193" s="12"/>
    </row>
    <row x14ac:dyDescent="0.25" r="194" customHeight="1" ht="14.1">
      <c r="A194" s="26">
        <v>47</v>
      </c>
      <c r="B194" s="26">
        <v>2</v>
      </c>
      <c r="C194" s="15">
        <v>11</v>
      </c>
      <c r="D194" s="39">
        <v>23</v>
      </c>
      <c r="E194" s="28" t="s">
        <v>47</v>
      </c>
      <c r="F194" s="58" t="s">
        <v>19</v>
      </c>
      <c r="G194" s="59" t="s">
        <v>119</v>
      </c>
      <c r="H194" s="31">
        <f>if((value(G194)-value(F194))&gt;=100, if(mod((value(G194)-value(F194)), 100)=0, (value(G194)-value(F194))*0.6, if((mod(F194, 100)&gt;0), (mod((value(G194)-value(F194)), 100)+(((value(G194)-value(F194))-mod((value(G194)-value(F194)), 100))*0.6))-40, mod((value(G194)-value(F194)), 100)+(((value(G194)-value(F194))-mod((value(G194)-value(F194)), 100))*0.6))), (value(G194)-value(F194)))</f>
      </c>
      <c r="I194" s="32" t="s">
        <v>125</v>
      </c>
      <c r="J194" s="38" t="s">
        <v>126</v>
      </c>
      <c r="K194" s="38" t="s">
        <v>67</v>
      </c>
      <c r="L194" s="32" t="s">
        <v>138</v>
      </c>
      <c r="M194" s="32" t="s">
        <v>24</v>
      </c>
      <c r="N194" s="32" t="s">
        <v>127</v>
      </c>
      <c r="O194" s="38" t="s">
        <v>90</v>
      </c>
      <c r="P194" s="33">
        <v>75</v>
      </c>
      <c r="Q194" s="24" t="s">
        <v>26</v>
      </c>
      <c r="R194" s="24" t="s">
        <v>128</v>
      </c>
      <c r="S194" s="11"/>
      <c r="T194" s="12"/>
    </row>
    <row x14ac:dyDescent="0.25" r="195" customHeight="1" ht="15">
      <c r="A195" s="26">
        <v>47</v>
      </c>
      <c r="B195" s="26">
        <v>2</v>
      </c>
      <c r="C195" s="15">
        <v>11</v>
      </c>
      <c r="D195" s="39">
        <v>23</v>
      </c>
      <c r="E195" s="28" t="s">
        <v>47</v>
      </c>
      <c r="F195" s="58" t="s">
        <v>19</v>
      </c>
      <c r="G195" s="59" t="s">
        <v>41</v>
      </c>
      <c r="H195" s="31">
        <f>if((value(G195)-value(F195))&gt;=100, if(mod((value(G195)-value(F195)), 100)=0, (value(G195)-value(F195))*0.6, if((mod(F195, 100)&gt;0), (mod((value(G195)-value(F195)), 100)+(((value(G195)-value(F195))-mod((value(G195)-value(F195)), 100))*0.6))-40, mod((value(G195)-value(F195)), 100)+(((value(G195)-value(F195))-mod((value(G195)-value(F195)), 100))*0.6))), (value(G195)-value(F195)))</f>
      </c>
      <c r="I195" s="32" t="s">
        <v>129</v>
      </c>
      <c r="J195" s="38" t="s">
        <v>130</v>
      </c>
      <c r="K195" s="38" t="s">
        <v>67</v>
      </c>
      <c r="L195" s="32" t="s">
        <v>138</v>
      </c>
      <c r="M195" s="32" t="s">
        <v>24</v>
      </c>
      <c r="N195" s="32" t="s">
        <v>131</v>
      </c>
      <c r="O195" s="38" t="s">
        <v>90</v>
      </c>
      <c r="P195" s="33">
        <v>75</v>
      </c>
      <c r="Q195" s="24" t="s">
        <v>83</v>
      </c>
      <c r="R195" s="24" t="s">
        <v>56</v>
      </c>
      <c r="S195" s="11"/>
      <c r="T195" s="12"/>
    </row>
    <row x14ac:dyDescent="0.25" r="196" customHeight="1" ht="15">
      <c r="A196" s="26">
        <v>47</v>
      </c>
      <c r="B196" s="26">
        <v>2</v>
      </c>
      <c r="C196" s="36">
        <v>11</v>
      </c>
      <c r="D196" s="39">
        <v>23</v>
      </c>
      <c r="E196" s="28" t="s">
        <v>47</v>
      </c>
      <c r="F196" s="58" t="s">
        <v>29</v>
      </c>
      <c r="G196" s="59" t="s">
        <v>62</v>
      </c>
      <c r="H196" s="31">
        <f>if((value(G196)-value(F196))&gt;=100, if(mod((value(G196)-value(F196)), 100)=0, (value(G196)-value(F196))*0.6, if((mod(F196, 100)&gt;0), (mod((value(G196)-value(F196)), 100)+(((value(G196)-value(F196))-mod((value(G196)-value(F196)), 100))*0.6))-40, mod((value(G196)-value(F196)), 100)+(((value(G196)-value(F196))-mod((value(G196)-value(F196)), 100))*0.6))), (value(G196)-value(F196)))</f>
      </c>
      <c r="I196" s="32" t="s">
        <v>129</v>
      </c>
      <c r="J196" s="38" t="s">
        <v>130</v>
      </c>
      <c r="K196" s="38" t="s">
        <v>67</v>
      </c>
      <c r="L196" s="32" t="s">
        <v>138</v>
      </c>
      <c r="M196" s="32" t="s">
        <v>132</v>
      </c>
      <c r="N196" s="32" t="s">
        <v>133</v>
      </c>
      <c r="O196" s="38" t="s">
        <v>90</v>
      </c>
      <c r="P196" s="33">
        <v>75</v>
      </c>
      <c r="Q196" s="24" t="s">
        <v>83</v>
      </c>
      <c r="R196" s="49" t="s">
        <v>56</v>
      </c>
      <c r="S196" s="11"/>
      <c r="T196" s="12"/>
    </row>
    <row x14ac:dyDescent="0.25" r="197" customHeight="1" ht="14.1">
      <c r="A197" s="13">
        <v>48</v>
      </c>
      <c r="B197" s="14">
        <v>3</v>
      </c>
      <c r="C197" s="15">
        <v>11</v>
      </c>
      <c r="D197" s="54">
        <v>28</v>
      </c>
      <c r="E197" s="17" t="s">
        <v>37</v>
      </c>
      <c r="F197" s="62" t="s">
        <v>19</v>
      </c>
      <c r="G197" s="63" t="s">
        <v>119</v>
      </c>
      <c r="H197" s="20">
        <f>if((value(G197)-value(F197))&gt;=100, if(mod((value(G197)-value(F197)), 100)=0, (value(G197)-value(F197))*0.6, if((mod(F197, 100)&gt;0), (mod((value(G197)-value(F197)), 100)+(((value(G197)-value(F197))-mod((value(G197)-value(F197)), 100))*0.6))-40, mod((value(G197)-value(F197)), 100)+(((value(G197)-value(F197))-mod((value(G197)-value(F197)), 100))*0.6))), (value(G197)-value(F197)))</f>
      </c>
      <c r="I197" s="21" t="s">
        <v>114</v>
      </c>
      <c r="J197" s="21" t="s">
        <v>115</v>
      </c>
      <c r="K197" s="64" t="s">
        <v>67</v>
      </c>
      <c r="L197" s="21" t="s">
        <v>116</v>
      </c>
      <c r="M197" s="21" t="s">
        <v>120</v>
      </c>
      <c r="N197" s="21" t="s">
        <v>120</v>
      </c>
      <c r="O197" s="64" t="s">
        <v>90</v>
      </c>
      <c r="P197" s="22">
        <v>75</v>
      </c>
      <c r="Q197" s="23" t="s">
        <v>135</v>
      </c>
      <c r="R197" s="24" t="s">
        <v>118</v>
      </c>
      <c r="S197" s="11"/>
      <c r="T197" s="12"/>
    </row>
    <row x14ac:dyDescent="0.25" r="198" customHeight="1" ht="14.1">
      <c r="A198" s="25">
        <v>48</v>
      </c>
      <c r="B198" s="26">
        <v>3</v>
      </c>
      <c r="C198" s="15">
        <v>11</v>
      </c>
      <c r="D198" s="39">
        <v>28</v>
      </c>
      <c r="E198" s="28" t="s">
        <v>37</v>
      </c>
      <c r="F198" s="58" t="s">
        <v>41</v>
      </c>
      <c r="G198" s="59" t="s">
        <v>42</v>
      </c>
      <c r="H198" s="31">
        <f>if((value(G198)-value(F198))&gt;=100, if(mod((value(G198)-value(F198)), 100)=0, (value(G198)-value(F198))*0.6, if((mod(F198, 100)&gt;0), (mod((value(G198)-value(F198)), 100)+(((value(G198)-value(F198))-mod((value(G198)-value(F198)), 100))*0.6))-40, mod((value(G198)-value(F198)), 100)+(((value(G198)-value(F198))-mod((value(G198)-value(F198)), 100))*0.6))), (value(G198)-value(F198)))</f>
      </c>
      <c r="I198" s="32" t="s">
        <v>114</v>
      </c>
      <c r="J198" s="32" t="s">
        <v>115</v>
      </c>
      <c r="K198" s="38" t="s">
        <v>67</v>
      </c>
      <c r="L198" s="32" t="s">
        <v>116</v>
      </c>
      <c r="M198" s="32" t="s">
        <v>132</v>
      </c>
      <c r="N198" s="32" t="s">
        <v>139</v>
      </c>
      <c r="O198" s="38" t="s">
        <v>90</v>
      </c>
      <c r="P198" s="33">
        <v>10</v>
      </c>
      <c r="Q198" s="24" t="s">
        <v>36</v>
      </c>
      <c r="R198" s="24" t="s">
        <v>140</v>
      </c>
      <c r="S198" s="11"/>
      <c r="T198" s="12"/>
    </row>
    <row x14ac:dyDescent="0.25" r="199" customHeight="1" ht="14.1">
      <c r="A199" s="25">
        <v>48</v>
      </c>
      <c r="B199" s="26">
        <v>3</v>
      </c>
      <c r="C199" s="15">
        <v>11</v>
      </c>
      <c r="D199" s="39">
        <v>29</v>
      </c>
      <c r="E199" s="28" t="s">
        <v>43</v>
      </c>
      <c r="F199" s="58" t="s">
        <v>19</v>
      </c>
      <c r="G199" s="59" t="s">
        <v>41</v>
      </c>
      <c r="H199" s="31">
        <f>if((value(G199)-value(F199))&gt;=100, if(mod((value(G199)-value(F199)), 100)=0, (value(G199)-value(F199))*0.6, if((mod(F199, 100)&gt;0), (mod((value(G199)-value(F199)), 100)+(((value(G199)-value(F199))-mod((value(G199)-value(F199)), 100))*0.6))-40, mod((value(G199)-value(F199)), 100)+(((value(G199)-value(F199))-mod((value(G199)-value(F199)), 100))*0.6))), (value(G199)-value(F199)))</f>
      </c>
      <c r="I199" s="32" t="s">
        <v>114</v>
      </c>
      <c r="J199" s="32" t="s">
        <v>115</v>
      </c>
      <c r="K199" s="38" t="s">
        <v>67</v>
      </c>
      <c r="L199" s="32" t="s">
        <v>116</v>
      </c>
      <c r="M199" s="32" t="s">
        <v>132</v>
      </c>
      <c r="N199" s="32" t="s">
        <v>136</v>
      </c>
      <c r="O199" s="38" t="s">
        <v>90</v>
      </c>
      <c r="P199" s="33">
        <v>50</v>
      </c>
      <c r="Q199" s="24" t="s">
        <v>83</v>
      </c>
      <c r="R199" s="24" t="s">
        <v>105</v>
      </c>
      <c r="S199" s="11"/>
      <c r="T199" s="12"/>
    </row>
    <row x14ac:dyDescent="0.25" r="200" customHeight="1" ht="14.1">
      <c r="A200" s="25">
        <v>48</v>
      </c>
      <c r="B200" s="26">
        <v>3</v>
      </c>
      <c r="C200" s="15">
        <v>11</v>
      </c>
      <c r="D200" s="39">
        <v>29</v>
      </c>
      <c r="E200" s="28" t="s">
        <v>43</v>
      </c>
      <c r="F200" s="58" t="s">
        <v>28</v>
      </c>
      <c r="G200" s="59" t="s">
        <v>137</v>
      </c>
      <c r="H200" s="31">
        <f>if((value(G200)-value(F200))&gt;=100, if(mod((value(G200)-value(F200)), 100)=0, (value(G200)-value(F200))*0.6, if((mod(F200, 100)&gt;0), (mod((value(G200)-value(F200)), 100)+(((value(G200)-value(F200))-mod((value(G200)-value(F200)), 100))*0.6))-40, mod((value(G200)-value(F200)), 100)+(((value(G200)-value(F200))-mod((value(G200)-value(F200)), 100))*0.6))), (value(G200)-value(F200)))</f>
      </c>
      <c r="I200" s="32" t="s">
        <v>57</v>
      </c>
      <c r="J200" s="32" t="s">
        <v>58</v>
      </c>
      <c r="K200" s="38" t="s">
        <v>67</v>
      </c>
      <c r="L200" s="32" t="s">
        <v>58</v>
      </c>
      <c r="M200" s="32" t="s">
        <v>24</v>
      </c>
      <c r="N200" s="32" t="s">
        <v>141</v>
      </c>
      <c r="O200" s="38" t="s">
        <v>25</v>
      </c>
      <c r="P200" s="33">
        <v>25</v>
      </c>
      <c r="Q200" s="24" t="s">
        <v>83</v>
      </c>
      <c r="R200" s="24" t="s">
        <v>61</v>
      </c>
      <c r="S200" s="11"/>
      <c r="T200" s="12"/>
    </row>
    <row x14ac:dyDescent="0.25" r="201" customHeight="1" ht="14.1">
      <c r="A201" s="25">
        <v>48</v>
      </c>
      <c r="B201" s="26">
        <v>3</v>
      </c>
      <c r="C201" s="15">
        <v>11</v>
      </c>
      <c r="D201" s="39">
        <v>29</v>
      </c>
      <c r="E201" s="28" t="s">
        <v>43</v>
      </c>
      <c r="F201" s="58" t="s">
        <v>137</v>
      </c>
      <c r="G201" s="59" t="s">
        <v>62</v>
      </c>
      <c r="H201" s="31">
        <f>if((value(G201)-value(F201))&gt;=100, if(mod((value(G201)-value(F201)), 100)=0, (value(G201)-value(F201))*0.6, if((mod(F201, 100)&gt;0), (mod((value(G201)-value(F201)), 100)+(((value(G201)-value(F201))-mod((value(G201)-value(F201)), 100))*0.6))-40, mod((value(G201)-value(F201)), 100)+(((value(G201)-value(F201))-mod((value(G201)-value(F201)), 100))*0.6))), (value(G201)-value(F201)))</f>
      </c>
      <c r="I201" s="32" t="s">
        <v>57</v>
      </c>
      <c r="J201" s="32" t="s">
        <v>58</v>
      </c>
      <c r="K201" s="38" t="s">
        <v>67</v>
      </c>
      <c r="L201" s="32" t="s">
        <v>58</v>
      </c>
      <c r="M201" s="32" t="s">
        <v>24</v>
      </c>
      <c r="N201" s="32" t="s">
        <v>141</v>
      </c>
      <c r="O201" s="38" t="s">
        <v>30</v>
      </c>
      <c r="P201" s="33">
        <v>50</v>
      </c>
      <c r="Q201" s="24" t="s">
        <v>83</v>
      </c>
      <c r="R201" s="24" t="s">
        <v>61</v>
      </c>
      <c r="S201" s="11"/>
      <c r="T201" s="12"/>
    </row>
    <row x14ac:dyDescent="0.25" r="202" customHeight="1" ht="14.1">
      <c r="A202" s="25">
        <v>48</v>
      </c>
      <c r="B202" s="26">
        <v>3</v>
      </c>
      <c r="C202" s="15">
        <v>11</v>
      </c>
      <c r="D202" s="39">
        <v>30</v>
      </c>
      <c r="E202" s="28" t="s">
        <v>47</v>
      </c>
      <c r="F202" s="58" t="s">
        <v>19</v>
      </c>
      <c r="G202" s="59" t="s">
        <v>119</v>
      </c>
      <c r="H202" s="31">
        <f>if((value(G202)-value(F202))&gt;=100, if(mod((value(G202)-value(F202)), 100)=0, (value(G202)-value(F202))*0.6, if((mod(F202, 100)&gt;0), (mod((value(G202)-value(F202)), 100)+(((value(G202)-value(F202))-mod((value(G202)-value(F202)), 100))*0.6))-40, mod((value(G202)-value(F202)), 100)+(((value(G202)-value(F202))-mod((value(G202)-value(F202)), 100))*0.6))), (value(G202)-value(F202)))</f>
      </c>
      <c r="I202" s="32" t="s">
        <v>125</v>
      </c>
      <c r="J202" s="32" t="s">
        <v>126</v>
      </c>
      <c r="K202" s="38" t="s">
        <v>67</v>
      </c>
      <c r="L202" s="32" t="s">
        <v>138</v>
      </c>
      <c r="M202" s="32" t="s">
        <v>24</v>
      </c>
      <c r="N202" s="32" t="s">
        <v>127</v>
      </c>
      <c r="O202" s="38" t="s">
        <v>90</v>
      </c>
      <c r="P202" s="33">
        <v>75</v>
      </c>
      <c r="Q202" s="24" t="s">
        <v>26</v>
      </c>
      <c r="R202" s="24" t="s">
        <v>128</v>
      </c>
      <c r="S202" s="11"/>
      <c r="T202" s="12"/>
    </row>
    <row x14ac:dyDescent="0.25" r="203" customHeight="1" ht="14.1">
      <c r="A203" s="25">
        <v>48</v>
      </c>
      <c r="B203" s="26">
        <v>3</v>
      </c>
      <c r="C203" s="15">
        <v>11</v>
      </c>
      <c r="D203" s="39">
        <v>30</v>
      </c>
      <c r="E203" s="28" t="s">
        <v>47</v>
      </c>
      <c r="F203" s="58" t="s">
        <v>19</v>
      </c>
      <c r="G203" s="59" t="s">
        <v>41</v>
      </c>
      <c r="H203" s="31">
        <f>if((value(G203)-value(F203))&gt;=100, if(mod((value(G203)-value(F203)), 100)=0, (value(G203)-value(F203))*0.6, if((mod(F203, 100)&gt;0), (mod((value(G203)-value(F203)), 100)+(((value(G203)-value(F203))-mod((value(G203)-value(F203)), 100))*0.6))-40, mod((value(G203)-value(F203)), 100)+(((value(G203)-value(F203))-mod((value(G203)-value(F203)), 100))*0.6))), (value(G203)-value(F203)))</f>
      </c>
      <c r="I203" s="32" t="s">
        <v>129</v>
      </c>
      <c r="J203" s="32" t="s">
        <v>130</v>
      </c>
      <c r="K203" s="38" t="s">
        <v>67</v>
      </c>
      <c r="L203" s="32" t="s">
        <v>138</v>
      </c>
      <c r="M203" s="32" t="s">
        <v>24</v>
      </c>
      <c r="N203" s="32" t="s">
        <v>131</v>
      </c>
      <c r="O203" s="38" t="s">
        <v>90</v>
      </c>
      <c r="P203" s="33">
        <v>75</v>
      </c>
      <c r="Q203" s="24" t="s">
        <v>83</v>
      </c>
      <c r="R203" s="24" t="s">
        <v>56</v>
      </c>
      <c r="S203" s="11"/>
      <c r="T203" s="12"/>
    </row>
    <row x14ac:dyDescent="0.25" r="204" customHeight="1" ht="14.1">
      <c r="A204" s="25">
        <v>48</v>
      </c>
      <c r="B204" s="26">
        <v>3</v>
      </c>
      <c r="C204" s="15">
        <v>11</v>
      </c>
      <c r="D204" s="39">
        <v>30</v>
      </c>
      <c r="E204" s="28" t="s">
        <v>47</v>
      </c>
      <c r="F204" s="58" t="s">
        <v>29</v>
      </c>
      <c r="G204" s="59" t="s">
        <v>62</v>
      </c>
      <c r="H204" s="31">
        <f>if((value(G204)-value(F204))&gt;=100, if(mod((value(G204)-value(F204)), 100)=0, (value(G204)-value(F204))*0.6, if((mod(F204, 100)&gt;0), (mod((value(G204)-value(F204)), 100)+(((value(G204)-value(F204))-mod((value(G204)-value(F204)), 100))*0.6))-40, mod((value(G204)-value(F204)), 100)+(((value(G204)-value(F204))-mod((value(G204)-value(F204)), 100))*0.6))), (value(G204)-value(F204)))</f>
      </c>
      <c r="I204" s="32" t="s">
        <v>129</v>
      </c>
      <c r="J204" s="32" t="s">
        <v>130</v>
      </c>
      <c r="K204" s="38" t="s">
        <v>67</v>
      </c>
      <c r="L204" s="32" t="s">
        <v>138</v>
      </c>
      <c r="M204" s="32" t="s">
        <v>132</v>
      </c>
      <c r="N204" s="32" t="s">
        <v>131</v>
      </c>
      <c r="O204" s="38" t="s">
        <v>90</v>
      </c>
      <c r="P204" s="33">
        <v>75</v>
      </c>
      <c r="Q204" s="24" t="s">
        <v>83</v>
      </c>
      <c r="R204" s="24" t="s">
        <v>56</v>
      </c>
      <c r="S204" s="11"/>
      <c r="T204" s="12"/>
    </row>
    <row x14ac:dyDescent="0.25" r="205" customHeight="1" ht="14.1">
      <c r="A205" s="25">
        <v>48</v>
      </c>
      <c r="B205" s="26">
        <v>3</v>
      </c>
      <c r="C205" s="15">
        <v>11</v>
      </c>
      <c r="D205" s="39">
        <v>30</v>
      </c>
      <c r="E205" s="28" t="s">
        <v>47</v>
      </c>
      <c r="F205" s="58" t="s">
        <v>42</v>
      </c>
      <c r="G205" s="59" t="s">
        <v>62</v>
      </c>
      <c r="H205" s="31">
        <f>if((value(G205)-value(F205))&gt;=100, if(mod((value(G205)-value(F205)), 100)=0, (value(G205)-value(F205))*0.6, if((mod(F205, 100)&gt;0), (mod((value(G205)-value(F205)), 100)+(((value(G205)-value(F205))-mod((value(G205)-value(F205)), 100))*0.6))-40, mod((value(G205)-value(F205)), 100)+(((value(G205)-value(F205))-mod((value(G205)-value(F205)), 100))*0.6))), (value(G205)-value(F205)))</f>
      </c>
      <c r="I205" s="32" t="s">
        <v>114</v>
      </c>
      <c r="J205" s="32" t="s">
        <v>115</v>
      </c>
      <c r="K205" s="38" t="s">
        <v>67</v>
      </c>
      <c r="L205" s="32" t="s">
        <v>116</v>
      </c>
      <c r="M205" s="32" t="s">
        <v>120</v>
      </c>
      <c r="N205" s="32" t="s">
        <v>120</v>
      </c>
      <c r="O205" s="38" t="s">
        <v>90</v>
      </c>
      <c r="P205" s="33">
        <v>75</v>
      </c>
      <c r="Q205" s="24" t="s">
        <v>135</v>
      </c>
      <c r="R205" s="24" t="s">
        <v>118</v>
      </c>
      <c r="S205" s="11"/>
      <c r="T205" s="12"/>
    </row>
    <row x14ac:dyDescent="0.25" r="206" customHeight="1" ht="15">
      <c r="A206" s="40">
        <v>48</v>
      </c>
      <c r="B206" s="41">
        <v>3</v>
      </c>
      <c r="C206" s="36">
        <v>12</v>
      </c>
      <c r="D206" s="39">
        <v>1</v>
      </c>
      <c r="E206" s="28" t="s">
        <v>48</v>
      </c>
      <c r="F206" s="58" t="s">
        <v>19</v>
      </c>
      <c r="G206" s="59" t="s">
        <v>119</v>
      </c>
      <c r="H206" s="31">
        <f>if((value(G206)-value(F206))&gt;=100, if(mod((value(G206)-value(F206)), 100)=0, (value(G206)-value(F206))*0.6, if((mod(F206, 100)&gt;0), (mod((value(G206)-value(F206)), 100)+(((value(G206)-value(F206))-mod((value(G206)-value(F206)), 100))*0.6))-40, mod((value(G206)-value(F206)), 100)+(((value(G206)-value(F206))-mod((value(G206)-value(F206)), 100))*0.6))), (value(G206)-value(F206)))</f>
      </c>
      <c r="I206" s="32" t="s">
        <v>114</v>
      </c>
      <c r="J206" s="32" t="s">
        <v>115</v>
      </c>
      <c r="K206" s="38" t="s">
        <v>67</v>
      </c>
      <c r="L206" s="32" t="s">
        <v>80</v>
      </c>
      <c r="M206" s="32" t="s">
        <v>142</v>
      </c>
      <c r="N206" s="32" t="s">
        <v>143</v>
      </c>
      <c r="O206" s="38" t="s">
        <v>90</v>
      </c>
      <c r="P206" s="33">
        <v>75</v>
      </c>
      <c r="Q206" s="24" t="s">
        <v>135</v>
      </c>
      <c r="R206" s="24" t="s">
        <v>144</v>
      </c>
      <c r="S206" s="11"/>
      <c r="T206" s="12"/>
    </row>
    <row x14ac:dyDescent="0.25" r="207" customHeight="1" ht="14.1">
      <c r="A207" s="13">
        <v>49</v>
      </c>
      <c r="B207" s="14">
        <v>4</v>
      </c>
      <c r="C207" s="15">
        <v>12</v>
      </c>
      <c r="D207" s="54">
        <v>4</v>
      </c>
      <c r="E207" s="17" t="s">
        <v>18</v>
      </c>
      <c r="F207" s="62" t="s">
        <v>19</v>
      </c>
      <c r="G207" s="63" t="s">
        <v>119</v>
      </c>
      <c r="H207" s="20">
        <f>if((value(G207)-value(F207))&gt;=100, if(mod((value(G207)-value(F207)), 100)=0, (value(G207)-value(F207))*0.6, if((mod(F207, 100)&gt;0), (mod((value(G207)-value(F207)), 100)+(((value(G207)-value(F207))-mod((value(G207)-value(F207)), 100))*0.6))-40, mod((value(G207)-value(F207)), 100)+(((value(G207)-value(F207))-mod((value(G207)-value(F207)), 100))*0.6))), (value(G207)-value(F207)))</f>
      </c>
      <c r="I207" s="21" t="s">
        <v>114</v>
      </c>
      <c r="J207" s="21" t="s">
        <v>115</v>
      </c>
      <c r="K207" s="64" t="s">
        <v>67</v>
      </c>
      <c r="L207" s="21" t="s">
        <v>116</v>
      </c>
      <c r="M207" s="21" t="s">
        <v>120</v>
      </c>
      <c r="N207" s="21" t="s">
        <v>134</v>
      </c>
      <c r="O207" s="64" t="s">
        <v>90</v>
      </c>
      <c r="P207" s="22">
        <v>75</v>
      </c>
      <c r="Q207" s="23" t="s">
        <v>122</v>
      </c>
      <c r="R207" s="23" t="s">
        <v>118</v>
      </c>
      <c r="S207" s="11"/>
      <c r="T207" s="12"/>
    </row>
    <row x14ac:dyDescent="0.25" r="208" customHeight="1" ht="14.1">
      <c r="A208" s="25">
        <v>49</v>
      </c>
      <c r="B208" s="26">
        <v>4</v>
      </c>
      <c r="C208" s="15">
        <v>12</v>
      </c>
      <c r="D208" s="39">
        <v>5</v>
      </c>
      <c r="E208" s="28" t="s">
        <v>37</v>
      </c>
      <c r="F208" s="58" t="s">
        <v>19</v>
      </c>
      <c r="G208" s="59" t="s">
        <v>119</v>
      </c>
      <c r="H208" s="31">
        <f>if((value(G208)-value(F208))&gt;=100, if(mod((value(G208)-value(F208)), 100)=0, (value(G208)-value(F208))*0.6, if((mod(F208, 100)&gt;0), (mod((value(G208)-value(F208)), 100)+(((value(G208)-value(F208))-mod((value(G208)-value(F208)), 100))*0.6))-40, mod((value(G208)-value(F208)), 100)+(((value(G208)-value(F208))-mod((value(G208)-value(F208)), 100))*0.6))), (value(G208)-value(F208)))</f>
      </c>
      <c r="I208" s="32" t="s">
        <v>114</v>
      </c>
      <c r="J208" s="32" t="s">
        <v>115</v>
      </c>
      <c r="K208" s="38" t="s">
        <v>67</v>
      </c>
      <c r="L208" s="32" t="s">
        <v>116</v>
      </c>
      <c r="M208" s="32" t="s">
        <v>120</v>
      </c>
      <c r="N208" s="32" t="s">
        <v>120</v>
      </c>
      <c r="O208" s="38" t="s">
        <v>90</v>
      </c>
      <c r="P208" s="33">
        <v>75</v>
      </c>
      <c r="Q208" s="24" t="s">
        <v>135</v>
      </c>
      <c r="R208" s="24" t="s">
        <v>118</v>
      </c>
      <c r="S208" s="11"/>
      <c r="T208" s="12"/>
    </row>
    <row x14ac:dyDescent="0.25" r="209" customHeight="1" ht="14.1">
      <c r="A209" s="25">
        <v>49</v>
      </c>
      <c r="B209" s="26">
        <v>4</v>
      </c>
      <c r="C209" s="15">
        <v>12</v>
      </c>
      <c r="D209" s="39">
        <v>6</v>
      </c>
      <c r="E209" s="28" t="s">
        <v>43</v>
      </c>
      <c r="F209" s="58" t="s">
        <v>19</v>
      </c>
      <c r="G209" s="59" t="s">
        <v>41</v>
      </c>
      <c r="H209" s="31">
        <f>if((value(G209)-value(F209))&gt;=100, if(mod((value(G209)-value(F209)), 100)=0, (value(G209)-value(F209))*0.6, if((mod(F209, 100)&gt;0), (mod((value(G209)-value(F209)), 100)+(((value(G209)-value(F209))-mod((value(G209)-value(F209)), 100))*0.6))-40, mod((value(G209)-value(F209)), 100)+(((value(G209)-value(F209))-mod((value(G209)-value(F209)), 100))*0.6))), (value(G209)-value(F209)))</f>
      </c>
      <c r="I209" s="32" t="s">
        <v>114</v>
      </c>
      <c r="J209" s="32" t="s">
        <v>115</v>
      </c>
      <c r="K209" s="38" t="s">
        <v>67</v>
      </c>
      <c r="L209" s="32" t="s">
        <v>116</v>
      </c>
      <c r="M209" s="32" t="s">
        <v>132</v>
      </c>
      <c r="N209" s="32" t="s">
        <v>136</v>
      </c>
      <c r="O209" s="38" t="s">
        <v>90</v>
      </c>
      <c r="P209" s="33">
        <v>50</v>
      </c>
      <c r="Q209" s="24" t="s">
        <v>83</v>
      </c>
      <c r="R209" s="24" t="s">
        <v>105</v>
      </c>
      <c r="S209" s="11"/>
      <c r="T209" s="12"/>
    </row>
    <row x14ac:dyDescent="0.25" r="210" customHeight="1" ht="14.1">
      <c r="A210" s="25">
        <v>49</v>
      </c>
      <c r="B210" s="26">
        <v>4</v>
      </c>
      <c r="C210" s="15">
        <v>12</v>
      </c>
      <c r="D210" s="39">
        <v>6</v>
      </c>
      <c r="E210" s="28" t="s">
        <v>43</v>
      </c>
      <c r="F210" s="58" t="s">
        <v>28</v>
      </c>
      <c r="G210" s="59" t="s">
        <v>137</v>
      </c>
      <c r="H210" s="31">
        <f>if((value(G210)-value(F210))&gt;=100, if(mod((value(G210)-value(F210)), 100)=0, (value(G210)-value(F210))*0.6, if((mod(F210, 100)&gt;0), (mod((value(G210)-value(F210)), 100)+(((value(G210)-value(F210))-mod((value(G210)-value(F210)), 100))*0.6))-40, mod((value(G210)-value(F210)), 100)+(((value(G210)-value(F210))-mod((value(G210)-value(F210)), 100))*0.6))), (value(G210)-value(F210)))</f>
      </c>
      <c r="I210" s="32" t="s">
        <v>57</v>
      </c>
      <c r="J210" s="32" t="s">
        <v>58</v>
      </c>
      <c r="K210" s="38" t="s">
        <v>67</v>
      </c>
      <c r="L210" s="32" t="s">
        <v>58</v>
      </c>
      <c r="M210" s="32" t="s">
        <v>24</v>
      </c>
      <c r="N210" s="32" t="s">
        <v>141</v>
      </c>
      <c r="O210" s="38" t="s">
        <v>25</v>
      </c>
      <c r="P210" s="33">
        <v>25</v>
      </c>
      <c r="Q210" s="24" t="s">
        <v>83</v>
      </c>
      <c r="R210" s="24" t="s">
        <v>61</v>
      </c>
      <c r="S210" s="11"/>
      <c r="T210" s="12"/>
    </row>
    <row x14ac:dyDescent="0.25" r="211" customHeight="1" ht="14.1">
      <c r="A211" s="25">
        <v>49</v>
      </c>
      <c r="B211" s="26">
        <v>4</v>
      </c>
      <c r="C211" s="15">
        <v>12</v>
      </c>
      <c r="D211" s="39">
        <v>6</v>
      </c>
      <c r="E211" s="28" t="s">
        <v>43</v>
      </c>
      <c r="F211" s="58" t="s">
        <v>137</v>
      </c>
      <c r="G211" s="59" t="s">
        <v>62</v>
      </c>
      <c r="H211" s="31">
        <f>if((value(G211)-value(F211))&gt;=100, if(mod((value(G211)-value(F211)), 100)=0, (value(G211)-value(F211))*0.6, if((mod(F211, 100)&gt;0), (mod((value(G211)-value(F211)), 100)+(((value(G211)-value(F211))-mod((value(G211)-value(F211)), 100))*0.6))-40, mod((value(G211)-value(F211)), 100)+(((value(G211)-value(F211))-mod((value(G211)-value(F211)), 100))*0.6))), (value(G211)-value(F211)))</f>
      </c>
      <c r="I211" s="32" t="s">
        <v>57</v>
      </c>
      <c r="J211" s="32" t="s">
        <v>58</v>
      </c>
      <c r="K211" s="38" t="s">
        <v>67</v>
      </c>
      <c r="L211" s="32" t="s">
        <v>58</v>
      </c>
      <c r="M211" s="32" t="s">
        <v>24</v>
      </c>
      <c r="N211" s="32" t="s">
        <v>141</v>
      </c>
      <c r="O211" s="38" t="s">
        <v>30</v>
      </c>
      <c r="P211" s="33">
        <v>50</v>
      </c>
      <c r="Q211" s="24" t="s">
        <v>83</v>
      </c>
      <c r="R211" s="24" t="s">
        <v>61</v>
      </c>
      <c r="S211" s="11"/>
      <c r="T211" s="12"/>
    </row>
    <row x14ac:dyDescent="0.25" r="212" customHeight="1" ht="14.1">
      <c r="A212" s="25">
        <v>49</v>
      </c>
      <c r="B212" s="26">
        <v>4</v>
      </c>
      <c r="C212" s="15">
        <v>12</v>
      </c>
      <c r="D212" s="39">
        <v>7</v>
      </c>
      <c r="E212" s="28" t="s">
        <v>47</v>
      </c>
      <c r="F212" s="58" t="s">
        <v>19</v>
      </c>
      <c r="G212" s="59" t="s">
        <v>119</v>
      </c>
      <c r="H212" s="31">
        <f>if((value(G212)-value(F212))&gt;=100, if(mod((value(G212)-value(F212)), 100)=0, (value(G212)-value(F212))*0.6, if((mod(F212, 100)&gt;0), (mod((value(G212)-value(F212)), 100)+(((value(G212)-value(F212))-mod((value(G212)-value(F212)), 100))*0.6))-40, mod((value(G212)-value(F212)), 100)+(((value(G212)-value(F212))-mod((value(G212)-value(F212)), 100))*0.6))), (value(G212)-value(F212)))</f>
      </c>
      <c r="I212" s="32" t="s">
        <v>125</v>
      </c>
      <c r="J212" s="32" t="s">
        <v>126</v>
      </c>
      <c r="K212" s="38" t="s">
        <v>67</v>
      </c>
      <c r="L212" s="32" t="s">
        <v>138</v>
      </c>
      <c r="M212" s="32" t="s">
        <v>24</v>
      </c>
      <c r="N212" s="32" t="s">
        <v>127</v>
      </c>
      <c r="O212" s="38" t="s">
        <v>90</v>
      </c>
      <c r="P212" s="33">
        <v>75</v>
      </c>
      <c r="Q212" s="24" t="s">
        <v>26</v>
      </c>
      <c r="R212" s="24" t="s">
        <v>128</v>
      </c>
      <c r="S212" s="11"/>
      <c r="T212" s="12"/>
    </row>
    <row x14ac:dyDescent="0.25" r="213" customHeight="1" ht="14.1">
      <c r="A213" s="25">
        <v>49</v>
      </c>
      <c r="B213" s="26">
        <v>4</v>
      </c>
      <c r="C213" s="15">
        <v>12</v>
      </c>
      <c r="D213" s="39">
        <v>7</v>
      </c>
      <c r="E213" s="28" t="s">
        <v>47</v>
      </c>
      <c r="F213" s="58" t="s">
        <v>19</v>
      </c>
      <c r="G213" s="59" t="s">
        <v>41</v>
      </c>
      <c r="H213" s="31">
        <f>if((value(G213)-value(F213))&gt;=100, if(mod((value(G213)-value(F213)), 100)=0, (value(G213)-value(F213))*0.6, if((mod(F213, 100)&gt;0), (mod((value(G213)-value(F213)), 100)+(((value(G213)-value(F213))-mod((value(G213)-value(F213)), 100))*0.6))-40, mod((value(G213)-value(F213)), 100)+(((value(G213)-value(F213))-mod((value(G213)-value(F213)), 100))*0.6))), (value(G213)-value(F213)))</f>
      </c>
      <c r="I213" s="32" t="s">
        <v>129</v>
      </c>
      <c r="J213" s="32" t="s">
        <v>130</v>
      </c>
      <c r="K213" s="38" t="s">
        <v>67</v>
      </c>
      <c r="L213" s="32" t="s">
        <v>138</v>
      </c>
      <c r="M213" s="32" t="s">
        <v>24</v>
      </c>
      <c r="N213" s="32" t="s">
        <v>131</v>
      </c>
      <c r="O213" s="38" t="s">
        <v>90</v>
      </c>
      <c r="P213" s="33">
        <v>75</v>
      </c>
      <c r="Q213" s="24" t="s">
        <v>83</v>
      </c>
      <c r="R213" s="24" t="s">
        <v>56</v>
      </c>
      <c r="S213" s="11"/>
      <c r="T213" s="12"/>
    </row>
    <row x14ac:dyDescent="0.25" r="214" customHeight="1" ht="14.1">
      <c r="A214" s="25">
        <v>49</v>
      </c>
      <c r="B214" s="26">
        <v>4</v>
      </c>
      <c r="C214" s="15">
        <v>12</v>
      </c>
      <c r="D214" s="39">
        <v>7</v>
      </c>
      <c r="E214" s="28" t="s">
        <v>47</v>
      </c>
      <c r="F214" s="58" t="s">
        <v>29</v>
      </c>
      <c r="G214" s="59" t="s">
        <v>62</v>
      </c>
      <c r="H214" s="31">
        <f>if((value(G214)-value(F214))&gt;=100, if(mod((value(G214)-value(F214)), 100)=0, (value(G214)-value(F214))*0.6, if((mod(F214, 100)&gt;0), (mod((value(G214)-value(F214)), 100)+(((value(G214)-value(F214))-mod((value(G214)-value(F214)), 100))*0.6))-40, mod((value(G214)-value(F214)), 100)+(((value(G214)-value(F214))-mod((value(G214)-value(F214)), 100))*0.6))), (value(G214)-value(F214)))</f>
      </c>
      <c r="I214" s="32" t="s">
        <v>129</v>
      </c>
      <c r="J214" s="32" t="s">
        <v>130</v>
      </c>
      <c r="K214" s="38" t="s">
        <v>67</v>
      </c>
      <c r="L214" s="32" t="s">
        <v>138</v>
      </c>
      <c r="M214" s="32" t="s">
        <v>132</v>
      </c>
      <c r="N214" s="32" t="s">
        <v>131</v>
      </c>
      <c r="O214" s="38" t="s">
        <v>90</v>
      </c>
      <c r="P214" s="33">
        <v>75</v>
      </c>
      <c r="Q214" s="24" t="s">
        <v>83</v>
      </c>
      <c r="R214" s="24" t="s">
        <v>56</v>
      </c>
      <c r="S214" s="11"/>
      <c r="T214" s="12"/>
    </row>
    <row x14ac:dyDescent="0.25" r="215" customHeight="1" ht="15">
      <c r="A215" s="40">
        <v>49</v>
      </c>
      <c r="B215" s="41">
        <v>4</v>
      </c>
      <c r="C215" s="36">
        <v>12</v>
      </c>
      <c r="D215" s="42">
        <v>7</v>
      </c>
      <c r="E215" s="43" t="s">
        <v>47</v>
      </c>
      <c r="F215" s="65" t="s">
        <v>42</v>
      </c>
      <c r="G215" s="66" t="s">
        <v>62</v>
      </c>
      <c r="H215" s="46">
        <f>if((value(G215)-value(F215))&gt;=100, if(mod((value(G215)-value(F215)), 100)=0, (value(G215)-value(F215))*0.6, if((mod(F215, 100)&gt;0), (mod((value(G215)-value(F215)), 100)+(((value(G215)-value(F215))-mod((value(G215)-value(F215)), 100))*0.6))-40, mod((value(G215)-value(F215)), 100)+(((value(G215)-value(F215))-mod((value(G215)-value(F215)), 100))*0.6))), (value(G215)-value(F215)))</f>
      </c>
      <c r="I215" s="47" t="s">
        <v>114</v>
      </c>
      <c r="J215" s="47" t="s">
        <v>115</v>
      </c>
      <c r="K215" s="67" t="s">
        <v>67</v>
      </c>
      <c r="L215" s="47" t="s">
        <v>116</v>
      </c>
      <c r="M215" s="47" t="s">
        <v>120</v>
      </c>
      <c r="N215" s="47" t="s">
        <v>120</v>
      </c>
      <c r="O215" s="67" t="s">
        <v>90</v>
      </c>
      <c r="P215" s="48">
        <v>75</v>
      </c>
      <c r="Q215" s="49" t="s">
        <v>135</v>
      </c>
      <c r="R215" s="24" t="s">
        <v>118</v>
      </c>
      <c r="S215" s="11"/>
      <c r="T215" s="12"/>
    </row>
    <row x14ac:dyDescent="0.25" r="216" customHeight="1" ht="15">
      <c r="A216" s="13">
        <v>50</v>
      </c>
      <c r="B216" s="14">
        <v>5</v>
      </c>
      <c r="C216" s="15">
        <v>12</v>
      </c>
      <c r="D216" s="39">
        <v>12</v>
      </c>
      <c r="E216" s="28" t="s">
        <v>37</v>
      </c>
      <c r="F216" s="58" t="s">
        <v>19</v>
      </c>
      <c r="G216" s="59" t="s">
        <v>119</v>
      </c>
      <c r="H216" s="31">
        <f>if((value(G216)-value(F216))&gt;=100, if(mod((value(G216)-value(F216)), 100)=0, (value(G216)-value(F216))*0.6, if((mod(F216, 100)&gt;0), (mod((value(G216)-value(F216)), 100)+(((value(G216)-value(F216))-mod((value(G216)-value(F216)), 100))*0.6))-40, mod((value(G216)-value(F216)), 100)+(((value(G216)-value(F216))-mod((value(G216)-value(F216)), 100))*0.6))), (value(G216)-value(F216)))</f>
      </c>
      <c r="I216" s="32" t="s">
        <v>114</v>
      </c>
      <c r="J216" s="38" t="s">
        <v>115</v>
      </c>
      <c r="K216" s="38" t="s">
        <v>67</v>
      </c>
      <c r="L216" s="32" t="s">
        <v>116</v>
      </c>
      <c r="M216" s="32" t="s">
        <v>120</v>
      </c>
      <c r="N216" s="32" t="s">
        <v>120</v>
      </c>
      <c r="O216" s="38" t="s">
        <v>90</v>
      </c>
      <c r="P216" s="33">
        <v>75</v>
      </c>
      <c r="Q216" s="24" t="s">
        <v>135</v>
      </c>
      <c r="R216" s="23" t="s">
        <v>118</v>
      </c>
      <c r="S216" s="11"/>
      <c r="T216" s="12"/>
    </row>
    <row x14ac:dyDescent="0.25" r="217" customHeight="1" ht="14.1">
      <c r="A217" s="25">
        <v>50</v>
      </c>
      <c r="B217" s="26">
        <v>5</v>
      </c>
      <c r="C217" s="15">
        <v>12</v>
      </c>
      <c r="D217" s="39">
        <v>12</v>
      </c>
      <c r="E217" s="28" t="s">
        <v>37</v>
      </c>
      <c r="F217" s="58" t="s">
        <v>41</v>
      </c>
      <c r="G217" s="59" t="s">
        <v>42</v>
      </c>
      <c r="H217" s="31">
        <f>if((value(G217)-value(F217))&gt;=100, if(mod((value(G217)-value(F217)), 100)=0, (value(G217)-value(F217))*0.6, if((mod(F217, 100)&gt;0), (mod((value(G217)-value(F217)), 100)+(((value(G217)-value(F217))-mod((value(G217)-value(F217)), 100))*0.6))-40, mod((value(G217)-value(F217)), 100)+(((value(G217)-value(F217))-mod((value(G217)-value(F217)), 100))*0.6))), (value(G217)-value(F217)))</f>
      </c>
      <c r="I217" s="32" t="s">
        <v>114</v>
      </c>
      <c r="J217" s="38" t="s">
        <v>115</v>
      </c>
      <c r="K217" s="38" t="s">
        <v>67</v>
      </c>
      <c r="L217" s="32" t="s">
        <v>116</v>
      </c>
      <c r="M217" s="32" t="s">
        <v>132</v>
      </c>
      <c r="N217" s="32" t="s">
        <v>139</v>
      </c>
      <c r="O217" s="38" t="s">
        <v>90</v>
      </c>
      <c r="P217" s="33">
        <v>10</v>
      </c>
      <c r="Q217" s="24" t="s">
        <v>36</v>
      </c>
      <c r="R217" s="24" t="s">
        <v>140</v>
      </c>
      <c r="S217" s="11"/>
      <c r="T217" s="12"/>
    </row>
    <row x14ac:dyDescent="0.25" r="218" customHeight="1" ht="14.1">
      <c r="A218" s="25">
        <v>50</v>
      </c>
      <c r="B218" s="26">
        <v>5</v>
      </c>
      <c r="C218" s="15">
        <v>12</v>
      </c>
      <c r="D218" s="39">
        <v>13</v>
      </c>
      <c r="E218" s="28" t="s">
        <v>43</v>
      </c>
      <c r="F218" s="58" t="s">
        <v>19</v>
      </c>
      <c r="G218" s="59" t="s">
        <v>41</v>
      </c>
      <c r="H218" s="31">
        <f>if((value(G218)-value(F218))&gt;=100, if(mod((value(G218)-value(F218)), 100)=0, (value(G218)-value(F218))*0.6, if((mod(F218, 100)&gt;0), (mod((value(G218)-value(F218)), 100)+(((value(G218)-value(F218))-mod((value(G218)-value(F218)), 100))*0.6))-40, mod((value(G218)-value(F218)), 100)+(((value(G218)-value(F218))-mod((value(G218)-value(F218)), 100))*0.6))), (value(G218)-value(F218)))</f>
      </c>
      <c r="I218" s="32" t="s">
        <v>114</v>
      </c>
      <c r="J218" s="38" t="s">
        <v>115</v>
      </c>
      <c r="K218" s="38" t="s">
        <v>67</v>
      </c>
      <c r="L218" s="32" t="s">
        <v>116</v>
      </c>
      <c r="M218" s="32" t="s">
        <v>132</v>
      </c>
      <c r="N218" s="32" t="s">
        <v>136</v>
      </c>
      <c r="O218" s="38" t="s">
        <v>90</v>
      </c>
      <c r="P218" s="33">
        <v>50</v>
      </c>
      <c r="Q218" s="24" t="s">
        <v>83</v>
      </c>
      <c r="R218" s="24" t="s">
        <v>105</v>
      </c>
      <c r="S218" s="11"/>
      <c r="T218" s="12"/>
    </row>
    <row x14ac:dyDescent="0.25" r="219" customHeight="1" ht="14.1">
      <c r="A219" s="25">
        <v>50</v>
      </c>
      <c r="B219" s="26">
        <v>5</v>
      </c>
      <c r="C219" s="15">
        <v>12</v>
      </c>
      <c r="D219" s="39">
        <v>13</v>
      </c>
      <c r="E219" s="28" t="s">
        <v>43</v>
      </c>
      <c r="F219" s="58" t="s">
        <v>28</v>
      </c>
      <c r="G219" s="59" t="s">
        <v>137</v>
      </c>
      <c r="H219" s="31">
        <f>if((value(G219)-value(F219))&gt;=100, if(mod((value(G219)-value(F219)), 100)=0, (value(G219)-value(F219))*0.6, if((mod(F219, 100)&gt;0), (mod((value(G219)-value(F219)), 100)+(((value(G219)-value(F219))-mod((value(G219)-value(F219)), 100))*0.6))-40, mod((value(G219)-value(F219)), 100)+(((value(G219)-value(F219))-mod((value(G219)-value(F219)), 100))*0.6))), (value(G219)-value(F219)))</f>
      </c>
      <c r="I219" s="32" t="s">
        <v>57</v>
      </c>
      <c r="J219" s="32" t="s">
        <v>58</v>
      </c>
      <c r="K219" s="38" t="s">
        <v>67</v>
      </c>
      <c r="L219" s="32" t="s">
        <v>58</v>
      </c>
      <c r="M219" s="32" t="s">
        <v>24</v>
      </c>
      <c r="N219" s="32" t="s">
        <v>141</v>
      </c>
      <c r="O219" s="38" t="s">
        <v>25</v>
      </c>
      <c r="P219" s="33">
        <v>25</v>
      </c>
      <c r="Q219" s="24" t="s">
        <v>83</v>
      </c>
      <c r="R219" s="24" t="s">
        <v>61</v>
      </c>
      <c r="S219" s="11"/>
      <c r="T219" s="12"/>
    </row>
    <row x14ac:dyDescent="0.25" r="220" customHeight="1" ht="14.1">
      <c r="A220" s="25">
        <v>50</v>
      </c>
      <c r="B220" s="26">
        <v>5</v>
      </c>
      <c r="C220" s="15">
        <v>12</v>
      </c>
      <c r="D220" s="39">
        <v>13</v>
      </c>
      <c r="E220" s="28" t="s">
        <v>43</v>
      </c>
      <c r="F220" s="58" t="s">
        <v>137</v>
      </c>
      <c r="G220" s="59" t="s">
        <v>62</v>
      </c>
      <c r="H220" s="31">
        <f>if((value(G220)-value(F220))&gt;=100, if(mod((value(G220)-value(F220)), 100)=0, (value(G220)-value(F220))*0.6, if((mod(F220, 100)&gt;0), (mod((value(G220)-value(F220)), 100)+(((value(G220)-value(F220))-mod((value(G220)-value(F220)), 100))*0.6))-40, mod((value(G220)-value(F220)), 100)+(((value(G220)-value(F220))-mod((value(G220)-value(F220)), 100))*0.6))), (value(G220)-value(F220)))</f>
      </c>
      <c r="I220" s="32" t="s">
        <v>57</v>
      </c>
      <c r="J220" s="32" t="s">
        <v>58</v>
      </c>
      <c r="K220" s="38" t="s">
        <v>67</v>
      </c>
      <c r="L220" s="32" t="s">
        <v>58</v>
      </c>
      <c r="M220" s="32" t="s">
        <v>24</v>
      </c>
      <c r="N220" s="32" t="s">
        <v>141</v>
      </c>
      <c r="O220" s="38" t="s">
        <v>30</v>
      </c>
      <c r="P220" s="33">
        <v>50</v>
      </c>
      <c r="Q220" s="24" t="s">
        <v>83</v>
      </c>
      <c r="R220" s="24" t="s">
        <v>61</v>
      </c>
      <c r="S220" s="11"/>
      <c r="T220" s="12"/>
    </row>
    <row x14ac:dyDescent="0.25" r="221" customHeight="1" ht="14.1">
      <c r="A221" s="25">
        <v>50</v>
      </c>
      <c r="B221" s="26">
        <v>5</v>
      </c>
      <c r="C221" s="15">
        <v>12</v>
      </c>
      <c r="D221" s="39">
        <v>14</v>
      </c>
      <c r="E221" s="28" t="s">
        <v>47</v>
      </c>
      <c r="F221" s="58" t="s">
        <v>19</v>
      </c>
      <c r="G221" s="59" t="s">
        <v>119</v>
      </c>
      <c r="H221" s="31">
        <f>if((value(G221)-value(F221))&gt;=100, if(mod((value(G221)-value(F221)), 100)=0, (value(G221)-value(F221))*0.6, if((mod(F221, 100)&gt;0), (mod((value(G221)-value(F221)), 100)+(((value(G221)-value(F221))-mod((value(G221)-value(F221)), 100))*0.6))-40, mod((value(G221)-value(F221)), 100)+(((value(G221)-value(F221))-mod((value(G221)-value(F221)), 100))*0.6))), (value(G221)-value(F221)))</f>
      </c>
      <c r="I221" s="32" t="s">
        <v>125</v>
      </c>
      <c r="J221" s="32" t="s">
        <v>126</v>
      </c>
      <c r="K221" s="38" t="s">
        <v>67</v>
      </c>
      <c r="L221" s="32" t="s">
        <v>138</v>
      </c>
      <c r="M221" s="32" t="s">
        <v>24</v>
      </c>
      <c r="N221" s="32" t="s">
        <v>127</v>
      </c>
      <c r="O221" s="38" t="s">
        <v>90</v>
      </c>
      <c r="P221" s="33">
        <v>75</v>
      </c>
      <c r="Q221" s="24" t="s">
        <v>26</v>
      </c>
      <c r="R221" s="24" t="s">
        <v>128</v>
      </c>
      <c r="S221" s="11"/>
      <c r="T221" s="12"/>
    </row>
    <row x14ac:dyDescent="0.25" r="222" customHeight="1" ht="14.1">
      <c r="A222" s="25">
        <v>50</v>
      </c>
      <c r="B222" s="26">
        <v>5</v>
      </c>
      <c r="C222" s="15">
        <v>12</v>
      </c>
      <c r="D222" s="39">
        <v>14</v>
      </c>
      <c r="E222" s="28" t="s">
        <v>47</v>
      </c>
      <c r="F222" s="58" t="s">
        <v>19</v>
      </c>
      <c r="G222" s="59" t="s">
        <v>41</v>
      </c>
      <c r="H222" s="31">
        <f>if((value(G222)-value(F222))&gt;=100, if(mod((value(G222)-value(F222)), 100)=0, (value(G222)-value(F222))*0.6, if((mod(F222, 100)&gt;0), (mod((value(G222)-value(F222)), 100)+(((value(G222)-value(F222))-mod((value(G222)-value(F222)), 100))*0.6))-40, mod((value(G222)-value(F222)), 100)+(((value(G222)-value(F222))-mod((value(G222)-value(F222)), 100))*0.6))), (value(G222)-value(F222)))</f>
      </c>
      <c r="I222" s="32" t="s">
        <v>129</v>
      </c>
      <c r="J222" s="32" t="s">
        <v>130</v>
      </c>
      <c r="K222" s="38" t="s">
        <v>67</v>
      </c>
      <c r="L222" s="32" t="s">
        <v>138</v>
      </c>
      <c r="M222" s="32" t="s">
        <v>24</v>
      </c>
      <c r="N222" s="32" t="s">
        <v>131</v>
      </c>
      <c r="O222" s="38" t="s">
        <v>90</v>
      </c>
      <c r="P222" s="33">
        <v>75</v>
      </c>
      <c r="Q222" s="24" t="s">
        <v>83</v>
      </c>
      <c r="R222" s="24" t="s">
        <v>56</v>
      </c>
      <c r="S222" s="11"/>
      <c r="T222" s="12"/>
    </row>
    <row x14ac:dyDescent="0.25" r="223" customHeight="1" ht="14.1">
      <c r="A223" s="25">
        <v>50</v>
      </c>
      <c r="B223" s="26">
        <v>5</v>
      </c>
      <c r="C223" s="15">
        <v>12</v>
      </c>
      <c r="D223" s="39">
        <v>14</v>
      </c>
      <c r="E223" s="28" t="s">
        <v>47</v>
      </c>
      <c r="F223" s="58" t="s">
        <v>42</v>
      </c>
      <c r="G223" s="59" t="s">
        <v>62</v>
      </c>
      <c r="H223" s="31">
        <f>if((value(G223)-value(F223))&gt;=100, if(mod((value(G223)-value(F223)), 100)=0, (value(G223)-value(F223))*0.6, if((mod(F223, 100)&gt;0), (mod((value(G223)-value(F223)), 100)+(((value(G223)-value(F223))-mod((value(G223)-value(F223)), 100))*0.6))-40, mod((value(G223)-value(F223)), 100)+(((value(G223)-value(F223))-mod((value(G223)-value(F223)), 100))*0.6))), (value(G223)-value(F223)))</f>
      </c>
      <c r="I223" s="32" t="s">
        <v>114</v>
      </c>
      <c r="J223" s="38" t="s">
        <v>115</v>
      </c>
      <c r="K223" s="38" t="s">
        <v>67</v>
      </c>
      <c r="L223" s="32" t="s">
        <v>116</v>
      </c>
      <c r="M223" s="32" t="s">
        <v>120</v>
      </c>
      <c r="N223" s="32" t="s">
        <v>120</v>
      </c>
      <c r="O223" s="38" t="s">
        <v>90</v>
      </c>
      <c r="P223" s="33">
        <v>75</v>
      </c>
      <c r="Q223" s="24" t="s">
        <v>135</v>
      </c>
      <c r="R223" s="24" t="s">
        <v>118</v>
      </c>
      <c r="S223" s="11"/>
      <c r="T223" s="12"/>
    </row>
    <row x14ac:dyDescent="0.25" r="224" customHeight="1" ht="14.1">
      <c r="A224" s="25">
        <v>50</v>
      </c>
      <c r="B224" s="26">
        <v>5</v>
      </c>
      <c r="C224" s="15">
        <v>12</v>
      </c>
      <c r="D224" s="39">
        <v>14</v>
      </c>
      <c r="E224" s="28" t="s">
        <v>47</v>
      </c>
      <c r="F224" s="58" t="s">
        <v>29</v>
      </c>
      <c r="G224" s="59" t="s">
        <v>62</v>
      </c>
      <c r="H224" s="31">
        <f>if((value(G224)-value(F224))&gt;=100, if(mod((value(G224)-value(F224)), 100)=0, (value(G224)-value(F224))*0.6, if((mod(F224, 100)&gt;0), (mod((value(G224)-value(F224)), 100)+(((value(G224)-value(F224))-mod((value(G224)-value(F224)), 100))*0.6))-40, mod((value(G224)-value(F224)), 100)+(((value(G224)-value(F224))-mod((value(G224)-value(F224)), 100))*0.6))), (value(G224)-value(F224)))</f>
      </c>
      <c r="I224" s="32" t="s">
        <v>129</v>
      </c>
      <c r="J224" s="38" t="s">
        <v>130</v>
      </c>
      <c r="K224" s="38" t="s">
        <v>67</v>
      </c>
      <c r="L224" s="32" t="s">
        <v>138</v>
      </c>
      <c r="M224" s="32" t="s">
        <v>132</v>
      </c>
      <c r="N224" s="32" t="s">
        <v>131</v>
      </c>
      <c r="O224" s="38" t="s">
        <v>90</v>
      </c>
      <c r="P224" s="33">
        <v>75</v>
      </c>
      <c r="Q224" s="24" t="s">
        <v>83</v>
      </c>
      <c r="R224" s="24" t="s">
        <v>56</v>
      </c>
      <c r="S224" s="11"/>
      <c r="T224" s="12"/>
    </row>
    <row x14ac:dyDescent="0.25" r="225" customHeight="1" ht="14.1">
      <c r="A225" s="40">
        <v>50</v>
      </c>
      <c r="B225" s="41">
        <v>5</v>
      </c>
      <c r="C225" s="36">
        <v>12</v>
      </c>
      <c r="D225" s="42">
        <v>15</v>
      </c>
      <c r="E225" s="43" t="s">
        <v>48</v>
      </c>
      <c r="F225" s="65" t="s">
        <v>19</v>
      </c>
      <c r="G225" s="66" t="s">
        <v>119</v>
      </c>
      <c r="H225" s="46">
        <f>if((value(G225)-value(F225))&gt;=100, if(mod((value(G225)-value(F225)), 100)=0, (value(G225)-value(F225))*0.6, if((mod(F225, 100)&gt;0), (mod((value(G225)-value(F225)), 100)+(((value(G225)-value(F225))-mod((value(G225)-value(F225)), 100))*0.6))-40, mod((value(G225)-value(F225)), 100)+(((value(G225)-value(F225))-mod((value(G225)-value(F225)), 100))*0.6))), (value(G225)-value(F225)))</f>
      </c>
      <c r="I225" s="47" t="s">
        <v>114</v>
      </c>
      <c r="J225" s="67" t="s">
        <v>115</v>
      </c>
      <c r="K225" s="67" t="s">
        <v>67</v>
      </c>
      <c r="L225" s="47" t="s">
        <v>80</v>
      </c>
      <c r="M225" s="47" t="s">
        <v>142</v>
      </c>
      <c r="N225" s="47" t="s">
        <v>143</v>
      </c>
      <c r="O225" s="67" t="s">
        <v>90</v>
      </c>
      <c r="P225" s="48">
        <v>75</v>
      </c>
      <c r="Q225" s="49" t="s">
        <v>135</v>
      </c>
      <c r="R225" s="49" t="s">
        <v>118</v>
      </c>
      <c r="S225" s="11"/>
      <c r="T225" s="12"/>
    </row>
    <row x14ac:dyDescent="0.25" r="226" customHeight="1" ht="14.1">
      <c r="A226" s="25">
        <v>51</v>
      </c>
      <c r="B226" s="26">
        <v>6</v>
      </c>
      <c r="C226" s="15">
        <v>12</v>
      </c>
      <c r="D226" s="39">
        <v>18</v>
      </c>
      <c r="E226" s="28" t="s">
        <v>18</v>
      </c>
      <c r="F226" s="58" t="s">
        <v>19</v>
      </c>
      <c r="G226" s="59" t="s">
        <v>119</v>
      </c>
      <c r="H226" s="31">
        <f>if((value(G226)-value(F226))&gt;=100, if(mod((value(G226)-value(F226)), 100)=0, (value(G226)-value(F226))*0.6, if((mod(F226, 100)&gt;0), (mod((value(G226)-value(F226)), 100)+(((value(G226)-value(F226))-mod((value(G226)-value(F226)), 100))*0.6))-40, mod((value(G226)-value(F226)), 100)+(((value(G226)-value(F226))-mod((value(G226)-value(F226)), 100))*0.6))), (value(G226)-value(F226)))</f>
      </c>
      <c r="I226" s="32" t="s">
        <v>114</v>
      </c>
      <c r="J226" s="38" t="s">
        <v>115</v>
      </c>
      <c r="K226" s="38" t="s">
        <v>67</v>
      </c>
      <c r="L226" s="32" t="s">
        <v>116</v>
      </c>
      <c r="M226" s="32" t="s">
        <v>120</v>
      </c>
      <c r="N226" s="32" t="s">
        <v>134</v>
      </c>
      <c r="O226" s="38" t="s">
        <v>90</v>
      </c>
      <c r="P226" s="33">
        <v>75</v>
      </c>
      <c r="Q226" s="32" t="s">
        <v>122</v>
      </c>
      <c r="R226" s="51" t="s">
        <v>118</v>
      </c>
      <c r="S226" s="11"/>
      <c r="T226" s="12"/>
    </row>
    <row x14ac:dyDescent="0.25" r="227" customHeight="1" ht="14.1">
      <c r="A227" s="25">
        <v>51</v>
      </c>
      <c r="B227" s="26">
        <v>6</v>
      </c>
      <c r="C227" s="15">
        <v>12</v>
      </c>
      <c r="D227" s="39">
        <v>19</v>
      </c>
      <c r="E227" s="28" t="s">
        <v>37</v>
      </c>
      <c r="F227" s="58" t="s">
        <v>19</v>
      </c>
      <c r="G227" s="59" t="s">
        <v>119</v>
      </c>
      <c r="H227" s="31">
        <f>if((value(G227)-value(F227))&gt;=100, if(mod((value(G227)-value(F227)), 100)=0, (value(G227)-value(F227))*0.6, if((mod(F227, 100)&gt;0), (mod((value(G227)-value(F227)), 100)+(((value(G227)-value(F227))-mod((value(G227)-value(F227)), 100))*0.6))-40, mod((value(G227)-value(F227)), 100)+(((value(G227)-value(F227))-mod((value(G227)-value(F227)), 100))*0.6))), (value(G227)-value(F227)))</f>
      </c>
      <c r="I227" s="32" t="s">
        <v>114</v>
      </c>
      <c r="J227" s="38" t="s">
        <v>115</v>
      </c>
      <c r="K227" s="38" t="s">
        <v>67</v>
      </c>
      <c r="L227" s="32" t="s">
        <v>116</v>
      </c>
      <c r="M227" s="32" t="s">
        <v>120</v>
      </c>
      <c r="N227" s="32" t="s">
        <v>120</v>
      </c>
      <c r="O227" s="38" t="s">
        <v>90</v>
      </c>
      <c r="P227" s="33">
        <v>75</v>
      </c>
      <c r="Q227" s="32" t="s">
        <v>135</v>
      </c>
      <c r="R227" s="51" t="s">
        <v>118</v>
      </c>
      <c r="S227" s="11"/>
      <c r="T227" s="12"/>
    </row>
    <row x14ac:dyDescent="0.25" r="228" customHeight="1" ht="14.1">
      <c r="A228" s="25">
        <v>51</v>
      </c>
      <c r="B228" s="26">
        <v>6</v>
      </c>
      <c r="C228" s="15">
        <v>12</v>
      </c>
      <c r="D228" s="39">
        <v>20</v>
      </c>
      <c r="E228" s="28" t="s">
        <v>43</v>
      </c>
      <c r="F228" s="58" t="s">
        <v>19</v>
      </c>
      <c r="G228" s="59" t="s">
        <v>41</v>
      </c>
      <c r="H228" s="31">
        <f>if((value(G228)-value(F228))&gt;=100, if(mod((value(G228)-value(F228)), 100)=0, (value(G228)-value(F228))*0.6, if((mod(F228, 100)&gt;0), (mod((value(G228)-value(F228)), 100)+(((value(G228)-value(F228))-mod((value(G228)-value(F228)), 100))*0.6))-40, mod((value(G228)-value(F228)), 100)+(((value(G228)-value(F228))-mod((value(G228)-value(F228)), 100))*0.6))), (value(G228)-value(F228)))</f>
      </c>
      <c r="I228" s="32" t="s">
        <v>114</v>
      </c>
      <c r="J228" s="38" t="s">
        <v>115</v>
      </c>
      <c r="K228" s="38" t="s">
        <v>67</v>
      </c>
      <c r="L228" s="32" t="s">
        <v>116</v>
      </c>
      <c r="M228" s="32" t="s">
        <v>132</v>
      </c>
      <c r="N228" s="32" t="s">
        <v>136</v>
      </c>
      <c r="O228" s="38" t="s">
        <v>90</v>
      </c>
      <c r="P228" s="33">
        <v>50</v>
      </c>
      <c r="Q228" s="32" t="s">
        <v>83</v>
      </c>
      <c r="R228" s="51" t="s">
        <v>105</v>
      </c>
      <c r="S228" s="11"/>
      <c r="T228" s="12"/>
    </row>
    <row x14ac:dyDescent="0.25" r="229" customHeight="1" ht="14.1">
      <c r="A229" s="25">
        <v>51</v>
      </c>
      <c r="B229" s="26">
        <v>6</v>
      </c>
      <c r="C229" s="15">
        <v>12</v>
      </c>
      <c r="D229" s="39">
        <v>20</v>
      </c>
      <c r="E229" s="28" t="s">
        <v>43</v>
      </c>
      <c r="F229" s="58" t="s">
        <v>28</v>
      </c>
      <c r="G229" s="59" t="s">
        <v>137</v>
      </c>
      <c r="H229" s="31">
        <f>if((value(G229)-value(F229))&gt;=100, if(mod((value(G229)-value(F229)), 100)=0, (value(G229)-value(F229))*0.6, if((mod(F229, 100)&gt;0), (mod((value(G229)-value(F229)), 100)+(((value(G229)-value(F229))-mod((value(G229)-value(F229)), 100))*0.6))-40, mod((value(G229)-value(F229)), 100)+(((value(G229)-value(F229))-mod((value(G229)-value(F229)), 100))*0.6))), (value(G229)-value(F229)))</f>
      </c>
      <c r="I229" s="32" t="s">
        <v>57</v>
      </c>
      <c r="J229" s="32" t="s">
        <v>58</v>
      </c>
      <c r="K229" s="38" t="s">
        <v>67</v>
      </c>
      <c r="L229" s="32" t="s">
        <v>58</v>
      </c>
      <c r="M229" s="32" t="s">
        <v>24</v>
      </c>
      <c r="N229" s="32" t="s">
        <v>141</v>
      </c>
      <c r="O229" s="38" t="s">
        <v>25</v>
      </c>
      <c r="P229" s="33">
        <v>25</v>
      </c>
      <c r="Q229" s="32" t="s">
        <v>83</v>
      </c>
      <c r="R229" s="51" t="s">
        <v>61</v>
      </c>
      <c r="S229" s="11"/>
      <c r="T229" s="12"/>
    </row>
    <row x14ac:dyDescent="0.25" r="230" customHeight="1" ht="14.1">
      <c r="A230" s="25">
        <v>51</v>
      </c>
      <c r="B230" s="26">
        <v>6</v>
      </c>
      <c r="C230" s="15">
        <v>12</v>
      </c>
      <c r="D230" s="39">
        <v>20</v>
      </c>
      <c r="E230" s="28" t="s">
        <v>43</v>
      </c>
      <c r="F230" s="58" t="s">
        <v>137</v>
      </c>
      <c r="G230" s="59" t="s">
        <v>62</v>
      </c>
      <c r="H230" s="31">
        <f>if((value(G230)-value(F230))&gt;=100, if(mod((value(G230)-value(F230)), 100)=0, (value(G230)-value(F230))*0.6, if((mod(F230, 100)&gt;0), (mod((value(G230)-value(F230)), 100)+(((value(G230)-value(F230))-mod((value(G230)-value(F230)), 100))*0.6))-40, mod((value(G230)-value(F230)), 100)+(((value(G230)-value(F230))-mod((value(G230)-value(F230)), 100))*0.6))), (value(G230)-value(F230)))</f>
      </c>
      <c r="I230" s="32" t="s">
        <v>57</v>
      </c>
      <c r="J230" s="32" t="s">
        <v>58</v>
      </c>
      <c r="K230" s="38" t="s">
        <v>67</v>
      </c>
      <c r="L230" s="32" t="s">
        <v>58</v>
      </c>
      <c r="M230" s="32" t="s">
        <v>24</v>
      </c>
      <c r="N230" s="32" t="s">
        <v>141</v>
      </c>
      <c r="O230" s="38" t="s">
        <v>30</v>
      </c>
      <c r="P230" s="33">
        <v>50</v>
      </c>
      <c r="Q230" s="32" t="s">
        <v>83</v>
      </c>
      <c r="R230" s="51" t="s">
        <v>61</v>
      </c>
      <c r="S230" s="11"/>
      <c r="T230" s="12"/>
    </row>
    <row x14ac:dyDescent="0.25" r="231" customHeight="1" ht="14.1">
      <c r="A231" s="25">
        <v>51</v>
      </c>
      <c r="B231" s="26">
        <v>6</v>
      </c>
      <c r="C231" s="15">
        <v>12</v>
      </c>
      <c r="D231" s="39">
        <v>21</v>
      </c>
      <c r="E231" s="28" t="s">
        <v>47</v>
      </c>
      <c r="F231" s="58" t="s">
        <v>19</v>
      </c>
      <c r="G231" s="59" t="s">
        <v>119</v>
      </c>
      <c r="H231" s="31">
        <f>if((value(G231)-value(F231))&gt;=100, if(mod((value(G231)-value(F231)), 100)=0, (value(G231)-value(F231))*0.6, if((mod(F231, 100)&gt;0), (mod((value(G231)-value(F231)), 100)+(((value(G231)-value(F231))-mod((value(G231)-value(F231)), 100))*0.6))-40, mod((value(G231)-value(F231)), 100)+(((value(G231)-value(F231))-mod((value(G231)-value(F231)), 100))*0.6))), (value(G231)-value(F231)))</f>
      </c>
      <c r="I231" s="32" t="s">
        <v>125</v>
      </c>
      <c r="J231" s="38" t="s">
        <v>126</v>
      </c>
      <c r="K231" s="38" t="s">
        <v>67</v>
      </c>
      <c r="L231" s="32" t="s">
        <v>138</v>
      </c>
      <c r="M231" s="32" t="s">
        <v>24</v>
      </c>
      <c r="N231" s="32" t="s">
        <v>127</v>
      </c>
      <c r="O231" s="38" t="s">
        <v>90</v>
      </c>
      <c r="P231" s="33">
        <v>75</v>
      </c>
      <c r="Q231" s="32" t="s">
        <v>26</v>
      </c>
      <c r="R231" s="51" t="s">
        <v>128</v>
      </c>
      <c r="S231" s="11"/>
      <c r="T231" s="12"/>
    </row>
    <row x14ac:dyDescent="0.25" r="232" customHeight="1" ht="14.1">
      <c r="A232" s="25">
        <v>51</v>
      </c>
      <c r="B232" s="26">
        <v>6</v>
      </c>
      <c r="C232" s="15">
        <v>12</v>
      </c>
      <c r="D232" s="39">
        <v>21</v>
      </c>
      <c r="E232" s="28" t="s">
        <v>47</v>
      </c>
      <c r="F232" s="58" t="s">
        <v>19</v>
      </c>
      <c r="G232" s="59" t="s">
        <v>41</v>
      </c>
      <c r="H232" s="31">
        <f>if((value(G232)-value(F232))&gt;=100, if(mod((value(G232)-value(F232)), 100)=0, (value(G232)-value(F232))*0.6, if((mod(F232, 100)&gt;0), (mod((value(G232)-value(F232)), 100)+(((value(G232)-value(F232))-mod((value(G232)-value(F232)), 100))*0.6))-40, mod((value(G232)-value(F232)), 100)+(((value(G232)-value(F232))-mod((value(G232)-value(F232)), 100))*0.6))), (value(G232)-value(F232)))</f>
      </c>
      <c r="I232" s="32" t="s">
        <v>129</v>
      </c>
      <c r="J232" s="38" t="s">
        <v>130</v>
      </c>
      <c r="K232" s="38" t="s">
        <v>67</v>
      </c>
      <c r="L232" s="32" t="s">
        <v>138</v>
      </c>
      <c r="M232" s="32" t="s">
        <v>24</v>
      </c>
      <c r="N232" s="32" t="s">
        <v>131</v>
      </c>
      <c r="O232" s="38" t="s">
        <v>90</v>
      </c>
      <c r="P232" s="33">
        <v>75</v>
      </c>
      <c r="Q232" s="32" t="s">
        <v>83</v>
      </c>
      <c r="R232" s="51" t="s">
        <v>56</v>
      </c>
      <c r="S232" s="11"/>
      <c r="T232" s="12"/>
    </row>
    <row x14ac:dyDescent="0.25" r="233" customHeight="1" ht="14.1">
      <c r="A233" s="25">
        <v>51</v>
      </c>
      <c r="B233" s="26">
        <v>6</v>
      </c>
      <c r="C233" s="15">
        <v>12</v>
      </c>
      <c r="D233" s="39">
        <v>21</v>
      </c>
      <c r="E233" s="28" t="s">
        <v>47</v>
      </c>
      <c r="F233" s="58" t="s">
        <v>29</v>
      </c>
      <c r="G233" s="59" t="s">
        <v>62</v>
      </c>
      <c r="H233" s="31">
        <f>if((value(G233)-value(F233))&gt;=100, if(mod((value(G233)-value(F233)), 100)=0, (value(G233)-value(F233))*0.6, if((mod(F233, 100)&gt;0), (mod((value(G233)-value(F233)), 100)+(((value(G233)-value(F233))-mod((value(G233)-value(F233)), 100))*0.6))-40, mod((value(G233)-value(F233)), 100)+(((value(G233)-value(F233))-mod((value(G233)-value(F233)), 100))*0.6))), (value(G233)-value(F233)))</f>
      </c>
      <c r="I233" s="32" t="s">
        <v>129</v>
      </c>
      <c r="J233" s="38" t="s">
        <v>130</v>
      </c>
      <c r="K233" s="38" t="s">
        <v>67</v>
      </c>
      <c r="L233" s="32" t="s">
        <v>138</v>
      </c>
      <c r="M233" s="32" t="s">
        <v>132</v>
      </c>
      <c r="N233" s="32" t="s">
        <v>131</v>
      </c>
      <c r="O233" s="38" t="s">
        <v>90</v>
      </c>
      <c r="P233" s="33">
        <v>75</v>
      </c>
      <c r="Q233" s="32" t="s">
        <v>83</v>
      </c>
      <c r="R233" s="51" t="s">
        <v>56</v>
      </c>
      <c r="S233" s="11"/>
      <c r="T233" s="12"/>
    </row>
    <row x14ac:dyDescent="0.25" r="234" customHeight="1" ht="15">
      <c r="A234" s="40">
        <v>51</v>
      </c>
      <c r="B234" s="41">
        <v>6</v>
      </c>
      <c r="C234" s="36">
        <v>12</v>
      </c>
      <c r="D234" s="39">
        <v>21</v>
      </c>
      <c r="E234" s="28" t="s">
        <v>47</v>
      </c>
      <c r="F234" s="58" t="s">
        <v>42</v>
      </c>
      <c r="G234" s="59" t="s">
        <v>62</v>
      </c>
      <c r="H234" s="31">
        <f>if((value(G234)-value(F234))&gt;=100, if(mod((value(G234)-value(F234)), 100)=0, (value(G234)-value(F234))*0.6, if((mod(F234, 100)&gt;0), (mod((value(G234)-value(F234)), 100)+(((value(G234)-value(F234))-mod((value(G234)-value(F234)), 100))*0.6))-40, mod((value(G234)-value(F234)), 100)+(((value(G234)-value(F234))-mod((value(G234)-value(F234)), 100))*0.6))), (value(G234)-value(F234)))</f>
      </c>
      <c r="I234" s="32" t="s">
        <v>114</v>
      </c>
      <c r="J234" s="38" t="s">
        <v>115</v>
      </c>
      <c r="K234" s="38" t="s">
        <v>67</v>
      </c>
      <c r="L234" s="32" t="s">
        <v>116</v>
      </c>
      <c r="M234" s="32" t="s">
        <v>120</v>
      </c>
      <c r="N234" s="32" t="s">
        <v>120</v>
      </c>
      <c r="O234" s="38" t="s">
        <v>90</v>
      </c>
      <c r="P234" s="33">
        <v>75</v>
      </c>
      <c r="Q234" s="32" t="s">
        <v>135</v>
      </c>
      <c r="R234" s="51" t="s">
        <v>118</v>
      </c>
      <c r="S234" s="11"/>
      <c r="T234" s="12"/>
    </row>
    <row x14ac:dyDescent="0.25" r="235" customHeight="1" ht="14.1">
      <c r="A235" s="13">
        <v>2</v>
      </c>
      <c r="B235" s="14">
        <v>7</v>
      </c>
      <c r="C235" s="15">
        <v>1</v>
      </c>
      <c r="D235" s="54">
        <v>9</v>
      </c>
      <c r="E235" s="17" t="s">
        <v>37</v>
      </c>
      <c r="F235" s="62" t="s">
        <v>19</v>
      </c>
      <c r="G235" s="63" t="s">
        <v>119</v>
      </c>
      <c r="H235" s="20">
        <f>if((value(G235)-value(F235))&gt;=100, if(mod((value(G235)-value(F235)), 100)=0, (value(G235)-value(F235))*0.6, if((mod(F235, 100)&gt;0), (mod((value(G235)-value(F235)), 100)+(((value(G235)-value(F235))-mod((value(G235)-value(F235)), 100))*0.6))-40, mod((value(G235)-value(F235)), 100)+(((value(G235)-value(F235))-mod((value(G235)-value(F235)), 100))*0.6))), (value(G235)-value(F235)))</f>
      </c>
      <c r="I235" s="21" t="s">
        <v>114</v>
      </c>
      <c r="J235" s="64" t="s">
        <v>115</v>
      </c>
      <c r="K235" s="64" t="s">
        <v>67</v>
      </c>
      <c r="L235" s="21" t="s">
        <v>116</v>
      </c>
      <c r="M235" s="21" t="s">
        <v>120</v>
      </c>
      <c r="N235" s="21" t="s">
        <v>120</v>
      </c>
      <c r="O235" s="64" t="s">
        <v>90</v>
      </c>
      <c r="P235" s="22">
        <v>75</v>
      </c>
      <c r="Q235" s="23" t="s">
        <v>135</v>
      </c>
      <c r="R235" s="23" t="s">
        <v>118</v>
      </c>
      <c r="S235" s="11"/>
      <c r="T235" s="12"/>
    </row>
    <row x14ac:dyDescent="0.25" r="236" customHeight="1" ht="14.1">
      <c r="A236" s="25">
        <v>2</v>
      </c>
      <c r="B236" s="26">
        <v>7</v>
      </c>
      <c r="C236" s="15">
        <v>1</v>
      </c>
      <c r="D236" s="39">
        <v>9</v>
      </c>
      <c r="E236" s="28" t="s">
        <v>37</v>
      </c>
      <c r="F236" s="58" t="s">
        <v>41</v>
      </c>
      <c r="G236" s="59" t="s">
        <v>42</v>
      </c>
      <c r="H236" s="31">
        <f>if((value(G236)-value(F236))&gt;=100, if(mod((value(G236)-value(F236)), 100)=0, (value(G236)-value(F236))*0.6, if((mod(F236, 100)&gt;0), (mod((value(G236)-value(F236)), 100)+(((value(G236)-value(F236))-mod((value(G236)-value(F236)), 100))*0.6))-40, mod((value(G236)-value(F236)), 100)+(((value(G236)-value(F236))-mod((value(G236)-value(F236)), 100))*0.6))), (value(G236)-value(F236)))</f>
      </c>
      <c r="I236" s="32" t="s">
        <v>114</v>
      </c>
      <c r="J236" s="38" t="s">
        <v>115</v>
      </c>
      <c r="K236" s="38" t="s">
        <v>67</v>
      </c>
      <c r="L236" s="32" t="s">
        <v>116</v>
      </c>
      <c r="M236" s="32" t="s">
        <v>132</v>
      </c>
      <c r="N236" s="32" t="s">
        <v>139</v>
      </c>
      <c r="O236" s="38" t="s">
        <v>90</v>
      </c>
      <c r="P236" s="33">
        <v>10</v>
      </c>
      <c r="Q236" s="24" t="s">
        <v>36</v>
      </c>
      <c r="R236" s="24" t="s">
        <v>140</v>
      </c>
      <c r="S236" s="11"/>
      <c r="T236" s="12"/>
    </row>
    <row x14ac:dyDescent="0.25" r="237" customHeight="1" ht="14.1">
      <c r="A237" s="25">
        <v>2</v>
      </c>
      <c r="B237" s="26">
        <v>7</v>
      </c>
      <c r="C237" s="15">
        <v>1</v>
      </c>
      <c r="D237" s="39">
        <v>10</v>
      </c>
      <c r="E237" s="28" t="s">
        <v>43</v>
      </c>
      <c r="F237" s="58" t="s">
        <v>19</v>
      </c>
      <c r="G237" s="59" t="s">
        <v>41</v>
      </c>
      <c r="H237" s="31">
        <f>if((value(G237)-value(F237))&gt;=100, if(mod((value(G237)-value(F237)), 100)=0, (value(G237)-value(F237))*0.6, if((mod(F237, 100)&gt;0), (mod((value(G237)-value(F237)), 100)+(((value(G237)-value(F237))-mod((value(G237)-value(F237)), 100))*0.6))-40, mod((value(G237)-value(F237)), 100)+(((value(G237)-value(F237))-mod((value(G237)-value(F237)), 100))*0.6))), (value(G237)-value(F237)))</f>
      </c>
      <c r="I237" s="32" t="s">
        <v>114</v>
      </c>
      <c r="J237" s="38" t="s">
        <v>115</v>
      </c>
      <c r="K237" s="38" t="s">
        <v>67</v>
      </c>
      <c r="L237" s="32" t="s">
        <v>116</v>
      </c>
      <c r="M237" s="32" t="s">
        <v>132</v>
      </c>
      <c r="N237" s="32" t="s">
        <v>136</v>
      </c>
      <c r="O237" s="38" t="s">
        <v>90</v>
      </c>
      <c r="P237" s="33">
        <v>50</v>
      </c>
      <c r="Q237" s="24" t="s">
        <v>83</v>
      </c>
      <c r="R237" s="24" t="s">
        <v>105</v>
      </c>
      <c r="S237" s="11"/>
      <c r="T237" s="12"/>
    </row>
    <row x14ac:dyDescent="0.25" r="238" customHeight="1" ht="14.1">
      <c r="A238" s="25">
        <v>2</v>
      </c>
      <c r="B238" s="26">
        <v>7</v>
      </c>
      <c r="C238" s="15">
        <v>1</v>
      </c>
      <c r="D238" s="39">
        <v>11</v>
      </c>
      <c r="E238" s="28" t="s">
        <v>47</v>
      </c>
      <c r="F238" s="58" t="s">
        <v>19</v>
      </c>
      <c r="G238" s="59" t="s">
        <v>119</v>
      </c>
      <c r="H238" s="31">
        <f>if((value(G238)-value(F238))&gt;=100, if(mod((value(G238)-value(F238)), 100)=0, (value(G238)-value(F238))*0.6, if((mod(F238, 100)&gt;0), (mod((value(G238)-value(F238)), 100)+(((value(G238)-value(F238))-mod((value(G238)-value(F238)), 100))*0.6))-40, mod((value(G238)-value(F238)), 100)+(((value(G238)-value(F238))-mod((value(G238)-value(F238)), 100))*0.6))), (value(G238)-value(F238)))</f>
      </c>
      <c r="I238" s="32" t="s">
        <v>125</v>
      </c>
      <c r="J238" s="38" t="s">
        <v>126</v>
      </c>
      <c r="K238" s="38" t="s">
        <v>67</v>
      </c>
      <c r="L238" s="32" t="s">
        <v>138</v>
      </c>
      <c r="M238" s="32" t="s">
        <v>24</v>
      </c>
      <c r="N238" s="32" t="s">
        <v>127</v>
      </c>
      <c r="O238" s="38" t="s">
        <v>90</v>
      </c>
      <c r="P238" s="33">
        <v>75</v>
      </c>
      <c r="Q238" s="24" t="s">
        <v>26</v>
      </c>
      <c r="R238" s="24" t="s">
        <v>128</v>
      </c>
      <c r="S238" s="11"/>
      <c r="T238" s="12"/>
    </row>
    <row x14ac:dyDescent="0.25" r="239" customHeight="1" ht="14.1">
      <c r="A239" s="25">
        <v>2</v>
      </c>
      <c r="B239" s="26">
        <v>7</v>
      </c>
      <c r="C239" s="15">
        <v>1</v>
      </c>
      <c r="D239" s="39">
        <v>11</v>
      </c>
      <c r="E239" s="28" t="s">
        <v>47</v>
      </c>
      <c r="F239" s="58" t="s">
        <v>19</v>
      </c>
      <c r="G239" s="59" t="s">
        <v>41</v>
      </c>
      <c r="H239" s="31">
        <f>if((value(G239)-value(F239))&gt;=100, if(mod((value(G239)-value(F239)), 100)=0, (value(G239)-value(F239))*0.6, if((mod(F239, 100)&gt;0), (mod((value(G239)-value(F239)), 100)+(((value(G239)-value(F239))-mod((value(G239)-value(F239)), 100))*0.6))-40, mod((value(G239)-value(F239)), 100)+(((value(G239)-value(F239))-mod((value(G239)-value(F239)), 100))*0.6))), (value(G239)-value(F239)))</f>
      </c>
      <c r="I239" s="32" t="s">
        <v>129</v>
      </c>
      <c r="J239" s="38" t="s">
        <v>130</v>
      </c>
      <c r="K239" s="38" t="s">
        <v>67</v>
      </c>
      <c r="L239" s="32" t="s">
        <v>138</v>
      </c>
      <c r="M239" s="32" t="s">
        <v>24</v>
      </c>
      <c r="N239" s="32" t="s">
        <v>131</v>
      </c>
      <c r="O239" s="38" t="s">
        <v>90</v>
      </c>
      <c r="P239" s="33">
        <v>75</v>
      </c>
      <c r="Q239" s="24" t="s">
        <v>83</v>
      </c>
      <c r="R239" s="24" t="s">
        <v>56</v>
      </c>
      <c r="S239" s="11"/>
      <c r="T239" s="12"/>
    </row>
    <row x14ac:dyDescent="0.25" r="240" customHeight="1" ht="14.1">
      <c r="A240" s="25">
        <v>2</v>
      </c>
      <c r="B240" s="26">
        <v>7</v>
      </c>
      <c r="C240" s="15">
        <v>1</v>
      </c>
      <c r="D240" s="39">
        <v>11</v>
      </c>
      <c r="E240" s="28" t="s">
        <v>47</v>
      </c>
      <c r="F240" s="58" t="s">
        <v>29</v>
      </c>
      <c r="G240" s="59" t="s">
        <v>62</v>
      </c>
      <c r="H240" s="31">
        <f>if((value(G240)-value(F240))&gt;=100, if(mod((value(G240)-value(F240)), 100)=0, (value(G240)-value(F240))*0.6, if((mod(F240, 100)&gt;0), (mod((value(G240)-value(F240)), 100)+(((value(G240)-value(F240))-mod((value(G240)-value(F240)), 100))*0.6))-40, mod((value(G240)-value(F240)), 100)+(((value(G240)-value(F240))-mod((value(G240)-value(F240)), 100))*0.6))), (value(G240)-value(F240)))</f>
      </c>
      <c r="I240" s="32" t="s">
        <v>129</v>
      </c>
      <c r="J240" s="38" t="s">
        <v>130</v>
      </c>
      <c r="K240" s="38" t="s">
        <v>67</v>
      </c>
      <c r="L240" s="32" t="s">
        <v>138</v>
      </c>
      <c r="M240" s="32" t="s">
        <v>132</v>
      </c>
      <c r="N240" s="32" t="s">
        <v>131</v>
      </c>
      <c r="O240" s="38" t="s">
        <v>90</v>
      </c>
      <c r="P240" s="33">
        <v>75</v>
      </c>
      <c r="Q240" s="24" t="s">
        <v>83</v>
      </c>
      <c r="R240" s="24" t="s">
        <v>56</v>
      </c>
      <c r="S240" s="11"/>
      <c r="T240" s="12"/>
    </row>
    <row x14ac:dyDescent="0.25" r="241" customHeight="1" ht="15">
      <c r="A241" s="40">
        <v>3</v>
      </c>
      <c r="B241" s="41">
        <v>7</v>
      </c>
      <c r="C241" s="36">
        <v>1</v>
      </c>
      <c r="D241" s="42">
        <v>11</v>
      </c>
      <c r="E241" s="43" t="s">
        <v>47</v>
      </c>
      <c r="F241" s="65" t="s">
        <v>42</v>
      </c>
      <c r="G241" s="66" t="s">
        <v>62</v>
      </c>
      <c r="H241" s="46">
        <f>if((value(G241)-value(F241))&gt;=100, if(mod((value(G241)-value(F241)), 100)=0, (value(G241)-value(F241))*0.6, if((mod(F241, 100)&gt;0), (mod((value(G241)-value(F241)), 100)+(((value(G241)-value(F241))-mod((value(G241)-value(F241)), 100))*0.6))-40, mod((value(G241)-value(F241)), 100)+(((value(G241)-value(F241))-mod((value(G241)-value(F241)), 100))*0.6))), (value(G241)-value(F241)))</f>
      </c>
      <c r="I241" s="47" t="s">
        <v>114</v>
      </c>
      <c r="J241" s="67" t="s">
        <v>115</v>
      </c>
      <c r="K241" s="67" t="s">
        <v>67</v>
      </c>
      <c r="L241" s="47" t="s">
        <v>116</v>
      </c>
      <c r="M241" s="47" t="s">
        <v>120</v>
      </c>
      <c r="N241" s="47" t="s">
        <v>120</v>
      </c>
      <c r="O241" s="67" t="s">
        <v>90</v>
      </c>
      <c r="P241" s="48">
        <v>75</v>
      </c>
      <c r="Q241" s="49" t="s">
        <v>135</v>
      </c>
      <c r="R241" s="49" t="s">
        <v>118</v>
      </c>
      <c r="S241" s="11"/>
      <c r="T241" s="12"/>
    </row>
    <row x14ac:dyDescent="0.25" r="242" customHeight="1" ht="14.1">
      <c r="A242" s="13">
        <v>3</v>
      </c>
      <c r="B242" s="14">
        <v>8</v>
      </c>
      <c r="C242" s="15">
        <v>1</v>
      </c>
      <c r="D242" s="39">
        <v>16</v>
      </c>
      <c r="E242" s="28" t="s">
        <v>37</v>
      </c>
      <c r="F242" s="58" t="s">
        <v>19</v>
      </c>
      <c r="G242" s="59" t="s">
        <v>119</v>
      </c>
      <c r="H242" s="31">
        <f>if((value(G242)-value(F242))&gt;=100, if(mod((value(G242)-value(F242)), 100)=0, (value(G242)-value(F242))*0.6, if((mod(F242, 100)&gt;0), (mod((value(G242)-value(F242)), 100)+(((value(G242)-value(F242))-mod((value(G242)-value(F242)), 100))*0.6))-40, mod((value(G242)-value(F242)), 100)+(((value(G242)-value(F242))-mod((value(G242)-value(F242)), 100))*0.6))), (value(G242)-value(F242)))</f>
      </c>
      <c r="I242" s="32" t="s">
        <v>114</v>
      </c>
      <c r="J242" s="38" t="s">
        <v>115</v>
      </c>
      <c r="K242" s="38" t="s">
        <v>67</v>
      </c>
      <c r="L242" s="32" t="s">
        <v>116</v>
      </c>
      <c r="M242" s="32" t="s">
        <v>120</v>
      </c>
      <c r="N242" s="32" t="s">
        <v>120</v>
      </c>
      <c r="O242" s="38" t="s">
        <v>90</v>
      </c>
      <c r="P242" s="33">
        <v>75</v>
      </c>
      <c r="Q242" s="32" t="s">
        <v>135</v>
      </c>
      <c r="R242" s="51" t="s">
        <v>144</v>
      </c>
      <c r="S242" s="11"/>
      <c r="T242" s="12"/>
    </row>
    <row x14ac:dyDescent="0.25" r="243" customHeight="1" ht="14.1">
      <c r="A243" s="25">
        <v>3</v>
      </c>
      <c r="B243" s="26">
        <v>8</v>
      </c>
      <c r="C243" s="15">
        <v>1</v>
      </c>
      <c r="D243" s="39">
        <v>17</v>
      </c>
      <c r="E243" s="28" t="s">
        <v>43</v>
      </c>
      <c r="F243" s="58" t="s">
        <v>19</v>
      </c>
      <c r="G243" s="59" t="s">
        <v>41</v>
      </c>
      <c r="H243" s="31">
        <f>if((value(G243)-value(F243))&gt;=100, if(mod((value(G243)-value(F243)), 100)=0, (value(G243)-value(F243))*0.6, if((mod(F243, 100)&gt;0), (mod((value(G243)-value(F243)), 100)+(((value(G243)-value(F243))-mod((value(G243)-value(F243)), 100))*0.6))-40, mod((value(G243)-value(F243)), 100)+(((value(G243)-value(F243))-mod((value(G243)-value(F243)), 100))*0.6))), (value(G243)-value(F243)))</f>
      </c>
      <c r="I243" s="32" t="s">
        <v>114</v>
      </c>
      <c r="J243" s="38" t="s">
        <v>115</v>
      </c>
      <c r="K243" s="38" t="s">
        <v>67</v>
      </c>
      <c r="L243" s="32" t="s">
        <v>116</v>
      </c>
      <c r="M243" s="32" t="s">
        <v>132</v>
      </c>
      <c r="N243" s="32" t="s">
        <v>136</v>
      </c>
      <c r="O243" s="38" t="s">
        <v>90</v>
      </c>
      <c r="P243" s="33">
        <v>50</v>
      </c>
      <c r="Q243" s="32" t="s">
        <v>83</v>
      </c>
      <c r="R243" s="51" t="s">
        <v>105</v>
      </c>
      <c r="S243" s="11"/>
      <c r="T243" s="12"/>
    </row>
    <row x14ac:dyDescent="0.25" r="244" customHeight="1" ht="14.1">
      <c r="A244" s="25">
        <v>3</v>
      </c>
      <c r="B244" s="26">
        <v>8</v>
      </c>
      <c r="C244" s="15">
        <v>1</v>
      </c>
      <c r="D244" s="39">
        <v>18</v>
      </c>
      <c r="E244" s="28" t="s">
        <v>47</v>
      </c>
      <c r="F244" s="58" t="s">
        <v>19</v>
      </c>
      <c r="G244" s="59" t="s">
        <v>119</v>
      </c>
      <c r="H244" s="31">
        <f>if((value(G244)-value(F244))&gt;=100, if(mod((value(G244)-value(F244)), 100)=0, (value(G244)-value(F244))*0.6, if((mod(F244, 100)&gt;0), (mod((value(G244)-value(F244)), 100)+(((value(G244)-value(F244))-mod((value(G244)-value(F244)), 100))*0.6))-40, mod((value(G244)-value(F244)), 100)+(((value(G244)-value(F244))-mod((value(G244)-value(F244)), 100))*0.6))), (value(G244)-value(F244)))</f>
      </c>
      <c r="I244" s="32" t="s">
        <v>125</v>
      </c>
      <c r="J244" s="38" t="s">
        <v>126</v>
      </c>
      <c r="K244" s="38" t="s">
        <v>67</v>
      </c>
      <c r="L244" s="32" t="s">
        <v>127</v>
      </c>
      <c r="M244" s="32" t="s">
        <v>24</v>
      </c>
      <c r="N244" s="32" t="s">
        <v>127</v>
      </c>
      <c r="O244" s="38" t="s">
        <v>90</v>
      </c>
      <c r="P244" s="33">
        <v>75</v>
      </c>
      <c r="Q244" s="32" t="s">
        <v>26</v>
      </c>
      <c r="R244" s="51" t="s">
        <v>128</v>
      </c>
      <c r="S244" s="11"/>
      <c r="T244" s="12"/>
    </row>
    <row x14ac:dyDescent="0.25" r="245" customHeight="1" ht="14.1">
      <c r="A245" s="25">
        <v>3</v>
      </c>
      <c r="B245" s="26">
        <v>8</v>
      </c>
      <c r="C245" s="15">
        <v>1</v>
      </c>
      <c r="D245" s="39">
        <v>18</v>
      </c>
      <c r="E245" s="28" t="s">
        <v>47</v>
      </c>
      <c r="F245" s="58" t="s">
        <v>19</v>
      </c>
      <c r="G245" s="59" t="s">
        <v>41</v>
      </c>
      <c r="H245" s="31">
        <f>if((value(G245)-value(F245))&gt;=100, if(mod((value(G245)-value(F245)), 100)=0, (value(G245)-value(F245))*0.6, if((mod(F245, 100)&gt;0), (mod((value(G245)-value(F245)), 100)+(((value(G245)-value(F245))-mod((value(G245)-value(F245)), 100))*0.6))-40, mod((value(G245)-value(F245)), 100)+(((value(G245)-value(F245))-mod((value(G245)-value(F245)), 100))*0.6))), (value(G245)-value(F245)))</f>
      </c>
      <c r="I245" s="32" t="s">
        <v>129</v>
      </c>
      <c r="J245" s="38" t="s">
        <v>130</v>
      </c>
      <c r="K245" s="38" t="s">
        <v>67</v>
      </c>
      <c r="L245" s="32" t="s">
        <v>131</v>
      </c>
      <c r="M245" s="32" t="s">
        <v>24</v>
      </c>
      <c r="N245" s="32" t="s">
        <v>131</v>
      </c>
      <c r="O245" s="38" t="s">
        <v>90</v>
      </c>
      <c r="P245" s="33">
        <v>75</v>
      </c>
      <c r="Q245" s="32" t="s">
        <v>83</v>
      </c>
      <c r="R245" s="51" t="s">
        <v>56</v>
      </c>
      <c r="S245" s="11"/>
      <c r="T245" s="12"/>
    </row>
    <row x14ac:dyDescent="0.25" r="246" customHeight="1" ht="14.1">
      <c r="A246" s="25">
        <v>3</v>
      </c>
      <c r="B246" s="26">
        <v>8</v>
      </c>
      <c r="C246" s="15">
        <v>1</v>
      </c>
      <c r="D246" s="39">
        <v>18</v>
      </c>
      <c r="E246" s="28" t="s">
        <v>47</v>
      </c>
      <c r="F246" s="58" t="s">
        <v>42</v>
      </c>
      <c r="G246" s="59" t="s">
        <v>62</v>
      </c>
      <c r="H246" s="31">
        <f>if((value(G246)-value(F246))&gt;=100, if(mod((value(G246)-value(F246)), 100)=0, (value(G246)-value(F246))*0.6, if((mod(F246, 100)&gt;0), (mod((value(G246)-value(F246)), 100)+(((value(G246)-value(F246))-mod((value(G246)-value(F246)), 100))*0.6))-40, mod((value(G246)-value(F246)), 100)+(((value(G246)-value(F246))-mod((value(G246)-value(F246)), 100))*0.6))), (value(G246)-value(F246)))</f>
      </c>
      <c r="I246" s="32" t="s">
        <v>114</v>
      </c>
      <c r="J246" s="38" t="s">
        <v>115</v>
      </c>
      <c r="K246" s="38" t="s">
        <v>67</v>
      </c>
      <c r="L246" s="32" t="s">
        <v>116</v>
      </c>
      <c r="M246" s="32" t="s">
        <v>120</v>
      </c>
      <c r="N246" s="32" t="s">
        <v>120</v>
      </c>
      <c r="O246" s="38" t="s">
        <v>90</v>
      </c>
      <c r="P246" s="33">
        <v>75</v>
      </c>
      <c r="Q246" s="32" t="s">
        <v>135</v>
      </c>
      <c r="R246" s="51" t="s">
        <v>144</v>
      </c>
      <c r="S246" s="11"/>
      <c r="T246" s="12"/>
    </row>
    <row x14ac:dyDescent="0.25" r="247" customHeight="1" ht="14.1">
      <c r="A247" s="25">
        <v>3</v>
      </c>
      <c r="B247" s="26">
        <v>8</v>
      </c>
      <c r="C247" s="15">
        <v>1</v>
      </c>
      <c r="D247" s="39">
        <v>18</v>
      </c>
      <c r="E247" s="28" t="s">
        <v>47</v>
      </c>
      <c r="F247" s="58" t="s">
        <v>29</v>
      </c>
      <c r="G247" s="59" t="s">
        <v>62</v>
      </c>
      <c r="H247" s="31">
        <f>if((value(G247)-value(F247))&gt;=100, if(mod((value(G247)-value(F247)), 100)=0, (value(G247)-value(F247))*0.6, if((mod(F247, 100)&gt;0), (mod((value(G247)-value(F247)), 100)+(((value(G247)-value(F247))-mod((value(G247)-value(F247)), 100))*0.6))-40, mod((value(G247)-value(F247)), 100)+(((value(G247)-value(F247))-mod((value(G247)-value(F247)), 100))*0.6))), (value(G247)-value(F247)))</f>
      </c>
      <c r="I247" s="32" t="s">
        <v>129</v>
      </c>
      <c r="J247" s="38" t="s">
        <v>130</v>
      </c>
      <c r="K247" s="38" t="s">
        <v>67</v>
      </c>
      <c r="L247" s="32" t="s">
        <v>131</v>
      </c>
      <c r="M247" s="32" t="s">
        <v>132</v>
      </c>
      <c r="N247" s="32" t="s">
        <v>131</v>
      </c>
      <c r="O247" s="38" t="s">
        <v>90</v>
      </c>
      <c r="P247" s="33">
        <v>75</v>
      </c>
      <c r="Q247" s="32" t="s">
        <v>83</v>
      </c>
      <c r="R247" s="51" t="s">
        <v>56</v>
      </c>
      <c r="S247" s="11"/>
      <c r="T247" s="12"/>
    </row>
    <row x14ac:dyDescent="0.25" r="248" customHeight="1" ht="14.1">
      <c r="A248" s="25">
        <v>3</v>
      </c>
      <c r="B248" s="26">
        <v>8</v>
      </c>
      <c r="C248" s="15">
        <v>1</v>
      </c>
      <c r="D248" s="39">
        <v>19</v>
      </c>
      <c r="E248" s="28" t="s">
        <v>48</v>
      </c>
      <c r="F248" s="58" t="s">
        <v>19</v>
      </c>
      <c r="G248" s="59" t="s">
        <v>119</v>
      </c>
      <c r="H248" s="31">
        <f>if((value(G248)-value(F248))&gt;=100, if(mod((value(G248)-value(F248)), 100)=0, (value(G248)-value(F248))*0.6, if((mod(F248, 100)&gt;0), (mod((value(G248)-value(F248)), 100)+(((value(G248)-value(F248))-mod((value(G248)-value(F248)), 100))*0.6))-40, mod((value(G248)-value(F248)), 100)+(((value(G248)-value(F248))-mod((value(G248)-value(F248)), 100))*0.6))), (value(G248)-value(F248)))</f>
      </c>
      <c r="I248" s="32" t="s">
        <v>114</v>
      </c>
      <c r="J248" s="38" t="s">
        <v>115</v>
      </c>
      <c r="K248" s="38" t="s">
        <v>67</v>
      </c>
      <c r="L248" s="32" t="s">
        <v>80</v>
      </c>
      <c r="M248" s="32" t="s">
        <v>142</v>
      </c>
      <c r="N248" s="32" t="s">
        <v>145</v>
      </c>
      <c r="O248" s="38" t="s">
        <v>90</v>
      </c>
      <c r="P248" s="33">
        <v>75</v>
      </c>
      <c r="Q248" s="32" t="s">
        <v>31</v>
      </c>
      <c r="R248" s="51" t="s">
        <v>144</v>
      </c>
      <c r="S248" s="11"/>
      <c r="T248" s="12"/>
    </row>
    <row x14ac:dyDescent="0.25" r="249" customHeight="1" ht="15">
      <c r="A249" s="40">
        <v>3</v>
      </c>
      <c r="B249" s="41">
        <v>8</v>
      </c>
      <c r="C249" s="36">
        <v>1</v>
      </c>
      <c r="D249" s="39">
        <v>19</v>
      </c>
      <c r="E249" s="28" t="s">
        <v>48</v>
      </c>
      <c r="F249" s="58" t="s">
        <v>28</v>
      </c>
      <c r="G249" s="59" t="s">
        <v>88</v>
      </c>
      <c r="H249" s="31">
        <f>if((value(G249)-value(F249))&gt;=100, if(mod((value(G249)-value(F249)), 100)=0, (value(G249)-value(F249))*0.6, if((mod(F249, 100)&gt;0), (mod((value(G249)-value(F249)), 100)+(((value(G249)-value(F249))-mod((value(G249)-value(F249)), 100))*0.6))-40, mod((value(G249)-value(F249)), 100)+(((value(G249)-value(F249))-mod((value(G249)-value(F249)), 100))*0.6))), (value(G249)-value(F249)))</f>
      </c>
      <c r="I249" s="32" t="s">
        <v>114</v>
      </c>
      <c r="J249" s="38" t="s">
        <v>115</v>
      </c>
      <c r="K249" s="38" t="s">
        <v>67</v>
      </c>
      <c r="L249" s="32" t="s">
        <v>80</v>
      </c>
      <c r="M249" s="32" t="s">
        <v>142</v>
      </c>
      <c r="N249" s="32" t="s">
        <v>146</v>
      </c>
      <c r="O249" s="38" t="s">
        <v>90</v>
      </c>
      <c r="P249" s="33">
        <v>75</v>
      </c>
      <c r="Q249" s="32" t="s">
        <v>31</v>
      </c>
      <c r="R249" s="51" t="s">
        <v>144</v>
      </c>
      <c r="S249" s="11"/>
      <c r="T249" s="12"/>
    </row>
    <row x14ac:dyDescent="0.25" r="250" customHeight="1" ht="14.1">
      <c r="A250" s="13">
        <v>4</v>
      </c>
      <c r="B250" s="14">
        <v>9</v>
      </c>
      <c r="C250" s="15">
        <v>1</v>
      </c>
      <c r="D250" s="54">
        <v>22</v>
      </c>
      <c r="E250" s="17" t="s">
        <v>18</v>
      </c>
      <c r="F250" s="62" t="s">
        <v>19</v>
      </c>
      <c r="G250" s="63" t="s">
        <v>41</v>
      </c>
      <c r="H250" s="20">
        <f>if((value(G250)-value(F250))&gt;=100, if(mod((value(G250)-value(F250)), 100)=0, (value(G250)-value(F250))*0.6, if((mod(F250, 100)&gt;0), (mod((value(G250)-value(F250)), 100)+(((value(G250)-value(F250))-mod((value(G250)-value(F250)), 100))*0.6))-40, mod((value(G250)-value(F250)), 100)+(((value(G250)-value(F250))-mod((value(G250)-value(F250)), 100))*0.6))), (value(G250)-value(F250)))</f>
      </c>
      <c r="I250" s="21" t="s">
        <v>114</v>
      </c>
      <c r="J250" s="64" t="s">
        <v>115</v>
      </c>
      <c r="K250" s="64" t="s">
        <v>67</v>
      </c>
      <c r="L250" s="21" t="s">
        <v>80</v>
      </c>
      <c r="M250" s="21" t="s">
        <v>104</v>
      </c>
      <c r="N250" s="21" t="s">
        <v>104</v>
      </c>
      <c r="O250" s="64" t="s">
        <v>30</v>
      </c>
      <c r="P250" s="22">
        <v>25</v>
      </c>
      <c r="Q250" s="23" t="s">
        <v>36</v>
      </c>
      <c r="R250" s="23" t="s">
        <v>87</v>
      </c>
      <c r="S250" s="11"/>
      <c r="T250" s="12"/>
    </row>
    <row x14ac:dyDescent="0.25" r="251" customHeight="1" ht="14.1">
      <c r="A251" s="25">
        <v>4</v>
      </c>
      <c r="B251" s="26">
        <v>9</v>
      </c>
      <c r="C251" s="15">
        <v>1</v>
      </c>
      <c r="D251" s="39">
        <v>22</v>
      </c>
      <c r="E251" s="28" t="s">
        <v>18</v>
      </c>
      <c r="F251" s="58" t="s">
        <v>19</v>
      </c>
      <c r="G251" s="59" t="s">
        <v>41</v>
      </c>
      <c r="H251" s="31">
        <f>if((value(G251)-value(F251))&gt;=100, if(mod((value(G251)-value(F251)), 100)=0, (value(G251)-value(F251))*0.6, if((mod(F251, 100)&gt;0), (mod((value(G251)-value(F251)), 100)+(((value(G251)-value(F251))-mod((value(G251)-value(F251)), 100))*0.6))-40, mod((value(G251)-value(F251)), 100)+(((value(G251)-value(F251))-mod((value(G251)-value(F251)), 100))*0.6))), (value(G251)-value(F251)))</f>
      </c>
      <c r="I251" s="32" t="s">
        <v>114</v>
      </c>
      <c r="J251" s="38" t="s">
        <v>115</v>
      </c>
      <c r="K251" s="38" t="s">
        <v>67</v>
      </c>
      <c r="L251" s="32" t="s">
        <v>80</v>
      </c>
      <c r="M251" s="32" t="s">
        <v>104</v>
      </c>
      <c r="N251" s="32" t="s">
        <v>104</v>
      </c>
      <c r="O251" s="38" t="s">
        <v>30</v>
      </c>
      <c r="P251" s="33">
        <v>25</v>
      </c>
      <c r="Q251" s="24" t="s">
        <v>55</v>
      </c>
      <c r="R251" s="24" t="s">
        <v>147</v>
      </c>
      <c r="S251" s="11"/>
      <c r="T251" s="12"/>
    </row>
    <row x14ac:dyDescent="0.25" r="252" customHeight="1" ht="15">
      <c r="A252" s="25">
        <v>4</v>
      </c>
      <c r="B252" s="26">
        <v>9</v>
      </c>
      <c r="C252" s="15">
        <v>1</v>
      </c>
      <c r="D252" s="39">
        <v>22</v>
      </c>
      <c r="E252" s="28" t="s">
        <v>18</v>
      </c>
      <c r="F252" s="58" t="s">
        <v>19</v>
      </c>
      <c r="G252" s="59" t="s">
        <v>41</v>
      </c>
      <c r="H252" s="31">
        <f>if((value(G252)-value(F252))&gt;=100, if(mod((value(G252)-value(F252)), 100)=0, (value(G252)-value(F252))*0.6, if((mod(F252, 100)&gt;0), (mod((value(G252)-value(F252)), 100)+(((value(G252)-value(F252))-mod((value(G252)-value(F252)), 100))*0.6))-40, mod((value(G252)-value(F252)), 100)+(((value(G252)-value(F252))-mod((value(G252)-value(F252)), 100))*0.6))), (value(G252)-value(F252)))</f>
      </c>
      <c r="I252" s="32" t="s">
        <v>114</v>
      </c>
      <c r="J252" s="38" t="s">
        <v>115</v>
      </c>
      <c r="K252" s="38" t="s">
        <v>67</v>
      </c>
      <c r="L252" s="32" t="s">
        <v>80</v>
      </c>
      <c r="M252" s="32" t="s">
        <v>104</v>
      </c>
      <c r="N252" s="32" t="s">
        <v>104</v>
      </c>
      <c r="O252" s="38" t="s">
        <v>25</v>
      </c>
      <c r="P252" s="33">
        <v>25</v>
      </c>
      <c r="Q252" s="24" t="s">
        <v>83</v>
      </c>
      <c r="R252" s="24" t="s">
        <v>148</v>
      </c>
      <c r="S252" s="11"/>
      <c r="T252" s="12"/>
    </row>
    <row x14ac:dyDescent="0.25" r="253" customHeight="1" ht="15">
      <c r="A253" s="25">
        <v>4</v>
      </c>
      <c r="B253" s="26">
        <v>9</v>
      </c>
      <c r="C253" s="15">
        <v>1</v>
      </c>
      <c r="D253" s="39">
        <v>24</v>
      </c>
      <c r="E253" s="28" t="s">
        <v>43</v>
      </c>
      <c r="F253" s="58" t="s">
        <v>19</v>
      </c>
      <c r="G253" s="59" t="s">
        <v>62</v>
      </c>
      <c r="H253" s="31">
        <f>if((value(G253)-value(F253))&gt;=100, if(mod((value(G253)-value(F253)), 100)=0, (value(G253)-value(F253))*0.6, if((mod(F253, 100)&gt;0), (mod((value(G253)-value(F253)), 100)+(((value(G253)-value(F253))-mod((value(G253)-value(F253)), 100))*0.6))-40, mod((value(G253)-value(F253)), 100)+(((value(G253)-value(F253))-mod((value(G253)-value(F253)), 100))*0.6))), (value(G253)-value(F253)))</f>
      </c>
      <c r="I253" s="32" t="s">
        <v>20</v>
      </c>
      <c r="J253" s="38" t="s">
        <v>66</v>
      </c>
      <c r="K253" s="38" t="s">
        <v>67</v>
      </c>
      <c r="L253" s="32" t="s">
        <v>80</v>
      </c>
      <c r="M253" s="32" t="s">
        <v>104</v>
      </c>
      <c r="N253" s="32" t="s">
        <v>104</v>
      </c>
      <c r="O253" s="38" t="s">
        <v>90</v>
      </c>
      <c r="P253" s="33">
        <v>25</v>
      </c>
      <c r="Q253" s="24" t="s">
        <v>36</v>
      </c>
      <c r="R253" s="24" t="s">
        <v>149</v>
      </c>
      <c r="S253" s="11"/>
      <c r="T253" s="12"/>
    </row>
    <row x14ac:dyDescent="0.25" r="254" customHeight="1" ht="15">
      <c r="A254" s="40">
        <v>4</v>
      </c>
      <c r="B254" s="41">
        <v>9</v>
      </c>
      <c r="C254" s="36">
        <v>1</v>
      </c>
      <c r="D254" s="39">
        <v>25</v>
      </c>
      <c r="E254" s="28" t="s">
        <v>47</v>
      </c>
      <c r="F254" s="58" t="s">
        <v>19</v>
      </c>
      <c r="G254" s="59" t="s">
        <v>62</v>
      </c>
      <c r="H254" s="31">
        <f>if((value(G254)-value(F254))&gt;=100, if(mod((value(G254)-value(F254)), 100)=0, (value(G254)-value(F254))*0.6, if((mod(F254, 100)&gt;0), (mod((value(G254)-value(F254)), 100)+(((value(G254)-value(F254))-mod((value(G254)-value(F254)), 100))*0.6))-40, mod((value(G254)-value(F254)), 100)+(((value(G254)-value(F254))-mod((value(G254)-value(F254)), 100))*0.6))), (value(G254)-value(F254)))</f>
      </c>
      <c r="I254" s="32" t="s">
        <v>20</v>
      </c>
      <c r="J254" s="38" t="s">
        <v>66</v>
      </c>
      <c r="K254" s="38" t="s">
        <v>67</v>
      </c>
      <c r="L254" s="32" t="s">
        <v>80</v>
      </c>
      <c r="M254" s="32" t="s">
        <v>104</v>
      </c>
      <c r="N254" s="32" t="s">
        <v>104</v>
      </c>
      <c r="O254" s="38" t="s">
        <v>90</v>
      </c>
      <c r="P254" s="33">
        <v>25</v>
      </c>
      <c r="Q254" s="24" t="s">
        <v>36</v>
      </c>
      <c r="R254" s="49" t="s">
        <v>149</v>
      </c>
      <c r="S254" s="11"/>
      <c r="T254" s="12"/>
    </row>
    <row x14ac:dyDescent="0.25" r="255" customHeight="1" ht="15">
      <c r="A255" s="25">
        <v>5</v>
      </c>
      <c r="B255" s="26">
        <v>10</v>
      </c>
      <c r="C255" s="15">
        <v>2</v>
      </c>
      <c r="D255" s="54">
        <v>1</v>
      </c>
      <c r="E255" s="17" t="s">
        <v>47</v>
      </c>
      <c r="F255" s="62" t="s">
        <v>19</v>
      </c>
      <c r="G255" s="63" t="s">
        <v>62</v>
      </c>
      <c r="H255" s="20">
        <f>if((value(G255)-value(F255))&gt;=100, if(mod((value(G255)-value(F255)), 100)=0, (value(G255)-value(F255))*0.6, if((mod(F255, 100)&gt;0), (mod((value(G255)-value(F255)), 100)+(((value(G255)-value(F255))-mod((value(G255)-value(F255)), 100))*0.6))-40, mod((value(G255)-value(F255)), 100)+(((value(G255)-value(F255))-mod((value(G255)-value(F255)), 100))*0.6))), (value(G255)-value(F255)))</f>
      </c>
      <c r="I255" s="21" t="s">
        <v>20</v>
      </c>
      <c r="J255" s="64" t="s">
        <v>66</v>
      </c>
      <c r="K255" s="64" t="s">
        <v>67</v>
      </c>
      <c r="L255" s="21" t="s">
        <v>80</v>
      </c>
      <c r="M255" s="21" t="s">
        <v>108</v>
      </c>
      <c r="N255" s="21" t="s">
        <v>150</v>
      </c>
      <c r="O255" s="64" t="s">
        <v>90</v>
      </c>
      <c r="P255" s="22">
        <v>25</v>
      </c>
      <c r="Q255" s="23" t="s">
        <v>36</v>
      </c>
      <c r="R255" s="24" t="s">
        <v>149</v>
      </c>
      <c r="S255" s="11"/>
      <c r="T255" s="12"/>
    </row>
    <row x14ac:dyDescent="0.25" r="256" customHeight="1" ht="17.25">
      <c r="A256" s="40">
        <v>5</v>
      </c>
      <c r="B256" s="41">
        <v>10</v>
      </c>
      <c r="C256" s="36">
        <v>2</v>
      </c>
      <c r="D256" s="42">
        <v>2</v>
      </c>
      <c r="E256" s="43" t="s">
        <v>48</v>
      </c>
      <c r="F256" s="65" t="s">
        <v>19</v>
      </c>
      <c r="G256" s="66" t="s">
        <v>119</v>
      </c>
      <c r="H256" s="46">
        <f>if((value(G256)-value(F256))&gt;=100, if(mod((value(G256)-value(F256)), 100)=0, (value(G256)-value(F256))*0.6, if((mod(F256, 100)&gt;0), (mod((value(G256)-value(F256)), 100)+(((value(G256)-value(F256))-mod((value(G256)-value(F256)), 100))*0.6))-40, mod((value(G256)-value(F256)), 100)+(((value(G256)-value(F256))-mod((value(G256)-value(F256)), 100))*0.6))), (value(G256)-value(F256)))</f>
      </c>
      <c r="I256" s="47" t="s">
        <v>114</v>
      </c>
      <c r="J256" s="67" t="s">
        <v>115</v>
      </c>
      <c r="K256" s="67" t="s">
        <v>67</v>
      </c>
      <c r="L256" s="47" t="s">
        <v>80</v>
      </c>
      <c r="M256" s="47" t="s">
        <v>108</v>
      </c>
      <c r="N256" s="47" t="s">
        <v>150</v>
      </c>
      <c r="O256" s="67" t="s">
        <v>90</v>
      </c>
      <c r="P256" s="48">
        <v>25</v>
      </c>
      <c r="Q256" s="49" t="s">
        <v>36</v>
      </c>
      <c r="R256" s="49" t="s">
        <v>151</v>
      </c>
      <c r="S256" s="11"/>
      <c r="T256" s="12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teachers-hours</vt:lpstr>
      <vt:lpstr>sem3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2023-05-01T09:54:39.770Z</dcterms:created>
  <dcterms:modified xsi:type="dcterms:W3CDTF">2023-05-01T09:54:39.770Z</dcterms:modified>
</cp:coreProperties>
</file>