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ien\Dropbox\EHan Service Development\AHP\"/>
    </mc:Choice>
  </mc:AlternateContent>
  <bookViews>
    <workbookView xWindow="0" yWindow="0" windowWidth="14052" windowHeight="9000" tabRatio="917" activeTab="3"/>
  </bookViews>
  <sheets>
    <sheet name="Calculation Base" sheetId="1" r:id="rId1"/>
    <sheet name="100% Consistency" sheetId="2" r:id="rId2"/>
    <sheet name="No Consistency Example" sheetId="3" r:id="rId3"/>
    <sheet name="Check for Consistenc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F24" i="4"/>
  <c r="G24" i="4"/>
  <c r="D24" i="4"/>
  <c r="E23" i="4"/>
  <c r="F23" i="4"/>
  <c r="G23" i="4"/>
  <c r="D23" i="4"/>
  <c r="D17" i="4"/>
  <c r="E17" i="4"/>
  <c r="F17" i="4"/>
  <c r="C17" i="4"/>
  <c r="D16" i="4"/>
  <c r="E16" i="4"/>
  <c r="F16" i="4"/>
  <c r="C16" i="4"/>
  <c r="D15" i="4"/>
  <c r="E15" i="4"/>
  <c r="F15" i="4"/>
  <c r="C15" i="4"/>
  <c r="D14" i="4"/>
  <c r="E14" i="4"/>
  <c r="F14" i="4"/>
  <c r="C14" i="4"/>
  <c r="N11" i="4"/>
  <c r="O11" i="4"/>
  <c r="P11" i="4"/>
  <c r="M11" i="4"/>
  <c r="P10" i="4"/>
  <c r="N10" i="4"/>
  <c r="O10" i="4"/>
  <c r="M10" i="4"/>
  <c r="O9" i="4"/>
  <c r="P9" i="4"/>
  <c r="N9" i="4"/>
  <c r="M9" i="4"/>
  <c r="P8" i="4"/>
  <c r="O8" i="4"/>
  <c r="N8" i="4"/>
  <c r="M8" i="4"/>
  <c r="J11" i="4"/>
  <c r="I11" i="4"/>
  <c r="H11" i="4"/>
  <c r="I10" i="4"/>
  <c r="J8" i="4"/>
  <c r="I8" i="4"/>
  <c r="E11" i="4"/>
  <c r="D11" i="4"/>
  <c r="C11" i="4"/>
  <c r="D10" i="4"/>
  <c r="E8" i="4"/>
  <c r="D8" i="4"/>
  <c r="E5" i="4"/>
  <c r="D5" i="4"/>
  <c r="C5" i="4"/>
  <c r="D4" i="4"/>
  <c r="E2" i="4"/>
  <c r="D2" i="4"/>
  <c r="G19" i="3"/>
  <c r="E18" i="3"/>
  <c r="E17" i="3"/>
  <c r="G17" i="3" s="1"/>
  <c r="E16" i="3"/>
  <c r="G16" i="3" s="1"/>
  <c r="E15" i="3"/>
  <c r="C18" i="3"/>
  <c r="G18" i="3" s="1"/>
  <c r="C17" i="3"/>
  <c r="C16" i="3"/>
  <c r="C15" i="3"/>
  <c r="H12" i="3"/>
  <c r="H11" i="3"/>
  <c r="H10" i="3"/>
  <c r="H9" i="3"/>
  <c r="E12" i="3"/>
  <c r="D12" i="3"/>
  <c r="C12" i="3"/>
  <c r="D11" i="3"/>
  <c r="E9" i="3"/>
  <c r="D9" i="3"/>
  <c r="F3" i="3"/>
  <c r="H3" i="3" s="1"/>
  <c r="I3" i="3" s="1"/>
  <c r="G15" i="3"/>
  <c r="F6" i="3"/>
  <c r="E6" i="3"/>
  <c r="D6" i="3"/>
  <c r="H6" i="3" s="1"/>
  <c r="I6" i="3" s="1"/>
  <c r="H5" i="3"/>
  <c r="I5" i="3" s="1"/>
  <c r="E5" i="3"/>
  <c r="I4" i="3"/>
  <c r="H4" i="3"/>
  <c r="E3" i="3"/>
  <c r="J9" i="2"/>
  <c r="J11" i="2"/>
  <c r="G18" i="2"/>
  <c r="G17" i="2"/>
  <c r="G16" i="2"/>
  <c r="G15" i="2"/>
  <c r="H6" i="2"/>
  <c r="I6" i="2" s="1"/>
  <c r="H5" i="2"/>
  <c r="I5" i="2" s="1"/>
  <c r="H4" i="2"/>
  <c r="I4" i="2" s="1"/>
  <c r="H3" i="2"/>
  <c r="I3" i="2" s="1"/>
  <c r="C26" i="1"/>
  <c r="C23" i="1"/>
  <c r="G20" i="1"/>
  <c r="G19" i="1"/>
  <c r="G16" i="1"/>
  <c r="G17" i="1"/>
  <c r="G18" i="1"/>
  <c r="G15" i="1"/>
  <c r="J12" i="1"/>
  <c r="J11" i="1"/>
  <c r="J10" i="1"/>
  <c r="J9" i="1"/>
  <c r="E12" i="1"/>
  <c r="D12" i="1"/>
  <c r="C12" i="1"/>
  <c r="D11" i="1"/>
  <c r="C11" i="1"/>
  <c r="D9" i="1"/>
  <c r="J4" i="1"/>
  <c r="J5" i="1"/>
  <c r="J6" i="1"/>
  <c r="J3" i="1"/>
  <c r="I7" i="1"/>
  <c r="I4" i="1"/>
  <c r="I5" i="1"/>
  <c r="I6" i="1"/>
  <c r="I3" i="1"/>
  <c r="H4" i="1"/>
  <c r="H5" i="1"/>
  <c r="H6" i="1"/>
  <c r="H3" i="1"/>
  <c r="F6" i="1"/>
  <c r="E6" i="1"/>
  <c r="D6" i="1"/>
  <c r="E5" i="1"/>
  <c r="D5" i="1"/>
  <c r="E3" i="1"/>
  <c r="G20" i="3" l="1"/>
  <c r="C23" i="3" s="1"/>
  <c r="C26" i="3" s="1"/>
  <c r="J9" i="3"/>
  <c r="J10" i="3"/>
  <c r="J12" i="3"/>
  <c r="J11" i="3"/>
  <c r="I7" i="3"/>
  <c r="J5" i="3" s="1"/>
  <c r="G19" i="2"/>
  <c r="G20" i="2" s="1"/>
  <c r="C23" i="2" s="1"/>
  <c r="C26" i="2" s="1"/>
  <c r="J10" i="2"/>
  <c r="J12" i="2"/>
  <c r="I7" i="2"/>
  <c r="J5" i="2" s="1"/>
  <c r="J3" i="3" l="1"/>
  <c r="J4" i="3"/>
  <c r="J6" i="3"/>
  <c r="J6" i="2"/>
  <c r="J3" i="2"/>
  <c r="J4" i="2"/>
</calcChain>
</file>

<file path=xl/sharedStrings.xml><?xml version="1.0" encoding="utf-8"?>
<sst xmlns="http://schemas.openxmlformats.org/spreadsheetml/2006/main" count="118" uniqueCount="41">
  <si>
    <t>C1</t>
  </si>
  <si>
    <t>C2</t>
  </si>
  <si>
    <t>C3</t>
  </si>
  <si>
    <t>C4</t>
  </si>
  <si>
    <t>A x w</t>
  </si>
  <si>
    <t>x</t>
  </si>
  <si>
    <t>Row Multiplication</t>
  </si>
  <si>
    <t xml:space="preserve">Sum </t>
  </si>
  <si>
    <t>(1/n)-th root</t>
  </si>
  <si>
    <t xml:space="preserve">Normalize </t>
  </si>
  <si>
    <t>weight</t>
  </si>
  <si>
    <t>A</t>
  </si>
  <si>
    <t>AW</t>
  </si>
  <si>
    <t>w</t>
  </si>
  <si>
    <t>AW/w</t>
  </si>
  <si>
    <t>/</t>
  </si>
  <si>
    <t>=</t>
  </si>
  <si>
    <t>Average</t>
  </si>
  <si>
    <t>Calculate CI</t>
  </si>
  <si>
    <t>CI=(Average-n)/(n-1)</t>
  </si>
  <si>
    <t>Consistency Ratio</t>
  </si>
  <si>
    <t>CR=CI/RI</t>
  </si>
  <si>
    <t>&lt;0.1 Ok</t>
  </si>
  <si>
    <t>Evaluation Matrix
(A)</t>
  </si>
  <si>
    <t>C1*C2*C3*C4</t>
  </si>
  <si>
    <t>&gt;0.1</t>
  </si>
  <si>
    <r>
      <t>weight (</t>
    </r>
    <r>
      <rPr>
        <i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</si>
  <si>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r>
      <t xml:space="preserve">A x </t>
    </r>
    <r>
      <rPr>
        <i/>
        <sz val="11"/>
        <color theme="1"/>
        <rFont val="Calibri"/>
        <family val="2"/>
        <scheme val="minor"/>
      </rPr>
      <t>w</t>
    </r>
  </si>
  <si>
    <t>Induce Matrix C</t>
  </si>
  <si>
    <t>C=A*A-4A</t>
  </si>
  <si>
    <t>A*A</t>
  </si>
  <si>
    <t>2nd Row</t>
  </si>
  <si>
    <t>1st Col</t>
  </si>
  <si>
    <t>r2</t>
  </si>
  <si>
    <t>c1</t>
  </si>
  <si>
    <t>c1 t</t>
  </si>
  <si>
    <t>b=r2.c1t</t>
  </si>
  <si>
    <t>b=</t>
  </si>
  <si>
    <t>f=b-a21</t>
  </si>
  <si>
    <t>f</t>
  </si>
  <si>
    <t xml:space="preserve">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</si>
</sst>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3" borderId="1" xfId="0" applyFill="1" applyBorder="1"/>
    <xf numFmtId="0" fontId="0" fillId="5" borderId="1" xfId="0" applyFill="1" applyBorder="1"/>
    <xf numFmtId="0" fontId="0" fillId="5" borderId="12" xfId="0" applyFill="1" applyBorder="1"/>
    <xf numFmtId="0" fontId="0" fillId="0" borderId="18" xfId="0" applyBorder="1"/>
    <xf numFmtId="0" fontId="0" fillId="0" borderId="19" xfId="0" applyBorder="1"/>
    <xf numFmtId="0" fontId="0" fillId="7" borderId="0" xfId="0" applyFill="1" applyAlignment="1">
      <alignment horizontal="right"/>
    </xf>
    <xf numFmtId="0" fontId="0" fillId="7" borderId="0" xfId="0" applyFill="1"/>
    <xf numFmtId="0" fontId="0" fillId="0" borderId="20" xfId="0" applyBorder="1"/>
    <xf numFmtId="0" fontId="0" fillId="8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9" fontId="0" fillId="0" borderId="20" xfId="0" applyNumberFormat="1" applyBorder="1"/>
    <xf numFmtId="169" fontId="0" fillId="0" borderId="18" xfId="0" applyNumberFormat="1" applyBorder="1"/>
    <xf numFmtId="169" fontId="0" fillId="0" borderId="19" xfId="0" applyNumberFormat="1" applyBorder="1"/>
    <xf numFmtId="0" fontId="0" fillId="5" borderId="21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9" fontId="0" fillId="8" borderId="13" xfId="0" applyNumberFormat="1" applyFill="1" applyBorder="1"/>
    <xf numFmtId="169" fontId="0" fillId="8" borderId="14" xfId="0" applyNumberFormat="1" applyFill="1" applyBorder="1"/>
    <xf numFmtId="169" fontId="0" fillId="8" borderId="15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170" fontId="0" fillId="4" borderId="13" xfId="0" applyNumberFormat="1" applyFill="1" applyBorder="1"/>
    <xf numFmtId="170" fontId="0" fillId="4" borderId="14" xfId="0" applyNumberFormat="1" applyFill="1" applyBorder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0" fillId="12" borderId="0" xfId="0" applyFill="1"/>
    <xf numFmtId="170" fontId="0" fillId="0" borderId="7" xfId="0" applyNumberFormat="1" applyBorder="1"/>
    <xf numFmtId="0" fontId="0" fillId="5" borderId="5" xfId="0" applyFill="1" applyBorder="1"/>
    <xf numFmtId="0" fontId="0" fillId="3" borderId="6" xfId="0" applyFill="1" applyBorder="1"/>
    <xf numFmtId="0" fontId="0" fillId="3" borderId="8" xfId="0" applyFill="1" applyBorder="1"/>
    <xf numFmtId="170" fontId="0" fillId="0" borderId="1" xfId="0" applyNumberFormat="1" applyBorder="1"/>
    <xf numFmtId="170" fontId="0" fillId="0" borderId="5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70" fontId="0" fillId="0" borderId="9" xfId="0" applyNumberFormat="1" applyBorder="1"/>
    <xf numFmtId="170" fontId="0" fillId="0" borderId="10" xfId="0" applyNumberFormat="1" applyBorder="1"/>
    <xf numFmtId="170" fontId="0" fillId="0" borderId="11" xfId="0" applyNumberFormat="1" applyBorder="1"/>
    <xf numFmtId="170" fontId="0" fillId="0" borderId="12" xfId="0" applyNumberFormat="1" applyBorder="1"/>
    <xf numFmtId="0" fontId="0" fillId="0" borderId="23" xfId="0" applyBorder="1" applyAlignment="1">
      <alignment horizontal="center"/>
    </xf>
    <xf numFmtId="0" fontId="0" fillId="13" borderId="5" xfId="0" applyFill="1" applyBorder="1"/>
    <xf numFmtId="0" fontId="0" fillId="9" borderId="5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7" xfId="0" applyFill="1" applyBorder="1"/>
    <xf numFmtId="0" fontId="0" fillId="0" borderId="30" xfId="0" applyBorder="1"/>
    <xf numFmtId="0" fontId="0" fillId="0" borderId="31" xfId="0" applyBorder="1"/>
    <xf numFmtId="0" fontId="0" fillId="9" borderId="30" xfId="0" applyFill="1" applyBorder="1"/>
    <xf numFmtId="0" fontId="0" fillId="11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502919</xdr:colOff>
      <xdr:row>21</xdr:row>
      <xdr:rowOff>126692</xdr:rowOff>
    </xdr:from>
    <xdr:to>
      <xdr:col>9</xdr:col>
      <xdr:colOff>805296</xdr:colOff>
      <xdr:row>27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9" y="4028132"/>
          <a:ext cx="3502777" cy="10848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160019</xdr:colOff>
      <xdr:row>20</xdr:row>
      <xdr:rowOff>157172</xdr:rowOff>
    </xdr:from>
    <xdr:to>
      <xdr:col>10</xdr:col>
      <xdr:colOff>195696</xdr:colOff>
      <xdr:row>26</xdr:row>
      <xdr:rowOff>144780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239" y="3875732"/>
          <a:ext cx="3502777" cy="10848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</xdr:colOff>
      <xdr:row>20</xdr:row>
      <xdr:rowOff>149552</xdr:rowOff>
    </xdr:from>
    <xdr:to>
      <xdr:col>10</xdr:col>
      <xdr:colOff>43296</xdr:colOff>
      <xdr:row>26</xdr:row>
      <xdr:rowOff>137160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3839" y="3868112"/>
          <a:ext cx="3502777" cy="10848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I20" sqref="I20"/>
    </sheetView>
  </sheetViews>
  <sheetFormatPr defaultRowHeight="14.4" x14ac:dyDescent="0.3"/>
  <cols>
    <col min="2" max="2" width="15.5546875" bestFit="1" customWidth="1"/>
    <col min="4" max="4" width="8" customWidth="1"/>
    <col min="5" max="5" width="9.6640625" customWidth="1"/>
    <col min="6" max="6" width="8" customWidth="1"/>
    <col min="7" max="7" width="9.6640625" customWidth="1"/>
    <col min="8" max="8" width="16.44140625" bestFit="1" customWidth="1"/>
    <col min="9" max="9" width="12.5546875" bestFit="1" customWidth="1"/>
    <col min="10" max="10" width="11.88671875" customWidth="1"/>
  </cols>
  <sheetData>
    <row r="1" spans="2:10" ht="15" thickBot="1" x14ac:dyDescent="0.35">
      <c r="C1" s="5" t="s">
        <v>11</v>
      </c>
      <c r="D1" s="5"/>
      <c r="E1" s="5"/>
      <c r="F1" s="5"/>
      <c r="G1" s="5"/>
      <c r="H1" t="s">
        <v>24</v>
      </c>
      <c r="J1" s="2" t="s">
        <v>10</v>
      </c>
    </row>
    <row r="2" spans="2:10" ht="15" thickBot="1" x14ac:dyDescent="0.35">
      <c r="B2" s="49" t="s">
        <v>23</v>
      </c>
      <c r="C2" s="14"/>
      <c r="D2" s="15" t="s">
        <v>0</v>
      </c>
      <c r="E2" s="15" t="s">
        <v>1</v>
      </c>
      <c r="F2" s="15" t="s">
        <v>2</v>
      </c>
      <c r="G2" s="16" t="s">
        <v>3</v>
      </c>
      <c r="H2" s="27" t="s">
        <v>6</v>
      </c>
      <c r="I2" s="28" t="s">
        <v>8</v>
      </c>
      <c r="J2" s="29" t="s">
        <v>9</v>
      </c>
    </row>
    <row r="3" spans="2:10" x14ac:dyDescent="0.3">
      <c r="B3" s="50"/>
      <c r="C3" s="17" t="s">
        <v>0</v>
      </c>
      <c r="D3" s="20">
        <v>1</v>
      </c>
      <c r="E3" s="1">
        <f>1/5</f>
        <v>0.2</v>
      </c>
      <c r="F3" s="1">
        <v>3</v>
      </c>
      <c r="G3" s="10">
        <v>4</v>
      </c>
      <c r="H3" s="26">
        <f>D3*E3*F3*G3</f>
        <v>2.4000000000000004</v>
      </c>
      <c r="I3" s="32">
        <f>H3^(1/4)</f>
        <v>1.2446659545769567</v>
      </c>
      <c r="J3" s="35">
        <f>I3/$I$7</f>
        <v>0.19617158806108989</v>
      </c>
    </row>
    <row r="4" spans="2:10" x14ac:dyDescent="0.3">
      <c r="B4" s="50"/>
      <c r="C4" s="17" t="s">
        <v>1</v>
      </c>
      <c r="D4" s="1">
        <v>5</v>
      </c>
      <c r="E4" s="20">
        <v>1</v>
      </c>
      <c r="F4" s="1">
        <v>9</v>
      </c>
      <c r="G4" s="10">
        <v>7</v>
      </c>
      <c r="H4" s="22">
        <f t="shared" ref="H4:H6" si="0">D4*E4*F4*G4</f>
        <v>315</v>
      </c>
      <c r="I4" s="33">
        <f t="shared" ref="I4:I6" si="1">H4^(1/4)</f>
        <v>4.2128659306105209</v>
      </c>
      <c r="J4" s="36">
        <f t="shared" ref="J4:J6" si="2">I4/$I$7</f>
        <v>0.66398907824005138</v>
      </c>
    </row>
    <row r="5" spans="2:10" x14ac:dyDescent="0.3">
      <c r="B5" s="50"/>
      <c r="C5" s="17" t="s">
        <v>2</v>
      </c>
      <c r="D5" s="1">
        <f>1/3</f>
        <v>0.33333333333333331</v>
      </c>
      <c r="E5" s="1">
        <f>1/9</f>
        <v>0.1111111111111111</v>
      </c>
      <c r="F5" s="20">
        <v>1</v>
      </c>
      <c r="G5" s="10">
        <v>2</v>
      </c>
      <c r="H5" s="22">
        <f t="shared" si="0"/>
        <v>7.407407407407407E-2</v>
      </c>
      <c r="I5" s="33">
        <f t="shared" si="1"/>
        <v>0.52169486002442911</v>
      </c>
      <c r="J5" s="36">
        <f t="shared" si="2"/>
        <v>8.2224237594001409E-2</v>
      </c>
    </row>
    <row r="6" spans="2:10" ht="15" thickBot="1" x14ac:dyDescent="0.35">
      <c r="B6" s="31"/>
      <c r="C6" s="18" t="s">
        <v>3</v>
      </c>
      <c r="D6" s="12">
        <f>1/4</f>
        <v>0.25</v>
      </c>
      <c r="E6" s="12">
        <f>1/7</f>
        <v>0.14285714285714285</v>
      </c>
      <c r="F6" s="12">
        <f>1/2</f>
        <v>0.5</v>
      </c>
      <c r="G6" s="21">
        <v>1</v>
      </c>
      <c r="H6" s="23">
        <f t="shared" si="0"/>
        <v>1.7857142857142856E-2</v>
      </c>
      <c r="I6" s="34">
        <f t="shared" si="1"/>
        <v>0.36555522285451231</v>
      </c>
      <c r="J6" s="37">
        <f t="shared" si="2"/>
        <v>5.7615096104857287E-2</v>
      </c>
    </row>
    <row r="7" spans="2:10" x14ac:dyDescent="0.3">
      <c r="H7" s="24" t="s">
        <v>7</v>
      </c>
      <c r="I7" s="25">
        <f>SUM(I3:I6)</f>
        <v>6.3447819680664193</v>
      </c>
    </row>
    <row r="8" spans="2:10" ht="15" thickBot="1" x14ac:dyDescent="0.35">
      <c r="C8" s="4" t="s">
        <v>11</v>
      </c>
      <c r="D8" s="4"/>
      <c r="E8" s="4"/>
      <c r="F8" s="4"/>
      <c r="H8" t="s">
        <v>13</v>
      </c>
      <c r="J8" t="s">
        <v>12</v>
      </c>
    </row>
    <row r="9" spans="2:10" x14ac:dyDescent="0.3">
      <c r="B9" s="49" t="s">
        <v>4</v>
      </c>
      <c r="C9" s="20">
        <v>1</v>
      </c>
      <c r="D9" s="1">
        <f>1/5</f>
        <v>0.2</v>
      </c>
      <c r="E9" s="1">
        <v>3</v>
      </c>
      <c r="F9" s="10">
        <v>4</v>
      </c>
      <c r="G9" s="3" t="s">
        <v>5</v>
      </c>
      <c r="H9" s="38">
        <v>0.19617158806108989</v>
      </c>
      <c r="I9" s="30" t="s">
        <v>16</v>
      </c>
      <c r="J9" s="41">
        <f>C9*H9+D9*H10+E9*H11+F9*H12</f>
        <v>0.80610250091053359</v>
      </c>
    </row>
    <row r="10" spans="2:10" x14ac:dyDescent="0.3">
      <c r="B10" s="50"/>
      <c r="C10" s="1">
        <v>5</v>
      </c>
      <c r="D10" s="20">
        <v>1</v>
      </c>
      <c r="E10" s="1">
        <v>9</v>
      </c>
      <c r="F10" s="10">
        <v>7</v>
      </c>
      <c r="G10" s="3"/>
      <c r="H10" s="39">
        <v>0.66398907824005138</v>
      </c>
      <c r="I10" s="30"/>
      <c r="J10" s="42">
        <f>C10*H9+D10*H10+E10*H11+F10*H12</f>
        <v>2.7881708296255145</v>
      </c>
    </row>
    <row r="11" spans="2:10" x14ac:dyDescent="0.3">
      <c r="B11" s="50"/>
      <c r="C11" s="1">
        <f>1/3</f>
        <v>0.33333333333333331</v>
      </c>
      <c r="D11" s="1">
        <f>1/9</f>
        <v>0.1111111111111111</v>
      </c>
      <c r="E11" s="20">
        <v>1</v>
      </c>
      <c r="F11" s="10">
        <v>2</v>
      </c>
      <c r="G11" s="3"/>
      <c r="H11" s="39">
        <v>8.2224237594001409E-2</v>
      </c>
      <c r="I11" s="30"/>
      <c r="J11" s="42">
        <f>C11*H9+D11*H10+E11*H11+F11*H12</f>
        <v>0.33662152340630719</v>
      </c>
    </row>
    <row r="12" spans="2:10" ht="15" thickBot="1" x14ac:dyDescent="0.35">
      <c r="B12" s="50"/>
      <c r="C12" s="12">
        <f>1/4</f>
        <v>0.25</v>
      </c>
      <c r="D12" s="12">
        <f>1/7</f>
        <v>0.14285714285714285</v>
      </c>
      <c r="E12" s="12">
        <f>1/2</f>
        <v>0.5</v>
      </c>
      <c r="F12" s="21">
        <v>1</v>
      </c>
      <c r="G12" s="3"/>
      <c r="H12" s="40">
        <v>5.7615096104857287E-2</v>
      </c>
      <c r="I12" s="30"/>
      <c r="J12" s="43">
        <f>C12*H9+D12*H10+E12*H11+F12*H12</f>
        <v>0.24262569452285207</v>
      </c>
    </row>
    <row r="14" spans="2:10" ht="15" thickBot="1" x14ac:dyDescent="0.35">
      <c r="C14" t="s">
        <v>12</v>
      </c>
      <c r="E14" t="s">
        <v>13</v>
      </c>
      <c r="G14" t="s">
        <v>14</v>
      </c>
    </row>
    <row r="15" spans="2:10" x14ac:dyDescent="0.3">
      <c r="C15" s="44">
        <v>0.80610250091053359</v>
      </c>
      <c r="D15" s="30" t="s">
        <v>15</v>
      </c>
      <c r="E15" s="38">
        <v>0.19617158806108989</v>
      </c>
      <c r="F15" s="30" t="s">
        <v>16</v>
      </c>
      <c r="G15" s="47">
        <f>C15/E15</f>
        <v>4.1091704913940177</v>
      </c>
    </row>
    <row r="16" spans="2:10" x14ac:dyDescent="0.3">
      <c r="C16" s="45">
        <v>2.7881708296255145</v>
      </c>
      <c r="D16" s="30"/>
      <c r="E16" s="39">
        <v>0.66398907824005138</v>
      </c>
      <c r="F16" s="30"/>
      <c r="G16" s="48">
        <f t="shared" ref="G16:G18" si="3">C16/E16</f>
        <v>4.1991215232270882</v>
      </c>
    </row>
    <row r="17" spans="2:7" x14ac:dyDescent="0.3">
      <c r="C17" s="45">
        <v>0.33662152340630719</v>
      </c>
      <c r="D17" s="30"/>
      <c r="E17" s="39">
        <v>8.2224237594001409E-2</v>
      </c>
      <c r="F17" s="30"/>
      <c r="G17" s="48">
        <f t="shared" si="3"/>
        <v>4.0939452071108668</v>
      </c>
    </row>
    <row r="18" spans="2:7" ht="15" thickBot="1" x14ac:dyDescent="0.35">
      <c r="C18" s="46">
        <v>0.24262569452285207</v>
      </c>
      <c r="D18" s="30"/>
      <c r="E18" s="40">
        <v>5.7615096104857287E-2</v>
      </c>
      <c r="F18" s="30"/>
      <c r="G18" s="48">
        <f t="shared" si="3"/>
        <v>4.2111479616606475</v>
      </c>
    </row>
    <row r="19" spans="2:7" x14ac:dyDescent="0.3">
      <c r="F19" s="6" t="s">
        <v>7</v>
      </c>
      <c r="G19" s="8">
        <f>SUM(G15:G18)</f>
        <v>16.613385183392619</v>
      </c>
    </row>
    <row r="20" spans="2:7" ht="15" thickBot="1" x14ac:dyDescent="0.35">
      <c r="F20" s="11" t="s">
        <v>17</v>
      </c>
      <c r="G20" s="13">
        <f>G19/4</f>
        <v>4.1533462958481548</v>
      </c>
    </row>
    <row r="22" spans="2:7" x14ac:dyDescent="0.3">
      <c r="B22" t="s">
        <v>18</v>
      </c>
      <c r="C22" t="s">
        <v>19</v>
      </c>
    </row>
    <row r="23" spans="2:7" x14ac:dyDescent="0.3">
      <c r="C23">
        <f>(G20-4)/(4-1)</f>
        <v>5.1115431949384948E-2</v>
      </c>
    </row>
    <row r="25" spans="2:7" x14ac:dyDescent="0.3">
      <c r="B25" t="s">
        <v>20</v>
      </c>
      <c r="C25" t="s">
        <v>21</v>
      </c>
    </row>
    <row r="26" spans="2:7" x14ac:dyDescent="0.3">
      <c r="C26">
        <f>C23/0.9</f>
        <v>5.6794924388205499E-2</v>
      </c>
      <c r="D26" t="s">
        <v>22</v>
      </c>
    </row>
  </sheetData>
  <mergeCells count="8">
    <mergeCell ref="I9:I12"/>
    <mergeCell ref="B9:B12"/>
    <mergeCell ref="G9:G12"/>
    <mergeCell ref="C1:G1"/>
    <mergeCell ref="C8:F8"/>
    <mergeCell ref="D15:D18"/>
    <mergeCell ref="F15:F18"/>
    <mergeCell ref="B2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H18" sqref="H18:I18"/>
    </sheetView>
  </sheetViews>
  <sheetFormatPr defaultRowHeight="14.4" x14ac:dyDescent="0.3"/>
  <cols>
    <col min="2" max="2" width="15.5546875" bestFit="1" customWidth="1"/>
    <col min="4" max="4" width="8" customWidth="1"/>
    <col min="5" max="5" width="9.6640625" customWidth="1"/>
    <col min="6" max="6" width="8" customWidth="1"/>
    <col min="7" max="7" width="9.6640625" customWidth="1"/>
    <col min="8" max="8" width="16.44140625" bestFit="1" customWidth="1"/>
    <col min="9" max="9" width="12.5546875" bestFit="1" customWidth="1"/>
    <col min="10" max="10" width="11.88671875" customWidth="1"/>
  </cols>
  <sheetData>
    <row r="1" spans="2:10" ht="15" thickBot="1" x14ac:dyDescent="0.35">
      <c r="C1" s="5" t="s">
        <v>11</v>
      </c>
      <c r="D1" s="5"/>
      <c r="E1" s="5"/>
      <c r="F1" s="5"/>
      <c r="G1" s="5"/>
      <c r="H1" t="s">
        <v>24</v>
      </c>
      <c r="J1" s="2" t="s">
        <v>10</v>
      </c>
    </row>
    <row r="2" spans="2:10" ht="15" thickBot="1" x14ac:dyDescent="0.35">
      <c r="B2" s="49" t="s">
        <v>23</v>
      </c>
      <c r="C2" s="14"/>
      <c r="D2" s="15" t="s">
        <v>0</v>
      </c>
      <c r="E2" s="15" t="s">
        <v>1</v>
      </c>
      <c r="F2" s="15" t="s">
        <v>2</v>
      </c>
      <c r="G2" s="16" t="s">
        <v>3</v>
      </c>
      <c r="H2" s="27" t="s">
        <v>6</v>
      </c>
      <c r="I2" s="28" t="s">
        <v>8</v>
      </c>
      <c r="J2" s="29" t="s">
        <v>9</v>
      </c>
    </row>
    <row r="3" spans="2:10" x14ac:dyDescent="0.3">
      <c r="B3" s="50"/>
      <c r="C3" s="17" t="s">
        <v>0</v>
      </c>
      <c r="D3" s="20">
        <v>1</v>
      </c>
      <c r="E3" s="1">
        <v>1</v>
      </c>
      <c r="F3" s="1">
        <v>1</v>
      </c>
      <c r="G3" s="10">
        <v>1</v>
      </c>
      <c r="H3" s="26">
        <f>D3*E3*F3*G3</f>
        <v>1</v>
      </c>
      <c r="I3" s="32">
        <f>H3^(1/4)</f>
        <v>1</v>
      </c>
      <c r="J3" s="35">
        <f>I3/$I$7</f>
        <v>0.25</v>
      </c>
    </row>
    <row r="4" spans="2:10" x14ac:dyDescent="0.3">
      <c r="B4" s="50"/>
      <c r="C4" s="17" t="s">
        <v>1</v>
      </c>
      <c r="D4" s="1">
        <v>1</v>
      </c>
      <c r="E4" s="20">
        <v>1</v>
      </c>
      <c r="F4" s="1">
        <v>1</v>
      </c>
      <c r="G4" s="10">
        <v>1</v>
      </c>
      <c r="H4" s="22">
        <f t="shared" ref="H4:H6" si="0">D4*E4*F4*G4</f>
        <v>1</v>
      </c>
      <c r="I4" s="33">
        <f t="shared" ref="I4:I6" si="1">H4^(1/4)</f>
        <v>1</v>
      </c>
      <c r="J4" s="36">
        <f t="shared" ref="J4:J6" si="2">I4/$I$7</f>
        <v>0.25</v>
      </c>
    </row>
    <row r="5" spans="2:10" x14ac:dyDescent="0.3">
      <c r="B5" s="50"/>
      <c r="C5" s="17" t="s">
        <v>2</v>
      </c>
      <c r="D5" s="1">
        <v>1</v>
      </c>
      <c r="E5" s="1">
        <v>1</v>
      </c>
      <c r="F5" s="20">
        <v>1</v>
      </c>
      <c r="G5" s="10">
        <v>1</v>
      </c>
      <c r="H5" s="22">
        <f t="shared" si="0"/>
        <v>1</v>
      </c>
      <c r="I5" s="33">
        <f t="shared" si="1"/>
        <v>1</v>
      </c>
      <c r="J5" s="36">
        <f t="shared" si="2"/>
        <v>0.25</v>
      </c>
    </row>
    <row r="6" spans="2:10" ht="15" thickBot="1" x14ac:dyDescent="0.35">
      <c r="B6" s="31"/>
      <c r="C6" s="18" t="s">
        <v>3</v>
      </c>
      <c r="D6" s="12">
        <v>1</v>
      </c>
      <c r="E6" s="12">
        <v>1</v>
      </c>
      <c r="F6" s="12">
        <v>1</v>
      </c>
      <c r="G6" s="21">
        <v>1</v>
      </c>
      <c r="H6" s="23">
        <f t="shared" si="0"/>
        <v>1</v>
      </c>
      <c r="I6" s="34">
        <f t="shared" si="1"/>
        <v>1</v>
      </c>
      <c r="J6" s="37">
        <f t="shared" si="2"/>
        <v>0.25</v>
      </c>
    </row>
    <row r="7" spans="2:10" x14ac:dyDescent="0.3">
      <c r="H7" s="24" t="s">
        <v>7</v>
      </c>
      <c r="I7" s="25">
        <f>SUM(I3:I6)</f>
        <v>4</v>
      </c>
    </row>
    <row r="8" spans="2:10" ht="15" thickBot="1" x14ac:dyDescent="0.35">
      <c r="C8" s="4" t="s">
        <v>11</v>
      </c>
      <c r="D8" s="4"/>
      <c r="E8" s="4"/>
      <c r="F8" s="4"/>
      <c r="H8" t="s">
        <v>13</v>
      </c>
      <c r="J8" t="s">
        <v>12</v>
      </c>
    </row>
    <row r="9" spans="2:10" x14ac:dyDescent="0.3">
      <c r="B9" s="49" t="s">
        <v>4</v>
      </c>
      <c r="C9" s="20">
        <v>1</v>
      </c>
      <c r="D9" s="1">
        <v>1</v>
      </c>
      <c r="E9" s="1">
        <v>1</v>
      </c>
      <c r="F9" s="10">
        <v>1</v>
      </c>
      <c r="G9" s="3" t="s">
        <v>5</v>
      </c>
      <c r="H9" s="35">
        <v>0.25</v>
      </c>
      <c r="I9" s="30" t="s">
        <v>16</v>
      </c>
      <c r="J9" s="41">
        <f>C9*H9+D9*H10+E9*H11+F9*H12</f>
        <v>1</v>
      </c>
    </row>
    <row r="10" spans="2:10" x14ac:dyDescent="0.3">
      <c r="B10" s="50"/>
      <c r="C10" s="1">
        <v>1</v>
      </c>
      <c r="D10" s="20">
        <v>1</v>
      </c>
      <c r="E10" s="1">
        <v>1</v>
      </c>
      <c r="F10" s="10">
        <v>1</v>
      </c>
      <c r="G10" s="3"/>
      <c r="H10" s="36">
        <v>0.25</v>
      </c>
      <c r="I10" s="30"/>
      <c r="J10" s="42">
        <f>C10*H9+D10*H10+E10*H11+F10*H12</f>
        <v>1</v>
      </c>
    </row>
    <row r="11" spans="2:10" x14ac:dyDescent="0.3">
      <c r="B11" s="50"/>
      <c r="C11" s="1">
        <v>1</v>
      </c>
      <c r="D11" s="1">
        <v>1</v>
      </c>
      <c r="E11" s="20">
        <v>1</v>
      </c>
      <c r="F11" s="10">
        <v>1</v>
      </c>
      <c r="G11" s="3"/>
      <c r="H11" s="36">
        <v>0.25</v>
      </c>
      <c r="I11" s="30"/>
      <c r="J11" s="42">
        <f>C11*H9+D11*H10+E11*H11+F11*H12</f>
        <v>1</v>
      </c>
    </row>
    <row r="12" spans="2:10" ht="15" thickBot="1" x14ac:dyDescent="0.35">
      <c r="B12" s="50"/>
      <c r="C12" s="12">
        <v>1</v>
      </c>
      <c r="D12" s="12">
        <v>1</v>
      </c>
      <c r="E12" s="12">
        <v>1</v>
      </c>
      <c r="F12" s="21">
        <v>1</v>
      </c>
      <c r="G12" s="3"/>
      <c r="H12" s="37">
        <v>0.25</v>
      </c>
      <c r="I12" s="30"/>
      <c r="J12" s="43">
        <f>C12*H9+D12*H10+E12*H11+F12*H12</f>
        <v>1</v>
      </c>
    </row>
    <row r="14" spans="2:10" ht="15" thickBot="1" x14ac:dyDescent="0.35">
      <c r="C14" t="s">
        <v>12</v>
      </c>
      <c r="E14" t="s">
        <v>13</v>
      </c>
      <c r="G14" t="s">
        <v>14</v>
      </c>
    </row>
    <row r="15" spans="2:10" x14ac:dyDescent="0.3">
      <c r="C15" s="44">
        <v>1</v>
      </c>
      <c r="D15" s="30" t="s">
        <v>15</v>
      </c>
      <c r="E15" s="38">
        <v>0.25</v>
      </c>
      <c r="F15" s="30" t="s">
        <v>16</v>
      </c>
      <c r="G15" s="47">
        <f>C15/E15</f>
        <v>4</v>
      </c>
    </row>
    <row r="16" spans="2:10" x14ac:dyDescent="0.3">
      <c r="C16" s="45">
        <v>1</v>
      </c>
      <c r="D16" s="30"/>
      <c r="E16" s="39">
        <v>0.25</v>
      </c>
      <c r="F16" s="30"/>
      <c r="G16" s="48">
        <f t="shared" ref="G16:G18" si="3">C16/E16</f>
        <v>4</v>
      </c>
    </row>
    <row r="17" spans="2:7" x14ac:dyDescent="0.3">
      <c r="C17" s="45">
        <v>1</v>
      </c>
      <c r="D17" s="30"/>
      <c r="E17" s="39">
        <v>0.25</v>
      </c>
      <c r="F17" s="30"/>
      <c r="G17" s="48">
        <f t="shared" si="3"/>
        <v>4</v>
      </c>
    </row>
    <row r="18" spans="2:7" ht="15" thickBot="1" x14ac:dyDescent="0.35">
      <c r="C18" s="46">
        <v>1</v>
      </c>
      <c r="D18" s="30"/>
      <c r="E18" s="40">
        <v>0.25</v>
      </c>
      <c r="F18" s="30"/>
      <c r="G18" s="48">
        <f t="shared" si="3"/>
        <v>4</v>
      </c>
    </row>
    <row r="19" spans="2:7" x14ac:dyDescent="0.3">
      <c r="F19" s="6" t="s">
        <v>7</v>
      </c>
      <c r="G19" s="8">
        <f>SUM(G15:G18)</f>
        <v>16</v>
      </c>
    </row>
    <row r="20" spans="2:7" ht="15" thickBot="1" x14ac:dyDescent="0.35">
      <c r="F20" s="11" t="s">
        <v>17</v>
      </c>
      <c r="G20" s="13">
        <f>G19/4</f>
        <v>4</v>
      </c>
    </row>
    <row r="22" spans="2:7" x14ac:dyDescent="0.3">
      <c r="B22" t="s">
        <v>18</v>
      </c>
      <c r="C22" t="s">
        <v>19</v>
      </c>
    </row>
    <row r="23" spans="2:7" x14ac:dyDescent="0.3">
      <c r="C23">
        <f>(G20-4)/(4-1)</f>
        <v>0</v>
      </c>
    </row>
    <row r="25" spans="2:7" x14ac:dyDescent="0.3">
      <c r="B25" t="s">
        <v>20</v>
      </c>
      <c r="C25" t="s">
        <v>21</v>
      </c>
    </row>
    <row r="26" spans="2:7" x14ac:dyDescent="0.3">
      <c r="C26">
        <f>C23/0.9</f>
        <v>0</v>
      </c>
      <c r="D26" t="s">
        <v>22</v>
      </c>
    </row>
  </sheetData>
  <mergeCells count="8">
    <mergeCell ref="D15:D18"/>
    <mergeCell ref="F15:F18"/>
    <mergeCell ref="C1:G1"/>
    <mergeCell ref="B2:B5"/>
    <mergeCell ref="C8:F8"/>
    <mergeCell ref="B9:B12"/>
    <mergeCell ref="G9:G12"/>
    <mergeCell ref="I9:I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G9" sqref="G9:G12"/>
    </sheetView>
  </sheetViews>
  <sheetFormatPr defaultRowHeight="14.4" x14ac:dyDescent="0.3"/>
  <cols>
    <col min="2" max="2" width="15.5546875" bestFit="1" customWidth="1"/>
    <col min="3" max="3" width="11.5546875" bestFit="1" customWidth="1"/>
    <col min="4" max="4" width="8" customWidth="1"/>
    <col min="5" max="5" width="9.6640625" customWidth="1"/>
    <col min="6" max="6" width="8" customWidth="1"/>
    <col min="7" max="7" width="9.6640625" customWidth="1"/>
    <col min="8" max="8" width="16.44140625" bestFit="1" customWidth="1"/>
    <col min="9" max="9" width="12.5546875" bestFit="1" customWidth="1"/>
    <col min="10" max="10" width="11.88671875" customWidth="1"/>
  </cols>
  <sheetData>
    <row r="1" spans="2:10" ht="15" thickBot="1" x14ac:dyDescent="0.35">
      <c r="C1" s="5" t="s">
        <v>11</v>
      </c>
      <c r="D1" s="5"/>
      <c r="E1" s="5"/>
      <c r="F1" s="5"/>
      <c r="G1" s="5"/>
      <c r="H1" t="s">
        <v>24</v>
      </c>
      <c r="J1" s="2" t="s">
        <v>26</v>
      </c>
    </row>
    <row r="2" spans="2:10" ht="15" thickBot="1" x14ac:dyDescent="0.35">
      <c r="B2" s="49" t="s">
        <v>23</v>
      </c>
      <c r="C2" s="14"/>
      <c r="D2" s="15" t="s">
        <v>0</v>
      </c>
      <c r="E2" s="15" t="s">
        <v>1</v>
      </c>
      <c r="F2" s="15" t="s">
        <v>2</v>
      </c>
      <c r="G2" s="16" t="s">
        <v>3</v>
      </c>
      <c r="H2" s="27" t="s">
        <v>6</v>
      </c>
      <c r="I2" s="28" t="s">
        <v>8</v>
      </c>
      <c r="J2" s="29" t="s">
        <v>9</v>
      </c>
    </row>
    <row r="3" spans="2:10" x14ac:dyDescent="0.3">
      <c r="B3" s="50"/>
      <c r="C3" s="17" t="s">
        <v>0</v>
      </c>
      <c r="D3" s="20">
        <v>1</v>
      </c>
      <c r="E3" s="1">
        <f>1/5</f>
        <v>0.2</v>
      </c>
      <c r="F3" s="19">
        <f>1/9</f>
        <v>0.1111111111111111</v>
      </c>
      <c r="G3" s="10">
        <v>4</v>
      </c>
      <c r="H3" s="26">
        <f>D3*E3*F3*G3</f>
        <v>8.8888888888888892E-2</v>
      </c>
      <c r="I3" s="32">
        <f>H3^(1/4)</f>
        <v>0.54602417254181335</v>
      </c>
      <c r="J3" s="35">
        <f>I3/$I$7</f>
        <v>8.648309004074714E-2</v>
      </c>
    </row>
    <row r="4" spans="2:10" x14ac:dyDescent="0.3">
      <c r="B4" s="50"/>
      <c r="C4" s="17" t="s">
        <v>1</v>
      </c>
      <c r="D4" s="1">
        <v>5</v>
      </c>
      <c r="E4" s="20">
        <v>1</v>
      </c>
      <c r="F4" s="1">
        <v>9</v>
      </c>
      <c r="G4" s="10">
        <v>7</v>
      </c>
      <c r="H4" s="22">
        <f t="shared" ref="H4:H6" si="0">D4*E4*F4*G4</f>
        <v>315</v>
      </c>
      <c r="I4" s="33">
        <f t="shared" ref="I4:I6" si="1">H4^(1/4)</f>
        <v>4.2128659306105209</v>
      </c>
      <c r="J4" s="36">
        <f t="shared" ref="J4:J6" si="2">I4/$I$7</f>
        <v>0.6672628830890911</v>
      </c>
    </row>
    <row r="5" spans="2:10" x14ac:dyDescent="0.3">
      <c r="B5" s="50"/>
      <c r="C5" s="17" t="s">
        <v>2</v>
      </c>
      <c r="D5" s="19">
        <v>9</v>
      </c>
      <c r="E5" s="1">
        <f>1/9</f>
        <v>0.1111111111111111</v>
      </c>
      <c r="F5" s="20">
        <v>1</v>
      </c>
      <c r="G5" s="10">
        <v>2</v>
      </c>
      <c r="H5" s="22">
        <f t="shared" si="0"/>
        <v>2</v>
      </c>
      <c r="I5" s="33">
        <f t="shared" si="1"/>
        <v>1.189207115002721</v>
      </c>
      <c r="J5" s="36">
        <f t="shared" si="2"/>
        <v>0.18835485895269904</v>
      </c>
    </row>
    <row r="6" spans="2:10" ht="15" thickBot="1" x14ac:dyDescent="0.35">
      <c r="B6" s="31"/>
      <c r="C6" s="18" t="s">
        <v>3</v>
      </c>
      <c r="D6" s="12">
        <f>1/4</f>
        <v>0.25</v>
      </c>
      <c r="E6" s="12">
        <f>1/7</f>
        <v>0.14285714285714285</v>
      </c>
      <c r="F6" s="12">
        <f>1/2</f>
        <v>0.5</v>
      </c>
      <c r="G6" s="21">
        <v>1</v>
      </c>
      <c r="H6" s="23">
        <f t="shared" si="0"/>
        <v>1.7857142857142856E-2</v>
      </c>
      <c r="I6" s="34">
        <f t="shared" si="1"/>
        <v>0.36555522285451231</v>
      </c>
      <c r="J6" s="37">
        <f t="shared" si="2"/>
        <v>5.7899167917462878E-2</v>
      </c>
    </row>
    <row r="7" spans="2:10" x14ac:dyDescent="0.3">
      <c r="H7" s="24" t="s">
        <v>7</v>
      </c>
      <c r="I7" s="25">
        <f>SUM(I3:I6)</f>
        <v>6.3136524410095669</v>
      </c>
    </row>
    <row r="8" spans="2:10" ht="15" thickBot="1" x14ac:dyDescent="0.35">
      <c r="C8" s="4" t="s">
        <v>11</v>
      </c>
      <c r="D8" s="4"/>
      <c r="E8" s="4"/>
      <c r="F8" s="4"/>
      <c r="H8" s="2" t="s">
        <v>26</v>
      </c>
      <c r="J8" t="s">
        <v>12</v>
      </c>
    </row>
    <row r="9" spans="2:10" x14ac:dyDescent="0.3">
      <c r="B9" s="49" t="s">
        <v>27</v>
      </c>
      <c r="C9" s="20">
        <v>1</v>
      </c>
      <c r="D9" s="1">
        <f>1/5</f>
        <v>0.2</v>
      </c>
      <c r="E9" s="19">
        <f>1/9</f>
        <v>0.1111111111111111</v>
      </c>
      <c r="F9" s="10">
        <v>4</v>
      </c>
      <c r="G9" s="3" t="s">
        <v>5</v>
      </c>
      <c r="H9" s="38">
        <f>J3</f>
        <v>8.648309004074714E-2</v>
      </c>
      <c r="I9" s="30" t="s">
        <v>16</v>
      </c>
      <c r="J9" s="41">
        <f>C9*H9+D9*H10+E9*H11+F9*H12</f>
        <v>0.47246065598982789</v>
      </c>
    </row>
    <row r="10" spans="2:10" x14ac:dyDescent="0.3">
      <c r="B10" s="50"/>
      <c r="C10" s="1">
        <v>5</v>
      </c>
      <c r="D10" s="20">
        <v>1</v>
      </c>
      <c r="E10" s="1">
        <v>9</v>
      </c>
      <c r="F10" s="10">
        <v>7</v>
      </c>
      <c r="G10" s="3"/>
      <c r="H10" s="39">
        <f>J4</f>
        <v>0.6672628830890911</v>
      </c>
      <c r="I10" s="30"/>
      <c r="J10" s="42">
        <f>C10*H9+D10*H10+E10*H11+F10*H12</f>
        <v>3.2001662392893588</v>
      </c>
    </row>
    <row r="11" spans="2:10" x14ac:dyDescent="0.3">
      <c r="B11" s="50"/>
      <c r="C11" s="19">
        <v>9</v>
      </c>
      <c r="D11" s="1">
        <f>1/9</f>
        <v>0.1111111111111111</v>
      </c>
      <c r="E11" s="20">
        <v>1</v>
      </c>
      <c r="F11" s="10">
        <v>2</v>
      </c>
      <c r="G11" s="3"/>
      <c r="H11" s="39">
        <f>J5</f>
        <v>0.18835485895269904</v>
      </c>
      <c r="I11" s="30"/>
      <c r="J11" s="42">
        <f>C11*H9+D11*H10+E11*H11+F11*H12</f>
        <v>1.1566413254975814</v>
      </c>
    </row>
    <row r="12" spans="2:10" ht="15" thickBot="1" x14ac:dyDescent="0.35">
      <c r="B12" s="50"/>
      <c r="C12" s="12">
        <f>1/4</f>
        <v>0.25</v>
      </c>
      <c r="D12" s="12">
        <f>1/7</f>
        <v>0.14285714285714285</v>
      </c>
      <c r="E12" s="12">
        <f>1/2</f>
        <v>0.5</v>
      </c>
      <c r="F12" s="21">
        <v>1</v>
      </c>
      <c r="G12" s="3"/>
      <c r="H12" s="40">
        <f>J6</f>
        <v>5.7899167917462878E-2</v>
      </c>
      <c r="I12" s="30"/>
      <c r="J12" s="43">
        <f>C12*H9+D12*H10+E12*H11+F12*H12</f>
        <v>0.26902063891672645</v>
      </c>
    </row>
    <row r="14" spans="2:10" ht="15" thickBot="1" x14ac:dyDescent="0.35">
      <c r="C14" t="s">
        <v>12</v>
      </c>
      <c r="E14" t="s">
        <v>13</v>
      </c>
      <c r="G14" t="s">
        <v>14</v>
      </c>
    </row>
    <row r="15" spans="2:10" x14ac:dyDescent="0.3">
      <c r="C15" s="41">
        <f>J9</f>
        <v>0.47246065598982789</v>
      </c>
      <c r="D15" s="30" t="s">
        <v>15</v>
      </c>
      <c r="E15" s="38">
        <f>J3</f>
        <v>8.648309004074714E-2</v>
      </c>
      <c r="F15" s="30" t="s">
        <v>16</v>
      </c>
      <c r="G15" s="47">
        <f>C15/E15</f>
        <v>5.4630408761669429</v>
      </c>
    </row>
    <row r="16" spans="2:10" x14ac:dyDescent="0.3">
      <c r="C16" s="42">
        <f>J10</f>
        <v>3.2001662392893588</v>
      </c>
      <c r="D16" s="30"/>
      <c r="E16" s="39">
        <f>J4</f>
        <v>0.6672628830890911</v>
      </c>
      <c r="F16" s="30"/>
      <c r="G16" s="48">
        <f t="shared" ref="G16:G18" si="3">C16/E16</f>
        <v>4.7959602135730988</v>
      </c>
    </row>
    <row r="17" spans="2:7" x14ac:dyDescent="0.3">
      <c r="C17" s="42">
        <f>J11</f>
        <v>1.1566413254975814</v>
      </c>
      <c r="D17" s="30"/>
      <c r="E17" s="39">
        <f>J5</f>
        <v>0.18835485895269904</v>
      </c>
      <c r="F17" s="30"/>
      <c r="G17" s="48">
        <f t="shared" si="3"/>
        <v>6.1407565057190538</v>
      </c>
    </row>
    <row r="18" spans="2:7" ht="15" thickBot="1" x14ac:dyDescent="0.35">
      <c r="C18" s="43">
        <f>J12</f>
        <v>0.26902063891672645</v>
      </c>
      <c r="D18" s="30"/>
      <c r="E18" s="40">
        <f>J6</f>
        <v>5.7899167917462878E-2</v>
      </c>
      <c r="F18" s="30"/>
      <c r="G18" s="48">
        <f t="shared" si="3"/>
        <v>4.6463645090759167</v>
      </c>
    </row>
    <row r="19" spans="2:7" x14ac:dyDescent="0.3">
      <c r="F19" s="6" t="s">
        <v>7</v>
      </c>
      <c r="G19" s="52">
        <f>SUM(G15:G18)</f>
        <v>21.046122104535012</v>
      </c>
    </row>
    <row r="20" spans="2:7" ht="15" thickBot="1" x14ac:dyDescent="0.35">
      <c r="F20" s="11" t="s">
        <v>17</v>
      </c>
      <c r="G20" s="13">
        <f>G19/4</f>
        <v>5.261530526133753</v>
      </c>
    </row>
    <row r="22" spans="2:7" x14ac:dyDescent="0.3">
      <c r="B22" t="s">
        <v>18</v>
      </c>
      <c r="C22" t="s">
        <v>19</v>
      </c>
    </row>
    <row r="23" spans="2:7" x14ac:dyDescent="0.3">
      <c r="C23">
        <f>(G20-4)/(4-1)</f>
        <v>0.42051017537791768</v>
      </c>
    </row>
    <row r="25" spans="2:7" x14ac:dyDescent="0.3">
      <c r="B25" t="s">
        <v>20</v>
      </c>
      <c r="C25" t="s">
        <v>21</v>
      </c>
    </row>
    <row r="26" spans="2:7" x14ac:dyDescent="0.3">
      <c r="C26" s="51">
        <f>C23/0.9</f>
        <v>0.46723352819768632</v>
      </c>
      <c r="D26" t="s">
        <v>25</v>
      </c>
    </row>
  </sheetData>
  <mergeCells count="8">
    <mergeCell ref="D15:D18"/>
    <mergeCell ref="F15:F18"/>
    <mergeCell ref="C1:G1"/>
    <mergeCell ref="B2:B5"/>
    <mergeCell ref="C8:F8"/>
    <mergeCell ref="B9:B12"/>
    <mergeCell ref="G9:G12"/>
    <mergeCell ref="I9:I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E29" sqref="E29"/>
    </sheetView>
  </sheetViews>
  <sheetFormatPr defaultRowHeight="14.4" x14ac:dyDescent="0.3"/>
  <cols>
    <col min="1" max="1" width="13.88671875" bestFit="1" customWidth="1"/>
    <col min="2" max="2" width="10.33203125" customWidth="1"/>
    <col min="13" max="13" width="10.5546875" bestFit="1" customWidth="1"/>
    <col min="14" max="14" width="9.5546875" bestFit="1" customWidth="1"/>
    <col min="15" max="16" width="10.5546875" bestFit="1" customWidth="1"/>
  </cols>
  <sheetData>
    <row r="1" spans="1:16" ht="15" thickBot="1" x14ac:dyDescent="0.35"/>
    <row r="2" spans="1:16" x14ac:dyDescent="0.3">
      <c r="B2" s="30" t="s">
        <v>11</v>
      </c>
      <c r="C2" s="53">
        <v>1</v>
      </c>
      <c r="D2" s="7">
        <f>1/5</f>
        <v>0.2</v>
      </c>
      <c r="E2" s="54">
        <f>1/9</f>
        <v>0.1111111111111111</v>
      </c>
      <c r="F2" s="8">
        <v>4</v>
      </c>
    </row>
    <row r="3" spans="1:16" x14ac:dyDescent="0.3">
      <c r="B3" s="30"/>
      <c r="C3" s="9">
        <v>5</v>
      </c>
      <c r="D3" s="20">
        <v>1</v>
      </c>
      <c r="E3" s="1">
        <v>9</v>
      </c>
      <c r="F3" s="10">
        <v>7</v>
      </c>
    </row>
    <row r="4" spans="1:16" x14ac:dyDescent="0.3">
      <c r="B4" s="30"/>
      <c r="C4" s="55">
        <v>9</v>
      </c>
      <c r="D4" s="1">
        <f>1/9</f>
        <v>0.1111111111111111</v>
      </c>
      <c r="E4" s="20">
        <v>1</v>
      </c>
      <c r="F4" s="10">
        <v>2</v>
      </c>
    </row>
    <row r="5" spans="1:16" ht="15" thickBot="1" x14ac:dyDescent="0.35">
      <c r="B5" s="30"/>
      <c r="C5" s="11">
        <f>1/4</f>
        <v>0.25</v>
      </c>
      <c r="D5" s="12">
        <f>1/7</f>
        <v>0.14285714285714285</v>
      </c>
      <c r="E5" s="12">
        <f>1/2</f>
        <v>0.5</v>
      </c>
      <c r="F5" s="21">
        <v>1</v>
      </c>
    </row>
    <row r="7" spans="1:16" ht="15" thickBot="1" x14ac:dyDescent="0.35">
      <c r="M7" s="64" t="s">
        <v>30</v>
      </c>
      <c r="N7" s="64"/>
      <c r="O7" s="64"/>
      <c r="P7" s="64"/>
    </row>
    <row r="8" spans="1:16" x14ac:dyDescent="0.3">
      <c r="A8" t="s">
        <v>28</v>
      </c>
      <c r="B8" t="s">
        <v>29</v>
      </c>
      <c r="C8" s="53">
        <v>1</v>
      </c>
      <c r="D8" s="7">
        <f>1/5</f>
        <v>0.2</v>
      </c>
      <c r="E8" s="54">
        <f>1/9</f>
        <v>0.1111111111111111</v>
      </c>
      <c r="F8" s="8">
        <v>4</v>
      </c>
      <c r="H8" s="53">
        <v>1</v>
      </c>
      <c r="I8" s="7">
        <f>1/5</f>
        <v>0.2</v>
      </c>
      <c r="J8" s="54">
        <f>1/9</f>
        <v>0.1111111111111111</v>
      </c>
      <c r="K8" s="8">
        <v>4</v>
      </c>
      <c r="M8" s="57">
        <f>C8*H8+D8*H9+E8*H10+F8*H11</f>
        <v>4</v>
      </c>
      <c r="N8" s="58">
        <f>C8*I8+D8*I9+E8*I10+F8*I11</f>
        <v>0.98377425044091704</v>
      </c>
      <c r="O8" s="58">
        <f>C8*J8+D8*J9+E8*J10+F8*J11</f>
        <v>4.0222222222222221</v>
      </c>
      <c r="P8" s="52">
        <f>C8*K8+D8*K9+E8*K10+F8*K11</f>
        <v>9.6222222222222236</v>
      </c>
    </row>
    <row r="9" spans="1:16" x14ac:dyDescent="0.3">
      <c r="C9" s="9">
        <v>5</v>
      </c>
      <c r="D9" s="20">
        <v>1</v>
      </c>
      <c r="E9" s="1">
        <v>9</v>
      </c>
      <c r="F9" s="10">
        <v>7</v>
      </c>
      <c r="H9" s="9">
        <v>5</v>
      </c>
      <c r="I9" s="20">
        <v>1</v>
      </c>
      <c r="J9" s="1">
        <v>9</v>
      </c>
      <c r="K9" s="10">
        <v>7</v>
      </c>
      <c r="M9" s="59">
        <f>C9*H8+D9*H9+E9*H10+F9*H11</f>
        <v>92.75</v>
      </c>
      <c r="N9" s="56">
        <f>$C$9*I8+$D$9*I9+$E$9*I10+$F$9*I11</f>
        <v>4</v>
      </c>
      <c r="O9" s="56">
        <f>$C$9*J8+$D$9*J9+$E$9*J10+$F$9*J11</f>
        <v>22.055555555555557</v>
      </c>
      <c r="P9" s="60">
        <f t="shared" ref="O9:P9" si="0">$C$9*K8+$D$9*K9+$E$9*K10+$F$9*K11</f>
        <v>52</v>
      </c>
    </row>
    <row r="10" spans="1:16" x14ac:dyDescent="0.3">
      <c r="C10" s="55">
        <v>9</v>
      </c>
      <c r="D10" s="1">
        <f>1/9</f>
        <v>0.1111111111111111</v>
      </c>
      <c r="E10" s="20">
        <v>1</v>
      </c>
      <c r="F10" s="10">
        <v>2</v>
      </c>
      <c r="H10" s="55">
        <v>9</v>
      </c>
      <c r="I10" s="1">
        <f>1/9</f>
        <v>0.1111111111111111</v>
      </c>
      <c r="J10" s="20">
        <v>1</v>
      </c>
      <c r="K10" s="10">
        <v>2</v>
      </c>
      <c r="M10" s="59">
        <f>$C$10*H8+$D$10*H9+$E$10*H10+$F$10*H11</f>
        <v>19.055555555555557</v>
      </c>
      <c r="N10" s="56">
        <f t="shared" ref="N10:P10" si="1">$C$10*I8+$D$10*I9+$E$10*I10+$F$10*I11</f>
        <v>2.3079365079365077</v>
      </c>
      <c r="O10" s="56">
        <f t="shared" si="1"/>
        <v>4</v>
      </c>
      <c r="P10" s="60">
        <f>$C$10*K8+$D$10*K9+$E$10*K10+$F$10*K11</f>
        <v>40.777777777777779</v>
      </c>
    </row>
    <row r="11" spans="1:16" ht="15" thickBot="1" x14ac:dyDescent="0.35">
      <c r="C11" s="11">
        <f>1/4</f>
        <v>0.25</v>
      </c>
      <c r="D11" s="12">
        <f>1/7</f>
        <v>0.14285714285714285</v>
      </c>
      <c r="E11" s="12">
        <f>1/2</f>
        <v>0.5</v>
      </c>
      <c r="F11" s="21">
        <v>1</v>
      </c>
      <c r="H11" s="11">
        <f>1/4</f>
        <v>0.25</v>
      </c>
      <c r="I11" s="12">
        <f>1/7</f>
        <v>0.14285714285714285</v>
      </c>
      <c r="J11" s="12">
        <f>1/2</f>
        <v>0.5</v>
      </c>
      <c r="K11" s="21">
        <v>1</v>
      </c>
      <c r="M11" s="61">
        <f>$C$11*H8+$D$11*H9+$E$11*H10+$F$11*H11</f>
        <v>5.7142857142857144</v>
      </c>
      <c r="N11" s="62">
        <f t="shared" ref="N11:P11" si="2">$C$11*I8+$D$11*I9+$E$11*I10+$F$11*I11</f>
        <v>0.39126984126984121</v>
      </c>
      <c r="O11" s="62">
        <f t="shared" si="2"/>
        <v>2.3134920634920633</v>
      </c>
      <c r="P11" s="63">
        <f t="shared" si="2"/>
        <v>4</v>
      </c>
    </row>
    <row r="13" spans="1:16" ht="15" thickBot="1" x14ac:dyDescent="0.35"/>
    <row r="14" spans="1:16" ht="15" thickBot="1" x14ac:dyDescent="0.35">
      <c r="B14" t="s">
        <v>29</v>
      </c>
      <c r="C14" s="65">
        <f>M8-4*C8</f>
        <v>0</v>
      </c>
      <c r="D14" s="65">
        <f t="shared" ref="D14:F14" si="3">N8-4*D8</f>
        <v>0.183774250440917</v>
      </c>
      <c r="E14" s="65">
        <f t="shared" si="3"/>
        <v>3.5777777777777775</v>
      </c>
      <c r="F14" s="65">
        <f t="shared" si="3"/>
        <v>-6.3777777777777764</v>
      </c>
    </row>
    <row r="15" spans="1:16" ht="15" thickBot="1" x14ac:dyDescent="0.35">
      <c r="C15" s="66">
        <f>M9-4*C9</f>
        <v>72.75</v>
      </c>
      <c r="D15" s="65">
        <f t="shared" ref="D15:F15" si="4">N9-4*D9</f>
        <v>0</v>
      </c>
      <c r="E15" s="65">
        <f t="shared" si="4"/>
        <v>-13.944444444444443</v>
      </c>
      <c r="F15" s="65">
        <f t="shared" si="4"/>
        <v>24</v>
      </c>
    </row>
    <row r="16" spans="1:16" ht="15" thickBot="1" x14ac:dyDescent="0.35">
      <c r="C16" s="81">
        <f>M10-4*C10</f>
        <v>-16.944444444444443</v>
      </c>
      <c r="D16" s="65">
        <f t="shared" ref="D16:F16" si="5">N10-4*D10</f>
        <v>1.8634920634920633</v>
      </c>
      <c r="E16" s="65">
        <f t="shared" si="5"/>
        <v>0</v>
      </c>
      <c r="F16" s="65">
        <f t="shared" si="5"/>
        <v>32.777777777777779</v>
      </c>
    </row>
    <row r="17" spans="1:7" x14ac:dyDescent="0.3">
      <c r="C17" s="65">
        <f>M11-4*C11</f>
        <v>4.7142857142857144</v>
      </c>
      <c r="D17" s="65">
        <f t="shared" ref="D17:F17" si="6">N11-4*D11</f>
        <v>-0.18015873015873018</v>
      </c>
      <c r="E17" s="65">
        <f t="shared" si="6"/>
        <v>0.31349206349206327</v>
      </c>
      <c r="F17" s="65">
        <f t="shared" si="6"/>
        <v>0</v>
      </c>
    </row>
    <row r="18" spans="1:7" ht="15" thickBot="1" x14ac:dyDescent="0.35"/>
    <row r="19" spans="1:7" x14ac:dyDescent="0.3">
      <c r="C19" s="67" t="s">
        <v>31</v>
      </c>
      <c r="D19" s="68" t="s">
        <v>32</v>
      </c>
    </row>
    <row r="20" spans="1:7" ht="15" thickBot="1" x14ac:dyDescent="0.35">
      <c r="C20" s="69" t="s">
        <v>33</v>
      </c>
      <c r="D20" s="70" t="s">
        <v>34</v>
      </c>
    </row>
    <row r="21" spans="1:7" x14ac:dyDescent="0.3">
      <c r="C21" s="6" t="s">
        <v>33</v>
      </c>
      <c r="D21" s="7">
        <v>5</v>
      </c>
      <c r="E21" s="7">
        <v>1</v>
      </c>
      <c r="F21" s="7">
        <v>9</v>
      </c>
      <c r="G21" s="8">
        <v>7</v>
      </c>
    </row>
    <row r="22" spans="1:7" ht="15" thickBot="1" x14ac:dyDescent="0.35">
      <c r="C22" s="71" t="s">
        <v>35</v>
      </c>
      <c r="D22" s="72">
        <v>1</v>
      </c>
      <c r="E22" s="72">
        <v>2</v>
      </c>
      <c r="F22" s="72">
        <v>9</v>
      </c>
      <c r="G22" s="73">
        <v>0.25</v>
      </c>
    </row>
    <row r="23" spans="1:7" ht="15" thickBot="1" x14ac:dyDescent="0.35">
      <c r="A23" t="s">
        <v>36</v>
      </c>
      <c r="C23" s="74" t="s">
        <v>37</v>
      </c>
      <c r="D23" s="75">
        <f>D21*D22</f>
        <v>5</v>
      </c>
      <c r="E23" s="75">
        <f t="shared" ref="E23:G23" si="7">E21*E22</f>
        <v>2</v>
      </c>
      <c r="F23" s="75">
        <f t="shared" si="7"/>
        <v>81</v>
      </c>
      <c r="G23" s="76">
        <f t="shared" si="7"/>
        <v>1.75</v>
      </c>
    </row>
    <row r="24" spans="1:7" ht="15" thickBot="1" x14ac:dyDescent="0.35">
      <c r="A24" t="s">
        <v>38</v>
      </c>
      <c r="C24" s="77" t="s">
        <v>39</v>
      </c>
      <c r="D24" s="78">
        <f>D23-$C$3</f>
        <v>0</v>
      </c>
      <c r="E24" s="78">
        <f t="shared" ref="E24:G24" si="8">E23-$C$3</f>
        <v>-3</v>
      </c>
      <c r="F24" s="80">
        <f t="shared" si="8"/>
        <v>76</v>
      </c>
      <c r="G24" s="79">
        <f t="shared" si="8"/>
        <v>-3.25</v>
      </c>
    </row>
    <row r="26" spans="1:7" x14ac:dyDescent="0.3">
      <c r="B26" t="s">
        <v>40</v>
      </c>
      <c r="C26">
        <v>76</v>
      </c>
    </row>
  </sheetData>
  <mergeCells count="2">
    <mergeCell ref="B2:B5"/>
    <mergeCell ref="M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 Base</vt:lpstr>
      <vt:lpstr>100% Consistency</vt:lpstr>
      <vt:lpstr>No Consistency Example</vt:lpstr>
      <vt:lpstr>Check for Consistency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Hussien</dc:creator>
  <cp:lastModifiedBy>Hussien</cp:lastModifiedBy>
  <dcterms:created xsi:type="dcterms:W3CDTF">2014-05-05T00:40:16Z</dcterms:created>
  <dcterms:modified xsi:type="dcterms:W3CDTF">2014-05-05T03:22:42Z</dcterms:modified>
</cp:coreProperties>
</file>