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kevinhh/Downloads/"/>
    </mc:Choice>
  </mc:AlternateContent>
  <xr:revisionPtr revIDLastSave="0" documentId="8_{AB72F5EB-055A-834D-BB92-EF6D3527EE38}" xr6:coauthVersionLast="47" xr6:coauthVersionMax="47" xr10:uidLastSave="{00000000-0000-0000-0000-000000000000}"/>
  <bookViews>
    <workbookView xWindow="14480" yWindow="660" windowWidth="15420" windowHeight="15480" firstSheet="1" activeTab="5" xr2:uid="{1C59C2A3-F9CD-1444-BFFC-ABFF579B431C}"/>
  </bookViews>
  <sheets>
    <sheet name="Chart of accounts" sheetId="1" r:id="rId1"/>
    <sheet name="General Entries" sheetId="2" r:id="rId2"/>
    <sheet name="Ledger" sheetId="3" r:id="rId3"/>
    <sheet name="trial Balance" sheetId="4" r:id="rId4"/>
    <sheet name="Income Statement" sheetId="5" r:id="rId5"/>
    <sheet name="Balance Sheet" sheetId="6" r:id="rId6"/>
  </sheets>
  <definedNames>
    <definedName name="Slicer_Account">#N/A</definedName>
    <definedName name="Slicer_Account1">#N/A</definedName>
  </definedNames>
  <calcPr calcId="181029"/>
  <pivotCaches>
    <pivotCache cacheId="7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6" l="1"/>
  <c r="I23" i="6"/>
  <c r="J25" i="6" s="1"/>
  <c r="I15" i="6"/>
  <c r="I14" i="6"/>
  <c r="J17" i="6" s="1"/>
  <c r="J20" i="6" s="1"/>
  <c r="J28" i="6" s="1"/>
  <c r="D19" i="6"/>
  <c r="D18" i="6"/>
  <c r="D17" i="6"/>
  <c r="D16" i="6"/>
  <c r="D9" i="6"/>
  <c r="G6" i="5"/>
  <c r="F13" i="5"/>
  <c r="F12" i="5"/>
  <c r="G14" i="5" s="1"/>
  <c r="H14" i="5"/>
  <c r="G7" i="5"/>
  <c r="A2" i="3"/>
  <c r="B2" i="3" s="1"/>
  <c r="E20" i="6" l="1"/>
  <c r="E28" i="6" s="1"/>
  <c r="G8" i="5"/>
  <c r="G15" i="5" s="1"/>
  <c r="G16" i="5" s="1"/>
  <c r="G17" i="5" s="1"/>
</calcChain>
</file>

<file path=xl/sharedStrings.xml><?xml version="1.0" encoding="utf-8"?>
<sst xmlns="http://schemas.openxmlformats.org/spreadsheetml/2006/main" count="247" uniqueCount="88">
  <si>
    <t xml:space="preserve">Date </t>
  </si>
  <si>
    <t>Descriptions</t>
  </si>
  <si>
    <t>Account</t>
  </si>
  <si>
    <t>Credit</t>
  </si>
  <si>
    <t>Comments</t>
  </si>
  <si>
    <t xml:space="preserve">Assets </t>
  </si>
  <si>
    <t>Liabilities</t>
  </si>
  <si>
    <t>Equity</t>
  </si>
  <si>
    <t>Expenses</t>
  </si>
  <si>
    <t>Revenue</t>
  </si>
  <si>
    <t xml:space="preserve">Current assets </t>
  </si>
  <si>
    <t>Fixed Assets</t>
  </si>
  <si>
    <t>Current Liabilities</t>
  </si>
  <si>
    <t>Fixed Liabilities</t>
  </si>
  <si>
    <t xml:space="preserve">Revenue </t>
  </si>
  <si>
    <t>Contra Revenue</t>
  </si>
  <si>
    <t xml:space="preserve">Accounts </t>
  </si>
  <si>
    <t xml:space="preserve">Sub Accounts </t>
  </si>
  <si>
    <t>Establishing a business</t>
  </si>
  <si>
    <t>Debit</t>
  </si>
  <si>
    <t>Equity - Linda</t>
  </si>
  <si>
    <t xml:space="preserve">Cash </t>
  </si>
  <si>
    <t xml:space="preserve">Sub. Accounts </t>
  </si>
  <si>
    <t xml:space="preserve">Currents Assets </t>
  </si>
  <si>
    <t>Bank - 6839</t>
  </si>
  <si>
    <t>* Establish a business by Linda, investing USD 1 million in cash on January 1st 2024</t>
  </si>
  <si>
    <t>*Deposit USD 500 thousand in bank on 2nd Jan</t>
  </si>
  <si>
    <t xml:space="preserve">Linda went in bank to deposit </t>
  </si>
  <si>
    <t>Bank Deposit</t>
  </si>
  <si>
    <t>*Purchase inventory of USD 600000 on credit from Amazon</t>
  </si>
  <si>
    <t xml:space="preserve">Inventory </t>
  </si>
  <si>
    <t xml:space="preserve">Amazon - jenny </t>
  </si>
  <si>
    <t>Inventory Purchase</t>
  </si>
  <si>
    <t>* Purhcase inventory of USD 200000 on check from Home depot - Sean</t>
  </si>
  <si>
    <t>*Sold inventory for USD 400000 on cash on 10th Jan</t>
  </si>
  <si>
    <t>Sales</t>
  </si>
  <si>
    <t xml:space="preserve">Sold inventory for cash </t>
  </si>
  <si>
    <t>Adjust inventory for COGS</t>
  </si>
  <si>
    <t>*Sold invetory for USD 300000 on credit to James Gray on 15th Jan</t>
  </si>
  <si>
    <t xml:space="preserve">James Gray </t>
  </si>
  <si>
    <t xml:space="preserve">Sold inventory for credit </t>
  </si>
  <si>
    <t xml:space="preserve">Electricity </t>
  </si>
  <si>
    <t>*Paid Electricity bill for USD 750</t>
  </si>
  <si>
    <t xml:space="preserve">paid electricty bill </t>
  </si>
  <si>
    <t xml:space="preserve">Salary </t>
  </si>
  <si>
    <t xml:space="preserve">Paid Salary </t>
  </si>
  <si>
    <t>Paid to amazon</t>
  </si>
  <si>
    <t>Received from James Gray</t>
  </si>
  <si>
    <t>Grand Total</t>
  </si>
  <si>
    <t>Sum of Debit</t>
  </si>
  <si>
    <t>Sum of Credit</t>
  </si>
  <si>
    <t>Sum of Balance</t>
  </si>
  <si>
    <t>Trial Balance</t>
  </si>
  <si>
    <t>Individual Accounts</t>
  </si>
  <si>
    <t>Linda's Company LLC</t>
  </si>
  <si>
    <t>Income Statement</t>
  </si>
  <si>
    <t>For First Quarter of the year (Jan 1,2024-Mar 31 2024)</t>
  </si>
  <si>
    <t>financial Statement</t>
  </si>
  <si>
    <t>Balance Sheet</t>
  </si>
  <si>
    <t xml:space="preserve">Income Statement </t>
  </si>
  <si>
    <t>Cost of Goods Sold</t>
  </si>
  <si>
    <t>Gross Profit</t>
  </si>
  <si>
    <t>operating Expenses</t>
  </si>
  <si>
    <t>Total of Operating Expenses</t>
  </si>
  <si>
    <t xml:space="preserve">Operating Profit </t>
  </si>
  <si>
    <t>Taxes (17%)</t>
  </si>
  <si>
    <t>Net Profit</t>
  </si>
  <si>
    <t>Payable Taxes to GOV</t>
  </si>
  <si>
    <t>Taxes</t>
  </si>
  <si>
    <t>Govt</t>
  </si>
  <si>
    <t xml:space="preserve">Current Liabilities </t>
  </si>
  <si>
    <t>As on 30 Mar 2024</t>
  </si>
  <si>
    <t>Liabilities &amp; Equities</t>
  </si>
  <si>
    <t>Shop</t>
  </si>
  <si>
    <t>Fixed Asset</t>
  </si>
  <si>
    <t>Purchased a shop</t>
  </si>
  <si>
    <t xml:space="preserve">Fixed Assets </t>
  </si>
  <si>
    <t>Total of Fixed Assets</t>
  </si>
  <si>
    <t>Current Assets</t>
  </si>
  <si>
    <t xml:space="preserve">Total of Current Assets </t>
  </si>
  <si>
    <t xml:space="preserve">Total of Assets </t>
  </si>
  <si>
    <t xml:space="preserve">Fixed Liabilites </t>
  </si>
  <si>
    <t xml:space="preserve">Current Liabilites </t>
  </si>
  <si>
    <t>Total of Current Liabilites</t>
  </si>
  <si>
    <t xml:space="preserve">Total of Liabilites </t>
  </si>
  <si>
    <t>Retained Earnings</t>
  </si>
  <si>
    <t>Total of Equity</t>
  </si>
  <si>
    <t>Total of Liabiliites +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</si>
</sst>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4" formatCode="_(&quot;$&quot;* #,##0.00_);_(&quot;$&quot;* \(#,##0.00\);_(&quot;$&quot;* &quot;-&quot;??_);_(@_)"/>
    <numFmt numFmtId="43" formatCode="_(* #,##0.00_);_(* \(#,##0.00\);_(* &quot;-&quot;??_);_(@_)"/>
    <numFmt numFmtId="166" formatCode="[$-409]d\-mmm\-yy;@"/>
    <numFmt numFmtId="169" formatCode="_(* #,##0.0_);_(* \(#,##0.0\);_(* &quot;-&quot;??_);_(@_)"/>
    <numFmt numFmtId="170" formatCode="_(* #,##0_);_(* \(#,##0\);_(* &quot;-&quot;??_);_(@_)"/>
    <numFmt numFmtId="175" formatCode="_(* #,##0.0_);_(* \(#,##0.0\);_(* &quot;-&quot;_);_(@_)"/>
  </numFmts>
  <fonts count="15" x14ac:knownFonts="1">
    <font>
      <sz val="12"/>
      <color theme="1"/>
      <name val="Aptos Narrow"/>
      <family val="2"/>
      <scheme val="minor"/>
    </font>
    <font>
      <sz val="12"/>
      <color theme="1"/>
      <name val="Aptos Narrow"/>
      <family val="2"/>
      <scheme val="minor"/>
    </font>
    <font>
      <sz val="16"/>
      <color theme="1"/>
      <name val="Aptos Narrow"/>
      <family val="2"/>
      <scheme val="minor"/>
    </font>
    <font>
      <b/>
      <sz val="22"/>
      <color theme="1"/>
      <name val="Aptos Narrow"/>
      <scheme val="minor"/>
    </font>
    <font>
      <b/>
      <sz val="36"/>
      <color theme="1"/>
      <name val="Aptos Narrow"/>
      <scheme val="minor"/>
    </font>
    <font>
      <b/>
      <sz val="28"/>
      <color theme="1"/>
      <name val="Aptos Narrow"/>
      <scheme val="minor"/>
    </font>
    <font>
      <b/>
      <sz val="12"/>
      <color theme="1"/>
      <name val="Aptos Narrow"/>
      <scheme val="minor"/>
    </font>
    <font>
      <b/>
      <sz val="14"/>
      <color theme="1"/>
      <name val="Aptos Narrow"/>
      <scheme val="minor"/>
    </font>
    <font>
      <b/>
      <sz val="26"/>
      <color theme="1"/>
      <name val="Aptos Narrow"/>
      <scheme val="minor"/>
    </font>
    <font>
      <b/>
      <sz val="20"/>
      <color theme="1"/>
      <name val="Aptos Narrow"/>
      <scheme val="minor"/>
    </font>
    <font>
      <b/>
      <sz val="24"/>
      <color theme="1"/>
      <name val="Aptos Narrow"/>
      <scheme val="minor"/>
    </font>
    <font>
      <b/>
      <sz val="16"/>
      <color theme="1"/>
      <name val="Aptos Narrow"/>
      <scheme val="minor"/>
    </font>
    <font>
      <b/>
      <u/>
      <sz val="16"/>
      <color theme="1"/>
      <name val="Aptos Narrow"/>
      <scheme val="minor"/>
    </font>
    <font>
      <b/>
      <i/>
      <sz val="14"/>
      <color theme="1"/>
      <name val="Aptos Narrow"/>
      <scheme val="minor"/>
    </font>
    <font>
      <b/>
      <u/>
      <sz val="16"/>
      <color theme="1"/>
      <name val="Aptos Narrow (Body)"/>
    </font>
  </fonts>
  <fills count="2">
    <fill>
      <patternFill patternType="none"/>
    </fill>
    <fill>
      <patternFill patternType="gray125"/>
    </fill>
  </fills>
  <borders count="11">
    <border>
      <left/>
      <right/>
      <top/>
      <bottom/>
      <diagonal/>
    </border>
    <border>
      <left/>
      <right/>
      <top/>
      <bottom style="thin">
        <color auto="1"/>
      </bottom>
      <diagonal/>
    </border>
    <border>
      <left/>
      <right/>
      <top style="thin">
        <color auto="1"/>
      </top>
      <bottom/>
      <diagonal/>
    </border>
    <border>
      <left/>
      <right/>
      <top style="thin">
        <color auto="1"/>
      </top>
      <bottom style="double">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double">
        <color auto="1"/>
      </bottom>
      <diagonal/>
    </border>
  </borders>
  <cellStyleXfs count="2">
    <xf numFmtId="0" fontId="0" fillId="0" borderId="0"/>
    <xf numFmtId="43" fontId="1" fillId="0" borderId="0" applyFont="0" applyFill="0" applyBorder="0" applyAlignment="0" applyProtection="0"/>
  </cellStyleXfs>
  <cellXfs count="66">
    <xf numFmtId="0" fontId="0" fillId="0" borderId="0" xfId="0"/>
    <xf numFmtId="44" fontId="0" fillId="0" borderId="0" xfId="0" applyNumberFormat="1"/>
    <xf numFmtId="166" fontId="0" fillId="0" borderId="0" xfId="0" applyNumberFormat="1"/>
    <xf numFmtId="0" fontId="0" fillId="0" borderId="0" xfId="0" pivotButton="1"/>
    <xf numFmtId="1" fontId="0" fillId="0" borderId="0" xfId="0" applyNumberFormat="1"/>
    <xf numFmtId="41" fontId="0" fillId="0" borderId="0" xfId="0" applyNumberFormat="1"/>
    <xf numFmtId="0" fontId="4" fillId="0" borderId="0" xfId="0" applyFont="1"/>
    <xf numFmtId="0" fontId="5" fillId="0" borderId="0" xfId="0" applyFont="1"/>
    <xf numFmtId="0" fontId="7" fillId="0" borderId="0" xfId="0" applyFont="1"/>
    <xf numFmtId="0" fontId="10" fillId="0" borderId="0" xfId="0" applyFont="1"/>
    <xf numFmtId="0" fontId="0" fillId="0" borderId="1" xfId="0" applyBorder="1"/>
    <xf numFmtId="170" fontId="0" fillId="0" borderId="0" xfId="1" applyNumberFormat="1" applyFont="1"/>
    <xf numFmtId="170" fontId="2" fillId="0" borderId="2" xfId="1" applyNumberFormat="1" applyFont="1" applyBorder="1"/>
    <xf numFmtId="0" fontId="0" fillId="0" borderId="2" xfId="0" applyBorder="1"/>
    <xf numFmtId="170" fontId="2" fillId="0" borderId="2" xfId="0" applyNumberFormat="1" applyFont="1" applyBorder="1"/>
    <xf numFmtId="43" fontId="2" fillId="0" borderId="3" xfId="0" applyNumberFormat="1" applyFont="1" applyBorder="1"/>
    <xf numFmtId="0" fontId="8" fillId="0" borderId="4" xfId="0" applyFont="1" applyBorder="1" applyAlignment="1">
      <alignment horizontal="center"/>
    </xf>
    <xf numFmtId="0" fontId="8" fillId="0" borderId="2" xfId="0" applyFont="1" applyBorder="1" applyAlignment="1">
      <alignment horizontal="center"/>
    </xf>
    <xf numFmtId="0" fontId="8" fillId="0" borderId="5" xfId="0" applyFont="1" applyBorder="1" applyAlignment="1">
      <alignment horizontal="center"/>
    </xf>
    <xf numFmtId="0" fontId="9" fillId="0" borderId="6" xfId="0" applyFont="1" applyBorder="1" applyAlignment="1">
      <alignment horizontal="center"/>
    </xf>
    <xf numFmtId="0" fontId="9" fillId="0" borderId="0" xfId="0" applyFont="1" applyBorder="1" applyAlignment="1">
      <alignment horizontal="center"/>
    </xf>
    <xf numFmtId="0" fontId="9" fillId="0" borderId="7" xfId="0" applyFont="1" applyBorder="1" applyAlignment="1">
      <alignment horizontal="center"/>
    </xf>
    <xf numFmtId="0" fontId="6" fillId="0" borderId="6" xfId="0" applyFont="1" applyBorder="1" applyAlignment="1">
      <alignment horizontal="center"/>
    </xf>
    <xf numFmtId="0" fontId="6" fillId="0" borderId="0" xfId="0" applyFont="1" applyBorder="1" applyAlignment="1">
      <alignment horizontal="center"/>
    </xf>
    <xf numFmtId="0" fontId="6" fillId="0" borderId="7" xfId="0" applyFont="1" applyBorder="1" applyAlignment="1">
      <alignment horizontal="center"/>
    </xf>
    <xf numFmtId="0" fontId="0" fillId="0" borderId="6" xfId="0" applyBorder="1"/>
    <xf numFmtId="0" fontId="0" fillId="0" borderId="0" xfId="0" applyBorder="1"/>
    <xf numFmtId="0" fontId="0" fillId="0" borderId="7" xfId="0" applyBorder="1"/>
    <xf numFmtId="0" fontId="11" fillId="0" borderId="0" xfId="0" applyFont="1" applyBorder="1"/>
    <xf numFmtId="170" fontId="2" fillId="0" borderId="0" xfId="1" applyNumberFormat="1" applyFont="1" applyBorder="1"/>
    <xf numFmtId="0" fontId="12" fillId="0" borderId="0" xfId="0" applyFont="1" applyBorder="1"/>
    <xf numFmtId="0" fontId="2" fillId="0" borderId="0" xfId="0" applyFont="1" applyBorder="1"/>
    <xf numFmtId="0" fontId="6" fillId="0" borderId="0" xfId="0" applyFont="1" applyBorder="1"/>
    <xf numFmtId="170" fontId="2" fillId="0" borderId="0" xfId="0" applyNumberFormat="1" applyFont="1" applyBorder="1"/>
    <xf numFmtId="170" fontId="0" fillId="0" borderId="0" xfId="0" applyNumberFormat="1" applyBorder="1"/>
    <xf numFmtId="43" fontId="2" fillId="0" borderId="0" xfId="0" applyNumberFormat="1" applyFont="1" applyBorder="1"/>
    <xf numFmtId="0" fontId="0" fillId="0" borderId="8" xfId="0" applyBorder="1"/>
    <xf numFmtId="0" fontId="0" fillId="0" borderId="9" xfId="0" applyBorder="1"/>
    <xf numFmtId="0" fontId="11" fillId="0" borderId="0" xfId="0" applyFont="1" applyAlignment="1">
      <alignment horizontal="center"/>
    </xf>
    <xf numFmtId="0" fontId="3" fillId="0" borderId="0" xfId="0" applyFont="1" applyAlignment="1">
      <alignment horizontal="center"/>
    </xf>
    <xf numFmtId="0" fontId="10" fillId="0" borderId="0" xfId="0" applyFont="1" applyAlignment="1">
      <alignment horizontal="center"/>
    </xf>
    <xf numFmtId="0" fontId="0" fillId="0" borderId="4" xfId="0" applyBorder="1"/>
    <xf numFmtId="0" fontId="0" fillId="0" borderId="5" xfId="0" applyBorder="1"/>
    <xf numFmtId="0" fontId="6" fillId="0" borderId="6" xfId="0" applyFont="1" applyBorder="1"/>
    <xf numFmtId="0" fontId="12" fillId="0" borderId="6" xfId="0" applyFont="1" applyBorder="1"/>
    <xf numFmtId="169" fontId="0" fillId="0" borderId="0" xfId="1" applyNumberFormat="1" applyFont="1" applyBorder="1"/>
    <xf numFmtId="170" fontId="0" fillId="0" borderId="0" xfId="1" applyNumberFormat="1" applyFont="1" applyBorder="1"/>
    <xf numFmtId="170" fontId="6" fillId="0" borderId="5" xfId="1" applyNumberFormat="1" applyFont="1" applyBorder="1"/>
    <xf numFmtId="0" fontId="11" fillId="0" borderId="6" xfId="0" applyFont="1" applyBorder="1"/>
    <xf numFmtId="0" fontId="13" fillId="0" borderId="6" xfId="0" applyFont="1" applyBorder="1"/>
    <xf numFmtId="0" fontId="12" fillId="0" borderId="6" xfId="0" applyFont="1" applyBorder="1" applyAlignment="1">
      <alignment horizontal="left" indent="1"/>
    </xf>
    <xf numFmtId="0" fontId="12" fillId="0" borderId="6" xfId="0" applyFont="1" applyBorder="1" applyAlignment="1">
      <alignment horizontal="left" indent="3"/>
    </xf>
    <xf numFmtId="169" fontId="0" fillId="0" borderId="7" xfId="1" applyNumberFormat="1" applyFont="1" applyBorder="1"/>
    <xf numFmtId="170" fontId="0" fillId="0" borderId="7" xfId="1" applyNumberFormat="1" applyFont="1" applyBorder="1"/>
    <xf numFmtId="175" fontId="0" fillId="0" borderId="0" xfId="0" applyNumberFormat="1"/>
    <xf numFmtId="170" fontId="6" fillId="0" borderId="5" xfId="0" applyNumberFormat="1" applyFont="1" applyBorder="1"/>
    <xf numFmtId="170" fontId="6" fillId="0" borderId="10" xfId="0" applyNumberFormat="1" applyFont="1" applyBorder="1"/>
    <xf numFmtId="169" fontId="0" fillId="0" borderId="5" xfId="1" applyNumberFormat="1" applyFont="1" applyBorder="1"/>
    <xf numFmtId="0" fontId="7" fillId="0" borderId="6" xfId="0" applyFont="1" applyBorder="1" applyAlignment="1">
      <alignment horizontal="left" indent="1"/>
    </xf>
    <xf numFmtId="0" fontId="7" fillId="0" borderId="6" xfId="0" applyFont="1" applyBorder="1" applyAlignment="1">
      <alignment horizontal="left" indent="2"/>
    </xf>
    <xf numFmtId="43" fontId="0" fillId="0" borderId="7" xfId="0" applyNumberFormat="1" applyBorder="1"/>
    <xf numFmtId="170" fontId="6" fillId="0" borderId="7" xfId="0" applyNumberFormat="1" applyFont="1" applyBorder="1"/>
    <xf numFmtId="0" fontId="14" fillId="0" borderId="6" xfId="0" applyFont="1" applyBorder="1" applyAlignment="1">
      <alignment horizontal="left" indent="2"/>
    </xf>
    <xf numFmtId="43" fontId="0" fillId="0" borderId="0" xfId="0" applyNumberFormat="1" applyBorder="1"/>
    <xf numFmtId="43" fontId="6" fillId="0" borderId="5" xfId="0" applyNumberFormat="1" applyFont="1" applyBorder="1"/>
    <xf numFmtId="43" fontId="6" fillId="0" borderId="5" xfId="1" applyFont="1" applyBorder="1"/>
  </cellXfs>
  <cellStyles count="2">
    <cellStyle name="Comma" xfId="1" builtinId="3"/>
    <cellStyle name="Normal" xfId="0" builtinId="0"/>
  </cellStyles>
  <dxfs count="4">
    <dxf>
      <numFmt numFmtId="175" formatCode="_(* #,##0.0_);_(* \(#,##0.0\);_(* &quot;-&quot;_);_(@_)"/>
    </dxf>
    <dxf>
      <numFmt numFmtId="166" formatCode="[$-409]d\-mmm\-yy;@"/>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1</xdr:col>
      <xdr:colOff>927100</xdr:colOff>
      <xdr:row>5</xdr:row>
      <xdr:rowOff>127000</xdr:rowOff>
    </xdr:from>
    <xdr:to>
      <xdr:col>2</xdr:col>
      <xdr:colOff>165100</xdr:colOff>
      <xdr:row>18</xdr:row>
      <xdr:rowOff>104772</xdr:rowOff>
    </xdr:to>
    <mc:AlternateContent xmlns:mc="http://schemas.openxmlformats.org/markup-compatibility/2006">
      <mc:Choice xmlns:a14="http://schemas.microsoft.com/office/drawing/2010/main" Requires="a14">
        <xdr:graphicFrame macro="">
          <xdr:nvGraphicFramePr>
            <xdr:cNvPr id="2" name="Account">
              <a:extLst>
                <a:ext uri="{FF2B5EF4-FFF2-40B4-BE49-F238E27FC236}">
                  <a16:creationId xmlns:a16="http://schemas.microsoft.com/office/drawing/2014/main" id="{A36A797F-A2E4-2C59-0B2B-DBAC44898D47}"/>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dr:sp macro="" textlink="">
          <xdr:nvSpPr>
            <xdr:cNvPr id="0" name=""/>
            <xdr:cNvSpPr>
              <a:spLocks noTextEdit="1"/>
            </xdr:cNvSpPr>
          </xdr:nvSpPr>
          <xdr:spPr>
            <a:xfrm>
              <a:off x="2819400" y="1536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18</xdr:row>
      <xdr:rowOff>152400</xdr:rowOff>
    </xdr:from>
    <xdr:to>
      <xdr:col>1</xdr:col>
      <xdr:colOff>1092200</xdr:colOff>
      <xdr:row>31</xdr:row>
      <xdr:rowOff>130172</xdr:rowOff>
    </xdr:to>
    <mc:AlternateContent xmlns:mc="http://schemas.openxmlformats.org/markup-compatibility/2006">
      <mc:Choice xmlns:a14="http://schemas.microsoft.com/office/drawing/2010/main" Requires="a14">
        <xdr:graphicFrame macro="">
          <xdr:nvGraphicFramePr>
            <xdr:cNvPr id="2" name="Account 1">
              <a:extLst>
                <a:ext uri="{FF2B5EF4-FFF2-40B4-BE49-F238E27FC236}">
                  <a16:creationId xmlns:a16="http://schemas.microsoft.com/office/drawing/2014/main" id="{FE879CBC-F0D1-3F41-985A-CFF909F65917}"/>
                </a:ext>
              </a:extLst>
            </xdr:cNvPr>
            <xdr:cNvGraphicFramePr/>
          </xdr:nvGraphicFramePr>
          <xdr:xfrm>
            <a:off x="0" y="0"/>
            <a:ext cx="0" cy="0"/>
          </xdr:xfrm>
          <a:graphic>
            <a:graphicData uri="http://schemas.microsoft.com/office/drawing/2010/slicer">
              <sle:slicer xmlns:sle="http://schemas.microsoft.com/office/drawing/2010/slicer" name="Account 1"/>
            </a:graphicData>
          </a:graphic>
        </xdr:graphicFrame>
      </mc:Choice>
      <mc:Fallback>
        <xdr:sp macro="" textlink="">
          <xdr:nvSpPr>
            <xdr:cNvPr id="0" name=""/>
            <xdr:cNvSpPr>
              <a:spLocks noTextEdit="1"/>
            </xdr:cNvSpPr>
          </xdr:nvSpPr>
          <xdr:spPr>
            <a:xfrm>
              <a:off x="800100" y="4013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Hidalgo Hilario" refreshedDate="45908.862509837963" createdVersion="8" refreshedVersion="8" minRefreshableVersion="3" recordCount="26" xr:uid="{746FC66B-589B-BB4D-85C9-B522994E9ACE}">
  <cacheSource type="worksheet">
    <worksheetSource name="Table_Journal"/>
  </cacheSource>
  <cacheFields count="7">
    <cacheField name="Date " numFmtId="166">
      <sharedItems containsSemiMixedTypes="0" containsNonDate="0" containsDate="1" containsString="0" minDate="2024-01-01T00:00:00" maxDate="2024-03-31T00:00:00" count="12">
        <d v="2024-01-01T00:00:00"/>
        <d v="2024-01-02T00:00:00"/>
        <d v="2024-01-03T00:00:00"/>
        <d v="2024-01-04T00:00:00"/>
        <d v="2024-01-10T00:00:00"/>
        <d v="2024-01-15T00:00:00"/>
        <d v="2024-01-18T00:00:00"/>
        <d v="2024-01-30T00:00:00"/>
        <d v="2024-02-02T00:00:00"/>
        <d v="2024-02-10T00:00:00"/>
        <d v="2024-02-05T00:00:00"/>
        <d v="2024-03-30T00:00:00"/>
      </sharedItems>
    </cacheField>
    <cacheField name="Descriptions" numFmtId="0">
      <sharedItems count="12">
        <s v="Establishing a business"/>
        <s v="Bank Deposit"/>
        <s v="Inventory Purchase"/>
        <s v="Sold inventory for cash "/>
        <s v="Adjust inventory for COGS"/>
        <s v="Sold inventory for credit "/>
        <s v="paid electricty bill "/>
        <s v="Paid Salary "/>
        <s v="Paid to amazon"/>
        <s v="Purchased a shop"/>
        <s v="Received from James Gray"/>
        <s v="Payable Taxes to GOV"/>
      </sharedItems>
    </cacheField>
    <cacheField name="Account" numFmtId="0">
      <sharedItems containsBlank="1" count="14">
        <s v="Cash "/>
        <s v="Equity - Linda"/>
        <s v="Bank - 6839"/>
        <s v="Inventory "/>
        <s v="Amazon - jenny "/>
        <s v="Sales"/>
        <s v="Cost of Goods Sold"/>
        <s v="James Gray "/>
        <s v="Electricity "/>
        <s v="Salary "/>
        <s v="Shop"/>
        <s v="Taxes"/>
        <s v="Govt"/>
        <m u="1"/>
      </sharedItems>
    </cacheField>
    <cacheField name="Debit" numFmtId="44">
      <sharedItems containsString="0" containsBlank="1" containsNumber="1" minValue="750" maxValue="1000000"/>
    </cacheField>
    <cacheField name="Credit" numFmtId="44">
      <sharedItems containsString="0" containsBlank="1" containsNumber="1" minValue="750" maxValue="1000000"/>
    </cacheField>
    <cacheField name="Comments" numFmtId="0">
      <sharedItems containsBlank="1"/>
    </cacheField>
    <cacheField name="Balance" numFmtId="0" formula="Debit -Credit" databaseField="0"/>
  </cacheFields>
  <extLst>
    <ext xmlns:x14="http://schemas.microsoft.com/office/spreadsheetml/2009/9/main" uri="{725AE2AE-9491-48be-B2B4-4EB974FC3084}">
      <x14:pivotCacheDefinition pivotCacheId="182290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x v="0"/>
    <n v="1000000"/>
    <m/>
    <m/>
  </r>
  <r>
    <x v="0"/>
    <x v="0"/>
    <x v="1"/>
    <m/>
    <n v="1000000"/>
    <m/>
  </r>
  <r>
    <x v="1"/>
    <x v="1"/>
    <x v="2"/>
    <n v="500000"/>
    <m/>
    <s v="Linda went in bank to deposit "/>
  </r>
  <r>
    <x v="1"/>
    <x v="1"/>
    <x v="0"/>
    <m/>
    <n v="500000"/>
    <s v="Linda went in bank to deposit "/>
  </r>
  <r>
    <x v="2"/>
    <x v="2"/>
    <x v="3"/>
    <n v="600000"/>
    <m/>
    <m/>
  </r>
  <r>
    <x v="2"/>
    <x v="2"/>
    <x v="4"/>
    <m/>
    <n v="600000"/>
    <m/>
  </r>
  <r>
    <x v="3"/>
    <x v="2"/>
    <x v="3"/>
    <n v="200000"/>
    <m/>
    <m/>
  </r>
  <r>
    <x v="3"/>
    <x v="2"/>
    <x v="2"/>
    <m/>
    <n v="200000"/>
    <m/>
  </r>
  <r>
    <x v="4"/>
    <x v="3"/>
    <x v="0"/>
    <n v="400000"/>
    <m/>
    <m/>
  </r>
  <r>
    <x v="4"/>
    <x v="3"/>
    <x v="5"/>
    <m/>
    <n v="400000"/>
    <m/>
  </r>
  <r>
    <x v="4"/>
    <x v="4"/>
    <x v="6"/>
    <n v="300000"/>
    <m/>
    <m/>
  </r>
  <r>
    <x v="4"/>
    <x v="4"/>
    <x v="3"/>
    <m/>
    <n v="300000"/>
    <m/>
  </r>
  <r>
    <x v="5"/>
    <x v="5"/>
    <x v="7"/>
    <n v="300000"/>
    <m/>
    <m/>
  </r>
  <r>
    <x v="5"/>
    <x v="5"/>
    <x v="5"/>
    <m/>
    <n v="300000"/>
    <m/>
  </r>
  <r>
    <x v="6"/>
    <x v="6"/>
    <x v="8"/>
    <n v="750"/>
    <m/>
    <m/>
  </r>
  <r>
    <x v="6"/>
    <x v="6"/>
    <x v="2"/>
    <m/>
    <n v="750"/>
    <m/>
  </r>
  <r>
    <x v="7"/>
    <x v="7"/>
    <x v="9"/>
    <n v="100000"/>
    <m/>
    <m/>
  </r>
  <r>
    <x v="7"/>
    <x v="7"/>
    <x v="0"/>
    <m/>
    <n v="100000"/>
    <m/>
  </r>
  <r>
    <x v="8"/>
    <x v="8"/>
    <x v="4"/>
    <n v="100000"/>
    <m/>
    <m/>
  </r>
  <r>
    <x v="8"/>
    <x v="8"/>
    <x v="0"/>
    <m/>
    <n v="100000"/>
    <m/>
  </r>
  <r>
    <x v="9"/>
    <x v="9"/>
    <x v="10"/>
    <n v="100000"/>
    <m/>
    <m/>
  </r>
  <r>
    <x v="9"/>
    <x v="9"/>
    <x v="0"/>
    <m/>
    <n v="100000"/>
    <m/>
  </r>
  <r>
    <x v="10"/>
    <x v="10"/>
    <x v="2"/>
    <n v="150000"/>
    <m/>
    <m/>
  </r>
  <r>
    <x v="10"/>
    <x v="10"/>
    <x v="7"/>
    <m/>
    <n v="150000"/>
    <m/>
  </r>
  <r>
    <x v="11"/>
    <x v="11"/>
    <x v="11"/>
    <n v="50872.5"/>
    <m/>
    <m/>
  </r>
  <r>
    <x v="11"/>
    <x v="11"/>
    <x v="12"/>
    <m/>
    <n v="50872.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0AE5A9-42BC-6642-A58C-21263746A4B0}" name="PivotTable1" cacheId="74"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F30" firstHeaderRow="0" firstDataRow="1" firstDataCol="3"/>
  <pivotFields count="7">
    <pivotField axis="axisRow" compact="0" numFmtId="166" outline="0" showAll="0" defaultSubtotal="0">
      <items count="12">
        <item x="0"/>
        <item x="1"/>
        <item x="2"/>
        <item x="3"/>
        <item x="4"/>
        <item x="5"/>
        <item x="6"/>
        <item x="7"/>
        <item x="8"/>
        <item x="10"/>
        <item x="11"/>
        <item x="9"/>
      </items>
      <extLst>
        <ext xmlns:x14="http://schemas.microsoft.com/office/spreadsheetml/2009/9/main" uri="{2946ED86-A175-432a-8AC1-64E0C546D7DE}">
          <x14:pivotField fillDownLabels="1"/>
        </ext>
      </extLst>
    </pivotField>
    <pivotField axis="axisRow" compact="0" outline="0" showAll="0" defaultSubtotal="0">
      <items count="12">
        <item x="4"/>
        <item x="1"/>
        <item x="0"/>
        <item x="2"/>
        <item x="6"/>
        <item x="7"/>
        <item x="8"/>
        <item x="10"/>
        <item x="3"/>
        <item x="5"/>
        <item x="11"/>
        <item x="9"/>
      </items>
      <extLst>
        <ext xmlns:x14="http://schemas.microsoft.com/office/spreadsheetml/2009/9/main" uri="{2946ED86-A175-432a-8AC1-64E0C546D7DE}">
          <x14:pivotField fillDownLabels="1"/>
        </ext>
      </extLst>
    </pivotField>
    <pivotField axis="axisRow" compact="0" outline="0" showAll="0" defaultSubtotal="0">
      <items count="14">
        <item x="4"/>
        <item x="2"/>
        <item x="0"/>
        <item x="6"/>
        <item x="8"/>
        <item x="1"/>
        <item x="3"/>
        <item x="7"/>
        <item x="9"/>
        <item x="5"/>
        <item m="1" x="13"/>
        <item x="11"/>
        <item x="1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3">
    <field x="0"/>
    <field x="2"/>
    <field x="1"/>
  </rowFields>
  <rowItems count="27">
    <i>
      <x/>
      <x v="2"/>
      <x v="2"/>
    </i>
    <i r="1">
      <x v="5"/>
      <x v="2"/>
    </i>
    <i>
      <x v="1"/>
      <x v="1"/>
      <x v="1"/>
    </i>
    <i r="1">
      <x v="2"/>
      <x v="1"/>
    </i>
    <i>
      <x v="2"/>
      <x/>
      <x v="3"/>
    </i>
    <i r="1">
      <x v="6"/>
      <x v="3"/>
    </i>
    <i>
      <x v="3"/>
      <x v="1"/>
      <x v="3"/>
    </i>
    <i r="1">
      <x v="6"/>
      <x v="3"/>
    </i>
    <i>
      <x v="4"/>
      <x v="2"/>
      <x v="8"/>
    </i>
    <i r="1">
      <x v="3"/>
      <x/>
    </i>
    <i r="1">
      <x v="6"/>
      <x/>
    </i>
    <i r="1">
      <x v="9"/>
      <x v="8"/>
    </i>
    <i>
      <x v="5"/>
      <x v="7"/>
      <x v="9"/>
    </i>
    <i r="1">
      <x v="9"/>
      <x v="9"/>
    </i>
    <i>
      <x v="6"/>
      <x v="1"/>
      <x v="4"/>
    </i>
    <i r="1">
      <x v="4"/>
      <x v="4"/>
    </i>
    <i>
      <x v="7"/>
      <x v="2"/>
      <x v="5"/>
    </i>
    <i r="1">
      <x v="8"/>
      <x v="5"/>
    </i>
    <i>
      <x v="8"/>
      <x/>
      <x v="6"/>
    </i>
    <i r="1">
      <x v="2"/>
      <x v="6"/>
    </i>
    <i>
      <x v="9"/>
      <x v="1"/>
      <x v="7"/>
    </i>
    <i r="1">
      <x v="7"/>
      <x v="7"/>
    </i>
    <i>
      <x v="10"/>
      <x v="11"/>
      <x v="10"/>
    </i>
    <i r="1">
      <x v="12"/>
      <x v="10"/>
    </i>
    <i>
      <x v="11"/>
      <x v="2"/>
      <x v="11"/>
    </i>
    <i r="1">
      <x v="13"/>
      <x v="11"/>
    </i>
    <i t="grand">
      <x/>
    </i>
  </rowItems>
  <colFields count="1">
    <field x="-2"/>
  </colFields>
  <colItems count="3">
    <i>
      <x/>
    </i>
    <i i="1">
      <x v="1"/>
    </i>
    <i i="2">
      <x v="2"/>
    </i>
  </colItems>
  <dataFields count="3">
    <dataField name="Sum of Debit" fld="3" baseField="0" baseItem="0" numFmtId="1"/>
    <dataField name="Sum of Credit" fld="4" baseField="0" baseItem="0" numFmtId="1"/>
    <dataField name="Sum of Balance" fld="6" baseField="0" baseItem="0" numFmtId="4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BC2E11-DE37-9243-B813-B0B7AFE62474}" name="PivotTable1" cacheId="74"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D17" firstHeaderRow="0" firstDataRow="1" firstDataCol="1"/>
  <pivotFields count="7">
    <pivotField compact="0" numFmtId="166"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14">
        <item x="4"/>
        <item x="2"/>
        <item x="0"/>
        <item x="6"/>
        <item x="8"/>
        <item x="1"/>
        <item x="12"/>
        <item x="3"/>
        <item x="7"/>
        <item x="9"/>
        <item x="5"/>
        <item x="10"/>
        <item x="11"/>
        <item m="1" x="1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Debit" fld="3" baseField="0" baseItem="0" numFmtId="1"/>
    <dataField name="Sum of Credit" fld="4" baseField="0" baseItem="0" numFmtId="1"/>
    <dataField name="Sum of Balance" fld="6" baseField="0" baseItem="0" numFmtId="41"/>
  </dataFields>
  <formats count="1">
    <format dxfId="0">
      <pivotArea outline="0" fieldPosition="0">
        <references count="1">
          <reference field="2"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96D11B81-3207-164D-B94C-4A955D79B3E6}" sourceName="Account">
  <pivotTables>
    <pivotTable tabId="3" name="PivotTable1"/>
  </pivotTables>
  <data>
    <tabular pivotCacheId="182290641">
      <items count="14">
        <i x="4" s="1"/>
        <i x="2" s="1"/>
        <i x="0" s="1"/>
        <i x="6" s="1"/>
        <i x="8" s="1"/>
        <i x="1" s="1"/>
        <i x="12" s="1"/>
        <i x="3" s="1"/>
        <i x="7" s="1"/>
        <i x="9" s="1"/>
        <i x="5" s="1"/>
        <i x="10" s="1"/>
        <i x="11"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1" xr10:uid="{1341FB16-924D-6344-9DAB-C38B8AA7E4CC}" sourceName="Account">
  <pivotTables>
    <pivotTable tabId="4" name="PivotTable1"/>
  </pivotTables>
  <data>
    <tabular pivotCacheId="182290641">
      <items count="14">
        <i x="4" s="1"/>
        <i x="2" s="1"/>
        <i x="0" s="1"/>
        <i x="6" s="1"/>
        <i x="8" s="1"/>
        <i x="1" s="1"/>
        <i x="12" s="1"/>
        <i x="3" s="1"/>
        <i x="7" s="1"/>
        <i x="9" s="1"/>
        <i x="5" s="1"/>
        <i x="10" s="1"/>
        <i x="11" s="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D1F087B6-FEF9-DE46-9DD0-0FA2E9D829F4}" cache="Slicer_Account" caption="Accou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1" xr10:uid="{D7333BAB-5273-1048-A95E-EDEC6EB06511}" cache="Slicer_Account1" caption="Accoun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6593D1-902A-234E-A616-9CD8238F52C6}" name="Table_Journal" displayName="Table_Journal" ref="A1:F27" totalsRowShown="0">
  <autoFilter ref="A1:F27" xr:uid="{526593D1-902A-234E-A616-9CD8238F52C6}"/>
  <tableColumns count="6">
    <tableColumn id="1" xr3:uid="{64204ED8-450A-A946-85A1-1452A4CEAC14}" name="Date " dataDxfId="1"/>
    <tableColumn id="2" xr3:uid="{BD7264DE-D96A-6D42-8660-78BF2B29F071}" name="Descriptions"/>
    <tableColumn id="3" xr3:uid="{24B19885-3013-B945-8A66-349CAB13B382}" name="Account"/>
    <tableColumn id="4" xr3:uid="{8F47D930-C4EF-EE45-A8F5-B9150E24B5BB}" name="Debit" dataDxfId="3"/>
    <tableColumn id="5" xr3:uid="{3BFF83C5-4814-484D-B5F0-2D7832611951}" name="Credit" dataDxfId="2"/>
    <tableColumn id="6" xr3:uid="{1671A23B-1CBF-EF44-87A1-F34CEBF374AD}" name="Comments"/>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C08FB-47EA-2C41-B111-BA9EB908E07E}">
  <dimension ref="A1:H1048576"/>
  <sheetViews>
    <sheetView workbookViewId="0">
      <selection activeCell="G18" sqref="G18"/>
    </sheetView>
  </sheetViews>
  <sheetFormatPr baseColWidth="10" defaultRowHeight="16" x14ac:dyDescent="0.2"/>
  <cols>
    <col min="4" max="4" width="15.6640625" bestFit="1" customWidth="1"/>
    <col min="5" max="5" width="20.1640625" bestFit="1" customWidth="1"/>
    <col min="7" max="7" width="18.1640625" customWidth="1"/>
    <col min="8" max="8" width="15.6640625" bestFit="1" customWidth="1"/>
  </cols>
  <sheetData>
    <row r="1" spans="1:8" ht="19" x14ac:dyDescent="0.25">
      <c r="A1" s="8" t="s">
        <v>16</v>
      </c>
      <c r="C1" s="8" t="s">
        <v>16</v>
      </c>
      <c r="D1" s="8" t="s">
        <v>17</v>
      </c>
      <c r="E1" s="8" t="s">
        <v>57</v>
      </c>
      <c r="G1" s="8" t="s">
        <v>53</v>
      </c>
      <c r="H1" s="8" t="s">
        <v>22</v>
      </c>
    </row>
    <row r="2" spans="1:8" x14ac:dyDescent="0.2">
      <c r="A2" t="s">
        <v>5</v>
      </c>
      <c r="C2" t="s">
        <v>5</v>
      </c>
      <c r="D2" t="s">
        <v>10</v>
      </c>
      <c r="E2" t="s">
        <v>58</v>
      </c>
      <c r="G2" t="s">
        <v>21</v>
      </c>
      <c r="H2" t="s">
        <v>23</v>
      </c>
    </row>
    <row r="3" spans="1:8" x14ac:dyDescent="0.2">
      <c r="A3" t="s">
        <v>6</v>
      </c>
      <c r="C3" t="s">
        <v>5</v>
      </c>
      <c r="D3" t="s">
        <v>11</v>
      </c>
      <c r="E3" t="s">
        <v>58</v>
      </c>
      <c r="G3" t="s">
        <v>20</v>
      </c>
      <c r="H3" t="s">
        <v>7</v>
      </c>
    </row>
    <row r="4" spans="1:8" x14ac:dyDescent="0.2">
      <c r="A4" t="s">
        <v>7</v>
      </c>
      <c r="C4" t="s">
        <v>6</v>
      </c>
      <c r="D4" t="s">
        <v>12</v>
      </c>
      <c r="E4" t="s">
        <v>58</v>
      </c>
      <c r="G4" t="s">
        <v>24</v>
      </c>
      <c r="H4" t="s">
        <v>10</v>
      </c>
    </row>
    <row r="5" spans="1:8" x14ac:dyDescent="0.2">
      <c r="A5" t="s">
        <v>8</v>
      </c>
      <c r="C5" t="s">
        <v>6</v>
      </c>
      <c r="D5" t="s">
        <v>13</v>
      </c>
      <c r="E5" t="s">
        <v>58</v>
      </c>
      <c r="G5" t="s">
        <v>30</v>
      </c>
      <c r="H5" t="s">
        <v>10</v>
      </c>
    </row>
    <row r="6" spans="1:8" x14ac:dyDescent="0.2">
      <c r="A6" t="s">
        <v>9</v>
      </c>
      <c r="C6" t="s">
        <v>7</v>
      </c>
      <c r="D6" t="s">
        <v>7</v>
      </c>
      <c r="E6" t="s">
        <v>58</v>
      </c>
      <c r="G6" t="s">
        <v>31</v>
      </c>
      <c r="H6" t="s">
        <v>12</v>
      </c>
    </row>
    <row r="7" spans="1:8" x14ac:dyDescent="0.2">
      <c r="C7" t="s">
        <v>8</v>
      </c>
      <c r="D7" t="s">
        <v>8</v>
      </c>
      <c r="E7" t="s">
        <v>59</v>
      </c>
      <c r="G7" t="s">
        <v>35</v>
      </c>
      <c r="H7" t="s">
        <v>14</v>
      </c>
    </row>
    <row r="8" spans="1:8" x14ac:dyDescent="0.2">
      <c r="C8" t="s">
        <v>14</v>
      </c>
      <c r="D8" t="s">
        <v>14</v>
      </c>
      <c r="E8" t="s">
        <v>59</v>
      </c>
      <c r="G8" t="s">
        <v>60</v>
      </c>
      <c r="H8" t="s">
        <v>8</v>
      </c>
    </row>
    <row r="9" spans="1:8" x14ac:dyDescent="0.2">
      <c r="C9" t="s">
        <v>14</v>
      </c>
      <c r="D9" t="s">
        <v>15</v>
      </c>
      <c r="E9" t="s">
        <v>59</v>
      </c>
      <c r="G9" t="s">
        <v>39</v>
      </c>
      <c r="H9" t="s">
        <v>10</v>
      </c>
    </row>
    <row r="10" spans="1:8" x14ac:dyDescent="0.2">
      <c r="G10" t="s">
        <v>41</v>
      </c>
      <c r="H10" t="s">
        <v>8</v>
      </c>
    </row>
    <row r="11" spans="1:8" x14ac:dyDescent="0.2">
      <c r="G11" t="s">
        <v>44</v>
      </c>
      <c r="H11" t="s">
        <v>8</v>
      </c>
    </row>
    <row r="12" spans="1:8" x14ac:dyDescent="0.2">
      <c r="G12" t="s">
        <v>68</v>
      </c>
      <c r="H12" t="s">
        <v>8</v>
      </c>
    </row>
    <row r="13" spans="1:8" x14ac:dyDescent="0.2">
      <c r="G13" t="s">
        <v>69</v>
      </c>
      <c r="H13" t="s">
        <v>70</v>
      </c>
    </row>
    <row r="14" spans="1:8" x14ac:dyDescent="0.2">
      <c r="G14" t="s">
        <v>73</v>
      </c>
      <c r="H14" t="s">
        <v>74</v>
      </c>
    </row>
    <row r="1048576" spans="5:5" x14ac:dyDescent="0.2">
      <c r="E1048576"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04DFE-C33C-3C48-B2AF-60BBFD964A80}">
  <dimension ref="A1:I27"/>
  <sheetViews>
    <sheetView workbookViewId="0">
      <selection activeCell="C30" sqref="C30"/>
    </sheetView>
  </sheetViews>
  <sheetFormatPr baseColWidth="10" defaultRowHeight="16" x14ac:dyDescent="0.2"/>
  <cols>
    <col min="1" max="1" width="19.6640625" customWidth="1"/>
    <col min="2" max="2" width="21.6640625" customWidth="1"/>
    <col min="3" max="3" width="19.5" customWidth="1"/>
    <col min="4" max="4" width="20" style="1" customWidth="1"/>
    <col min="5" max="5" width="19.1640625" style="1" customWidth="1"/>
    <col min="6" max="6" width="32.83203125" customWidth="1"/>
  </cols>
  <sheetData>
    <row r="1" spans="1:9" x14ac:dyDescent="0.2">
      <c r="A1" t="s">
        <v>0</v>
      </c>
      <c r="B1" t="s">
        <v>1</v>
      </c>
      <c r="C1" t="s">
        <v>2</v>
      </c>
      <c r="D1" s="1" t="s">
        <v>19</v>
      </c>
      <c r="E1" s="1" t="s">
        <v>3</v>
      </c>
      <c r="F1" t="s">
        <v>4</v>
      </c>
      <c r="I1" t="s">
        <v>25</v>
      </c>
    </row>
    <row r="2" spans="1:9" x14ac:dyDescent="0.2">
      <c r="A2" s="2">
        <v>45292</v>
      </c>
      <c r="B2" t="s">
        <v>18</v>
      </c>
      <c r="C2" t="s">
        <v>21</v>
      </c>
      <c r="D2" s="1">
        <v>1000000</v>
      </c>
    </row>
    <row r="3" spans="1:9" x14ac:dyDescent="0.2">
      <c r="A3" s="2">
        <v>45292</v>
      </c>
      <c r="B3" t="s">
        <v>18</v>
      </c>
      <c r="C3" t="s">
        <v>20</v>
      </c>
      <c r="E3" s="1">
        <v>1000000</v>
      </c>
    </row>
    <row r="4" spans="1:9" x14ac:dyDescent="0.2">
      <c r="A4" s="2">
        <v>45293</v>
      </c>
      <c r="B4" t="s">
        <v>28</v>
      </c>
      <c r="C4" t="s">
        <v>24</v>
      </c>
      <c r="D4" s="1">
        <v>500000</v>
      </c>
      <c r="F4" t="s">
        <v>27</v>
      </c>
      <c r="I4" t="s">
        <v>26</v>
      </c>
    </row>
    <row r="5" spans="1:9" x14ac:dyDescent="0.2">
      <c r="A5" s="2">
        <v>45293</v>
      </c>
      <c r="B5" t="s">
        <v>28</v>
      </c>
      <c r="C5" t="s">
        <v>21</v>
      </c>
      <c r="E5" s="1">
        <v>500000</v>
      </c>
      <c r="F5" t="s">
        <v>27</v>
      </c>
    </row>
    <row r="6" spans="1:9" x14ac:dyDescent="0.2">
      <c r="A6" s="2">
        <v>45294</v>
      </c>
      <c r="B6" t="s">
        <v>32</v>
      </c>
      <c r="C6" t="s">
        <v>30</v>
      </c>
      <c r="D6" s="1">
        <v>600000</v>
      </c>
      <c r="I6" t="s">
        <v>29</v>
      </c>
    </row>
    <row r="7" spans="1:9" x14ac:dyDescent="0.2">
      <c r="A7" s="2">
        <v>45294</v>
      </c>
      <c r="B7" t="s">
        <v>32</v>
      </c>
      <c r="C7" t="s">
        <v>31</v>
      </c>
      <c r="E7" s="1">
        <v>600000</v>
      </c>
    </row>
    <row r="8" spans="1:9" x14ac:dyDescent="0.2">
      <c r="A8" s="2">
        <v>45295</v>
      </c>
      <c r="B8" t="s">
        <v>32</v>
      </c>
      <c r="C8" t="s">
        <v>30</v>
      </c>
      <c r="D8" s="1">
        <v>200000</v>
      </c>
      <c r="I8" t="s">
        <v>33</v>
      </c>
    </row>
    <row r="9" spans="1:9" x14ac:dyDescent="0.2">
      <c r="A9" s="2">
        <v>45295</v>
      </c>
      <c r="B9" t="s">
        <v>32</v>
      </c>
      <c r="C9" t="s">
        <v>24</v>
      </c>
      <c r="E9" s="1">
        <v>200000</v>
      </c>
    </row>
    <row r="10" spans="1:9" x14ac:dyDescent="0.2">
      <c r="A10" s="2">
        <v>45301</v>
      </c>
      <c r="B10" t="s">
        <v>36</v>
      </c>
      <c r="C10" t="s">
        <v>21</v>
      </c>
      <c r="D10" s="1">
        <v>400000</v>
      </c>
      <c r="I10" t="s">
        <v>34</v>
      </c>
    </row>
    <row r="11" spans="1:9" x14ac:dyDescent="0.2">
      <c r="A11" s="2">
        <v>45301</v>
      </c>
      <c r="B11" t="s">
        <v>36</v>
      </c>
      <c r="C11" t="s">
        <v>35</v>
      </c>
      <c r="E11" s="1">
        <v>400000</v>
      </c>
    </row>
    <row r="12" spans="1:9" x14ac:dyDescent="0.2">
      <c r="A12" s="2">
        <v>45301</v>
      </c>
      <c r="B12" t="s">
        <v>37</v>
      </c>
      <c r="C12" t="s">
        <v>60</v>
      </c>
      <c r="D12" s="1">
        <v>300000</v>
      </c>
    </row>
    <row r="13" spans="1:9" x14ac:dyDescent="0.2">
      <c r="A13" s="2">
        <v>45301</v>
      </c>
      <c r="B13" t="s">
        <v>37</v>
      </c>
      <c r="C13" t="s">
        <v>30</v>
      </c>
      <c r="E13" s="1">
        <v>300000</v>
      </c>
    </row>
    <row r="14" spans="1:9" x14ac:dyDescent="0.2">
      <c r="A14" s="2">
        <v>45306</v>
      </c>
      <c r="B14" t="s">
        <v>40</v>
      </c>
      <c r="C14" t="s">
        <v>39</v>
      </c>
      <c r="D14" s="1">
        <v>300000</v>
      </c>
      <c r="I14" t="s">
        <v>38</v>
      </c>
    </row>
    <row r="15" spans="1:9" x14ac:dyDescent="0.2">
      <c r="A15" s="2">
        <v>45306</v>
      </c>
      <c r="B15" t="s">
        <v>40</v>
      </c>
      <c r="C15" t="s">
        <v>35</v>
      </c>
      <c r="E15" s="1">
        <v>300000</v>
      </c>
    </row>
    <row r="16" spans="1:9" x14ac:dyDescent="0.2">
      <c r="A16" s="2">
        <v>45309</v>
      </c>
      <c r="B16" s="1" t="s">
        <v>43</v>
      </c>
      <c r="C16" t="s">
        <v>41</v>
      </c>
      <c r="D16" s="1">
        <v>750</v>
      </c>
      <c r="I16" t="s">
        <v>42</v>
      </c>
    </row>
    <row r="17" spans="1:5" x14ac:dyDescent="0.2">
      <c r="A17" s="2">
        <v>45309</v>
      </c>
      <c r="B17" s="1" t="s">
        <v>43</v>
      </c>
      <c r="C17" t="s">
        <v>24</v>
      </c>
      <c r="E17" s="1">
        <v>750</v>
      </c>
    </row>
    <row r="18" spans="1:5" x14ac:dyDescent="0.2">
      <c r="A18" s="2">
        <v>45321</v>
      </c>
      <c r="B18" t="s">
        <v>45</v>
      </c>
      <c r="C18" t="s">
        <v>44</v>
      </c>
      <c r="D18" s="1">
        <v>100000</v>
      </c>
    </row>
    <row r="19" spans="1:5" x14ac:dyDescent="0.2">
      <c r="A19" s="2">
        <v>45321</v>
      </c>
      <c r="B19" t="s">
        <v>45</v>
      </c>
      <c r="C19" t="s">
        <v>21</v>
      </c>
      <c r="E19" s="1">
        <v>100000</v>
      </c>
    </row>
    <row r="20" spans="1:5" x14ac:dyDescent="0.2">
      <c r="A20" s="2">
        <v>45324</v>
      </c>
      <c r="B20" t="s">
        <v>46</v>
      </c>
      <c r="C20" t="s">
        <v>31</v>
      </c>
      <c r="D20" s="1">
        <v>100000</v>
      </c>
    </row>
    <row r="21" spans="1:5" x14ac:dyDescent="0.2">
      <c r="A21" s="2">
        <v>45324</v>
      </c>
      <c r="B21" t="s">
        <v>46</v>
      </c>
      <c r="C21" t="s">
        <v>21</v>
      </c>
      <c r="E21" s="1">
        <v>100000</v>
      </c>
    </row>
    <row r="22" spans="1:5" x14ac:dyDescent="0.2">
      <c r="A22" s="2">
        <v>45332</v>
      </c>
      <c r="B22" t="s">
        <v>75</v>
      </c>
      <c r="C22" t="s">
        <v>73</v>
      </c>
      <c r="D22" s="1">
        <v>100000</v>
      </c>
    </row>
    <row r="23" spans="1:5" x14ac:dyDescent="0.2">
      <c r="A23" s="2">
        <v>45332</v>
      </c>
      <c r="B23" t="s">
        <v>75</v>
      </c>
      <c r="C23" t="s">
        <v>21</v>
      </c>
      <c r="E23" s="1">
        <v>100000</v>
      </c>
    </row>
    <row r="24" spans="1:5" x14ac:dyDescent="0.2">
      <c r="A24" s="2">
        <v>45327</v>
      </c>
      <c r="B24" t="s">
        <v>47</v>
      </c>
      <c r="C24" t="s">
        <v>24</v>
      </c>
      <c r="D24" s="1">
        <v>150000</v>
      </c>
    </row>
    <row r="25" spans="1:5" x14ac:dyDescent="0.2">
      <c r="A25" s="2">
        <v>45327</v>
      </c>
      <c r="B25" t="s">
        <v>47</v>
      </c>
      <c r="C25" t="s">
        <v>39</v>
      </c>
      <c r="E25" s="1">
        <v>150000</v>
      </c>
    </row>
    <row r="26" spans="1:5" x14ac:dyDescent="0.2">
      <c r="A26" s="2">
        <v>45381</v>
      </c>
      <c r="B26" t="s">
        <v>67</v>
      </c>
      <c r="C26" t="s">
        <v>68</v>
      </c>
      <c r="D26" s="1">
        <v>50872.5</v>
      </c>
    </row>
    <row r="27" spans="1:5" x14ac:dyDescent="0.2">
      <c r="A27" s="2">
        <v>45381</v>
      </c>
      <c r="B27" t="s">
        <v>67</v>
      </c>
      <c r="C27" t="s">
        <v>69</v>
      </c>
      <c r="E27" s="1">
        <v>50872.5</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4E389F2-0254-0844-8870-AFF6606DC9C1}">
          <x14:formula1>
            <xm:f>'Chart of accounts'!$G$2:$G$94</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F68E-6FDA-8C48-94E0-8CAF3414E543}">
  <dimension ref="A2:F30"/>
  <sheetViews>
    <sheetView topLeftCell="A2" workbookViewId="0">
      <selection activeCell="E33" sqref="E33"/>
    </sheetView>
  </sheetViews>
  <sheetFormatPr baseColWidth="10" defaultRowHeight="16" x14ac:dyDescent="0.2"/>
  <cols>
    <col min="1" max="1" width="24.83203125" customWidth="1"/>
    <col min="2" max="2" width="34" customWidth="1"/>
    <col min="3" max="3" width="26.1640625" customWidth="1"/>
    <col min="4" max="4" width="15.6640625" customWidth="1"/>
    <col min="5" max="5" width="19.6640625" customWidth="1"/>
  </cols>
  <sheetData>
    <row r="2" spans="1:6" ht="47" x14ac:dyDescent="0.55000000000000004">
      <c r="A2" s="6" t="str">
        <f>B4</f>
        <v xml:space="preserve">Cash </v>
      </c>
      <c r="B2" s="7" t="str">
        <f>VLOOKUP(A2,'Chart of accounts'!G1:H11,2,0)</f>
        <v xml:space="preserve">Currents Assets </v>
      </c>
    </row>
    <row r="3" spans="1:6" x14ac:dyDescent="0.2">
      <c r="A3" s="3" t="s">
        <v>0</v>
      </c>
      <c r="B3" s="3" t="s">
        <v>2</v>
      </c>
      <c r="C3" s="3" t="s">
        <v>1</v>
      </c>
      <c r="D3" t="s">
        <v>49</v>
      </c>
      <c r="E3" t="s">
        <v>50</v>
      </c>
      <c r="F3" t="s">
        <v>51</v>
      </c>
    </row>
    <row r="4" spans="1:6" x14ac:dyDescent="0.2">
      <c r="A4" s="2">
        <v>45292</v>
      </c>
      <c r="B4" t="s">
        <v>21</v>
      </c>
      <c r="C4" t="s">
        <v>18</v>
      </c>
      <c r="D4" s="4">
        <v>1000000</v>
      </c>
      <c r="E4" s="4"/>
      <c r="F4" s="5">
        <v>1000000</v>
      </c>
    </row>
    <row r="5" spans="1:6" x14ac:dyDescent="0.2">
      <c r="A5" s="2">
        <v>45292</v>
      </c>
      <c r="B5" t="s">
        <v>20</v>
      </c>
      <c r="C5" t="s">
        <v>18</v>
      </c>
      <c r="D5" s="4"/>
      <c r="E5" s="4">
        <v>1000000</v>
      </c>
      <c r="F5" s="5">
        <v>-1000000</v>
      </c>
    </row>
    <row r="6" spans="1:6" x14ac:dyDescent="0.2">
      <c r="A6" s="2">
        <v>45293</v>
      </c>
      <c r="B6" t="s">
        <v>24</v>
      </c>
      <c r="C6" t="s">
        <v>28</v>
      </c>
      <c r="D6" s="4">
        <v>500000</v>
      </c>
      <c r="E6" s="4"/>
      <c r="F6" s="5">
        <v>500000</v>
      </c>
    </row>
    <row r="7" spans="1:6" x14ac:dyDescent="0.2">
      <c r="A7" s="2">
        <v>45293</v>
      </c>
      <c r="B7" t="s">
        <v>21</v>
      </c>
      <c r="C7" t="s">
        <v>28</v>
      </c>
      <c r="D7" s="4"/>
      <c r="E7" s="4">
        <v>500000</v>
      </c>
      <c r="F7" s="5">
        <v>-500000</v>
      </c>
    </row>
    <row r="8" spans="1:6" x14ac:dyDescent="0.2">
      <c r="A8" s="2">
        <v>45294</v>
      </c>
      <c r="B8" t="s">
        <v>31</v>
      </c>
      <c r="C8" t="s">
        <v>32</v>
      </c>
      <c r="D8" s="4"/>
      <c r="E8" s="4">
        <v>600000</v>
      </c>
      <c r="F8" s="5">
        <v>-600000</v>
      </c>
    </row>
    <row r="9" spans="1:6" x14ac:dyDescent="0.2">
      <c r="A9" s="2">
        <v>45294</v>
      </c>
      <c r="B9" t="s">
        <v>30</v>
      </c>
      <c r="C9" t="s">
        <v>32</v>
      </c>
      <c r="D9" s="4">
        <v>600000</v>
      </c>
      <c r="E9" s="4"/>
      <c r="F9" s="5">
        <v>600000</v>
      </c>
    </row>
    <row r="10" spans="1:6" x14ac:dyDescent="0.2">
      <c r="A10" s="2">
        <v>45295</v>
      </c>
      <c r="B10" t="s">
        <v>24</v>
      </c>
      <c r="C10" t="s">
        <v>32</v>
      </c>
      <c r="D10" s="4"/>
      <c r="E10" s="4">
        <v>200000</v>
      </c>
      <c r="F10" s="5">
        <v>-200000</v>
      </c>
    </row>
    <row r="11" spans="1:6" x14ac:dyDescent="0.2">
      <c r="A11" s="2">
        <v>45295</v>
      </c>
      <c r="B11" t="s">
        <v>30</v>
      </c>
      <c r="C11" t="s">
        <v>32</v>
      </c>
      <c r="D11" s="4">
        <v>200000</v>
      </c>
      <c r="E11" s="4"/>
      <c r="F11" s="5">
        <v>200000</v>
      </c>
    </row>
    <row r="12" spans="1:6" x14ac:dyDescent="0.2">
      <c r="A12" s="2">
        <v>45301</v>
      </c>
      <c r="B12" t="s">
        <v>21</v>
      </c>
      <c r="C12" t="s">
        <v>36</v>
      </c>
      <c r="D12" s="4">
        <v>400000</v>
      </c>
      <c r="E12" s="4"/>
      <c r="F12" s="5">
        <v>400000</v>
      </c>
    </row>
    <row r="13" spans="1:6" x14ac:dyDescent="0.2">
      <c r="A13" s="2">
        <v>45301</v>
      </c>
      <c r="B13" t="s">
        <v>60</v>
      </c>
      <c r="C13" t="s">
        <v>37</v>
      </c>
      <c r="D13" s="4">
        <v>300000</v>
      </c>
      <c r="E13" s="4"/>
      <c r="F13" s="5">
        <v>300000</v>
      </c>
    </row>
    <row r="14" spans="1:6" x14ac:dyDescent="0.2">
      <c r="A14" s="2">
        <v>45301</v>
      </c>
      <c r="B14" t="s">
        <v>30</v>
      </c>
      <c r="C14" t="s">
        <v>37</v>
      </c>
      <c r="D14" s="4"/>
      <c r="E14" s="4">
        <v>300000</v>
      </c>
      <c r="F14" s="5">
        <v>-300000</v>
      </c>
    </row>
    <row r="15" spans="1:6" x14ac:dyDescent="0.2">
      <c r="A15" s="2">
        <v>45301</v>
      </c>
      <c r="B15" t="s">
        <v>35</v>
      </c>
      <c r="C15" t="s">
        <v>36</v>
      </c>
      <c r="D15" s="4"/>
      <c r="E15" s="4">
        <v>400000</v>
      </c>
      <c r="F15" s="5">
        <v>-400000</v>
      </c>
    </row>
    <row r="16" spans="1:6" x14ac:dyDescent="0.2">
      <c r="A16" s="2">
        <v>45306</v>
      </c>
      <c r="B16" t="s">
        <v>39</v>
      </c>
      <c r="C16" t="s">
        <v>40</v>
      </c>
      <c r="D16" s="4">
        <v>300000</v>
      </c>
      <c r="E16" s="4"/>
      <c r="F16" s="5">
        <v>300000</v>
      </c>
    </row>
    <row r="17" spans="1:6" x14ac:dyDescent="0.2">
      <c r="A17" s="2">
        <v>45306</v>
      </c>
      <c r="B17" t="s">
        <v>35</v>
      </c>
      <c r="C17" t="s">
        <v>40</v>
      </c>
      <c r="D17" s="4"/>
      <c r="E17" s="4">
        <v>300000</v>
      </c>
      <c r="F17" s="5">
        <v>-300000</v>
      </c>
    </row>
    <row r="18" spans="1:6" x14ac:dyDescent="0.2">
      <c r="A18" s="2">
        <v>45309</v>
      </c>
      <c r="B18" t="s">
        <v>24</v>
      </c>
      <c r="C18" t="s">
        <v>43</v>
      </c>
      <c r="D18" s="4"/>
      <c r="E18" s="4">
        <v>750</v>
      </c>
      <c r="F18" s="5">
        <v>-750</v>
      </c>
    </row>
    <row r="19" spans="1:6" x14ac:dyDescent="0.2">
      <c r="A19" s="2">
        <v>45309</v>
      </c>
      <c r="B19" t="s">
        <v>41</v>
      </c>
      <c r="C19" t="s">
        <v>43</v>
      </c>
      <c r="D19" s="4">
        <v>750</v>
      </c>
      <c r="E19" s="4"/>
      <c r="F19" s="5">
        <v>750</v>
      </c>
    </row>
    <row r="20" spans="1:6" x14ac:dyDescent="0.2">
      <c r="A20" s="2">
        <v>45321</v>
      </c>
      <c r="B20" t="s">
        <v>21</v>
      </c>
      <c r="C20" t="s">
        <v>45</v>
      </c>
      <c r="D20" s="4"/>
      <c r="E20" s="4">
        <v>100000</v>
      </c>
      <c r="F20" s="5">
        <v>-100000</v>
      </c>
    </row>
    <row r="21" spans="1:6" x14ac:dyDescent="0.2">
      <c r="A21" s="2">
        <v>45321</v>
      </c>
      <c r="B21" t="s">
        <v>44</v>
      </c>
      <c r="C21" t="s">
        <v>45</v>
      </c>
      <c r="D21" s="4">
        <v>100000</v>
      </c>
      <c r="E21" s="4"/>
      <c r="F21" s="5">
        <v>100000</v>
      </c>
    </row>
    <row r="22" spans="1:6" x14ac:dyDescent="0.2">
      <c r="A22" s="2">
        <v>45324</v>
      </c>
      <c r="B22" t="s">
        <v>31</v>
      </c>
      <c r="C22" t="s">
        <v>46</v>
      </c>
      <c r="D22" s="4">
        <v>100000</v>
      </c>
      <c r="E22" s="4"/>
      <c r="F22" s="5">
        <v>100000</v>
      </c>
    </row>
    <row r="23" spans="1:6" x14ac:dyDescent="0.2">
      <c r="A23" s="2">
        <v>45324</v>
      </c>
      <c r="B23" t="s">
        <v>21</v>
      </c>
      <c r="C23" t="s">
        <v>46</v>
      </c>
      <c r="D23" s="4"/>
      <c r="E23" s="4">
        <v>100000</v>
      </c>
      <c r="F23" s="5">
        <v>-100000</v>
      </c>
    </row>
    <row r="24" spans="1:6" x14ac:dyDescent="0.2">
      <c r="A24" s="2">
        <v>45327</v>
      </c>
      <c r="B24" t="s">
        <v>24</v>
      </c>
      <c r="C24" t="s">
        <v>47</v>
      </c>
      <c r="D24" s="4">
        <v>150000</v>
      </c>
      <c r="E24" s="4"/>
      <c r="F24" s="5">
        <v>150000</v>
      </c>
    </row>
    <row r="25" spans="1:6" x14ac:dyDescent="0.2">
      <c r="A25" s="2">
        <v>45327</v>
      </c>
      <c r="B25" t="s">
        <v>39</v>
      </c>
      <c r="C25" t="s">
        <v>47</v>
      </c>
      <c r="D25" s="4"/>
      <c r="E25" s="4">
        <v>150000</v>
      </c>
      <c r="F25" s="5">
        <v>-150000</v>
      </c>
    </row>
    <row r="26" spans="1:6" x14ac:dyDescent="0.2">
      <c r="A26" s="2">
        <v>45381</v>
      </c>
      <c r="B26" t="s">
        <v>68</v>
      </c>
      <c r="C26" t="s">
        <v>67</v>
      </c>
      <c r="D26" s="4">
        <v>50872.5</v>
      </c>
      <c r="E26" s="4"/>
      <c r="F26" s="5">
        <v>50872.5</v>
      </c>
    </row>
    <row r="27" spans="1:6" x14ac:dyDescent="0.2">
      <c r="A27" s="2">
        <v>45381</v>
      </c>
      <c r="B27" t="s">
        <v>69</v>
      </c>
      <c r="C27" t="s">
        <v>67</v>
      </c>
      <c r="D27" s="4"/>
      <c r="E27" s="4">
        <v>50872.5</v>
      </c>
      <c r="F27" s="5">
        <v>-50872.5</v>
      </c>
    </row>
    <row r="28" spans="1:6" x14ac:dyDescent="0.2">
      <c r="A28" s="2">
        <v>45332</v>
      </c>
      <c r="B28" t="s">
        <v>21</v>
      </c>
      <c r="C28" t="s">
        <v>75</v>
      </c>
      <c r="D28" s="4"/>
      <c r="E28" s="4">
        <v>100000</v>
      </c>
      <c r="F28" s="5">
        <v>-100000</v>
      </c>
    </row>
    <row r="29" spans="1:6" x14ac:dyDescent="0.2">
      <c r="A29" s="2">
        <v>45332</v>
      </c>
      <c r="B29" t="s">
        <v>73</v>
      </c>
      <c r="C29" t="s">
        <v>75</v>
      </c>
      <c r="D29" s="4">
        <v>100000</v>
      </c>
      <c r="E29" s="4"/>
      <c r="F29" s="5">
        <v>100000</v>
      </c>
    </row>
    <row r="30" spans="1:6" x14ac:dyDescent="0.2">
      <c r="A30" s="2" t="s">
        <v>48</v>
      </c>
      <c r="D30" s="4">
        <v>3801622.5</v>
      </c>
      <c r="E30" s="4">
        <v>3801622.5</v>
      </c>
      <c r="F30" s="5">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C6BF2-5A15-1248-AFFE-A236F3B0F328}">
  <dimension ref="A2:D17"/>
  <sheetViews>
    <sheetView workbookViewId="0">
      <selection activeCell="C22" sqref="C22"/>
    </sheetView>
  </sheetViews>
  <sheetFormatPr baseColWidth="10" defaultRowHeight="16" x14ac:dyDescent="0.2"/>
  <cols>
    <col min="1" max="1" width="20.1640625" bestFit="1" customWidth="1"/>
    <col min="2" max="2" width="34" customWidth="1"/>
    <col min="3" max="3" width="26.1640625" customWidth="1"/>
    <col min="4" max="4" width="15.6640625" customWidth="1"/>
    <col min="5" max="5" width="19.6640625" customWidth="1"/>
  </cols>
  <sheetData>
    <row r="2" spans="1:4" ht="32" x14ac:dyDescent="0.4">
      <c r="A2" s="9" t="s">
        <v>52</v>
      </c>
    </row>
    <row r="3" spans="1:4" x14ac:dyDescent="0.2">
      <c r="A3" s="3" t="s">
        <v>2</v>
      </c>
      <c r="B3" t="s">
        <v>49</v>
      </c>
      <c r="C3" t="s">
        <v>50</v>
      </c>
      <c r="D3" t="s">
        <v>51</v>
      </c>
    </row>
    <row r="4" spans="1:4" x14ac:dyDescent="0.2">
      <c r="A4" t="s">
        <v>31</v>
      </c>
      <c r="B4" s="54">
        <v>100000</v>
      </c>
      <c r="C4" s="54">
        <v>600000</v>
      </c>
      <c r="D4" s="54">
        <v>-500000</v>
      </c>
    </row>
    <row r="5" spans="1:4" x14ac:dyDescent="0.2">
      <c r="A5" t="s">
        <v>24</v>
      </c>
      <c r="B5" s="54">
        <v>650000</v>
      </c>
      <c r="C5" s="54">
        <v>200750</v>
      </c>
      <c r="D5" s="54">
        <v>449250</v>
      </c>
    </row>
    <row r="6" spans="1:4" x14ac:dyDescent="0.2">
      <c r="A6" t="s">
        <v>21</v>
      </c>
      <c r="B6" s="54">
        <v>1400000</v>
      </c>
      <c r="C6" s="54">
        <v>800000</v>
      </c>
      <c r="D6" s="54">
        <v>600000</v>
      </c>
    </row>
    <row r="7" spans="1:4" x14ac:dyDescent="0.2">
      <c r="A7" t="s">
        <v>60</v>
      </c>
      <c r="B7" s="54">
        <v>300000</v>
      </c>
      <c r="C7" s="54"/>
      <c r="D7" s="54">
        <v>300000</v>
      </c>
    </row>
    <row r="8" spans="1:4" x14ac:dyDescent="0.2">
      <c r="A8" t="s">
        <v>41</v>
      </c>
      <c r="B8" s="54">
        <v>750</v>
      </c>
      <c r="C8" s="54"/>
      <c r="D8" s="54">
        <v>750</v>
      </c>
    </row>
    <row r="9" spans="1:4" x14ac:dyDescent="0.2">
      <c r="A9" t="s">
        <v>20</v>
      </c>
      <c r="B9" s="54"/>
      <c r="C9" s="54">
        <v>1000000</v>
      </c>
      <c r="D9" s="54">
        <v>-1000000</v>
      </c>
    </row>
    <row r="10" spans="1:4" x14ac:dyDescent="0.2">
      <c r="A10" t="s">
        <v>69</v>
      </c>
      <c r="B10" s="54"/>
      <c r="C10" s="54">
        <v>50872.5</v>
      </c>
      <c r="D10" s="54">
        <v>-50872.5</v>
      </c>
    </row>
    <row r="11" spans="1:4" x14ac:dyDescent="0.2">
      <c r="A11" t="s">
        <v>30</v>
      </c>
      <c r="B11" s="54">
        <v>800000</v>
      </c>
      <c r="C11" s="54">
        <v>300000</v>
      </c>
      <c r="D11" s="54">
        <v>500000</v>
      </c>
    </row>
    <row r="12" spans="1:4" x14ac:dyDescent="0.2">
      <c r="A12" t="s">
        <v>39</v>
      </c>
      <c r="B12" s="54">
        <v>300000</v>
      </c>
      <c r="C12" s="54">
        <v>150000</v>
      </c>
      <c r="D12" s="54">
        <v>150000</v>
      </c>
    </row>
    <row r="13" spans="1:4" x14ac:dyDescent="0.2">
      <c r="A13" t="s">
        <v>44</v>
      </c>
      <c r="B13" s="54">
        <v>100000</v>
      </c>
      <c r="C13" s="54"/>
      <c r="D13" s="54">
        <v>100000</v>
      </c>
    </row>
    <row r="14" spans="1:4" x14ac:dyDescent="0.2">
      <c r="A14" t="s">
        <v>35</v>
      </c>
      <c r="B14" s="54"/>
      <c r="C14" s="54">
        <v>700000</v>
      </c>
      <c r="D14" s="54">
        <v>-700000</v>
      </c>
    </row>
    <row r="15" spans="1:4" x14ac:dyDescent="0.2">
      <c r="A15" t="s">
        <v>73</v>
      </c>
      <c r="B15" s="54">
        <v>100000</v>
      </c>
      <c r="C15" s="54"/>
      <c r="D15" s="54">
        <v>100000</v>
      </c>
    </row>
    <row r="16" spans="1:4" x14ac:dyDescent="0.2">
      <c r="A16" t="s">
        <v>68</v>
      </c>
      <c r="B16" s="54">
        <v>50872.5</v>
      </c>
      <c r="C16" s="54"/>
      <c r="D16" s="54">
        <v>50872.5</v>
      </c>
    </row>
    <row r="17" spans="1:4" x14ac:dyDescent="0.2">
      <c r="A17" t="s">
        <v>48</v>
      </c>
      <c r="B17" s="4">
        <v>3801622.5</v>
      </c>
      <c r="C17" s="4">
        <v>3801622.5</v>
      </c>
      <c r="D17" s="5">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CD67-2ADA-C14A-B3F4-4B3156E919CE}">
  <dimension ref="B2:I19"/>
  <sheetViews>
    <sheetView showGridLines="0" workbookViewId="0">
      <selection activeCell="G6" sqref="G6"/>
    </sheetView>
  </sheetViews>
  <sheetFormatPr baseColWidth="10" defaultRowHeight="16" x14ac:dyDescent="0.2"/>
  <cols>
    <col min="1" max="1" width="3.83203125" customWidth="1"/>
    <col min="5" max="5" width="14" customWidth="1"/>
    <col min="6" max="6" width="13.6640625" customWidth="1"/>
    <col min="7" max="7" width="18.6640625" customWidth="1"/>
  </cols>
  <sheetData>
    <row r="2" spans="2:9" ht="46" customHeight="1" x14ac:dyDescent="0.4">
      <c r="B2" s="16" t="s">
        <v>54</v>
      </c>
      <c r="C2" s="17"/>
      <c r="D2" s="17"/>
      <c r="E2" s="17"/>
      <c r="F2" s="17"/>
      <c r="G2" s="17"/>
      <c r="H2" s="17"/>
      <c r="I2" s="18"/>
    </row>
    <row r="3" spans="2:9" ht="31" customHeight="1" x14ac:dyDescent="0.35">
      <c r="B3" s="19" t="s">
        <v>55</v>
      </c>
      <c r="C3" s="20"/>
      <c r="D3" s="20"/>
      <c r="E3" s="20"/>
      <c r="F3" s="20"/>
      <c r="G3" s="20"/>
      <c r="H3" s="20"/>
      <c r="I3" s="21"/>
    </row>
    <row r="4" spans="2:9" ht="27" customHeight="1" x14ac:dyDescent="0.2">
      <c r="B4" s="22" t="s">
        <v>56</v>
      </c>
      <c r="C4" s="23"/>
      <c r="D4" s="23"/>
      <c r="E4" s="23"/>
      <c r="F4" s="23"/>
      <c r="G4" s="23"/>
      <c r="H4" s="23"/>
      <c r="I4" s="24"/>
    </row>
    <row r="5" spans="2:9" x14ac:dyDescent="0.2">
      <c r="B5" s="25"/>
      <c r="C5" s="26"/>
      <c r="D5" s="26"/>
      <c r="E5" s="26"/>
      <c r="F5" s="26"/>
      <c r="G5" s="26"/>
      <c r="H5" s="26"/>
      <c r="I5" s="27"/>
    </row>
    <row r="6" spans="2:9" ht="29" customHeight="1" x14ac:dyDescent="0.3">
      <c r="B6" s="25"/>
      <c r="C6" s="28" t="s">
        <v>35</v>
      </c>
      <c r="D6" s="26"/>
      <c r="E6" s="26"/>
      <c r="F6" s="26"/>
      <c r="G6" s="29">
        <f>VLOOKUP(C6,'trial Balance'!$A$4:$D$16,4,0)*-1</f>
        <v>700000</v>
      </c>
      <c r="H6" s="26"/>
      <c r="I6" s="27"/>
    </row>
    <row r="7" spans="2:9" ht="27" customHeight="1" x14ac:dyDescent="0.3">
      <c r="B7" s="25"/>
      <c r="C7" s="28" t="s">
        <v>60</v>
      </c>
      <c r="D7" s="26"/>
      <c r="E7" s="26"/>
      <c r="F7" s="26"/>
      <c r="G7" s="29">
        <f>VLOOKUP(C7,'trial Balance'!A4:D13,4,0)*-1</f>
        <v>-300000</v>
      </c>
      <c r="H7" s="26"/>
      <c r="I7" s="27"/>
    </row>
    <row r="8" spans="2:9" ht="27" customHeight="1" x14ac:dyDescent="0.3">
      <c r="B8" s="25"/>
      <c r="C8" s="28" t="s">
        <v>61</v>
      </c>
      <c r="D8" s="26"/>
      <c r="E8" s="26"/>
      <c r="F8" s="26"/>
      <c r="G8" s="12">
        <f>G6+G7</f>
        <v>400000</v>
      </c>
      <c r="H8" s="26"/>
      <c r="I8" s="27"/>
    </row>
    <row r="9" spans="2:9" x14ac:dyDescent="0.2">
      <c r="B9" s="25"/>
      <c r="C9" s="26"/>
      <c r="D9" s="26"/>
      <c r="E9" s="26"/>
      <c r="F9" s="26"/>
      <c r="G9" s="26"/>
      <c r="H9" s="26"/>
      <c r="I9" s="27"/>
    </row>
    <row r="10" spans="2:9" ht="22" x14ac:dyDescent="0.3">
      <c r="B10" s="25"/>
      <c r="C10" s="30" t="s">
        <v>62</v>
      </c>
      <c r="D10" s="26"/>
      <c r="E10" s="26"/>
      <c r="F10" s="26"/>
      <c r="G10" s="26"/>
      <c r="H10" s="26"/>
      <c r="I10" s="27"/>
    </row>
    <row r="11" spans="2:9" ht="20" customHeight="1" x14ac:dyDescent="0.2">
      <c r="B11" s="25"/>
      <c r="C11" s="26"/>
      <c r="D11" s="26"/>
      <c r="E11" s="26"/>
      <c r="F11" s="26"/>
      <c r="G11" s="26"/>
      <c r="H11" s="26"/>
      <c r="I11" s="27"/>
    </row>
    <row r="12" spans="2:9" ht="27" customHeight="1" x14ac:dyDescent="0.3">
      <c r="B12" s="25"/>
      <c r="C12" s="31" t="s">
        <v>44</v>
      </c>
      <c r="D12" s="26"/>
      <c r="E12" s="26"/>
      <c r="F12" s="29">
        <f>VLOOKUP(C12,'trial Balance'!$A$4:$D$13,4,0)*-1</f>
        <v>-100000</v>
      </c>
      <c r="G12" s="29"/>
      <c r="H12" s="26"/>
      <c r="I12" s="27"/>
    </row>
    <row r="13" spans="2:9" ht="27" customHeight="1" x14ac:dyDescent="0.3">
      <c r="B13" s="25"/>
      <c r="C13" s="31" t="s">
        <v>41</v>
      </c>
      <c r="D13" s="32"/>
      <c r="E13" s="26"/>
      <c r="F13" s="29">
        <f>VLOOKUP(C13,'trial Balance'!$A$4:$D$13,4,0)*-1</f>
        <v>-750</v>
      </c>
      <c r="G13" s="29"/>
      <c r="H13" s="26"/>
      <c r="I13" s="27"/>
    </row>
    <row r="14" spans="2:9" ht="27" customHeight="1" x14ac:dyDescent="0.3">
      <c r="B14" s="25"/>
      <c r="C14" s="28" t="s">
        <v>63</v>
      </c>
      <c r="D14" s="26"/>
      <c r="E14" s="26"/>
      <c r="F14" s="13"/>
      <c r="G14" s="33">
        <f>F12+F13</f>
        <v>-100750</v>
      </c>
      <c r="H14" s="34">
        <f>G12+G13</f>
        <v>0</v>
      </c>
      <c r="I14" s="27"/>
    </row>
    <row r="15" spans="2:9" ht="27" customHeight="1" x14ac:dyDescent="0.3">
      <c r="B15" s="25"/>
      <c r="C15" s="28" t="s">
        <v>64</v>
      </c>
      <c r="D15" s="26"/>
      <c r="E15" s="26"/>
      <c r="F15" s="26"/>
      <c r="G15" s="14">
        <f>G8+G14</f>
        <v>299250</v>
      </c>
      <c r="H15" s="26"/>
      <c r="I15" s="27"/>
    </row>
    <row r="16" spans="2:9" ht="27" customHeight="1" x14ac:dyDescent="0.3">
      <c r="B16" s="25"/>
      <c r="C16" s="28" t="s">
        <v>65</v>
      </c>
      <c r="D16" s="26"/>
      <c r="E16" s="26"/>
      <c r="F16" s="26"/>
      <c r="G16" s="35">
        <f>(G15*0.17)*-1</f>
        <v>-50872.500000000007</v>
      </c>
      <c r="H16" s="26"/>
      <c r="I16" s="27"/>
    </row>
    <row r="17" spans="2:9" ht="27" customHeight="1" thickBot="1" x14ac:dyDescent="0.35">
      <c r="B17" s="25"/>
      <c r="C17" s="28" t="s">
        <v>66</v>
      </c>
      <c r="D17" s="26"/>
      <c r="E17" s="26"/>
      <c r="F17" s="26"/>
      <c r="G17" s="15">
        <f>G15+G16</f>
        <v>248377.5</v>
      </c>
      <c r="H17" s="26"/>
      <c r="I17" s="27"/>
    </row>
    <row r="18" spans="2:9" ht="17" thickTop="1" x14ac:dyDescent="0.2">
      <c r="B18" s="25"/>
      <c r="C18" s="26"/>
      <c r="D18" s="26"/>
      <c r="E18" s="26"/>
      <c r="F18" s="26"/>
      <c r="G18" s="26"/>
      <c r="H18" s="26"/>
      <c r="I18" s="27"/>
    </row>
    <row r="19" spans="2:9" x14ac:dyDescent="0.2">
      <c r="B19" s="36"/>
      <c r="C19" s="10"/>
      <c r="D19" s="10"/>
      <c r="E19" s="10"/>
      <c r="F19" s="10"/>
      <c r="G19" s="10"/>
      <c r="H19" s="10"/>
      <c r="I19" s="37"/>
    </row>
  </sheetData>
  <mergeCells count="3">
    <mergeCell ref="B2:I2"/>
    <mergeCell ref="B3:I3"/>
    <mergeCell ref="B4:I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93519-70B0-7140-94FF-47BE72EB345A}">
  <dimension ref="A1:J30"/>
  <sheetViews>
    <sheetView showGridLines="0" tabSelected="1" topLeftCell="A2" workbookViewId="0">
      <selection activeCell="I11" sqref="I11"/>
    </sheetView>
  </sheetViews>
  <sheetFormatPr baseColWidth="10" defaultRowHeight="16" x14ac:dyDescent="0.2"/>
  <cols>
    <col min="4" max="4" width="11.5" bestFit="1" customWidth="1"/>
    <col min="9" max="9" width="11.5" bestFit="1" customWidth="1"/>
    <col min="10" max="10" width="14" bestFit="1" customWidth="1"/>
  </cols>
  <sheetData>
    <row r="1" spans="1:10" ht="32" x14ac:dyDescent="0.4">
      <c r="A1" s="40" t="s">
        <v>54</v>
      </c>
      <c r="B1" s="40"/>
      <c r="C1" s="40"/>
      <c r="D1" s="40"/>
      <c r="E1" s="40"/>
      <c r="F1" s="40"/>
      <c r="G1" s="40"/>
      <c r="H1" s="40"/>
      <c r="I1" s="40"/>
      <c r="J1" s="40"/>
    </row>
    <row r="2" spans="1:10" ht="29" x14ac:dyDescent="0.35">
      <c r="A2" s="39" t="s">
        <v>58</v>
      </c>
      <c r="B2" s="39"/>
      <c r="C2" s="39"/>
      <c r="D2" s="39"/>
      <c r="E2" s="39"/>
      <c r="F2" s="39"/>
      <c r="G2" s="39"/>
      <c r="H2" s="39"/>
      <c r="I2" s="39"/>
      <c r="J2" s="39"/>
    </row>
    <row r="3" spans="1:10" ht="22" x14ac:dyDescent="0.3">
      <c r="A3" s="38" t="s">
        <v>71</v>
      </c>
      <c r="B3" s="38"/>
      <c r="C3" s="38"/>
      <c r="D3" s="38"/>
      <c r="E3" s="38"/>
      <c r="F3" s="38"/>
      <c r="G3" s="38"/>
      <c r="H3" s="38"/>
      <c r="I3" s="38"/>
      <c r="J3" s="38"/>
    </row>
    <row r="4" spans="1:10" x14ac:dyDescent="0.2">
      <c r="A4" s="41"/>
      <c r="B4" s="13"/>
      <c r="C4" s="13"/>
      <c r="D4" s="13"/>
      <c r="E4" s="42"/>
      <c r="F4" s="41"/>
      <c r="G4" s="13"/>
      <c r="H4" s="13"/>
      <c r="I4" s="13"/>
      <c r="J4" s="42"/>
    </row>
    <row r="5" spans="1:10" ht="22" x14ac:dyDescent="0.3">
      <c r="A5" s="44" t="s">
        <v>5</v>
      </c>
      <c r="B5" s="26"/>
      <c r="C5" s="26"/>
      <c r="D5" s="26"/>
      <c r="E5" s="27"/>
      <c r="F5" s="44" t="s">
        <v>72</v>
      </c>
      <c r="G5" s="26"/>
      <c r="H5" s="26"/>
      <c r="I5" s="26"/>
      <c r="J5" s="27"/>
    </row>
    <row r="6" spans="1:10" x14ac:dyDescent="0.2">
      <c r="A6" s="25"/>
      <c r="B6" s="26"/>
      <c r="C6" s="26"/>
      <c r="D6" s="26"/>
      <c r="E6" s="27"/>
      <c r="F6" s="25"/>
      <c r="G6" s="26"/>
      <c r="H6" s="26"/>
      <c r="I6" s="26"/>
      <c r="J6" s="27"/>
    </row>
    <row r="7" spans="1:10" ht="22" x14ac:dyDescent="0.3">
      <c r="A7" s="50" t="s">
        <v>76</v>
      </c>
      <c r="B7" s="26"/>
      <c r="C7" s="26"/>
      <c r="D7" s="46"/>
      <c r="E7" s="27"/>
      <c r="F7" s="50" t="s">
        <v>6</v>
      </c>
      <c r="G7" s="26"/>
      <c r="H7" s="26"/>
      <c r="I7" s="26"/>
      <c r="J7" s="27"/>
    </row>
    <row r="8" spans="1:10" ht="22" x14ac:dyDescent="0.3">
      <c r="A8" s="43"/>
      <c r="B8" s="26"/>
      <c r="C8" s="26"/>
      <c r="D8" s="46"/>
      <c r="E8" s="46"/>
      <c r="F8" s="51" t="s">
        <v>81</v>
      </c>
      <c r="G8" s="26"/>
      <c r="H8" s="26"/>
      <c r="I8" s="26"/>
      <c r="J8" s="57">
        <v>0</v>
      </c>
    </row>
    <row r="9" spans="1:10" x14ac:dyDescent="0.2">
      <c r="A9" s="25" t="s">
        <v>73</v>
      </c>
      <c r="B9" s="26"/>
      <c r="C9" s="26"/>
      <c r="D9" s="46">
        <f>VLOOKUP(A9,'trial Balance'!$A$4:$D$16,4,0)</f>
        <v>100000</v>
      </c>
      <c r="E9" s="46"/>
      <c r="F9" s="25"/>
      <c r="G9" s="26"/>
      <c r="H9" s="26"/>
      <c r="I9" s="26"/>
      <c r="J9" s="27"/>
    </row>
    <row r="10" spans="1:10" ht="19" x14ac:dyDescent="0.25">
      <c r="A10" s="49" t="s">
        <v>77</v>
      </c>
      <c r="B10" s="26"/>
      <c r="C10" s="26"/>
      <c r="D10" s="26"/>
      <c r="E10" s="47">
        <v>100000</v>
      </c>
      <c r="F10" s="25"/>
      <c r="G10" s="26"/>
      <c r="H10" s="26"/>
      <c r="I10" s="26"/>
      <c r="J10" s="27"/>
    </row>
    <row r="11" spans="1:10" x14ac:dyDescent="0.2">
      <c r="A11" s="25"/>
      <c r="B11" s="26"/>
      <c r="C11" s="26"/>
      <c r="D11" s="26"/>
      <c r="E11" s="27"/>
      <c r="F11" s="25"/>
      <c r="G11" s="26"/>
      <c r="H11" s="26"/>
      <c r="I11" s="26"/>
      <c r="J11" s="27"/>
    </row>
    <row r="12" spans="1:10" ht="22" x14ac:dyDescent="0.3">
      <c r="A12" s="25"/>
      <c r="B12" s="26"/>
      <c r="C12" s="26"/>
      <c r="D12" s="26"/>
      <c r="E12" s="27"/>
      <c r="F12" s="51" t="s">
        <v>82</v>
      </c>
      <c r="G12" s="26"/>
      <c r="H12" s="26"/>
      <c r="I12" s="26"/>
      <c r="J12" s="27"/>
    </row>
    <row r="13" spans="1:10" x14ac:dyDescent="0.2">
      <c r="A13" s="25"/>
      <c r="B13" s="26"/>
      <c r="C13" s="26"/>
      <c r="D13" s="26"/>
      <c r="E13" s="27"/>
      <c r="F13" s="25"/>
      <c r="G13" s="26"/>
      <c r="H13" s="26"/>
      <c r="I13" s="26"/>
      <c r="J13" s="27"/>
    </row>
    <row r="14" spans="1:10" ht="22" x14ac:dyDescent="0.3">
      <c r="A14" s="50" t="s">
        <v>78</v>
      </c>
      <c r="B14" s="26"/>
      <c r="C14" s="26"/>
      <c r="D14" s="26"/>
      <c r="E14" s="27"/>
      <c r="F14" s="25"/>
      <c r="G14" s="26" t="s">
        <v>31</v>
      </c>
      <c r="H14" s="26"/>
      <c r="I14" s="46">
        <f>VLOOKUP(G14,'trial Balance'!$A$4:$D$16,4,0)*-1</f>
        <v>500000</v>
      </c>
      <c r="J14" s="53"/>
    </row>
    <row r="15" spans="1:10" x14ac:dyDescent="0.2">
      <c r="A15" s="25"/>
      <c r="B15" s="26"/>
      <c r="C15" s="26"/>
      <c r="D15" s="26"/>
      <c r="E15" s="27"/>
      <c r="F15" s="25"/>
      <c r="G15" s="26" t="s">
        <v>69</v>
      </c>
      <c r="H15" s="26"/>
      <c r="I15" s="45">
        <f>VLOOKUP(G15,'trial Balance'!$A$4:$D$16,4,0)*-1</f>
        <v>50872.5</v>
      </c>
      <c r="J15" s="52"/>
    </row>
    <row r="16" spans="1:10" x14ac:dyDescent="0.2">
      <c r="A16" s="25" t="s">
        <v>24</v>
      </c>
      <c r="B16" s="26"/>
      <c r="C16" s="26"/>
      <c r="D16" s="46">
        <f>VLOOKUP(A16,'trial Balance'!$A$4:$D$16,4,0)</f>
        <v>449250</v>
      </c>
      <c r="E16" s="27"/>
      <c r="F16" s="25"/>
      <c r="G16" s="26"/>
      <c r="H16" s="26"/>
      <c r="I16" s="26"/>
      <c r="J16" s="27"/>
    </row>
    <row r="17" spans="1:10" ht="19" x14ac:dyDescent="0.25">
      <c r="A17" s="25" t="s">
        <v>21</v>
      </c>
      <c r="B17" s="26"/>
      <c r="C17" s="26"/>
      <c r="D17" s="46">
        <f>VLOOKUP(A17,'trial Balance'!$A$4:$D$16,4,0)</f>
        <v>600000</v>
      </c>
      <c r="E17" s="27"/>
      <c r="F17" s="59" t="s">
        <v>83</v>
      </c>
      <c r="G17" s="26"/>
      <c r="H17" s="26"/>
      <c r="I17" s="26"/>
      <c r="J17" s="55">
        <f>SUM(I14:I15)</f>
        <v>550872.5</v>
      </c>
    </row>
    <row r="18" spans="1:10" x14ac:dyDescent="0.2">
      <c r="A18" s="25" t="s">
        <v>30</v>
      </c>
      <c r="B18" s="26"/>
      <c r="C18" s="26"/>
      <c r="D18" s="46">
        <f>VLOOKUP(A18,'trial Balance'!$A$4:$D$16,4,0)</f>
        <v>500000</v>
      </c>
      <c r="E18" s="27"/>
      <c r="F18" s="25"/>
      <c r="G18" s="26"/>
      <c r="H18" s="26"/>
      <c r="I18" s="26"/>
      <c r="J18" s="27"/>
    </row>
    <row r="19" spans="1:10" x14ac:dyDescent="0.2">
      <c r="A19" s="25" t="s">
        <v>39</v>
      </c>
      <c r="B19" s="26"/>
      <c r="C19" s="26"/>
      <c r="D19" s="11">
        <f>VLOOKUP(A19,'trial Balance'!$A$4:$D$16,4,0)</f>
        <v>150000</v>
      </c>
      <c r="E19" s="27"/>
      <c r="F19" s="25"/>
      <c r="G19" s="26"/>
      <c r="H19" s="26"/>
      <c r="I19" s="26"/>
      <c r="J19" s="27"/>
    </row>
    <row r="20" spans="1:10" ht="19" x14ac:dyDescent="0.25">
      <c r="A20" s="49" t="s">
        <v>79</v>
      </c>
      <c r="B20" s="26"/>
      <c r="C20" s="26"/>
      <c r="D20" s="46"/>
      <c r="E20" s="55">
        <f>SUM(D16:D19)</f>
        <v>1699250</v>
      </c>
      <c r="F20" s="58" t="s">
        <v>84</v>
      </c>
      <c r="G20" s="26"/>
      <c r="H20" s="26"/>
      <c r="I20" s="26"/>
      <c r="J20" s="64">
        <f>J8+J17</f>
        <v>550872.5</v>
      </c>
    </row>
    <row r="21" spans="1:10" ht="19" x14ac:dyDescent="0.25">
      <c r="A21" s="49"/>
      <c r="B21" s="26"/>
      <c r="C21" s="26"/>
      <c r="D21" s="46"/>
      <c r="E21" s="61"/>
      <c r="F21" s="58"/>
      <c r="G21" s="26"/>
      <c r="H21" s="26"/>
      <c r="I21" s="26"/>
      <c r="J21" s="60"/>
    </row>
    <row r="22" spans="1:10" ht="22" x14ac:dyDescent="0.3">
      <c r="A22" s="49"/>
      <c r="B22" s="26"/>
      <c r="C22" s="26"/>
      <c r="D22" s="46"/>
      <c r="E22" s="61"/>
      <c r="F22" s="62" t="s">
        <v>7</v>
      </c>
      <c r="G22" s="26"/>
      <c r="H22" s="26"/>
      <c r="I22" s="26"/>
      <c r="J22" s="60"/>
    </row>
    <row r="23" spans="1:10" ht="19" x14ac:dyDescent="0.25">
      <c r="A23" s="49"/>
      <c r="B23" s="26"/>
      <c r="C23" s="26"/>
      <c r="D23" s="46"/>
      <c r="E23" s="61"/>
      <c r="F23" s="58"/>
      <c r="G23" s="26" t="s">
        <v>20</v>
      </c>
      <c r="H23" s="26"/>
      <c r="I23" s="26">
        <f>VLOOKUP(G23,'trial Balance'!$A$4:$D$16,4,0)*-1</f>
        <v>1000000</v>
      </c>
      <c r="J23" s="60"/>
    </row>
    <row r="24" spans="1:10" x14ac:dyDescent="0.2">
      <c r="A24" s="25"/>
      <c r="B24" s="26"/>
      <c r="C24" s="26"/>
      <c r="D24" s="26"/>
      <c r="E24" s="27"/>
      <c r="F24" s="25"/>
      <c r="G24" s="26" t="s">
        <v>85</v>
      </c>
      <c r="H24" s="26"/>
      <c r="I24" s="63">
        <f>'Income Statement'!G17</f>
        <v>248377.5</v>
      </c>
      <c r="J24" s="27"/>
    </row>
    <row r="25" spans="1:10" ht="19" x14ac:dyDescent="0.25">
      <c r="A25" s="25"/>
      <c r="B25" s="26"/>
      <c r="C25" s="26"/>
      <c r="D25" s="26"/>
      <c r="E25" s="27"/>
      <c r="F25" s="58" t="s">
        <v>86</v>
      </c>
      <c r="G25" s="26"/>
      <c r="H25" s="26"/>
      <c r="I25" s="26"/>
      <c r="J25" s="65">
        <f>SUM(I23:I24)</f>
        <v>1248377.5</v>
      </c>
    </row>
    <row r="26" spans="1:10" x14ac:dyDescent="0.2">
      <c r="A26" s="25"/>
      <c r="B26" s="26"/>
      <c r="C26" s="26"/>
      <c r="D26" s="26"/>
      <c r="E26" s="27"/>
      <c r="F26" s="25"/>
      <c r="G26" s="26"/>
      <c r="H26" s="26"/>
      <c r="I26" s="26"/>
      <c r="J26" s="27"/>
    </row>
    <row r="27" spans="1:10" x14ac:dyDescent="0.2">
      <c r="A27" s="25"/>
      <c r="B27" s="26"/>
      <c r="C27" s="26"/>
      <c r="D27" s="26"/>
      <c r="E27" s="27"/>
      <c r="F27" s="25"/>
      <c r="G27" s="26"/>
      <c r="H27" s="26"/>
      <c r="I27" s="26"/>
      <c r="J27" s="27"/>
    </row>
    <row r="28" spans="1:10" ht="23" thickBot="1" x14ac:dyDescent="0.35">
      <c r="A28" s="48" t="s">
        <v>80</v>
      </c>
      <c r="B28" s="26"/>
      <c r="C28" s="26"/>
      <c r="D28" s="26"/>
      <c r="E28" s="56">
        <f>E10+E20</f>
        <v>1799250</v>
      </c>
      <c r="F28" s="48" t="s">
        <v>87</v>
      </c>
      <c r="G28" s="26"/>
      <c r="H28" s="26"/>
      <c r="I28" s="26"/>
      <c r="J28" s="56">
        <f>J20+J25</f>
        <v>1799250</v>
      </c>
    </row>
    <row r="29" spans="1:10" ht="17" thickTop="1" x14ac:dyDescent="0.2">
      <c r="A29" s="25"/>
      <c r="B29" s="26"/>
      <c r="C29" s="26"/>
      <c r="D29" s="26"/>
      <c r="E29" s="27"/>
      <c r="F29" s="25"/>
      <c r="G29" s="26"/>
      <c r="H29" s="26"/>
      <c r="I29" s="26"/>
      <c r="J29" s="27"/>
    </row>
    <row r="30" spans="1:10" x14ac:dyDescent="0.2">
      <c r="A30" s="36"/>
      <c r="B30" s="10"/>
      <c r="C30" s="10"/>
      <c r="D30" s="10"/>
      <c r="E30" s="37"/>
      <c r="F30" s="36"/>
      <c r="G30" s="10"/>
      <c r="H30" s="10"/>
      <c r="I30" s="10"/>
      <c r="J30" s="37"/>
    </row>
  </sheetData>
  <mergeCells count="3">
    <mergeCell ref="A1:J1"/>
    <mergeCell ref="A2:J2"/>
    <mergeCell ref="A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Chart of accounts</vt:lpstr>
      <vt:lpstr>General Entries</vt:lpstr>
      <vt:lpstr>Ledger</vt:lpstr>
      <vt:lpstr>trial Balance</vt:lpstr>
      <vt:lpstr>Income Statement</vt:lpstr>
      <vt:lpstr>Balance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hidalgo</dc:creator>
  <cp:lastModifiedBy>kevin hidalgo</cp:lastModifiedBy>
  <dcterms:created xsi:type="dcterms:W3CDTF">2025-09-06T21:10:22Z</dcterms:created>
  <dcterms:modified xsi:type="dcterms:W3CDTF">2025-09-09T23:30:49Z</dcterms:modified>
</cp:coreProperties>
</file>