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Kevin\Kuliah\SMT5\DATAMIN\"/>
    </mc:Choice>
  </mc:AlternateContent>
  <xr:revisionPtr revIDLastSave="0" documentId="8_{723DA263-30BB-448B-A01F-9B2ADE93DA1A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Riau" sheetId="1" state="hidden" r:id="rId1"/>
    <sheet name="Jabar" sheetId="2" state="hidden" r:id="rId2"/>
    <sheet name="Ranking" sheetId="3" state="hidden" r:id="rId3"/>
    <sheet name="Kab Bandung" sheetId="4" r:id="rId4"/>
    <sheet name="Survey Rismon" sheetId="6" state="hidden" r:id="rId5"/>
    <sheet name="PLN" sheetId="5" state="hidden" r:id="rId6"/>
  </sheets>
  <externalReferences>
    <externalReference r:id="rId7"/>
  </externalReferences>
  <definedNames>
    <definedName name="_xlnm._FilterDatabase" localSheetId="3" hidden="1">'Kab Bandung'!$A$4:$AD$35</definedName>
    <definedName name="_xlnm._FilterDatabase" localSheetId="2" hidden="1">Ranking!$D$6:$F$32</definedName>
    <definedName name="_xlnm._FilterDatabase" localSheetId="4" hidden="1">'Survey Rismon'!$A$1:$AE$281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4" l="1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5" i="4"/>
  <c r="I21" i="4" l="1"/>
  <c r="J21" i="4"/>
  <c r="K21" i="4"/>
  <c r="L21" i="4"/>
  <c r="M21" i="4"/>
  <c r="I23" i="4"/>
  <c r="J23" i="4"/>
  <c r="K23" i="4"/>
  <c r="L23" i="4"/>
  <c r="M23" i="4"/>
  <c r="I32" i="4"/>
  <c r="J32" i="4"/>
  <c r="K32" i="4"/>
  <c r="L32" i="4"/>
  <c r="M32" i="4"/>
  <c r="I24" i="4"/>
  <c r="J24" i="4"/>
  <c r="K24" i="4"/>
  <c r="L24" i="4"/>
  <c r="M24" i="4"/>
  <c r="I15" i="4"/>
  <c r="J15" i="4"/>
  <c r="K15" i="4"/>
  <c r="L15" i="4"/>
  <c r="M15" i="4"/>
  <c r="I14" i="4"/>
  <c r="J14" i="4"/>
  <c r="K14" i="4"/>
  <c r="L14" i="4"/>
  <c r="M14" i="4"/>
  <c r="I34" i="4"/>
  <c r="J34" i="4"/>
  <c r="K34" i="4"/>
  <c r="L34" i="4"/>
  <c r="M34" i="4"/>
  <c r="I33" i="4"/>
  <c r="J33" i="4"/>
  <c r="K33" i="4"/>
  <c r="L33" i="4"/>
  <c r="M33" i="4"/>
  <c r="I8" i="4"/>
  <c r="J8" i="4"/>
  <c r="K8" i="4"/>
  <c r="L8" i="4"/>
  <c r="M8" i="4"/>
  <c r="I35" i="4"/>
  <c r="J35" i="4"/>
  <c r="K35" i="4"/>
  <c r="L35" i="4"/>
  <c r="M35" i="4"/>
  <c r="I20" i="4"/>
  <c r="J20" i="4"/>
  <c r="K20" i="4"/>
  <c r="L20" i="4"/>
  <c r="M20" i="4"/>
  <c r="I5" i="4"/>
  <c r="J5" i="4"/>
  <c r="K5" i="4"/>
  <c r="L5" i="4"/>
  <c r="M5" i="4"/>
  <c r="I31" i="4"/>
  <c r="J31" i="4"/>
  <c r="K31" i="4"/>
  <c r="L31" i="4"/>
  <c r="M31" i="4"/>
  <c r="I12" i="4"/>
  <c r="J12" i="4"/>
  <c r="K12" i="4"/>
  <c r="L12" i="4"/>
  <c r="M12" i="4"/>
  <c r="I26" i="4"/>
  <c r="J26" i="4"/>
  <c r="K26" i="4"/>
  <c r="L26" i="4"/>
  <c r="M26" i="4"/>
  <c r="I10" i="4"/>
  <c r="J10" i="4"/>
  <c r="K10" i="4"/>
  <c r="L10" i="4"/>
  <c r="M10" i="4"/>
  <c r="I28" i="4"/>
  <c r="J28" i="4"/>
  <c r="K28" i="4"/>
  <c r="L28" i="4"/>
  <c r="M28" i="4"/>
  <c r="I18" i="4"/>
  <c r="J18" i="4"/>
  <c r="K18" i="4"/>
  <c r="L18" i="4"/>
  <c r="M18" i="4"/>
  <c r="I29" i="4"/>
  <c r="J29" i="4"/>
  <c r="K29" i="4"/>
  <c r="L29" i="4"/>
  <c r="M29" i="4"/>
  <c r="I30" i="4"/>
  <c r="J30" i="4"/>
  <c r="K30" i="4"/>
  <c r="L30" i="4"/>
  <c r="M30" i="4"/>
  <c r="I16" i="4"/>
  <c r="J16" i="4"/>
  <c r="K16" i="4"/>
  <c r="L16" i="4"/>
  <c r="M16" i="4"/>
  <c r="I11" i="4"/>
  <c r="J11" i="4"/>
  <c r="K11" i="4"/>
  <c r="L11" i="4"/>
  <c r="M11" i="4"/>
  <c r="I25" i="4"/>
  <c r="J25" i="4"/>
  <c r="K25" i="4"/>
  <c r="L25" i="4"/>
  <c r="M25" i="4"/>
  <c r="I9" i="4"/>
  <c r="J9" i="4"/>
  <c r="K9" i="4"/>
  <c r="L9" i="4"/>
  <c r="M9" i="4"/>
  <c r="I13" i="4"/>
  <c r="J13" i="4"/>
  <c r="K13" i="4"/>
  <c r="L13" i="4"/>
  <c r="M13" i="4"/>
  <c r="I7" i="4"/>
  <c r="J7" i="4"/>
  <c r="K7" i="4"/>
  <c r="L7" i="4"/>
  <c r="M7" i="4"/>
  <c r="I6" i="4"/>
  <c r="J6" i="4"/>
  <c r="K6" i="4"/>
  <c r="L6" i="4"/>
  <c r="M6" i="4"/>
  <c r="I17" i="4"/>
  <c r="J17" i="4"/>
  <c r="K17" i="4"/>
  <c r="L17" i="4"/>
  <c r="M17" i="4"/>
  <c r="I19" i="4"/>
  <c r="J19" i="4"/>
  <c r="K19" i="4"/>
  <c r="L19" i="4"/>
  <c r="M19" i="4"/>
  <c r="I27" i="4"/>
  <c r="J27" i="4"/>
  <c r="K27" i="4"/>
  <c r="L27" i="4"/>
  <c r="M27" i="4"/>
  <c r="M22" i="4"/>
  <c r="L22" i="4"/>
  <c r="K22" i="4"/>
  <c r="J22" i="4"/>
  <c r="I22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5" i="4"/>
  <c r="G8" i="3" l="1"/>
  <c r="G15" i="3"/>
  <c r="G18" i="3"/>
  <c r="G19" i="3"/>
  <c r="G30" i="3"/>
  <c r="G28" i="3"/>
  <c r="G9" i="3"/>
  <c r="G10" i="3"/>
  <c r="G11" i="3"/>
  <c r="G12" i="3"/>
  <c r="G13" i="3"/>
  <c r="G14" i="3"/>
  <c r="G16" i="3"/>
  <c r="G17" i="3"/>
  <c r="G20" i="3"/>
  <c r="G21" i="3"/>
  <c r="G22" i="3"/>
  <c r="G23" i="3"/>
  <c r="G24" i="3"/>
  <c r="G25" i="3"/>
  <c r="G26" i="3"/>
  <c r="G27" i="3"/>
  <c r="G29" i="3"/>
  <c r="G31" i="3"/>
  <c r="G32" i="3"/>
  <c r="D39" i="2"/>
  <c r="D38" i="2"/>
  <c r="D37" i="2"/>
  <c r="BE36" i="2"/>
  <c r="AW19" i="2"/>
  <c r="D23" i="1"/>
  <c r="D22" i="1"/>
  <c r="D21" i="1"/>
  <c r="AZ20" i="1"/>
  <c r="AN17" i="1"/>
  <c r="AR16" i="1"/>
  <c r="AQ16" i="1"/>
  <c r="AL16" i="1"/>
  <c r="AI16" i="1"/>
  <c r="AH16" i="1"/>
  <c r="AG16" i="1"/>
  <c r="AF16" i="1"/>
  <c r="AE16" i="1"/>
  <c r="AD16" i="1"/>
  <c r="AC16" i="1"/>
  <c r="AB16" i="1"/>
  <c r="AA16" i="1"/>
  <c r="Z16" i="1"/>
  <c r="W16" i="1"/>
  <c r="T16" i="1"/>
  <c r="AR15" i="1"/>
  <c r="AQ15" i="1"/>
  <c r="AL15" i="1"/>
  <c r="AI15" i="1"/>
  <c r="AH15" i="1"/>
  <c r="AG15" i="1"/>
  <c r="AF15" i="1"/>
  <c r="AE15" i="1"/>
  <c r="AD15" i="1"/>
  <c r="AC15" i="1"/>
  <c r="AB15" i="1"/>
  <c r="AA15" i="1"/>
  <c r="Z15" i="1"/>
  <c r="W15" i="1"/>
  <c r="T15" i="1"/>
  <c r="AR14" i="1"/>
  <c r="AQ14" i="1"/>
  <c r="AL14" i="1"/>
  <c r="AI14" i="1"/>
  <c r="AH14" i="1"/>
  <c r="AG14" i="1"/>
  <c r="AF14" i="1"/>
  <c r="AE14" i="1"/>
  <c r="AD14" i="1"/>
  <c r="AC14" i="1"/>
  <c r="AB14" i="1"/>
  <c r="AA14" i="1"/>
  <c r="Z14" i="1"/>
  <c r="W14" i="1"/>
  <c r="T14" i="1"/>
  <c r="AR13" i="1"/>
  <c r="AQ13" i="1"/>
  <c r="AL13" i="1"/>
  <c r="AI13" i="1"/>
  <c r="AH13" i="1"/>
  <c r="AG13" i="1"/>
  <c r="AF13" i="1"/>
  <c r="AE13" i="1"/>
  <c r="AD13" i="1"/>
  <c r="AC13" i="1"/>
  <c r="AB13" i="1"/>
  <c r="AA13" i="1"/>
  <c r="Z13" i="1"/>
  <c r="W13" i="1"/>
  <c r="T13" i="1"/>
  <c r="AR12" i="1"/>
  <c r="AQ12" i="1"/>
  <c r="AL12" i="1"/>
  <c r="AI12" i="1"/>
  <c r="AH12" i="1"/>
  <c r="AG12" i="1"/>
  <c r="AF12" i="1"/>
  <c r="AE12" i="1"/>
  <c r="AD12" i="1"/>
  <c r="AC12" i="1"/>
  <c r="AB12" i="1"/>
  <c r="AA12" i="1"/>
  <c r="Z12" i="1"/>
  <c r="W12" i="1"/>
  <c r="T12" i="1"/>
  <c r="AR11" i="1"/>
  <c r="AQ11" i="1"/>
  <c r="AL11" i="1"/>
  <c r="AI11" i="1"/>
  <c r="AH11" i="1"/>
  <c r="AG11" i="1"/>
  <c r="AF11" i="1"/>
  <c r="AE11" i="1"/>
  <c r="AD11" i="1"/>
  <c r="AC11" i="1"/>
  <c r="AB11" i="1"/>
  <c r="AA11" i="1"/>
  <c r="Z11" i="1"/>
  <c r="W11" i="1"/>
  <c r="T11" i="1"/>
  <c r="AL10" i="1"/>
  <c r="AI10" i="1"/>
  <c r="AH10" i="1"/>
  <c r="AG10" i="1"/>
  <c r="AF10" i="1"/>
  <c r="AE10" i="1"/>
  <c r="AD10" i="1"/>
  <c r="AC10" i="1"/>
  <c r="AB10" i="1"/>
  <c r="AA10" i="1"/>
  <c r="Z10" i="1"/>
  <c r="W10" i="1"/>
  <c r="T10" i="1"/>
  <c r="AL9" i="1"/>
  <c r="AI9" i="1"/>
  <c r="AH9" i="1"/>
  <c r="AG9" i="1"/>
  <c r="AF9" i="1"/>
  <c r="AE9" i="1"/>
  <c r="AD9" i="1"/>
  <c r="AC9" i="1"/>
  <c r="AB9" i="1"/>
  <c r="AA9" i="1"/>
  <c r="Z9" i="1"/>
  <c r="W9" i="1"/>
  <c r="T9" i="1"/>
  <c r="AL8" i="1"/>
  <c r="AI8" i="1"/>
  <c r="AH8" i="1"/>
  <c r="AG8" i="1"/>
  <c r="AF8" i="1"/>
  <c r="AE8" i="1"/>
  <c r="AD8" i="1"/>
  <c r="AC8" i="1"/>
  <c r="AB8" i="1"/>
  <c r="AA8" i="1"/>
  <c r="Z8" i="1"/>
  <c r="W8" i="1"/>
  <c r="T8" i="1"/>
  <c r="AL7" i="1"/>
  <c r="AI7" i="1"/>
  <c r="AH7" i="1"/>
  <c r="AG7" i="1"/>
  <c r="AF7" i="1"/>
  <c r="AE7" i="1"/>
  <c r="AD7" i="1"/>
  <c r="AC7" i="1"/>
  <c r="AB7" i="1"/>
  <c r="AA7" i="1"/>
  <c r="Z7" i="1"/>
  <c r="W7" i="1"/>
  <c r="T7" i="1"/>
  <c r="AL6" i="1"/>
  <c r="AI6" i="1"/>
  <c r="AH6" i="1"/>
  <c r="AG6" i="1"/>
  <c r="AF6" i="1"/>
  <c r="AE6" i="1"/>
  <c r="AD6" i="1"/>
  <c r="AC6" i="1"/>
  <c r="AB6" i="1"/>
  <c r="AA6" i="1"/>
  <c r="Z6" i="1"/>
  <c r="W6" i="1"/>
  <c r="T6" i="1"/>
  <c r="AJ6" i="1" s="1"/>
  <c r="AN6" i="1" s="1"/>
  <c r="AO6" i="1" s="1"/>
  <c r="AQ5" i="1"/>
  <c r="AP5" i="1"/>
  <c r="AT5" i="1" s="1"/>
  <c r="AW5" i="1" s="1"/>
  <c r="AL5" i="1"/>
  <c r="AI5" i="1"/>
  <c r="AH5" i="1"/>
  <c r="AG5" i="1"/>
  <c r="AF5" i="1"/>
  <c r="AE5" i="1"/>
  <c r="AD5" i="1"/>
  <c r="AC5" i="1"/>
  <c r="AB5" i="1"/>
  <c r="AA5" i="1"/>
  <c r="Z5" i="1"/>
  <c r="W5" i="1"/>
  <c r="T5" i="1"/>
  <c r="AJ5" i="1" l="1"/>
  <c r="AN5" i="1" s="1"/>
  <c r="AO5" i="1" s="1"/>
  <c r="AJ11" i="1"/>
  <c r="AN11" i="1" s="1"/>
  <c r="AO11" i="1" s="1"/>
  <c r="AJ13" i="1"/>
  <c r="AN13" i="1" s="1"/>
  <c r="AO13" i="1" s="1"/>
  <c r="AJ8" i="1"/>
  <c r="AN8" i="1" s="1"/>
  <c r="AO8" i="1" s="1"/>
  <c r="AX8" i="1" s="1"/>
  <c r="AY8" i="1" s="1"/>
  <c r="AJ7" i="1"/>
  <c r="AN7" i="1" s="1"/>
  <c r="AO7" i="1" s="1"/>
  <c r="AV7" i="1" s="1"/>
  <c r="AJ14" i="1"/>
  <c r="AN14" i="1" s="1"/>
  <c r="AO14" i="1" s="1"/>
  <c r="AX14" i="1" s="1"/>
  <c r="AY14" i="1" s="1"/>
  <c r="AJ15" i="1"/>
  <c r="AN15" i="1" s="1"/>
  <c r="AO15" i="1" s="1"/>
  <c r="AP15" i="1" s="1"/>
  <c r="AT15" i="1" s="1"/>
  <c r="AJ9" i="1"/>
  <c r="AN9" i="1" s="1"/>
  <c r="AO9" i="1" s="1"/>
  <c r="AX9" i="1" s="1"/>
  <c r="AY9" i="1" s="1"/>
  <c r="AJ10" i="1"/>
  <c r="AN10" i="1" s="1"/>
  <c r="AO10" i="1" s="1"/>
  <c r="AP10" i="1" s="1"/>
  <c r="AJ12" i="1"/>
  <c r="AN12" i="1" s="1"/>
  <c r="AO12" i="1" s="1"/>
  <c r="AV12" i="1" s="1"/>
  <c r="AJ16" i="1"/>
  <c r="AN16" i="1" s="1"/>
  <c r="AO16" i="1" s="1"/>
  <c r="AV16" i="1" s="1"/>
  <c r="AQ18" i="1"/>
  <c r="AV14" i="1"/>
  <c r="AV6" i="1"/>
  <c r="AP6" i="1"/>
  <c r="AX6" i="1"/>
  <c r="AY6" i="1" s="1"/>
  <c r="AP7" i="1"/>
  <c r="AV15" i="1"/>
  <c r="AX5" i="1"/>
  <c r="AY5" i="1" s="1"/>
  <c r="AV5" i="1"/>
  <c r="AO17" i="1"/>
  <c r="AP17" i="1" s="1"/>
  <c r="AX11" i="1"/>
  <c r="AY11" i="1" s="1"/>
  <c r="AP11" i="1"/>
  <c r="AV11" i="1"/>
  <c r="AP8" i="1"/>
  <c r="AV8" i="1"/>
  <c r="AP13" i="1"/>
  <c r="AX13" i="1"/>
  <c r="AY13" i="1" s="1"/>
  <c r="AV13" i="1"/>
  <c r="AU5" i="1"/>
  <c r="AX16" i="1" l="1"/>
  <c r="AY16" i="1" s="1"/>
  <c r="AP14" i="1"/>
  <c r="AS14" i="1" s="1"/>
  <c r="AX7" i="1"/>
  <c r="AY7" i="1" s="1"/>
  <c r="AX12" i="1"/>
  <c r="AP12" i="1"/>
  <c r="AP16" i="1"/>
  <c r="AP9" i="1"/>
  <c r="AX15" i="1"/>
  <c r="AY15" i="1" s="1"/>
  <c r="AV10" i="1"/>
  <c r="AV17" i="1" s="1"/>
  <c r="AX10" i="1"/>
  <c r="AY10" i="1" s="1"/>
  <c r="AV9" i="1"/>
  <c r="AT14" i="1"/>
  <c r="AS6" i="1"/>
  <c r="AT6" i="1"/>
  <c r="AU15" i="1"/>
  <c r="AW15" i="1"/>
  <c r="AT16" i="1"/>
  <c r="AS16" i="1"/>
  <c r="AS13" i="1"/>
  <c r="AT13" i="1"/>
  <c r="AT11" i="1"/>
  <c r="AS11" i="1"/>
  <c r="AT7" i="1"/>
  <c r="AS7" i="1"/>
  <c r="AT8" i="1"/>
  <c r="AS8" i="1"/>
  <c r="AS15" i="1"/>
  <c r="AT9" i="1"/>
  <c r="AS9" i="1"/>
  <c r="AS17" i="1"/>
  <c r="AT17" i="1"/>
  <c r="AS10" i="1"/>
  <c r="AT10" i="1"/>
  <c r="AT12" i="1" l="1"/>
  <c r="AS12" i="1"/>
  <c r="AX17" i="1"/>
  <c r="AW10" i="1"/>
  <c r="AU10" i="1"/>
  <c r="AY17" i="1"/>
  <c r="AZ10" i="1" s="1"/>
  <c r="AU7" i="1"/>
  <c r="AW7" i="1"/>
  <c r="AW6" i="1"/>
  <c r="AU6" i="1"/>
  <c r="AW17" i="1"/>
  <c r="AU17" i="1"/>
  <c r="AW11" i="1"/>
  <c r="AU11" i="1"/>
  <c r="AW13" i="1"/>
  <c r="AU13" i="1"/>
  <c r="AW9" i="1"/>
  <c r="AU9" i="1"/>
  <c r="AU8" i="1"/>
  <c r="AW8" i="1"/>
  <c r="AW16" i="1"/>
  <c r="AU16" i="1"/>
  <c r="AU14" i="1"/>
  <c r="AW14" i="1"/>
  <c r="AU12" i="1" l="1"/>
  <c r="AW12" i="1"/>
  <c r="AZ12" i="1"/>
  <c r="AZ9" i="1"/>
  <c r="AZ11" i="1"/>
  <c r="AZ7" i="1"/>
  <c r="AZ6" i="1"/>
  <c r="AZ15" i="1"/>
  <c r="AZ8" i="1"/>
  <c r="AZ13" i="1"/>
  <c r="AZ16" i="1"/>
  <c r="AZ5" i="1"/>
  <c r="AZ14" i="1"/>
  <c r="AZ17" i="1" l="1"/>
</calcChain>
</file>

<file path=xl/sharedStrings.xml><?xml version="1.0" encoding="utf-8"?>
<sst xmlns="http://schemas.openxmlformats.org/spreadsheetml/2006/main" count="8115" uniqueCount="798">
  <si>
    <t>PPT Hal 33</t>
  </si>
  <si>
    <t>39-A</t>
  </si>
  <si>
    <t>39-B</t>
  </si>
  <si>
    <t>39-C</t>
  </si>
  <si>
    <t>39-D</t>
  </si>
  <si>
    <t>NO</t>
  </si>
  <si>
    <t>KABUPATEN KOTA</t>
  </si>
  <si>
    <t>IBU KOTA</t>
  </si>
  <si>
    <t>JUMLAH PENDUDUK</t>
  </si>
  <si>
    <t>Usia 15-56</t>
  </si>
  <si>
    <t>Ratarata Jumlah keluarga dalam bangunan</t>
  </si>
  <si>
    <t>Rumah Tembok</t>
  </si>
  <si>
    <t>Plasteran</t>
  </si>
  <si>
    <t>Kayu</t>
  </si>
  <si>
    <t>Persentase Penduduk Yang Menggunakan HP</t>
  </si>
  <si>
    <t>Persentase penduduk yang menggunakan PC/ Laptop</t>
  </si>
  <si>
    <t>Persentase Pengguna Internet</t>
  </si>
  <si>
    <t>Persentase
Device yang digunakan</t>
  </si>
  <si>
    <t>ITEM LUXURY</t>
  </si>
  <si>
    <t>Score</t>
  </si>
  <si>
    <t>Posisi</t>
  </si>
  <si>
    <t>Kab/Kota</t>
  </si>
  <si>
    <t>Persentase Homepass</t>
  </si>
  <si>
    <t>Total Homepass</t>
  </si>
  <si>
    <t>CLUSTER</t>
  </si>
  <si>
    <t>DATA CLUSTERISASI GERTH</t>
  </si>
  <si>
    <t>GAP</t>
  </si>
  <si>
    <t>survey</t>
  </si>
  <si>
    <t>Team</t>
  </si>
  <si>
    <t>TUR</t>
  </si>
  <si>
    <t>RAB Survey</t>
  </si>
  <si>
    <t>Tahap I</t>
  </si>
  <si>
    <t>Ranking</t>
  </si>
  <si>
    <t>LAKI LAKI</t>
  </si>
  <si>
    <t>PEREMPUAN</t>
  </si>
  <si>
    <t>Rumah Sendiri</t>
  </si>
  <si>
    <t>Komputer</t>
  </si>
  <si>
    <t>Laptop</t>
  </si>
  <si>
    <t>AC</t>
  </si>
  <si>
    <t>Mobil</t>
  </si>
  <si>
    <t>TV Layar Datar</t>
  </si>
  <si>
    <t>PLAN</t>
  </si>
  <si>
    <t>ZONA</t>
  </si>
  <si>
    <t>ONDESK</t>
  </si>
  <si>
    <t>Kota Pekanbaru</t>
  </si>
  <si>
    <t>Pekanbaru</t>
  </si>
  <si>
    <t>Kota Dumai</t>
  </si>
  <si>
    <t>Dumai</t>
  </si>
  <si>
    <t>Siak</t>
  </si>
  <si>
    <t>Siak Sri Indrapura</t>
  </si>
  <si>
    <t>Syaiful</t>
  </si>
  <si>
    <t>Pelalawan</t>
  </si>
  <si>
    <t>Pangkalan Kerinci</t>
  </si>
  <si>
    <t>Fikri</t>
  </si>
  <si>
    <t>Bengkalis</t>
  </si>
  <si>
    <t>Reza</t>
  </si>
  <si>
    <t>Kuantan Singingi</t>
  </si>
  <si>
    <t>Teluk Kuantan</t>
  </si>
  <si>
    <t>Inragiri Hulu</t>
  </si>
  <si>
    <t>Rengat</t>
  </si>
  <si>
    <t>Kep. Meranti</t>
  </si>
  <si>
    <t>Selat Panjang</t>
  </si>
  <si>
    <t>Kampar</t>
  </si>
  <si>
    <t>Bangkinang</t>
  </si>
  <si>
    <t>Rokan Hulu</t>
  </si>
  <si>
    <t>Pasir Pengaraian</t>
  </si>
  <si>
    <t>Indragiri Hilir</t>
  </si>
  <si>
    <t>Tembilahan</t>
  </si>
  <si>
    <t>Rokan Hilir</t>
  </si>
  <si>
    <t>Bagansiapiapi</t>
  </si>
  <si>
    <t>Total HP</t>
  </si>
  <si>
    <t>Prov</t>
  </si>
  <si>
    <t>Persentase</t>
  </si>
  <si>
    <t>HP</t>
  </si>
  <si>
    <t xml:space="preserve">semester 1 </t>
  </si>
  <si>
    <t>Kepri</t>
  </si>
  <si>
    <t>Riau</t>
  </si>
  <si>
    <t>Sumbar</t>
  </si>
  <si>
    <t>Cianjur</t>
  </si>
  <si>
    <t>Ciamis</t>
  </si>
  <si>
    <t>Kuningan</t>
  </si>
  <si>
    <t>Majalengka</t>
  </si>
  <si>
    <t>Indramayu</t>
  </si>
  <si>
    <t>Subang</t>
  </si>
  <si>
    <t>Purwakarta</t>
  </si>
  <si>
    <t>Kota Sukabumi</t>
  </si>
  <si>
    <t>Kota Bandung</t>
  </si>
  <si>
    <t>Kota Cirebon</t>
  </si>
  <si>
    <t>Kota Cimahi</t>
  </si>
  <si>
    <t>Kota Tasikmalaya</t>
  </si>
  <si>
    <t>Kota Banjar</t>
  </si>
  <si>
    <t>Kabupaten Sukabumi</t>
  </si>
  <si>
    <t>Palabuhanratu</t>
  </si>
  <si>
    <t>Kabupaten Cianjur</t>
  </si>
  <si>
    <t>Kabupaten Bandung</t>
  </si>
  <si>
    <t>Soreang</t>
  </si>
  <si>
    <t>Kabupaten Garut</t>
  </si>
  <si>
    <t>Tarogong Kidul</t>
  </si>
  <si>
    <t>Kabupaten Tasikmalaya</t>
  </si>
  <si>
    <t>Singaparna</t>
  </si>
  <si>
    <t>Kabupaten Ciamis</t>
  </si>
  <si>
    <t>Kabupaten Kuningan</t>
  </si>
  <si>
    <t>Kabupaten Cirebon</t>
  </si>
  <si>
    <t>Sumber</t>
  </si>
  <si>
    <t>Kabupaten Majalengka</t>
  </si>
  <si>
    <t>Kabupaten Sumedang</t>
  </si>
  <si>
    <t>Sumedang Utara</t>
  </si>
  <si>
    <t>Kabupaten Indramayu</t>
  </si>
  <si>
    <t>Kabupaten Subang</t>
  </si>
  <si>
    <t>Kabupaten Purwakarta</t>
  </si>
  <si>
    <t>Kabupaten Karawang</t>
  </si>
  <si>
    <t>Karawang Barat</t>
  </si>
  <si>
    <t>Kabupaten Bandung Barat</t>
  </si>
  <si>
    <t>Ngamprah</t>
  </si>
  <si>
    <t>Kabupaten Pangandaran</t>
  </si>
  <si>
    <t>Parigi</t>
  </si>
  <si>
    <t>-</t>
  </si>
  <si>
    <t>Source Url: https://jabar.bps.go.id/indicator/12/731/1/jumlah-penduduk-hasil-proyeksi-interim-di-provinsi-jawa-barat-menurut-kabupaten-kota-dan-jenis-kelamin.html</t>
  </si>
  <si>
    <t>JUMLAH PENDUDUK 2023</t>
  </si>
  <si>
    <t>L</t>
  </si>
  <si>
    <t>P</t>
  </si>
  <si>
    <t>Kabupaten Bogor</t>
  </si>
  <si>
    <t>Kabupaten Bekasi</t>
  </si>
  <si>
    <t>Kota Bogor</t>
  </si>
  <si>
    <t>Kota Bekasi</t>
  </si>
  <si>
    <t>Kota Depok</t>
  </si>
  <si>
    <t>https://id.wikipedia.org/wiki/Jawa_Barat#:~:text=Provinsi%20Jawa%20Barat%2C%20disingkat%20Jabar,ini%20berada%20di%20Kota%20Bandung.</t>
  </si>
  <si>
    <t>Usia 15-64 (%)</t>
  </si>
  <si>
    <t>Ratarata Jumlah keluarga dalam bangunan (%)</t>
  </si>
  <si>
    <t>Rumah Tembok (%)</t>
  </si>
  <si>
    <t>Plasteran (%)</t>
  </si>
  <si>
    <t>Kayu (%)</t>
  </si>
  <si>
    <t>Persentase Penduduk Yang Menggunakan HP (%)</t>
  </si>
  <si>
    <t>Persentase penduduk yang menggunakan PC/ Laptop (%)</t>
  </si>
  <si>
    <t>Persentase Pengguna Internet (%)</t>
  </si>
  <si>
    <t>Persentase
Device yang digunakan (%)</t>
  </si>
  <si>
    <t>ITEM LUXURY (%)</t>
  </si>
  <si>
    <t>Cibinong</t>
  </si>
  <si>
    <t>LUAS WILAYAH (KM2)</t>
  </si>
  <si>
    <t>KECAMATAN</t>
  </si>
  <si>
    <t>Bambu (%)</t>
  </si>
  <si>
    <t>Hal. 17</t>
  </si>
  <si>
    <t>Lainnya (%)</t>
  </si>
  <si>
    <t>RANKING</t>
  </si>
  <si>
    <t>LUAS WIL (KM2)</t>
  </si>
  <si>
    <t>Kecamatan Arjasari</t>
  </si>
  <si>
    <t>Kecamatan Baleendah</t>
  </si>
  <si>
    <t>Kecamatan Banjaran</t>
  </si>
  <si>
    <t>Kecamatan Bojongsoang</t>
  </si>
  <si>
    <t>Kecamatan Cangkuang</t>
  </si>
  <si>
    <t>Kecamatan Cicalengka</t>
  </si>
  <si>
    <t>Kecamatan Cikancung</t>
  </si>
  <si>
    <t>Kecamatan Cilengkrang</t>
  </si>
  <si>
    <t>Kecamatan Cileunyi</t>
  </si>
  <si>
    <t>Kecamatan Cimaung</t>
  </si>
  <si>
    <t>Kecamatan Cimenyan</t>
  </si>
  <si>
    <t>Kecamatan Ciparay</t>
  </si>
  <si>
    <t>Kecamatan Ciwidey</t>
  </si>
  <si>
    <t>Kecamatan Dayeuhkolot</t>
  </si>
  <si>
    <t>Kecamatan Ibun</t>
  </si>
  <si>
    <t>Kecamatan Katapang</t>
  </si>
  <si>
    <t>Kecamatan Kertasari</t>
  </si>
  <si>
    <t>Kecamatan Kutawaringin</t>
  </si>
  <si>
    <t>Kecamatan Majalaya</t>
  </si>
  <si>
    <t>Kecamatan Margaasih</t>
  </si>
  <si>
    <t>Kecamatan Margahayu</t>
  </si>
  <si>
    <t>Kecamatan Nagreg</t>
  </si>
  <si>
    <t>Kecamatan Pacet</t>
  </si>
  <si>
    <t>Kecamatan Pameungpeuk</t>
  </si>
  <si>
    <t>Kecamatan Pangalengan</t>
  </si>
  <si>
    <t>Kecamatan Paseh</t>
  </si>
  <si>
    <t>Kecamatan Pasirjambu</t>
  </si>
  <si>
    <t>Kecamatan Rancabali</t>
  </si>
  <si>
    <t>Kecamatan Rancaekek</t>
  </si>
  <si>
    <t>Kecamatan Solokanjeruk</t>
  </si>
  <si>
    <t>Kecamatan Soreang</t>
  </si>
  <si>
    <t>JUMLAH DESA</t>
  </si>
  <si>
    <t>NAMA KECAMATAN</t>
  </si>
  <si>
    <t>Sinyal Telp Seluler</t>
  </si>
  <si>
    <t>Penggunaan Listrik PLN</t>
  </si>
  <si>
    <t>LUAS WILAYAH (KM)</t>
  </si>
  <si>
    <t>data bps kabupaten bandung</t>
  </si>
  <si>
    <t xml:space="preserve">% LUAS WILAYAH </t>
  </si>
  <si>
    <t>JUMLAH SEKOLAH (RA)</t>
  </si>
  <si>
    <t>JUMLAH SEKOLAH (SD)</t>
  </si>
  <si>
    <t>JUMLAH SEKOLAH (MI)</t>
  </si>
  <si>
    <t>JUMLAH SEKOLAH (SMP)</t>
  </si>
  <si>
    <t>JUMLAH SEKOLAH (MTS)</t>
  </si>
  <si>
    <t>JUMLAH SEKOLAH (SMA)</t>
  </si>
  <si>
    <t>JUMLAH SEKOLAH (SMK)</t>
  </si>
  <si>
    <t>JUMLAH SEKOLAH (MA)</t>
  </si>
  <si>
    <t>JUMLAH RS</t>
  </si>
  <si>
    <t>JUMLAH RT</t>
  </si>
  <si>
    <t>JUMLAH RW</t>
  </si>
  <si>
    <t>SINYAL KUAT</t>
  </si>
  <si>
    <t>JENIS SINYAL</t>
  </si>
  <si>
    <t>4G LTE</t>
  </si>
  <si>
    <t>JUMLAH SEKOLAH (TK)</t>
  </si>
  <si>
    <t>JUMLAH RUMAH</t>
  </si>
  <si>
    <t>TEMBOK</t>
  </si>
  <si>
    <t>KAYU</t>
  </si>
  <si>
    <t>BAMBU</t>
  </si>
  <si>
    <t>PLESTERAN</t>
  </si>
  <si>
    <t>LAINNYA</t>
  </si>
  <si>
    <t>JENIS RUMAH</t>
  </si>
  <si>
    <t xml:space="preserve">tahun 2022 </t>
  </si>
  <si>
    <t>Distribusi</t>
  </si>
  <si>
    <t>Produksi</t>
  </si>
  <si>
    <t>sumber :</t>
  </si>
  <si>
    <t>Statistik Daerah Kabupaten Bandung 2023 hal 17</t>
  </si>
  <si>
    <t>Kompetitor</t>
  </si>
  <si>
    <t>Indihome</t>
  </si>
  <si>
    <t>ada</t>
  </si>
  <si>
    <t>belum</t>
  </si>
  <si>
    <t>Aksi</t>
  </si>
  <si>
    <t>No Id</t>
  </si>
  <si>
    <t>OLT</t>
  </si>
  <si>
    <t>Provinsi</t>
  </si>
  <si>
    <t>Kota / Kabupaten</t>
  </si>
  <si>
    <t>Kecamatan</t>
  </si>
  <si>
    <t>Kelurahan</t>
  </si>
  <si>
    <t>Koordinat</t>
  </si>
  <si>
    <t>Nama Cluster</t>
  </si>
  <si>
    <t>Tipe Cluster</t>
  </si>
  <si>
    <t>Perizinan</t>
  </si>
  <si>
    <t>Lokal Operator</t>
  </si>
  <si>
    <t>Tiang Listrik</t>
  </si>
  <si>
    <t>Jenis Tiang</t>
  </si>
  <si>
    <t>Jumlah Rumah</t>
  </si>
  <si>
    <t>Rumah Kosong</t>
  </si>
  <si>
    <t>Fasilitas Umum</t>
  </si>
  <si>
    <t>Rata-rata Daya</t>
  </si>
  <si>
    <t>Populasi Anak Kecil</t>
  </si>
  <si>
    <t>Kendaraaan</t>
  </si>
  <si>
    <t>Air Conditioner</t>
  </si>
  <si>
    <t>Penggunaan Internet Untuk Bisnis</t>
  </si>
  <si>
    <t>Harga ICONET Menurut Warga</t>
  </si>
  <si>
    <t>Penggunaan Internet</t>
  </si>
  <si>
    <t>Jumlah Perangkat</t>
  </si>
  <si>
    <t>Alokasi Budget Internet</t>
  </si>
  <si>
    <t>Minat</t>
  </si>
  <si>
    <t>Informasi Tambahan</t>
  </si>
  <si>
    <t>Nama Surveyor</t>
  </si>
  <si>
    <t>Tanggal Survey</t>
  </si>
  <si>
    <t>Bandung_Baleendah_183_190_1449</t>
  </si>
  <si>
    <t>Jawa Barat</t>
  </si>
  <si>
    <t>Bandung</t>
  </si>
  <si>
    <t>Baleendah</t>
  </si>
  <si>
    <t>-7.0026175, 107.6118601</t>
  </si>
  <si>
    <t>jln walet</t>
  </si>
  <si>
    <t>Perumahan</t>
  </si>
  <si>
    <t>Tanpa Syarat</t>
  </si>
  <si>
    <t>Tidak Ada</t>
  </si>
  <si>
    <t>Ada Di Sebagian Besar Area</t>
  </si>
  <si>
    <t>Beton</t>
  </si>
  <si>
    <t>&lt;10 Rumah</t>
  </si>
  <si>
    <t>Ada</t>
  </si>
  <si>
    <t>Rumah Tangga Menengah | 2.201 - 5.500 VA</t>
  </si>
  <si>
    <t>&gt;20 anak</t>
  </si>
  <si>
    <t>Ada Di Sebagian Besar Rumah</t>
  </si>
  <si>
    <t>Terjangkau</t>
  </si>
  <si>
    <t>Komunikasi</t>
  </si>
  <si>
    <t>&gt;200rb</t>
  </si>
  <si>
    <t>Mochamad Iqbal Abdiriadi</t>
  </si>
  <si>
    <t>-7.0025006, 107.6109374</t>
  </si>
  <si>
    <t>Kombinasi Besi Dan Beton</t>
  </si>
  <si>
    <t>Informasi</t>
  </si>
  <si>
    <t>-7.002199, 107.6094509</t>
  </si>
  <si>
    <t>jln kenari</t>
  </si>
  <si>
    <t>&gt;5</t>
  </si>
  <si>
    <t>Hiburan</t>
  </si>
  <si>
    <t>-7.0019957, 107.6098742</t>
  </si>
  <si>
    <t>Bandung_Baleendah_2887_167_1289</t>
  </si>
  <si>
    <t>Rancamanyar</t>
  </si>
  <si>
    <t>-6.9889818, 107.621892</t>
  </si>
  <si>
    <t>jalan Katapang andir</t>
  </si>
  <si>
    <t>Jalan Raya</t>
  </si>
  <si>
    <t>Motor</t>
  </si>
  <si>
    <t>Sangat Terjangkau</t>
  </si>
  <si>
    <t>Rifki Sukmawan</t>
  </si>
  <si>
    <t>-7.002123, 107.6106631</t>
  </si>
  <si>
    <t>jln walet blok 2</t>
  </si>
  <si>
    <t>-6.9885559, 107.6198753</t>
  </si>
  <si>
    <t>Bisnis</t>
  </si>
  <si>
    <t>-6.9880446, 107.6173252</t>
  </si>
  <si>
    <t>jalan baleendah</t>
  </si>
  <si>
    <t>-6.9878267, 107.6152883</t>
  </si>
  <si>
    <t>jalan Sadang Sari</t>
  </si>
  <si>
    <t>Belanja</t>
  </si>
  <si>
    <t>-6.9855087, 107.6156548</t>
  </si>
  <si>
    <t>-7.0025935, 107.6123568</t>
  </si>
  <si>
    <t>-6.9834721, 107.6158186</t>
  </si>
  <si>
    <t>-6.9832847, 107.6108404</t>
  </si>
  <si>
    <t>-6.983212, 107.6072039</t>
  </si>
  <si>
    <t>jalan rancamanyar</t>
  </si>
  <si>
    <t>-6.9831865, 107.6029078</t>
  </si>
  <si>
    <t>Desa</t>
  </si>
  <si>
    <t>Pendidikan</t>
  </si>
  <si>
    <t>-6.9835047, 107.5997926</t>
  </si>
  <si>
    <t>-6.9844558, 107.600281</t>
  </si>
  <si>
    <t>jalan ranca emas</t>
  </si>
  <si>
    <t>-6.9855416, 107.6004513</t>
  </si>
  <si>
    <t>Bandung_Baleendah_1196_182_1415</t>
  </si>
  <si>
    <t>Manggahang</t>
  </si>
  <si>
    <t>-7.0028255, 107.6115819</t>
  </si>
  <si>
    <t>jln nuri</t>
  </si>
  <si>
    <t>-6.9860934, 107.5995065</t>
  </si>
  <si>
    <t>-7.0029161, 107.6127332</t>
  </si>
  <si>
    <t>jln rajawali</t>
  </si>
  <si>
    <t>-6.9867314, 107.59939</t>
  </si>
  <si>
    <t>-7.0041903, 107.611514</t>
  </si>
  <si>
    <t>jln tengiri</t>
  </si>
  <si>
    <t>-6.9878885, 107.599301</t>
  </si>
  <si>
    <t>-6.9884346, 107.5998323</t>
  </si>
  <si>
    <t>-6.9899845, 107.6000986</t>
  </si>
  <si>
    <t>-7.0059066, 107.6092128</t>
  </si>
  <si>
    <t>jln paus</t>
  </si>
  <si>
    <t>-6.9899738, 107.599357</t>
  </si>
  <si>
    <t>jln ranca emas</t>
  </si>
  <si>
    <t>-6.9904697, 107.599097</t>
  </si>
  <si>
    <t>-7.0054219, 107.6088256</t>
  </si>
  <si>
    <t>jln salmon</t>
  </si>
  <si>
    <t>-6.9903499, 107.5983867</t>
  </si>
  <si>
    <t>jalan rancaemas</t>
  </si>
  <si>
    <t>-6.9900896, 107.5975481</t>
  </si>
  <si>
    <t>Ada Di Sebagian Kecil Area</t>
  </si>
  <si>
    <t>Bandung_Baleendah_2514_159_1173</t>
  </si>
  <si>
    <t>Jelekong</t>
  </si>
  <si>
    <t>-7.0046978, 107.6640682</t>
  </si>
  <si>
    <t>bumi sari indah</t>
  </si>
  <si>
    <t>ALDY REYNALDI</t>
  </si>
  <si>
    <t>-7.0059755, 107.6103315</t>
  </si>
  <si>
    <t>jl nilem</t>
  </si>
  <si>
    <t>-6.9899042, 107.5962918</t>
  </si>
  <si>
    <t>-7.0044414, 107.6631537</t>
  </si>
  <si>
    <t>-6.990953, 107.5977772</t>
  </si>
  <si>
    <t>-7.0054196, 107.6106308</t>
  </si>
  <si>
    <t>jln cendana</t>
  </si>
  <si>
    <t>-7.0057838, 107.6637194</t>
  </si>
  <si>
    <t>jln .sukajadi</t>
  </si>
  <si>
    <t>-6.9916803, 107.5978013</t>
  </si>
  <si>
    <t>-7.0058908, 107.6116964</t>
  </si>
  <si>
    <t>jln bidadari</t>
  </si>
  <si>
    <t>-6.991575, 107.596973</t>
  </si>
  <si>
    <t>-7.0057816, 107.6624142</t>
  </si>
  <si>
    <t>-7.0052125, 107.6116958</t>
  </si>
  <si>
    <t>jln Oscar</t>
  </si>
  <si>
    <t>-6.9928381, 107.598687</t>
  </si>
  <si>
    <t>jalan ranca emas.</t>
  </si>
  <si>
    <t>-6.9926603, 107.5974075</t>
  </si>
  <si>
    <t>-7.0040057, 107.6619009</t>
  </si>
  <si>
    <t>bumi sari indah.</t>
  </si>
  <si>
    <t>-6.9930235, 107.5913944</t>
  </si>
  <si>
    <t>graha rancamanyar</t>
  </si>
  <si>
    <t>-7.0047863, 107.6112115</t>
  </si>
  <si>
    <t>prima raya 2</t>
  </si>
  <si>
    <t>-7.0049575, 107.6120872</t>
  </si>
  <si>
    <t>jln prima raya 2</t>
  </si>
  <si>
    <t>-7.0059265, 107.6613035</t>
  </si>
  <si>
    <t>komp.bumi sari inda</t>
  </si>
  <si>
    <t>-6.9922034, 107.5912513</t>
  </si>
  <si>
    <t>-7.0051084, 107.612532</t>
  </si>
  <si>
    <t>griya prima asri</t>
  </si>
  <si>
    <t>-6.9914717, 107.5908744</t>
  </si>
  <si>
    <t>-7.0060272, 107.6605503</t>
  </si>
  <si>
    <t>komp.Bumi sari indah</t>
  </si>
  <si>
    <t>Ada di Seluruh Area</t>
  </si>
  <si>
    <t>-7.0109898, 107.6237645</t>
  </si>
  <si>
    <t>jln raya laswi 29</t>
  </si>
  <si>
    <t>-7.007057, 107.6599824</t>
  </si>
  <si>
    <t>jln.sukajadi</t>
  </si>
  <si>
    <t>-7.0045706, 107.6094403</t>
  </si>
  <si>
    <t>-6.9946335, 107.5942954</t>
  </si>
  <si>
    <t>-7.0025891, 107.6614464</t>
  </si>
  <si>
    <t>-6.9946769, 107.5934298</t>
  </si>
  <si>
    <t>-7.00361, 107.6612917</t>
  </si>
  <si>
    <t>-6.9932415, 107.593543</t>
  </si>
  <si>
    <t>-6.9931244, 107.5923027</t>
  </si>
  <si>
    <t>-7.0047351, 107.6104936</t>
  </si>
  <si>
    <t>-7.004363, 107.6611927</t>
  </si>
  <si>
    <t>-7.0049126, 107.6614386</t>
  </si>
  <si>
    <t>Bumi sari indah</t>
  </si>
  <si>
    <t>-6.9913974, 107.5899154</t>
  </si>
  <si>
    <t>-6.992176, 107.589242</t>
  </si>
  <si>
    <t>-7.0081547, 107.6593314</t>
  </si>
  <si>
    <t>-7.0102405, 107.6571465</t>
  </si>
  <si>
    <t>-7.0085036, 107.6267969</t>
  </si>
  <si>
    <t>jln raya laswi</t>
  </si>
  <si>
    <t>10-20 anak</t>
  </si>
  <si>
    <t>-7.0107497, 107.6268051</t>
  </si>
  <si>
    <t>-6.9926479, 107.5899348</t>
  </si>
  <si>
    <t>-7.0161117, 107.6479485</t>
  </si>
  <si>
    <t>jln.laswi</t>
  </si>
  <si>
    <t>&gt;10 Rumah</t>
  </si>
  <si>
    <t>-7.0118249, 107.6264072</t>
  </si>
  <si>
    <t>jln mekar mulya</t>
  </si>
  <si>
    <t>-6.9933753, 107.5888825</t>
  </si>
  <si>
    <t>-7.0175509, 107.6234153</t>
  </si>
  <si>
    <t>jln mekar andir 3</t>
  </si>
  <si>
    <t>Bandung_Baleendah_3702_192_1455</t>
  </si>
  <si>
    <t>-6.9934031, 107.5890842</t>
  </si>
  <si>
    <t>jln rancamanyar</t>
  </si>
  <si>
    <t>-7.01653, 107.6459867</t>
  </si>
  <si>
    <t>jln.manggahang</t>
  </si>
  <si>
    <t>-7.0186785, 107.6456289</t>
  </si>
  <si>
    <t>-6.9934657, 107.5905943</t>
  </si>
  <si>
    <t>-7.0159484, 107.6240926</t>
  </si>
  <si>
    <t>jln mekar mulya 2</t>
  </si>
  <si>
    <t>-6.9943503, 107.5916168</t>
  </si>
  <si>
    <t>-7.0144387, 107.6256849</t>
  </si>
  <si>
    <t>jl mekar mulya 2</t>
  </si>
  <si>
    <t>TidakAda</t>
  </si>
  <si>
    <t>-7.0192717, 107.645965</t>
  </si>
  <si>
    <t>-6.9937763, 107.5925413</t>
  </si>
  <si>
    <t>Bandung_Cileunyi_9663_192_1461</t>
  </si>
  <si>
    <t>Cileunyi</t>
  </si>
  <si>
    <t>Cileunyi Kulon</t>
  </si>
  <si>
    <t>-6.9076664, 107.7449192</t>
  </si>
  <si>
    <t>bumi langgeng</t>
  </si>
  <si>
    <t>-6.9074274, 107.7461562</t>
  </si>
  <si>
    <t>Bandung_Cileunyi_8168_192_1482</t>
  </si>
  <si>
    <t>-6.9071407, 107.7456906</t>
  </si>
  <si>
    <t>jln langgeng</t>
  </si>
  <si>
    <t>Bandung_Cileunyi_7971_192_1501</t>
  </si>
  <si>
    <t>Cibiru Wetan</t>
  </si>
  <si>
    <t>-6.9071326, 107.7455911</t>
  </si>
  <si>
    <t>-6.9065169, 107.7451954</t>
  </si>
  <si>
    <t>-6.90656, 107.7452122</t>
  </si>
  <si>
    <t>jln pinus 3</t>
  </si>
  <si>
    <t>-6.9075482, 107.7442901</t>
  </si>
  <si>
    <t>-6.9075861, 107.7453576</t>
  </si>
  <si>
    <t>-6.9075568, 107.7453323</t>
  </si>
  <si>
    <t>jln pinus</t>
  </si>
  <si>
    <t>-6.9072961, 107.743263</t>
  </si>
  <si>
    <t>-6.9089519, 107.7475658</t>
  </si>
  <si>
    <t>kp sekejengol</t>
  </si>
  <si>
    <t>-6.9089657, 107.747451</t>
  </si>
  <si>
    <t>jln sekejengkol</t>
  </si>
  <si>
    <t>-6.9075134, 107.7467287</t>
  </si>
  <si>
    <t>kp sekejengkol</t>
  </si>
  <si>
    <t>-6.9075889, 107.7462645</t>
  </si>
  <si>
    <t>jln langgeng 3</t>
  </si>
  <si>
    <t>-6.9062496, 107.7440184</t>
  </si>
  <si>
    <t>-6.905703, 107.7443987</t>
  </si>
  <si>
    <t>-6.9069391, 107.744067</t>
  </si>
  <si>
    <t>-6.9086597, 107.7466327</t>
  </si>
  <si>
    <t>jl sekejengkol 2</t>
  </si>
  <si>
    <t>&lt;10 anak</t>
  </si>
  <si>
    <t>-6.9079804, 107.7468858</t>
  </si>
  <si>
    <t>-6.9080188, 107.7468115</t>
  </si>
  <si>
    <t>jl sengkejengkol</t>
  </si>
  <si>
    <t>-6.9123932, 107.7461966</t>
  </si>
  <si>
    <t>manglayang ragency</t>
  </si>
  <si>
    <t>-6.9117969, 107.7470112</t>
  </si>
  <si>
    <t>-6.9120566, 107.7471373</t>
  </si>
  <si>
    <t>jln paledang</t>
  </si>
  <si>
    <t>-6.9120767, 107.7471317</t>
  </si>
  <si>
    <t>jln taman sari manglayang</t>
  </si>
  <si>
    <t>-6.9112606, 107.7478438</t>
  </si>
  <si>
    <t>-6.9111179, 107.747763</t>
  </si>
  <si>
    <t>-6.9109243, 107.7477452</t>
  </si>
  <si>
    <t>jln sekejengkol 2</t>
  </si>
  <si>
    <t>-6.9103735, 107.747604</t>
  </si>
  <si>
    <t>-6.9097235, 107.7475405</t>
  </si>
  <si>
    <t>-6.9102186, 107.7475714</t>
  </si>
  <si>
    <t>jl sekejengkol</t>
  </si>
  <si>
    <t>TK5_RJBB_Bandung_Arjasari_Wargaluyu</t>
  </si>
  <si>
    <t>Arjasari</t>
  </si>
  <si>
    <t>Wargaluyu</t>
  </si>
  <si>
    <t>-7.0380547, 107.6046508</t>
  </si>
  <si>
    <t>grand cendana residence</t>
  </si>
  <si>
    <t>Rumah Tangga Kecil |901 - 1.300 VA</t>
  </si>
  <si>
    <t>Ada Di Sebagian Kecil Rumah</t>
  </si>
  <si>
    <t>Ragu-Ragu</t>
  </si>
  <si>
    <t>reza rizaldi</t>
  </si>
  <si>
    <t>-7.0374147, 107.6075237</t>
  </si>
  <si>
    <t>-7.0372607, 107.6070338</t>
  </si>
  <si>
    <t>-7.0372551, 107.606306</t>
  </si>
  <si>
    <t>-7.037207, 107.6049103</t>
  </si>
  <si>
    <t>-7.0369128, 107.6057187</t>
  </si>
  <si>
    <t>-7.0367495, 107.6065444</t>
  </si>
  <si>
    <t>-7.0368593, 107.6076128</t>
  </si>
  <si>
    <t>-7.0363041, 107.6075779</t>
  </si>
  <si>
    <t>-7.0364938, 107.6071284</t>
  </si>
  <si>
    <t>-7.0356001, 107.6068479</t>
  </si>
  <si>
    <t>Rumah Tangga Kecil |1.301 - 2.200 VA</t>
  </si>
  <si>
    <t>Tidak Minat</t>
  </si>
  <si>
    <t>-7.0362235, 107.606443</t>
  </si>
  <si>
    <t>-7.0362856, 107.6054756</t>
  </si>
  <si>
    <t>-7.0361735, 107.6049242</t>
  </si>
  <si>
    <t>-7.0367131, 107.6049447</t>
  </si>
  <si>
    <t>-7.0347989, 107.6064538</t>
  </si>
  <si>
    <t>kp cihonje</t>
  </si>
  <si>
    <t>Rumah Tangga Kecil |451 - 900 VA</t>
  </si>
  <si>
    <t>Tidak Ada Sama Sekali</t>
  </si>
  <si>
    <t>-7.0352324, 107.6072015</t>
  </si>
  <si>
    <t>-7.0345622, 107.6089652</t>
  </si>
  <si>
    <t>puri madani</t>
  </si>
  <si>
    <t>-7.0339132, 107.6087044</t>
  </si>
  <si>
    <t>komplek puri madani</t>
  </si>
  <si>
    <t>-7.0345857, 107.6170217</t>
  </si>
  <si>
    <t>gg m.wiria</t>
  </si>
  <si>
    <t>TK5_RJBB_Bandung_Banjaran_Tarajusari 2</t>
  </si>
  <si>
    <t>Banjaran</t>
  </si>
  <si>
    <t>Tarajusari</t>
  </si>
  <si>
    <t>-6.9760813, 107.5662335</t>
  </si>
  <si>
    <t>jln sanggar mas test</t>
  </si>
  <si>
    <t>Besi</t>
  </si>
  <si>
    <t>Ada di Semua Rumah</t>
  </si>
  <si>
    <t>101rb-150rb</t>
  </si>
  <si>
    <t>atep saepuloh</t>
  </si>
  <si>
    <t>-6.9769772, 107.5680827</t>
  </si>
  <si>
    <t>jln kopo (test)</t>
  </si>
  <si>
    <t>TK5_RJBB_Bandung_Banjaran_Ciapus</t>
  </si>
  <si>
    <t>Ciapus</t>
  </si>
  <si>
    <t>-7.0551861, 107.5895316</t>
  </si>
  <si>
    <t>kp ciapus</t>
  </si>
  <si>
    <t>-7.0555145, 107.5882696</t>
  </si>
  <si>
    <t>kavling kp ciapus</t>
  </si>
  <si>
    <t>-7.0554144, 107.5890282</t>
  </si>
  <si>
    <t>kp ciapus rt04 rw05</t>
  </si>
  <si>
    <t>-7.0565246, 107.5889388</t>
  </si>
  <si>
    <t>-7.0579546, 107.5886865</t>
  </si>
  <si>
    <t>-7.0585244, 107.5884459</t>
  </si>
  <si>
    <t>-7.0591706, 107.5882693</t>
  </si>
  <si>
    <t>kp bojongkoneng</t>
  </si>
  <si>
    <t>-7.0556362, 107.5856847</t>
  </si>
  <si>
    <t>kp sawahlega rt02 rw04</t>
  </si>
  <si>
    <t>TK5_RJBB_Bandung_Bojongsoang_Cipagalo 2</t>
  </si>
  <si>
    <t>Bojongsoang</t>
  </si>
  <si>
    <t>Cipagalo</t>
  </si>
  <si>
    <t>-6.9549801, 107.6113823</t>
  </si>
  <si>
    <t>Istana Mekar Wangi</t>
  </si>
  <si>
    <t>David Junior</t>
  </si>
  <si>
    <t>-6.9531101, 107.6044408</t>
  </si>
  <si>
    <t>-6.9542713, 107.6078021</t>
  </si>
  <si>
    <t>Isatana Mekar Wangi</t>
  </si>
  <si>
    <t>-6.9534822, 107.6098796</t>
  </si>
  <si>
    <t>-6.9560728, 107.6119437</t>
  </si>
  <si>
    <t>TK5_RJBB_Bandung_Bojongsoang_Bojongsari</t>
  </si>
  <si>
    <t>Bojongsari</t>
  </si>
  <si>
    <t>-6.9743372, 107.6386856</t>
  </si>
  <si>
    <t>Ciganitri Residence</t>
  </si>
  <si>
    <t>Abdillah Ramadhan</t>
  </si>
  <si>
    <t>-6.9688851, 107.6337946</t>
  </si>
  <si>
    <t>Palem 2 Residence</t>
  </si>
  <si>
    <t>-6.9775323, 107.6510321</t>
  </si>
  <si>
    <t>D'Amerta Residence</t>
  </si>
  <si>
    <t>151rb-200rb</t>
  </si>
  <si>
    <t>-6.9692967, 107.6353571</t>
  </si>
  <si>
    <t>-6.9686219, 107.6352348</t>
  </si>
  <si>
    <t>-6.9833304, 107.6314748</t>
  </si>
  <si>
    <t>Rayah Dayeuhkolot</t>
  </si>
  <si>
    <t>-6.9979351, 107.6310895</t>
  </si>
  <si>
    <t>Matahari Residence</t>
  </si>
  <si>
    <t>Rumah Tangga Besar | &gt;5.501 VA</t>
  </si>
  <si>
    <t>-6.9886786, 107.6323833</t>
  </si>
  <si>
    <t>Cijagra</t>
  </si>
  <si>
    <t>-7.0040563, 107.6312484</t>
  </si>
  <si>
    <t>jalan Siliwangi</t>
  </si>
  <si>
    <t>-6.9833337, 107.6335146</t>
  </si>
  <si>
    <t>-7.0059932, 107.6289276</t>
  </si>
  <si>
    <t>Jalan Jaksa Naranata</t>
  </si>
  <si>
    <t>-7.0077968, 107.626077</t>
  </si>
  <si>
    <t>D' Tulip</t>
  </si>
  <si>
    <t>-7.0109179, 107.6231216</t>
  </si>
  <si>
    <t>De Paros Residence</t>
  </si>
  <si>
    <t>-7.0067177, 107.6173395</t>
  </si>
  <si>
    <t>Jalan Adipati Ukur</t>
  </si>
  <si>
    <t>-6.9802844, 107.6376796</t>
  </si>
  <si>
    <t>Pesona Bali Residence</t>
  </si>
  <si>
    <t>Bandung_Cangkuang_Ciluncat04</t>
  </si>
  <si>
    <t>Cangkuang</t>
  </si>
  <si>
    <t>Ciluncat</t>
  </si>
  <si>
    <t>-7.0406241, 107.552183</t>
  </si>
  <si>
    <t>ciluncat</t>
  </si>
  <si>
    <t>Tidak Terjangkau</t>
  </si>
  <si>
    <t>Asep Mulyana</t>
  </si>
  <si>
    <t>-7.041118, 107.5520814</t>
  </si>
  <si>
    <t>-7.0418784, 107.552135</t>
  </si>
  <si>
    <t>-7.0424284, 107.5514516</t>
  </si>
  <si>
    <t>-7.0437546, 107.5493087</t>
  </si>
  <si>
    <t>-7.0442749, 107.5500282</t>
  </si>
  <si>
    <t>-7.0445189, 107.5506229</t>
  </si>
  <si>
    <t>-7.0455788, 107.5501169</t>
  </si>
  <si>
    <t>-7.0476647, 107.5484731</t>
  </si>
  <si>
    <t>Desa Ciluncat</t>
  </si>
  <si>
    <t>RAHMAT HIDAYAT</t>
  </si>
  <si>
    <t>-7.0489683, 107.5480317</t>
  </si>
  <si>
    <t>Lokal</t>
  </si>
  <si>
    <t>tidak</t>
  </si>
  <si>
    <t>Bandung_Cileunyi_2907_192_1453</t>
  </si>
  <si>
    <t>Cimekar</t>
  </si>
  <si>
    <t>-6.9464847, 107.7300301</t>
  </si>
  <si>
    <t>jln edelweis 3</t>
  </si>
  <si>
    <t>-6.9475298, 107.7292728</t>
  </si>
  <si>
    <t>jln edelweis 4</t>
  </si>
  <si>
    <t>-6.9483801, 107.7291294</t>
  </si>
  <si>
    <t>jln edelweis 2</t>
  </si>
  <si>
    <t>-6.9489476, 107.7290022</t>
  </si>
  <si>
    <t>jln edelweis</t>
  </si>
  <si>
    <t>-6.9495296, 107.728859</t>
  </si>
  <si>
    <t>jln jeruk 1</t>
  </si>
  <si>
    <t>-6.9493739, 107.7293425</t>
  </si>
  <si>
    <t>-6.9487423, 107.729623</t>
  </si>
  <si>
    <t>jln edelweis VI</t>
  </si>
  <si>
    <t>-6.9479479, 107.7298074</t>
  </si>
  <si>
    <t>jln tulip 2</t>
  </si>
  <si>
    <t>-6.9470408, 107.7299893</t>
  </si>
  <si>
    <t>jl edelweis</t>
  </si>
  <si>
    <t>-6.943184, 107.7308493</t>
  </si>
  <si>
    <t>jln kalimaya</t>
  </si>
  <si>
    <t>TK5_RJBB_Bandung_Ciparay_Gunungleutik</t>
  </si>
  <si>
    <t>Ciparay</t>
  </si>
  <si>
    <t>Gunungleutik</t>
  </si>
  <si>
    <t>-7.0542853, 107.7096308</t>
  </si>
  <si>
    <t>Jalan Raya Pacet</t>
  </si>
  <si>
    <t>-7.0891097, 107.6986744</t>
  </si>
  <si>
    <t>Mekarsari</t>
  </si>
  <si>
    <t>-7.0928604, 107.6989354</t>
  </si>
  <si>
    <t>-7.0933242, 107.6989702</t>
  </si>
  <si>
    <t>-7.0953727, 107.6991723</t>
  </si>
  <si>
    <t>TK5_RJBB_Bandung_Ciparay_Mekarlaksana</t>
  </si>
  <si>
    <t>Mekarlaksana</t>
  </si>
  <si>
    <t>-7.095604, 107.6992153</t>
  </si>
  <si>
    <t>mekar jaya lomadur</t>
  </si>
  <si>
    <t>-7.0973394, 107.6996394</t>
  </si>
  <si>
    <t>Mekar Jaya Lomadur</t>
  </si>
  <si>
    <t>-7.0977255, 107.6996647</t>
  </si>
  <si>
    <t>-7.1136932, 107.7008931</t>
  </si>
  <si>
    <t>-7.0985693, 107.7009732</t>
  </si>
  <si>
    <t>Suka Negara</t>
  </si>
  <si>
    <t>TK5_RJBB_Bandung_Kutawaringin_Kopo</t>
  </si>
  <si>
    <t>Kutawaringin</t>
  </si>
  <si>
    <t>Kopo</t>
  </si>
  <si>
    <t>-7.0163902, 107.5275746</t>
  </si>
  <si>
    <t>jalan soreang cipatik</t>
  </si>
  <si>
    <t>-7.014372, 107.527377</t>
  </si>
  <si>
    <t>-7.0134872, 107.5263665</t>
  </si>
  <si>
    <t>-7.0127931, 107.526226</t>
  </si>
  <si>
    <t>komplek leuwi kuray</t>
  </si>
  <si>
    <t>-7.0120308, 107.5262346</t>
  </si>
  <si>
    <t>-7.0116149, 107.5264646</t>
  </si>
  <si>
    <t>kp kubang rt04 rw06</t>
  </si>
  <si>
    <t>-7.0138973, 107.5254861</t>
  </si>
  <si>
    <t>-7.0150285, 107.5280907</t>
  </si>
  <si>
    <t>jalan parung serab</t>
  </si>
  <si>
    <t>-7.0145804, 107.5302968</t>
  </si>
  <si>
    <t>jalan murugul babakan</t>
  </si>
  <si>
    <t>-7.0143451, 107.5291876</t>
  </si>
  <si>
    <t>TK5_RJBB_Bandung_Babakan Ciparay_Margahayu Utara</t>
  </si>
  <si>
    <t>Babakan Ciparay</t>
  </si>
  <si>
    <t>Margahayu Utara</t>
  </si>
  <si>
    <t>-6.944476, 107.5806184</t>
  </si>
  <si>
    <t>caringin</t>
  </si>
  <si>
    <t>Muhammad Giffari Havid</t>
  </si>
  <si>
    <t>-6.9442094, 107.5798403</t>
  </si>
  <si>
    <t>-6.9438657, 107.5788111</t>
  </si>
  <si>
    <t>-6.9435382, 107.5779291</t>
  </si>
  <si>
    <t>-6.9432633, 107.5772078</t>
  </si>
  <si>
    <t>-6.9433487, 107.5765557</t>
  </si>
  <si>
    <t>-6.9442147, 107.5763309</t>
  </si>
  <si>
    <t>-6.9443524, 107.5755567</t>
  </si>
  <si>
    <t>-6.9440437, 107.5746899</t>
  </si>
  <si>
    <t>-6.9437547, 107.5739308</t>
  </si>
  <si>
    <t>TK5_RJBB_Bandung_Pameungpeuk_Sukasari</t>
  </si>
  <si>
    <t>Pameungpeuk</t>
  </si>
  <si>
    <t>Sukasari</t>
  </si>
  <si>
    <t>-7.0187325, 107.5973929</t>
  </si>
  <si>
    <t>banjaran</t>
  </si>
  <si>
    <t>mokhamad ramdhani</t>
  </si>
  <si>
    <t>-7.0181138, 107.5968188</t>
  </si>
  <si>
    <t>sukasari</t>
  </si>
  <si>
    <t>-7.019309, 107.595523</t>
  </si>
  <si>
    <t>-7.0202581, 107.594535</t>
  </si>
  <si>
    <t>-7.0222927, 107.5900116</t>
  </si>
  <si>
    <t>waas</t>
  </si>
  <si>
    <t>-7.0235886, 107.5895704</t>
  </si>
  <si>
    <t>-7.0226401, 107.5910093</t>
  </si>
  <si>
    <t>-7.0232683, 107.5918181</t>
  </si>
  <si>
    <t>-7.0236324, 107.5928869</t>
  </si>
  <si>
    <t>palasari</t>
  </si>
  <si>
    <t>-7.0241598, 107.5940413</t>
  </si>
  <si>
    <t>Bandung_Rancaekek_1317_192_1511</t>
  </si>
  <si>
    <t>Rancaekek</t>
  </si>
  <si>
    <t>Jelegong</t>
  </si>
  <si>
    <t>-6.9677937, 107.7720699</t>
  </si>
  <si>
    <t>jln jelegong</t>
  </si>
  <si>
    <t>-6.9670327, 107.7723588</t>
  </si>
  <si>
    <t>-6.9663483, 107.772195</t>
  </si>
  <si>
    <t>-6.9657938, 107.7714055</t>
  </si>
  <si>
    <t>jln jegong</t>
  </si>
  <si>
    <t>-6.9664288, 107.7704689</t>
  </si>
  <si>
    <t>jln rancanilem</t>
  </si>
  <si>
    <t>-6.9672308, 107.7705724</t>
  </si>
  <si>
    <t>-6.9689069, 107.7699639</t>
  </si>
  <si>
    <t>-6.9696511, 107.7694612</t>
  </si>
  <si>
    <t>-6.9705106, 107.7692597</t>
  </si>
  <si>
    <t>-6.9713735, 107.7702868</t>
  </si>
  <si>
    <t>jln walini</t>
  </si>
  <si>
    <t>-6.9763336, 107.7705064</t>
  </si>
  <si>
    <t>perum saga distric</t>
  </si>
  <si>
    <t>-6.9757031, 107.7700295</t>
  </si>
  <si>
    <t>perum saga district</t>
  </si>
  <si>
    <t>-6.9773966, 107.7718325</t>
  </si>
  <si>
    <t>jln kenari raya</t>
  </si>
  <si>
    <t>-6.9784236, 107.7720157</t>
  </si>
  <si>
    <t>-6.9776805, 107.7726609</t>
  </si>
  <si>
    <t>-6.9772461, 107.7733833</t>
  </si>
  <si>
    <t>-6.9776626, 107.7740664</t>
  </si>
  <si>
    <t>-6.9782198, 107.774749</t>
  </si>
  <si>
    <t>-6.9778707, 107.7756224</t>
  </si>
  <si>
    <t>-6.9769148, 107.774907</t>
  </si>
  <si>
    <t>jln al ikhlas</t>
  </si>
  <si>
    <t>TK5_RJBB_Bandung_Soreang_Sukajadi</t>
  </si>
  <si>
    <t>Sukajadi</t>
  </si>
  <si>
    <t>-7.0512389, 107.4987238</t>
  </si>
  <si>
    <t>Jalan Propinsi</t>
  </si>
  <si>
    <t>Dengan Syarat</t>
  </si>
  <si>
    <t>Firgiawan Satria Ramadhan</t>
  </si>
  <si>
    <t>-7.0565188, 107.4997039</t>
  </si>
  <si>
    <t>jl raya soreang ciwidey</t>
  </si>
  <si>
    <t>Bimo Raul Saputro</t>
  </si>
  <si>
    <t>-7.058035, 107.4941717</t>
  </si>
  <si>
    <t>Jalan Cilame</t>
  </si>
  <si>
    <t>-7.057851663939372, 107.49280527234077</t>
  </si>
  <si>
    <t>jl sukatani</t>
  </si>
  <si>
    <t>-7.0585081, 107.4939562</t>
  </si>
  <si>
    <t>-7.0584968378248565, 107.49313417822123</t>
  </si>
  <si>
    <t>-7.0591038, 107.4938539</t>
  </si>
  <si>
    <t>-7.0595748, 107.4938177</t>
  </si>
  <si>
    <t>jl cilame cikoneng</t>
  </si>
  <si>
    <t>-7.0602938, 107.4929642</t>
  </si>
  <si>
    <t>-7.0606431, 107.4924009</t>
  </si>
  <si>
    <t>culamega</t>
  </si>
  <si>
    <t>-7.0545155, 107.4973897</t>
  </si>
  <si>
    <t>Rumah Tangga Kecil |0 - 450 VA</t>
  </si>
  <si>
    <t>Sangat Tidak Terjangkau</t>
  </si>
  <si>
    <t>-7.0557726, 107.4982252</t>
  </si>
  <si>
    <t>-7.0561247, 107.4985326</t>
  </si>
  <si>
    <t>-7.0575317, 107.50187</t>
  </si>
  <si>
    <t>pasirpaku kiara payung</t>
  </si>
  <si>
    <t>-7.0564425, 107.4989372</t>
  </si>
  <si>
    <t>-7.0578179, 107.499427</t>
  </si>
  <si>
    <t>-7.0566511, 107.5004156</t>
  </si>
  <si>
    <t>-7.0559126, 107.4997122</t>
  </si>
  <si>
    <t>-7.054283, 107.4995838</t>
  </si>
  <si>
    <t>-7.05539, 107.4996553</t>
  </si>
  <si>
    <t>-7.0513218, 107.4993441</t>
  </si>
  <si>
    <t>-7.0537228, 107.4997201</t>
  </si>
  <si>
    <t>-7.0507786, 107.4991212</t>
  </si>
  <si>
    <t>-7.0494226, 107.4985018</t>
  </si>
  <si>
    <t>-7.0530101, 107.4994976</t>
  </si>
  <si>
    <t>-7.0485565, 107.4984255</t>
  </si>
  <si>
    <t>-7.0471794, 107.4986111</t>
  </si>
  <si>
    <t>jalan Propinsi</t>
  </si>
  <si>
    <t>-7.0481099, 107.4985929</t>
  </si>
  <si>
    <t>-7.0464287, 107.4984821</t>
  </si>
  <si>
    <t>-7.0456824, 107.4983688</t>
  </si>
  <si>
    <t>TK5_RJBB_Bandung_Soreang_Soreang</t>
  </si>
  <si>
    <t>West Java</t>
  </si>
  <si>
    <t>-7.0285064, 107.5122994</t>
  </si>
  <si>
    <t>Soreang Highway</t>
  </si>
  <si>
    <t>Road</t>
  </si>
  <si>
    <t>With Conditions</t>
  </si>
  <si>
    <t>There isn't any</t>
  </si>
  <si>
    <t>There is in a small area</t>
  </si>
  <si>
    <t>Iron</t>
  </si>
  <si>
    <t>&lt;10 Houses</t>
  </si>
  <si>
    <t>There is</t>
  </si>
  <si>
    <t>Small Household |451 - 900 VA</t>
  </si>
  <si>
    <t>10-20 children</t>
  </si>
  <si>
    <t>None at all</t>
  </si>
  <si>
    <t>Affordable</t>
  </si>
  <si>
    <t>Entertainment</t>
  </si>
  <si>
    <t>Doubts</t>
  </si>
  <si>
    <t>-7.0281659, 107.5131836</t>
  </si>
  <si>
    <t>Jl Raya Soreang-Ciwidey</t>
  </si>
  <si>
    <t>Available in All Areas</t>
  </si>
  <si>
    <t>Combination of Iron and Concrete</t>
  </si>
  <si>
    <t>Small Household |901 - 1,300 VA</t>
  </si>
  <si>
    <t>&lt;10 children</t>
  </si>
  <si>
    <t>-7.02614220716027, 107.5165294110775</t>
  </si>
  <si>
    <t>jl kaum kaler</t>
  </si>
  <si>
    <t>There is in a small part of the house</t>
  </si>
  <si>
    <t>Communication</t>
  </si>
  <si>
    <t>-7.0258635, 107.5170009</t>
  </si>
  <si>
    <t>Jalan Leuwi Munding</t>
  </si>
  <si>
    <t>Not interested</t>
  </si>
  <si>
    <t>-7.0255126, 107.516001</t>
  </si>
  <si>
    <t>-7.0255066, 107.5155305</t>
  </si>
  <si>
    <t>Small Household |1,301 - 2,200 VA</t>
  </si>
  <si>
    <t>-7.0262146, 107.514968</t>
  </si>
  <si>
    <t>-7.0275685, 107.5140772</t>
  </si>
  <si>
    <t>Jl Raya Soreang</t>
  </si>
  <si>
    <t>-7.0270298, 107.5148406</t>
  </si>
  <si>
    <t>-7.0271135, 107.5155366</t>
  </si>
  <si>
    <t>JUMLAH SEKOLAH
(SMP-SMA)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</si>
</sst>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54E2FE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6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9" fontId="0" fillId="5" borderId="0" xfId="0" applyNumberFormat="1" applyFill="1" applyAlignment="1">
      <alignment horizontal="center" vertical="center" wrapText="1"/>
    </xf>
    <xf numFmtId="41" fontId="0" fillId="5" borderId="0" xfId="1" applyFont="1" applyFill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0" fontId="3" fillId="0" borderId="0" xfId="0" applyFont="1"/>
    <xf numFmtId="41" fontId="0" fillId="0" borderId="0" xfId="1" applyFont="1"/>
    <xf numFmtId="2" fontId="0" fillId="0" borderId="0" xfId="0" applyNumberFormat="1"/>
    <xf numFmtId="0" fontId="0" fillId="6" borderId="0" xfId="0" applyFill="1"/>
    <xf numFmtId="9" fontId="0" fillId="0" borderId="0" xfId="2" applyFont="1"/>
    <xf numFmtId="41" fontId="0" fillId="0" borderId="0" xfId="0" applyNumberFormat="1"/>
    <xf numFmtId="41" fontId="0" fillId="0" borderId="0" xfId="0" applyNumberFormat="1" applyAlignment="1">
      <alignment horizontal="center"/>
    </xf>
    <xf numFmtId="41" fontId="0" fillId="7" borderId="0" xfId="0" applyNumberFormat="1" applyFill="1" applyAlignment="1">
      <alignment horizontal="center"/>
    </xf>
    <xf numFmtId="9" fontId="0" fillId="0" borderId="0" xfId="2" applyFont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/>
    <xf numFmtId="41" fontId="0" fillId="10" borderId="0" xfId="0" applyNumberFormat="1" applyFill="1" applyAlignment="1">
      <alignment horizontal="center"/>
    </xf>
    <xf numFmtId="0" fontId="0" fillId="11" borderId="0" xfId="0" applyFill="1"/>
    <xf numFmtId="0" fontId="0" fillId="12" borderId="0" xfId="0" applyFill="1"/>
    <xf numFmtId="41" fontId="0" fillId="13" borderId="0" xfId="0" applyNumberFormat="1" applyFill="1" applyAlignment="1">
      <alignment horizontal="center"/>
    </xf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9" borderId="0" xfId="0" applyFill="1"/>
    <xf numFmtId="9" fontId="0" fillId="0" borderId="0" xfId="1" applyNumberFormat="1" applyFont="1"/>
    <xf numFmtId="0" fontId="2" fillId="4" borderId="2" xfId="0" applyFont="1" applyFill="1" applyBorder="1" applyAlignment="1">
      <alignment horizontal="center"/>
    </xf>
    <xf numFmtId="0" fontId="2" fillId="0" borderId="0" xfId="0" applyFont="1"/>
    <xf numFmtId="0" fontId="0" fillId="0" borderId="2" xfId="0" applyBorder="1" applyAlignment="1">
      <alignment horizontal="center"/>
    </xf>
    <xf numFmtId="41" fontId="0" fillId="0" borderId="2" xfId="0" applyNumberFormat="1" applyBorder="1" applyAlignment="1">
      <alignment horizontal="center"/>
    </xf>
    <xf numFmtId="0" fontId="4" fillId="0" borderId="0" xfId="3"/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3" fontId="0" fillId="0" borderId="0" xfId="0" applyNumberFormat="1"/>
    <xf numFmtId="0" fontId="2" fillId="4" borderId="0" xfId="0" applyFont="1" applyFill="1" applyAlignment="1">
      <alignment horizontal="center"/>
    </xf>
    <xf numFmtId="4" fontId="0" fillId="0" borderId="0" xfId="0" applyNumberFormat="1"/>
    <xf numFmtId="0" fontId="0" fillId="7" borderId="0" xfId="0" applyFill="1"/>
    <xf numFmtId="0" fontId="4" fillId="7" borderId="0" xfId="3" applyFill="1"/>
    <xf numFmtId="3" fontId="0" fillId="7" borderId="0" xfId="0" applyNumberFormat="1" applyFill="1"/>
    <xf numFmtId="15" fontId="0" fillId="0" borderId="0" xfId="0" applyNumberFormat="1"/>
    <xf numFmtId="9" fontId="0" fillId="0" borderId="0" xfId="0" applyNumberFormat="1"/>
    <xf numFmtId="164" fontId="0" fillId="0" borderId="0" xfId="0" applyNumberFormat="1"/>
    <xf numFmtId="0" fontId="8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9" fontId="2" fillId="0" borderId="0" xfId="0" applyNumberFormat="1" applyFont="1" applyAlignment="1">
      <alignment horizontal="center" vertical="center"/>
    </xf>
    <xf numFmtId="1" fontId="2" fillId="0" borderId="0" xfId="2" applyNumberFormat="1" applyFont="1" applyAlignment="1">
      <alignment horizontal="center" vertical="center"/>
    </xf>
    <xf numFmtId="164" fontId="2" fillId="0" borderId="0" xfId="2" applyNumberFormat="1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41" fontId="9" fillId="0" borderId="0" xfId="1" applyFont="1" applyAlignment="1">
      <alignment horizontal="center" vertical="center" wrapText="1"/>
    </xf>
    <xf numFmtId="41" fontId="2" fillId="0" borderId="0" xfId="1" applyFont="1" applyBorder="1" applyAlignment="1">
      <alignment horizontal="center" vertical="center"/>
    </xf>
    <xf numFmtId="41" fontId="2" fillId="2" borderId="2" xfId="1" applyFont="1" applyFill="1" applyBorder="1" applyAlignment="1">
      <alignment horizontal="center" vertical="center" wrapText="1"/>
    </xf>
    <xf numFmtId="22" fontId="0" fillId="0" borderId="0" xfId="0" applyNumberFormat="1"/>
    <xf numFmtId="0" fontId="0" fillId="0" borderId="2" xfId="0" applyBorder="1"/>
    <xf numFmtId="3" fontId="0" fillId="7" borderId="2" xfId="0" applyNumberFormat="1" applyFill="1" applyBorder="1"/>
    <xf numFmtId="10" fontId="0" fillId="0" borderId="2" xfId="2" applyNumberFormat="1" applyFont="1" applyBorder="1"/>
    <xf numFmtId="4" fontId="0" fillId="0" borderId="2" xfId="0" applyNumberFormat="1" applyBorder="1"/>
    <xf numFmtId="3" fontId="0" fillId="0" borderId="2" xfId="0" applyNumberFormat="1" applyBorder="1"/>
    <xf numFmtId="41" fontId="0" fillId="0" borderId="2" xfId="1" applyFont="1" applyBorder="1"/>
    <xf numFmtId="41" fontId="0" fillId="0" borderId="2" xfId="1" applyFont="1" applyBorder="1" applyAlignment="1">
      <alignment horizontal="center" vertical="center" wrapText="1"/>
    </xf>
    <xf numFmtId="0" fontId="4" fillId="0" borderId="2" xfId="3" applyBorder="1"/>
    <xf numFmtId="2" fontId="0" fillId="0" borderId="2" xfId="0" applyNumberFormat="1" applyBorder="1"/>
    <xf numFmtId="0" fontId="2" fillId="20" borderId="2" xfId="0" applyFont="1" applyFill="1" applyBorder="1" applyAlignment="1">
      <alignment horizontal="center" vertical="center" wrapText="1"/>
    </xf>
    <xf numFmtId="41" fontId="2" fillId="20" borderId="2" xfId="1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6" fillId="0" borderId="1" xfId="4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7" fillId="0" borderId="0" xfId="4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0" borderId="2" xfId="0" applyFont="1" applyFill="1" applyBorder="1" applyAlignment="1">
      <alignment horizontal="center" vertical="center" wrapText="1"/>
    </xf>
    <xf numFmtId="41" fontId="2" fillId="20" borderId="2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1" fontId="2" fillId="2" borderId="2" xfId="1" applyFont="1" applyFill="1" applyBorder="1" applyAlignment="1">
      <alignment horizontal="center" vertical="center" wrapText="1"/>
    </xf>
    <xf numFmtId="41" fontId="2" fillId="0" borderId="0" xfId="1" applyFont="1" applyBorder="1" applyAlignment="1">
      <alignment horizontal="center" vertical="center"/>
    </xf>
  </cellXfs>
  <cellStyles count="5">
    <cellStyle name="Comma [0]" xfId="1" builtinId="6"/>
    <cellStyle name="Hyperlink" xfId="4" builtinId="8"/>
    <cellStyle name="Normal" xfId="0" builtinId="0"/>
    <cellStyle name="Normal 2" xfId="3" xr:uid="{00000000-0005-0000-0000-000003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zki.novitri/AppData/Local/Microsoft/Windows/INetCache/Content.Outlook/UO0IG30G/Update%20Survey%20Riau%202022%20-%20SEM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SHBOARD A"/>
      <sheetName val="DASHBOARD"/>
      <sheetName val="CLUSTER RECOMMEND"/>
      <sheetName val="Pekanbaru"/>
      <sheetName val="Pekanbaru V2"/>
      <sheetName val="Dumai"/>
      <sheetName val="Dumai V2"/>
      <sheetName val="Result Dumai"/>
      <sheetName val="Siak"/>
      <sheetName val="Siak V2"/>
      <sheetName val="Result Siak"/>
      <sheetName val="Pelalawan"/>
      <sheetName val="Pelalawan V2"/>
      <sheetName val="Result Pelelawan"/>
      <sheetName val="Bengkalis"/>
      <sheetName val="Bengkalis V2"/>
      <sheetName val="Result Bengkalis"/>
      <sheetName val="Kuantan Singingi "/>
      <sheetName val="Kuantan Singingi V2"/>
      <sheetName val="Kampar "/>
      <sheetName val="Kampar V2"/>
      <sheetName val="Rokan Hulu "/>
      <sheetName val="Rokan Hulu V2"/>
      <sheetName val="Indragiri Hilir "/>
      <sheetName val="Indragiri Hilir V2"/>
      <sheetName val="Indragiri Hulu "/>
      <sheetName val="Indragiri Hulu V2"/>
      <sheetName val="Rokan Hilir "/>
      <sheetName val="Rokan Hilir V2"/>
      <sheetName val="Kepulauan Meranti "/>
      <sheetName val="Kepulauan Meranti V2"/>
    </sheetNames>
    <sheetDataSet>
      <sheetData sheetId="0" refreshError="1"/>
      <sheetData sheetId="1" refreshError="1"/>
      <sheetData sheetId="2" refreshError="1"/>
      <sheetData sheetId="3">
        <row r="2">
          <cell r="D2">
            <v>87</v>
          </cell>
        </row>
        <row r="3">
          <cell r="D3">
            <v>313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3">
          <cell r="B3">
            <v>89</v>
          </cell>
        </row>
        <row r="4">
          <cell r="B4">
            <v>182</v>
          </cell>
        </row>
      </sheetData>
      <sheetData sheetId="20" refreshError="1"/>
      <sheetData sheetId="21">
        <row r="3">
          <cell r="B3">
            <v>69</v>
          </cell>
        </row>
        <row r="4">
          <cell r="B4">
            <v>129</v>
          </cell>
        </row>
      </sheetData>
      <sheetData sheetId="22" refreshError="1"/>
      <sheetData sheetId="23">
        <row r="2">
          <cell r="B2">
            <v>41</v>
          </cell>
        </row>
        <row r="3">
          <cell r="B3">
            <v>63</v>
          </cell>
        </row>
      </sheetData>
      <sheetData sheetId="24" refreshError="1"/>
      <sheetData sheetId="25">
        <row r="3">
          <cell r="B3">
            <v>51</v>
          </cell>
        </row>
        <row r="4">
          <cell r="B4">
            <v>116</v>
          </cell>
        </row>
      </sheetData>
      <sheetData sheetId="26" refreshError="1"/>
      <sheetData sheetId="27">
        <row r="3">
          <cell r="B3">
            <v>55</v>
          </cell>
        </row>
        <row r="4">
          <cell r="B4">
            <v>99</v>
          </cell>
        </row>
      </sheetData>
      <sheetData sheetId="28" refreshError="1"/>
      <sheetData sheetId="29">
        <row r="3">
          <cell r="B3">
            <v>7</v>
          </cell>
        </row>
        <row r="4">
          <cell r="B4">
            <v>20</v>
          </cell>
        </row>
      </sheetData>
      <sheetData sheetId="3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d.wikipedia.org/wiki/Jawa_Bara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C23"/>
  <sheetViews>
    <sheetView topLeftCell="G1" workbookViewId="0">
      <selection activeCell="B31" sqref="B31"/>
    </sheetView>
  </sheetViews>
  <sheetFormatPr defaultRowHeight="14.4" x14ac:dyDescent="0.3"/>
  <cols>
    <col min="1" max="1" width="3.88671875" bestFit="1" customWidth="1"/>
    <col min="2" max="2" width="17.33203125" bestFit="1" customWidth="1"/>
    <col min="3" max="3" width="14.44140625" bestFit="1" customWidth="1"/>
    <col min="4" max="6" width="15.88671875" customWidth="1"/>
    <col min="7" max="7" width="11.109375" bestFit="1" customWidth="1"/>
    <col min="8" max="8" width="9.88671875" bestFit="1" customWidth="1"/>
    <col min="10" max="13" width="15.109375" customWidth="1"/>
    <col min="14" max="14" width="16" customWidth="1"/>
    <col min="15" max="15" width="16.6640625" customWidth="1"/>
    <col min="22" max="22" width="16.33203125" bestFit="1" customWidth="1"/>
    <col min="24" max="25" width="0" hidden="1" customWidth="1"/>
    <col min="30" max="30" width="11.44140625" bestFit="1" customWidth="1"/>
    <col min="38" max="38" width="16.6640625" bestFit="1" customWidth="1"/>
    <col min="39" max="39" width="16.6640625" customWidth="1"/>
    <col min="40" max="40" width="12.44140625" bestFit="1" customWidth="1"/>
    <col min="41" max="41" width="11.5546875" bestFit="1" customWidth="1"/>
    <col min="42" max="42" width="11.5546875" customWidth="1"/>
    <col min="43" max="45" width="11" style="1" customWidth="1"/>
    <col min="46" max="47" width="11.5546875" customWidth="1"/>
    <col min="49" max="49" width="13.5546875" bestFit="1" customWidth="1"/>
    <col min="50" max="50" width="10.109375" bestFit="1" customWidth="1"/>
    <col min="51" max="51" width="15" customWidth="1"/>
    <col min="54" max="54" width="16" bestFit="1" customWidth="1"/>
  </cols>
  <sheetData>
    <row r="2" spans="1:55" s="1" customFormat="1" x14ac:dyDescent="0.3">
      <c r="D2" s="1" t="s">
        <v>0</v>
      </c>
      <c r="E2" s="1">
        <v>34</v>
      </c>
      <c r="F2" s="1">
        <v>36</v>
      </c>
      <c r="G2" s="85">
        <v>37</v>
      </c>
      <c r="H2" s="85"/>
      <c r="I2" s="85"/>
      <c r="J2" s="85" t="s">
        <v>1</v>
      </c>
      <c r="K2" s="85"/>
      <c r="L2" s="85" t="s">
        <v>2</v>
      </c>
      <c r="M2" s="85"/>
      <c r="N2" s="1" t="s">
        <v>3</v>
      </c>
      <c r="O2" s="85" t="s">
        <v>4</v>
      </c>
      <c r="P2" s="85"/>
      <c r="Q2" s="85">
        <v>40</v>
      </c>
      <c r="R2" s="85"/>
      <c r="S2" s="85"/>
    </row>
    <row r="3" spans="1:55" s="7" customFormat="1" ht="43.2" x14ac:dyDescent="0.3">
      <c r="A3" s="2" t="s">
        <v>5</v>
      </c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84" t="s">
        <v>14</v>
      </c>
      <c r="K3" s="84"/>
      <c r="L3" s="84" t="s">
        <v>15</v>
      </c>
      <c r="M3" s="84"/>
      <c r="N3" s="2" t="s">
        <v>16</v>
      </c>
      <c r="O3" s="84" t="s">
        <v>17</v>
      </c>
      <c r="P3" s="84"/>
      <c r="Q3" s="84" t="s">
        <v>18</v>
      </c>
      <c r="R3" s="84"/>
      <c r="S3" s="84"/>
      <c r="T3" s="3" t="s">
        <v>8</v>
      </c>
      <c r="U3" s="3" t="s">
        <v>9</v>
      </c>
      <c r="V3" s="3" t="s">
        <v>10</v>
      </c>
      <c r="W3" s="3" t="s">
        <v>11</v>
      </c>
      <c r="X3" s="3" t="s">
        <v>12</v>
      </c>
      <c r="Y3" s="3" t="s">
        <v>13</v>
      </c>
      <c r="Z3" s="81" t="s">
        <v>14</v>
      </c>
      <c r="AA3" s="81"/>
      <c r="AB3" s="81" t="s">
        <v>15</v>
      </c>
      <c r="AC3" s="81"/>
      <c r="AD3" s="3" t="s">
        <v>16</v>
      </c>
      <c r="AE3" s="81" t="s">
        <v>17</v>
      </c>
      <c r="AF3" s="81"/>
      <c r="AG3" s="81" t="s">
        <v>18</v>
      </c>
      <c r="AH3" s="81"/>
      <c r="AI3" s="81"/>
      <c r="AJ3" s="82" t="s">
        <v>19</v>
      </c>
      <c r="AK3" s="78" t="s">
        <v>20</v>
      </c>
      <c r="AL3" s="78" t="s">
        <v>21</v>
      </c>
      <c r="AM3" s="4"/>
      <c r="AN3" s="79" t="s">
        <v>22</v>
      </c>
      <c r="AO3" s="80" t="s">
        <v>23</v>
      </c>
      <c r="AP3" s="5" t="s">
        <v>24</v>
      </c>
      <c r="AQ3" s="78" t="s">
        <v>25</v>
      </c>
      <c r="AR3" s="78"/>
      <c r="AS3" s="5" t="s">
        <v>26</v>
      </c>
      <c r="AT3" s="6" t="s">
        <v>27</v>
      </c>
      <c r="AU3" s="6" t="s">
        <v>28</v>
      </c>
      <c r="AV3" s="6" t="s">
        <v>29</v>
      </c>
      <c r="AW3" s="6" t="s">
        <v>30</v>
      </c>
      <c r="AX3" s="7" t="s">
        <v>31</v>
      </c>
      <c r="BA3" s="7" t="s">
        <v>32</v>
      </c>
      <c r="BB3" s="7" t="s">
        <v>6</v>
      </c>
      <c r="BC3" s="7" t="s">
        <v>7</v>
      </c>
    </row>
    <row r="4" spans="1:55" s="7" customFormat="1" ht="28.8" x14ac:dyDescent="0.3">
      <c r="A4" s="8"/>
      <c r="B4" s="8"/>
      <c r="C4" s="8"/>
      <c r="D4" s="8"/>
      <c r="E4" s="8"/>
      <c r="F4" s="8"/>
      <c r="G4" s="8"/>
      <c r="H4" s="8"/>
      <c r="I4" s="8"/>
      <c r="J4" s="8" t="s">
        <v>33</v>
      </c>
      <c r="K4" s="8" t="s">
        <v>34</v>
      </c>
      <c r="L4" s="8" t="s">
        <v>33</v>
      </c>
      <c r="M4" s="8" t="s">
        <v>34</v>
      </c>
      <c r="N4" s="8" t="s">
        <v>35</v>
      </c>
      <c r="O4" s="8" t="s">
        <v>36</v>
      </c>
      <c r="P4" s="8" t="s">
        <v>37</v>
      </c>
      <c r="Q4" s="8" t="s">
        <v>38</v>
      </c>
      <c r="R4" s="8" t="s">
        <v>39</v>
      </c>
      <c r="S4" s="8" t="s">
        <v>40</v>
      </c>
      <c r="T4" s="8"/>
      <c r="U4" s="8"/>
      <c r="V4" s="8"/>
      <c r="W4" s="8"/>
      <c r="X4" s="8"/>
      <c r="Y4" s="8"/>
      <c r="Z4" s="8" t="s">
        <v>33</v>
      </c>
      <c r="AA4" s="8" t="s">
        <v>34</v>
      </c>
      <c r="AB4" s="8" t="s">
        <v>33</v>
      </c>
      <c r="AC4" s="8" t="s">
        <v>34</v>
      </c>
      <c r="AD4" s="8" t="s">
        <v>35</v>
      </c>
      <c r="AE4" s="8" t="s">
        <v>36</v>
      </c>
      <c r="AF4" s="8" t="s">
        <v>37</v>
      </c>
      <c r="AG4" s="8" t="s">
        <v>38</v>
      </c>
      <c r="AH4" s="8" t="s">
        <v>39</v>
      </c>
      <c r="AI4" s="8" t="s">
        <v>40</v>
      </c>
      <c r="AJ4" s="83"/>
      <c r="AK4" s="78"/>
      <c r="AL4" s="78"/>
      <c r="AM4" s="4"/>
      <c r="AN4" s="79"/>
      <c r="AO4" s="80"/>
      <c r="AP4" s="5" t="s">
        <v>41</v>
      </c>
      <c r="AQ4" s="5" t="s">
        <v>24</v>
      </c>
      <c r="AR4" s="5" t="s">
        <v>42</v>
      </c>
      <c r="AS4" s="5" t="s">
        <v>43</v>
      </c>
      <c r="AT4" s="6"/>
      <c r="AU4" s="6"/>
      <c r="AV4" s="9">
        <v>0.35</v>
      </c>
      <c r="AW4" s="10">
        <v>200000</v>
      </c>
      <c r="AX4" s="11">
        <v>0.5</v>
      </c>
    </row>
    <row r="5" spans="1:55" x14ac:dyDescent="0.3">
      <c r="B5" t="s">
        <v>44</v>
      </c>
      <c r="C5" s="12" t="s">
        <v>45</v>
      </c>
      <c r="D5" s="13">
        <v>983356</v>
      </c>
      <c r="E5">
        <v>69.92</v>
      </c>
      <c r="F5">
        <v>1.08</v>
      </c>
      <c r="G5">
        <v>91.02</v>
      </c>
      <c r="H5" s="14">
        <v>0</v>
      </c>
      <c r="I5" s="14">
        <v>8.98</v>
      </c>
      <c r="J5">
        <v>83.15</v>
      </c>
      <c r="K5" s="14">
        <v>80.83</v>
      </c>
      <c r="L5" s="14">
        <v>24.05</v>
      </c>
      <c r="M5" s="14">
        <v>23.93</v>
      </c>
      <c r="N5" s="14">
        <v>99.15</v>
      </c>
      <c r="O5" s="14">
        <v>4.46</v>
      </c>
      <c r="P5" s="14">
        <v>20.95</v>
      </c>
      <c r="Q5" s="14">
        <v>25.57</v>
      </c>
      <c r="R5" s="14">
        <v>30.79</v>
      </c>
      <c r="S5" s="14">
        <v>43.79</v>
      </c>
      <c r="T5">
        <f t="shared" ref="T5:T16" si="0">IF(D5&gt;=900000,4,IF(D5&gt;=500000,3,IF(D5&gt;=300000,2,1)))</f>
        <v>4</v>
      </c>
      <c r="W5">
        <f t="shared" ref="W5:W16" si="1">IF(G5&gt;=80,4,IF(G5&gt;=70,3,IF(G5&gt;=65,2,1)))</f>
        <v>4</v>
      </c>
      <c r="Z5">
        <f t="shared" ref="Z5:AA16" si="2">IF(J5&gt;=80,4,IF(J5&gt;=70,3,IF(J5&gt;=65,2,1)))</f>
        <v>4</v>
      </c>
      <c r="AA5">
        <f t="shared" si="2"/>
        <v>4</v>
      </c>
      <c r="AB5">
        <f t="shared" ref="AB5:AC16" si="3">IF(L5&gt;=20,4,IF(L5&gt;=15,3,IF(L5&gt;=10,2,1)))</f>
        <v>4</v>
      </c>
      <c r="AC5">
        <f t="shared" si="3"/>
        <v>4</v>
      </c>
      <c r="AD5">
        <f t="shared" ref="AD5:AD16" si="4">IF(N5&gt;=98,4,IF(N5&gt;=96,3,IF(N5&gt;=94,2,1)))</f>
        <v>4</v>
      </c>
      <c r="AE5">
        <f t="shared" ref="AE5:AE16" si="5">IF(O5&gt;=4,4,IF(O5&gt;=3,3,IF(O5&gt;=2,2,1)))</f>
        <v>4</v>
      </c>
      <c r="AF5">
        <f t="shared" ref="AF5:AI16" si="6">IF(P5&gt;=20,4,IF(P5&gt;=15,3,IF(P5&gt;=10,2,1)))</f>
        <v>4</v>
      </c>
      <c r="AG5">
        <f t="shared" si="6"/>
        <v>4</v>
      </c>
      <c r="AH5">
        <f t="shared" si="6"/>
        <v>4</v>
      </c>
      <c r="AI5">
        <f t="shared" si="6"/>
        <v>4</v>
      </c>
      <c r="AJ5">
        <f t="shared" ref="AJ5:AJ16" si="7">SUM(T5:AI5)</f>
        <v>48</v>
      </c>
      <c r="AK5" s="15">
        <v>1</v>
      </c>
      <c r="AL5" t="str">
        <f t="shared" ref="AL5:AL16" si="8">B5</f>
        <v>Kota Pekanbaru</v>
      </c>
      <c r="AN5" s="16">
        <f t="shared" ref="AN5:AN17" si="9">AJ5/$AJ$17</f>
        <v>0.16271186440677965</v>
      </c>
      <c r="AO5" s="17">
        <f t="shared" ref="AO5:AO16" si="10">AN5*$D$22</f>
        <v>31278.101694915251</v>
      </c>
      <c r="AP5" s="17">
        <f>[1]Pekanbaru!D2</f>
        <v>87</v>
      </c>
      <c r="AQ5" s="18">
        <f>[1]Pekanbaru!D3</f>
        <v>313</v>
      </c>
      <c r="AR5" s="18"/>
      <c r="AS5" s="18"/>
      <c r="AT5" s="17">
        <f t="shared" ref="AT5:AT16" si="11">AP5*3</f>
        <v>261</v>
      </c>
      <c r="AU5" s="17">
        <f t="shared" ref="AU5:AU16" si="12">AT5/10</f>
        <v>26.1</v>
      </c>
      <c r="AV5" s="17">
        <f>AO5*$AV$4</f>
        <v>10947.335593220338</v>
      </c>
      <c r="AW5" s="17">
        <f t="shared" ref="AW5:AW17" si="13">AT5*$AW$4</f>
        <v>52200000</v>
      </c>
      <c r="AX5" s="13">
        <f>AO5*$AX$4</f>
        <v>15639.050847457625</v>
      </c>
      <c r="AY5" s="19">
        <f t="shared" ref="AY5:AY10" si="14">AX5</f>
        <v>15639.050847457625</v>
      </c>
      <c r="AZ5" s="20">
        <f t="shared" ref="AZ5:AZ16" si="15">AY5/$AY$17</f>
        <v>0.59259259259259256</v>
      </c>
      <c r="BA5" s="21">
        <v>1</v>
      </c>
      <c r="BB5" t="s">
        <v>44</v>
      </c>
      <c r="BC5" t="s">
        <v>45</v>
      </c>
    </row>
    <row r="6" spans="1:55" x14ac:dyDescent="0.3">
      <c r="B6" t="s">
        <v>46</v>
      </c>
      <c r="C6" s="12" t="s">
        <v>47</v>
      </c>
      <c r="D6" s="13">
        <v>316782</v>
      </c>
      <c r="E6">
        <v>67.61</v>
      </c>
      <c r="F6">
        <v>1.28</v>
      </c>
      <c r="G6">
        <v>76.88</v>
      </c>
      <c r="H6" s="14">
        <v>0</v>
      </c>
      <c r="I6">
        <v>22.24</v>
      </c>
      <c r="J6">
        <v>77.819999999999993</v>
      </c>
      <c r="K6" s="14">
        <v>71.239999999999995</v>
      </c>
      <c r="L6">
        <v>12.96</v>
      </c>
      <c r="M6">
        <v>14.29</v>
      </c>
      <c r="N6">
        <v>98.16</v>
      </c>
      <c r="O6" s="14">
        <v>2.23</v>
      </c>
      <c r="P6" s="14">
        <v>12.5</v>
      </c>
      <c r="Q6" s="14">
        <v>17.59</v>
      </c>
      <c r="R6" s="14">
        <v>19.399999999999999</v>
      </c>
      <c r="S6" s="14">
        <v>33.39</v>
      </c>
      <c r="T6">
        <f t="shared" si="0"/>
        <v>2</v>
      </c>
      <c r="W6">
        <f t="shared" si="1"/>
        <v>3</v>
      </c>
      <c r="Z6">
        <f t="shared" si="2"/>
        <v>3</v>
      </c>
      <c r="AA6">
        <f t="shared" si="2"/>
        <v>3</v>
      </c>
      <c r="AB6">
        <f t="shared" si="3"/>
        <v>2</v>
      </c>
      <c r="AC6">
        <f t="shared" si="3"/>
        <v>2</v>
      </c>
      <c r="AD6">
        <f t="shared" si="4"/>
        <v>4</v>
      </c>
      <c r="AE6">
        <f t="shared" si="5"/>
        <v>2</v>
      </c>
      <c r="AF6">
        <f t="shared" si="6"/>
        <v>2</v>
      </c>
      <c r="AG6">
        <f t="shared" si="6"/>
        <v>3</v>
      </c>
      <c r="AH6">
        <f t="shared" si="6"/>
        <v>3</v>
      </c>
      <c r="AI6">
        <f t="shared" si="6"/>
        <v>4</v>
      </c>
      <c r="AJ6">
        <f t="shared" si="7"/>
        <v>33</v>
      </c>
      <c r="AK6" s="22">
        <v>2</v>
      </c>
      <c r="AL6" t="str">
        <f t="shared" si="8"/>
        <v>Kota Dumai</v>
      </c>
      <c r="AN6" s="16">
        <f t="shared" si="9"/>
        <v>0.11186440677966102</v>
      </c>
      <c r="AO6" s="17">
        <f t="shared" si="10"/>
        <v>21503.694915254237</v>
      </c>
      <c r="AP6" s="17">
        <f t="shared" ref="AP6:AP16" si="16">AO6/512</f>
        <v>41.999404131355931</v>
      </c>
      <c r="AQ6" s="18">
        <v>20</v>
      </c>
      <c r="AR6" s="18">
        <v>51</v>
      </c>
      <c r="AS6" s="23">
        <f>AQ6-AP6</f>
        <v>-21.999404131355931</v>
      </c>
      <c r="AT6" s="17">
        <f t="shared" si="11"/>
        <v>125.99821239406779</v>
      </c>
      <c r="AU6" s="17">
        <f t="shared" si="12"/>
        <v>12.599821239406779</v>
      </c>
      <c r="AV6" s="17">
        <f>AO6*$AV$4</f>
        <v>7526.2932203389819</v>
      </c>
      <c r="AW6" s="17">
        <f t="shared" si="13"/>
        <v>25199642.478813559</v>
      </c>
      <c r="AX6" s="13">
        <f>AO6*$AX$4</f>
        <v>10751.847457627118</v>
      </c>
      <c r="AY6" s="19">
        <f t="shared" si="14"/>
        <v>10751.847457627118</v>
      </c>
      <c r="AZ6" s="20">
        <f t="shared" si="15"/>
        <v>0.40740740740740738</v>
      </c>
      <c r="BA6" s="21">
        <v>2</v>
      </c>
      <c r="BB6" t="s">
        <v>46</v>
      </c>
      <c r="BC6" t="s">
        <v>47</v>
      </c>
    </row>
    <row r="7" spans="1:55" x14ac:dyDescent="0.3">
      <c r="B7" t="s">
        <v>48</v>
      </c>
      <c r="C7" s="12" t="s">
        <v>49</v>
      </c>
      <c r="D7" s="13">
        <v>457940</v>
      </c>
      <c r="E7" s="14">
        <v>65.7</v>
      </c>
      <c r="F7">
        <v>1.43</v>
      </c>
      <c r="G7">
        <v>68.03</v>
      </c>
      <c r="H7" s="14">
        <v>0</v>
      </c>
      <c r="I7" s="14">
        <v>30.9</v>
      </c>
      <c r="J7" s="14">
        <v>77.2</v>
      </c>
      <c r="K7" s="14">
        <v>69.13</v>
      </c>
      <c r="L7" s="14">
        <v>14.01</v>
      </c>
      <c r="M7" s="14">
        <v>13.12</v>
      </c>
      <c r="N7" s="14">
        <v>96.51</v>
      </c>
      <c r="O7" s="14">
        <v>2.8</v>
      </c>
      <c r="P7" s="14">
        <v>8.0500000000000007</v>
      </c>
      <c r="Q7" s="14">
        <v>10.32</v>
      </c>
      <c r="R7" s="14">
        <v>13.61</v>
      </c>
      <c r="S7" s="14">
        <v>25.14</v>
      </c>
      <c r="T7">
        <f t="shared" si="0"/>
        <v>2</v>
      </c>
      <c r="W7">
        <f t="shared" si="1"/>
        <v>2</v>
      </c>
      <c r="Z7">
        <f t="shared" si="2"/>
        <v>3</v>
      </c>
      <c r="AA7">
        <f t="shared" si="2"/>
        <v>2</v>
      </c>
      <c r="AB7">
        <f t="shared" si="3"/>
        <v>2</v>
      </c>
      <c r="AC7">
        <f t="shared" si="3"/>
        <v>2</v>
      </c>
      <c r="AD7">
        <f t="shared" si="4"/>
        <v>3</v>
      </c>
      <c r="AE7">
        <f t="shared" si="5"/>
        <v>2</v>
      </c>
      <c r="AF7">
        <f t="shared" si="6"/>
        <v>1</v>
      </c>
      <c r="AG7">
        <f t="shared" si="6"/>
        <v>2</v>
      </c>
      <c r="AH7">
        <f t="shared" si="6"/>
        <v>2</v>
      </c>
      <c r="AI7">
        <f t="shared" si="6"/>
        <v>4</v>
      </c>
      <c r="AJ7">
        <f t="shared" si="7"/>
        <v>27</v>
      </c>
      <c r="AK7" s="24">
        <v>3</v>
      </c>
      <c r="AL7" s="25" t="str">
        <f t="shared" si="8"/>
        <v>Siak</v>
      </c>
      <c r="AM7" s="25" t="s">
        <v>50</v>
      </c>
      <c r="AN7" s="16">
        <f t="shared" si="9"/>
        <v>9.152542372881356E-2</v>
      </c>
      <c r="AO7" s="17">
        <f t="shared" si="10"/>
        <v>17593.932203389832</v>
      </c>
      <c r="AP7" s="17">
        <f t="shared" si="16"/>
        <v>34.363148834745765</v>
      </c>
      <c r="AQ7" s="18">
        <v>45</v>
      </c>
      <c r="AR7" s="18">
        <v>91</v>
      </c>
      <c r="AS7" s="26">
        <f t="shared" ref="AS7:AS17" si="17">AQ7-AP7</f>
        <v>10.636851165254235</v>
      </c>
      <c r="AT7" s="17">
        <f t="shared" si="11"/>
        <v>103.08944650423729</v>
      </c>
      <c r="AU7" s="17">
        <f t="shared" si="12"/>
        <v>10.308944650423729</v>
      </c>
      <c r="AV7" s="17">
        <f>AO7*$AV$4</f>
        <v>6157.876271186441</v>
      </c>
      <c r="AW7" s="17">
        <f t="shared" si="13"/>
        <v>20617889.300847456</v>
      </c>
      <c r="AX7" s="13">
        <f>AO7*$AX$4</f>
        <v>8796.9661016949158</v>
      </c>
      <c r="AY7" s="19">
        <f t="shared" si="14"/>
        <v>8796.9661016949158</v>
      </c>
      <c r="AZ7" s="20">
        <f t="shared" si="15"/>
        <v>0.33333333333333337</v>
      </c>
      <c r="BA7" s="21">
        <v>3</v>
      </c>
      <c r="BB7" t="s">
        <v>48</v>
      </c>
      <c r="BC7" t="s">
        <v>49</v>
      </c>
    </row>
    <row r="8" spans="1:55" x14ac:dyDescent="0.3">
      <c r="B8" t="s">
        <v>51</v>
      </c>
      <c r="C8" s="12" t="s">
        <v>52</v>
      </c>
      <c r="D8" s="13">
        <v>390046</v>
      </c>
      <c r="E8">
        <v>67.290000000000006</v>
      </c>
      <c r="F8">
        <v>1.1100000000000001</v>
      </c>
      <c r="G8">
        <v>55.71</v>
      </c>
      <c r="H8" s="14">
        <v>0</v>
      </c>
      <c r="I8">
        <v>43.05</v>
      </c>
      <c r="J8">
        <v>80.61</v>
      </c>
      <c r="K8">
        <v>65.64</v>
      </c>
      <c r="L8">
        <v>8.07</v>
      </c>
      <c r="M8">
        <v>8.69</v>
      </c>
      <c r="N8">
        <v>98.39</v>
      </c>
      <c r="O8">
        <v>1.69</v>
      </c>
      <c r="P8">
        <v>5.29</v>
      </c>
      <c r="Q8">
        <v>9.61</v>
      </c>
      <c r="R8">
        <v>16.329999999999998</v>
      </c>
      <c r="S8">
        <v>24.45</v>
      </c>
      <c r="T8">
        <f t="shared" si="0"/>
        <v>2</v>
      </c>
      <c r="W8">
        <f t="shared" si="1"/>
        <v>1</v>
      </c>
      <c r="Z8">
        <f t="shared" si="2"/>
        <v>4</v>
      </c>
      <c r="AA8">
        <f t="shared" si="2"/>
        <v>2</v>
      </c>
      <c r="AB8">
        <f t="shared" si="3"/>
        <v>1</v>
      </c>
      <c r="AC8">
        <f t="shared" si="3"/>
        <v>1</v>
      </c>
      <c r="AD8">
        <f t="shared" si="4"/>
        <v>4</v>
      </c>
      <c r="AE8">
        <f t="shared" si="5"/>
        <v>1</v>
      </c>
      <c r="AF8">
        <f t="shared" si="6"/>
        <v>1</v>
      </c>
      <c r="AG8">
        <f t="shared" si="6"/>
        <v>1</v>
      </c>
      <c r="AH8">
        <f t="shared" si="6"/>
        <v>3</v>
      </c>
      <c r="AI8">
        <f t="shared" si="6"/>
        <v>4</v>
      </c>
      <c r="AJ8">
        <f t="shared" si="7"/>
        <v>25</v>
      </c>
      <c r="AK8" s="27">
        <v>4</v>
      </c>
      <c r="AL8" s="28" t="str">
        <f t="shared" si="8"/>
        <v>Pelalawan</v>
      </c>
      <c r="AM8" s="28" t="s">
        <v>53</v>
      </c>
      <c r="AN8" s="16">
        <f t="shared" si="9"/>
        <v>8.4745762711864403E-2</v>
      </c>
      <c r="AO8" s="17">
        <f t="shared" si="10"/>
        <v>16290.677966101694</v>
      </c>
      <c r="AP8" s="17">
        <f t="shared" si="16"/>
        <v>31.81773040254237</v>
      </c>
      <c r="AQ8" s="18">
        <v>33</v>
      </c>
      <c r="AR8" s="18">
        <v>58</v>
      </c>
      <c r="AS8" s="26">
        <f t="shared" si="17"/>
        <v>1.1822695974576298</v>
      </c>
      <c r="AT8" s="17">
        <f t="shared" si="11"/>
        <v>95.453191207627114</v>
      </c>
      <c r="AU8" s="17">
        <f t="shared" si="12"/>
        <v>9.5453191207627111</v>
      </c>
      <c r="AV8" s="17">
        <f>AO8*$AV$4</f>
        <v>5701.7372881355923</v>
      </c>
      <c r="AW8" s="17">
        <f t="shared" si="13"/>
        <v>19090638.241525423</v>
      </c>
      <c r="AX8" s="13">
        <f>AO8*$AX$4</f>
        <v>8145.3389830508468</v>
      </c>
      <c r="AY8" s="19">
        <f t="shared" si="14"/>
        <v>8145.3389830508468</v>
      </c>
      <c r="AZ8" s="20">
        <f t="shared" si="15"/>
        <v>0.30864197530864196</v>
      </c>
      <c r="BA8" s="21">
        <v>4</v>
      </c>
      <c r="BB8" t="s">
        <v>51</v>
      </c>
      <c r="BC8" t="s">
        <v>52</v>
      </c>
    </row>
    <row r="9" spans="1:55" x14ac:dyDescent="0.3">
      <c r="B9" t="s">
        <v>54</v>
      </c>
      <c r="C9" s="12" t="s">
        <v>54</v>
      </c>
      <c r="D9" s="13">
        <v>565569</v>
      </c>
      <c r="E9">
        <v>66.680000000000007</v>
      </c>
      <c r="F9">
        <v>1.26</v>
      </c>
      <c r="G9">
        <v>58.79</v>
      </c>
      <c r="H9" s="14">
        <v>0</v>
      </c>
      <c r="I9">
        <v>41.01</v>
      </c>
      <c r="J9" s="14">
        <v>76.2</v>
      </c>
      <c r="K9">
        <v>65.37</v>
      </c>
      <c r="L9" s="14">
        <v>10.039999999999999</v>
      </c>
      <c r="M9">
        <v>11.41</v>
      </c>
      <c r="N9" s="14">
        <v>95.8</v>
      </c>
      <c r="O9" s="14">
        <v>1.48</v>
      </c>
      <c r="P9" s="14">
        <v>7.86</v>
      </c>
      <c r="Q9" s="14">
        <v>8.19</v>
      </c>
      <c r="R9" s="14">
        <v>11.44</v>
      </c>
      <c r="S9" s="14">
        <v>19.14</v>
      </c>
      <c r="T9">
        <f t="shared" si="0"/>
        <v>3</v>
      </c>
      <c r="W9">
        <f t="shared" si="1"/>
        <v>1</v>
      </c>
      <c r="Z9">
        <f t="shared" si="2"/>
        <v>3</v>
      </c>
      <c r="AA9">
        <f t="shared" si="2"/>
        <v>2</v>
      </c>
      <c r="AB9">
        <f t="shared" si="3"/>
        <v>2</v>
      </c>
      <c r="AC9">
        <f t="shared" si="3"/>
        <v>2</v>
      </c>
      <c r="AD9">
        <f t="shared" si="4"/>
        <v>2</v>
      </c>
      <c r="AE9">
        <f t="shared" si="5"/>
        <v>1</v>
      </c>
      <c r="AF9">
        <f t="shared" si="6"/>
        <v>1</v>
      </c>
      <c r="AG9">
        <f t="shared" si="6"/>
        <v>1</v>
      </c>
      <c r="AH9">
        <f t="shared" si="6"/>
        <v>2</v>
      </c>
      <c r="AI9">
        <f t="shared" si="6"/>
        <v>3</v>
      </c>
      <c r="AJ9">
        <f t="shared" si="7"/>
        <v>23</v>
      </c>
      <c r="AK9">
        <v>5</v>
      </c>
      <c r="AL9" s="29" t="str">
        <f t="shared" si="8"/>
        <v>Bengkalis</v>
      </c>
      <c r="AM9" s="29" t="s">
        <v>55</v>
      </c>
      <c r="AN9" s="16">
        <f t="shared" si="9"/>
        <v>7.796610169491526E-2</v>
      </c>
      <c r="AO9" s="17">
        <f t="shared" si="10"/>
        <v>14987.423728813561</v>
      </c>
      <c r="AP9" s="17">
        <f t="shared" si="16"/>
        <v>29.272311970338986</v>
      </c>
      <c r="AQ9" s="18">
        <v>26</v>
      </c>
      <c r="AR9" s="18">
        <v>48</v>
      </c>
      <c r="AS9" s="23">
        <f t="shared" si="17"/>
        <v>-3.2723119703389862</v>
      </c>
      <c r="AT9" s="17">
        <f t="shared" si="11"/>
        <v>87.816935911016955</v>
      </c>
      <c r="AU9" s="17">
        <f t="shared" si="12"/>
        <v>8.7816935911016962</v>
      </c>
      <c r="AV9" s="17">
        <f>AO9*$AV$4</f>
        <v>5245.5983050847462</v>
      </c>
      <c r="AW9" s="17">
        <f t="shared" si="13"/>
        <v>17563387.18220339</v>
      </c>
      <c r="AX9" s="13">
        <f>AO9*$AX$4</f>
        <v>7493.7118644067805</v>
      </c>
      <c r="AY9" s="19">
        <f t="shared" si="14"/>
        <v>7493.7118644067805</v>
      </c>
      <c r="AZ9" s="20">
        <f t="shared" si="15"/>
        <v>0.28395061728395066</v>
      </c>
      <c r="BA9" s="30">
        <v>5</v>
      </c>
      <c r="BB9" t="s">
        <v>54</v>
      </c>
      <c r="BC9" t="s">
        <v>54</v>
      </c>
    </row>
    <row r="10" spans="1:55" x14ac:dyDescent="0.3">
      <c r="B10" t="s">
        <v>56</v>
      </c>
      <c r="C10" s="12" t="s">
        <v>57</v>
      </c>
      <c r="D10" s="13">
        <v>334943</v>
      </c>
      <c r="E10">
        <v>67.34</v>
      </c>
      <c r="F10">
        <v>1.26</v>
      </c>
      <c r="G10">
        <v>77.53</v>
      </c>
      <c r="H10">
        <v>2.2400000000000002</v>
      </c>
      <c r="I10">
        <v>20.05</v>
      </c>
      <c r="J10" s="14">
        <v>77.099999999999994</v>
      </c>
      <c r="K10">
        <v>62.01</v>
      </c>
      <c r="L10">
        <v>7.49</v>
      </c>
      <c r="M10">
        <v>7.59</v>
      </c>
      <c r="N10">
        <v>97.88</v>
      </c>
      <c r="O10" s="14">
        <v>1.2</v>
      </c>
      <c r="P10" s="14">
        <v>6.3</v>
      </c>
      <c r="Q10">
        <v>6.12</v>
      </c>
      <c r="R10">
        <v>18.66</v>
      </c>
      <c r="S10">
        <v>18.34</v>
      </c>
      <c r="T10">
        <f t="shared" si="0"/>
        <v>2</v>
      </c>
      <c r="W10">
        <f t="shared" si="1"/>
        <v>3</v>
      </c>
      <c r="Z10">
        <f t="shared" si="2"/>
        <v>3</v>
      </c>
      <c r="AA10">
        <f t="shared" si="2"/>
        <v>1</v>
      </c>
      <c r="AB10">
        <f t="shared" si="3"/>
        <v>1</v>
      </c>
      <c r="AC10">
        <f t="shared" si="3"/>
        <v>1</v>
      </c>
      <c r="AD10">
        <f t="shared" si="4"/>
        <v>3</v>
      </c>
      <c r="AE10">
        <f t="shared" si="5"/>
        <v>1</v>
      </c>
      <c r="AF10">
        <f t="shared" si="6"/>
        <v>1</v>
      </c>
      <c r="AG10">
        <f t="shared" si="6"/>
        <v>1</v>
      </c>
      <c r="AH10">
        <f t="shared" si="6"/>
        <v>3</v>
      </c>
      <c r="AI10">
        <f t="shared" si="6"/>
        <v>3</v>
      </c>
      <c r="AJ10">
        <f t="shared" si="7"/>
        <v>23</v>
      </c>
      <c r="AK10">
        <v>6</v>
      </c>
      <c r="AL10" t="str">
        <f t="shared" si="8"/>
        <v>Kuantan Singingi</v>
      </c>
      <c r="AN10" s="16">
        <f t="shared" si="9"/>
        <v>7.796610169491526E-2</v>
      </c>
      <c r="AO10" s="17">
        <f t="shared" si="10"/>
        <v>14987.423728813561</v>
      </c>
      <c r="AP10" s="17">
        <f t="shared" si="16"/>
        <v>29.272311970338986</v>
      </c>
      <c r="AQ10" s="18">
        <v>57</v>
      </c>
      <c r="AR10" s="18">
        <v>71</v>
      </c>
      <c r="AS10" s="26">
        <f t="shared" si="17"/>
        <v>27.727688029661014</v>
      </c>
      <c r="AT10" s="17">
        <f t="shared" si="11"/>
        <v>87.816935911016955</v>
      </c>
      <c r="AU10" s="17">
        <f t="shared" si="12"/>
        <v>8.7816935911016962</v>
      </c>
      <c r="AV10" s="17">
        <f t="shared" ref="AV10:AV16" si="18">AO10*$AV$4</f>
        <v>5245.5983050847462</v>
      </c>
      <c r="AW10" s="17">
        <f t="shared" si="13"/>
        <v>17563387.18220339</v>
      </c>
      <c r="AX10" s="13">
        <f t="shared" ref="AX10:AX16" si="19">AO10*$AX$4</f>
        <v>7493.7118644067805</v>
      </c>
      <c r="AY10" s="19">
        <f t="shared" si="14"/>
        <v>7493.7118644067805</v>
      </c>
      <c r="AZ10" s="20">
        <f t="shared" si="15"/>
        <v>0.28395061728395066</v>
      </c>
      <c r="BA10" s="30">
        <v>6</v>
      </c>
      <c r="BB10" t="s">
        <v>56</v>
      </c>
      <c r="BC10" t="s">
        <v>57</v>
      </c>
    </row>
    <row r="11" spans="1:55" x14ac:dyDescent="0.3">
      <c r="B11" t="s">
        <v>58</v>
      </c>
      <c r="C11" s="12" t="s">
        <v>59</v>
      </c>
      <c r="D11" s="13">
        <v>444548</v>
      </c>
      <c r="E11">
        <v>67.650000000000006</v>
      </c>
      <c r="F11">
        <v>1.33</v>
      </c>
      <c r="G11">
        <v>51.12</v>
      </c>
      <c r="H11">
        <v>8.65</v>
      </c>
      <c r="I11">
        <v>45.28</v>
      </c>
      <c r="J11">
        <v>77.05</v>
      </c>
      <c r="K11">
        <v>65.849999999999994</v>
      </c>
      <c r="L11">
        <v>7.79</v>
      </c>
      <c r="M11">
        <v>8.27</v>
      </c>
      <c r="N11">
        <v>94.54</v>
      </c>
      <c r="O11">
        <v>1.76</v>
      </c>
      <c r="P11" s="14">
        <v>8.1</v>
      </c>
      <c r="Q11">
        <v>10.64</v>
      </c>
      <c r="R11">
        <v>12.48</v>
      </c>
      <c r="S11" s="14">
        <v>19.8</v>
      </c>
      <c r="T11">
        <f t="shared" si="0"/>
        <v>2</v>
      </c>
      <c r="W11">
        <f t="shared" si="1"/>
        <v>1</v>
      </c>
      <c r="Z11">
        <f t="shared" si="2"/>
        <v>3</v>
      </c>
      <c r="AA11">
        <f t="shared" si="2"/>
        <v>2</v>
      </c>
      <c r="AB11">
        <f t="shared" si="3"/>
        <v>1</v>
      </c>
      <c r="AC11">
        <f t="shared" si="3"/>
        <v>1</v>
      </c>
      <c r="AD11">
        <f t="shared" si="4"/>
        <v>2</v>
      </c>
      <c r="AE11">
        <f t="shared" si="5"/>
        <v>1</v>
      </c>
      <c r="AF11">
        <f t="shared" si="6"/>
        <v>1</v>
      </c>
      <c r="AG11">
        <f t="shared" si="6"/>
        <v>2</v>
      </c>
      <c r="AH11">
        <f t="shared" si="6"/>
        <v>2</v>
      </c>
      <c r="AI11">
        <f t="shared" si="6"/>
        <v>3</v>
      </c>
      <c r="AJ11">
        <f t="shared" si="7"/>
        <v>21</v>
      </c>
      <c r="AK11">
        <v>7</v>
      </c>
      <c r="AL11" t="str">
        <f t="shared" si="8"/>
        <v>Inragiri Hulu</v>
      </c>
      <c r="AN11" s="16">
        <f t="shared" si="9"/>
        <v>7.1186440677966104E-2</v>
      </c>
      <c r="AO11" s="17">
        <f t="shared" si="10"/>
        <v>13684.169491525425</v>
      </c>
      <c r="AP11" s="17">
        <f t="shared" si="16"/>
        <v>26.726893538135595</v>
      </c>
      <c r="AQ11" s="18">
        <f>'[1]Indragiri Hulu '!B3</f>
        <v>51</v>
      </c>
      <c r="AR11" s="18">
        <f>'[1]Indragiri Hulu '!B4</f>
        <v>116</v>
      </c>
      <c r="AS11" s="26">
        <f t="shared" si="17"/>
        <v>24.273106461864405</v>
      </c>
      <c r="AT11" s="17">
        <f t="shared" si="11"/>
        <v>80.180680614406782</v>
      </c>
      <c r="AU11" s="17">
        <f t="shared" si="12"/>
        <v>8.0180680614406779</v>
      </c>
      <c r="AV11" s="17">
        <f t="shared" si="18"/>
        <v>4789.4593220338984</v>
      </c>
      <c r="AW11" s="17">
        <f t="shared" si="13"/>
        <v>16036136.122881357</v>
      </c>
      <c r="AX11" s="13">
        <f t="shared" si="19"/>
        <v>6842.0847457627124</v>
      </c>
      <c r="AY11" s="19">
        <f>AX11*50%</f>
        <v>3421.0423728813562</v>
      </c>
      <c r="AZ11" s="20">
        <f t="shared" si="15"/>
        <v>0.12962962962962965</v>
      </c>
      <c r="BA11" s="31">
        <v>9</v>
      </c>
      <c r="BB11" t="s">
        <v>58</v>
      </c>
      <c r="BC11" t="s">
        <v>59</v>
      </c>
    </row>
    <row r="12" spans="1:55" x14ac:dyDescent="0.3">
      <c r="B12" t="s">
        <v>60</v>
      </c>
      <c r="C12" s="12" t="s">
        <v>61</v>
      </c>
      <c r="D12" s="13">
        <v>206116</v>
      </c>
      <c r="E12">
        <v>67.56</v>
      </c>
      <c r="F12">
        <v>1.36</v>
      </c>
      <c r="G12">
        <v>18.68</v>
      </c>
      <c r="H12">
        <v>0.26</v>
      </c>
      <c r="I12">
        <v>80.77</v>
      </c>
      <c r="J12">
        <v>72.09</v>
      </c>
      <c r="K12" s="14">
        <v>58.49</v>
      </c>
      <c r="L12">
        <v>9.14</v>
      </c>
      <c r="M12">
        <v>10.01</v>
      </c>
      <c r="N12">
        <v>98.79</v>
      </c>
      <c r="O12" s="14">
        <v>2.56</v>
      </c>
      <c r="P12">
        <v>8.27</v>
      </c>
      <c r="Q12" s="14">
        <v>2.19</v>
      </c>
      <c r="R12">
        <v>7.0000000000000007E-2</v>
      </c>
      <c r="S12" s="14">
        <v>12.24</v>
      </c>
      <c r="T12">
        <f>IF(D12&gt;=900000,4,IF(D12&gt;=500000,3,IF(D12&gt;=300000,2,1)))</f>
        <v>1</v>
      </c>
      <c r="W12">
        <f>IF(G12&gt;=80,4,IF(G12&gt;=70,3,IF(G12&gt;=65,2,1)))</f>
        <v>1</v>
      </c>
      <c r="Z12">
        <f t="shared" si="2"/>
        <v>3</v>
      </c>
      <c r="AA12">
        <f t="shared" si="2"/>
        <v>1</v>
      </c>
      <c r="AB12">
        <f t="shared" si="3"/>
        <v>1</v>
      </c>
      <c r="AC12">
        <f t="shared" si="3"/>
        <v>2</v>
      </c>
      <c r="AD12">
        <f>IF(N12&gt;=98,4,IF(N12&gt;=96,3,IF(N12&gt;=94,2,1)))</f>
        <v>4</v>
      </c>
      <c r="AE12">
        <f>IF(O12&gt;=4,4,IF(O12&gt;=3,3,IF(O12&gt;=2,2,1)))</f>
        <v>2</v>
      </c>
      <c r="AF12">
        <f t="shared" si="6"/>
        <v>1</v>
      </c>
      <c r="AG12">
        <f t="shared" si="6"/>
        <v>1</v>
      </c>
      <c r="AH12">
        <f t="shared" si="6"/>
        <v>1</v>
      </c>
      <c r="AI12">
        <f t="shared" si="6"/>
        <v>2</v>
      </c>
      <c r="AJ12">
        <f>SUM(T12:AI12)</f>
        <v>20</v>
      </c>
      <c r="AK12">
        <v>8</v>
      </c>
      <c r="AL12" t="str">
        <f>B12</f>
        <v>Kep. Meranti</v>
      </c>
      <c r="AN12" s="16">
        <f t="shared" si="9"/>
        <v>6.7796610169491525E-2</v>
      </c>
      <c r="AO12" s="17">
        <f t="shared" si="10"/>
        <v>13032.542372881357</v>
      </c>
      <c r="AP12" s="17">
        <f>AO12/512</f>
        <v>25.4541843220339</v>
      </c>
      <c r="AQ12" s="18">
        <f>'[1]Kepulauan Meranti '!B3</f>
        <v>7</v>
      </c>
      <c r="AR12" s="18">
        <f>'[1]Kepulauan Meranti '!B4</f>
        <v>20</v>
      </c>
      <c r="AS12" s="23">
        <f t="shared" si="17"/>
        <v>-18.4541843220339</v>
      </c>
      <c r="AT12" s="17">
        <f>AP12*3</f>
        <v>76.362552966101703</v>
      </c>
      <c r="AU12" s="17">
        <f>AT12/10</f>
        <v>7.6362552966101704</v>
      </c>
      <c r="AV12" s="17">
        <f>AO12*$AV$4</f>
        <v>4561.3898305084749</v>
      </c>
      <c r="AW12" s="17">
        <f>AT12*$AW$4</f>
        <v>15272510.59322034</v>
      </c>
      <c r="AX12" s="13">
        <f>AO12*$AX$4</f>
        <v>6516.2711864406783</v>
      </c>
      <c r="AY12" s="32"/>
      <c r="AZ12" s="20">
        <f t="shared" si="15"/>
        <v>0</v>
      </c>
      <c r="BA12" s="31"/>
      <c r="BB12" t="s">
        <v>60</v>
      </c>
      <c r="BC12" t="s">
        <v>61</v>
      </c>
    </row>
    <row r="13" spans="1:55" x14ac:dyDescent="0.3">
      <c r="B13" t="s">
        <v>62</v>
      </c>
      <c r="C13" s="12" t="s">
        <v>63</v>
      </c>
      <c r="D13" s="13">
        <v>841332</v>
      </c>
      <c r="E13">
        <v>67.13</v>
      </c>
      <c r="F13" s="14">
        <v>1.2</v>
      </c>
      <c r="G13">
        <v>77.27</v>
      </c>
      <c r="H13">
        <v>0.63</v>
      </c>
      <c r="I13">
        <v>21.93</v>
      </c>
      <c r="J13">
        <v>76.349999999999994</v>
      </c>
      <c r="K13" s="14">
        <v>62.6</v>
      </c>
      <c r="L13">
        <v>8.0299999999999994</v>
      </c>
      <c r="M13">
        <v>8.51</v>
      </c>
      <c r="N13">
        <v>93.18</v>
      </c>
      <c r="O13" s="14">
        <v>0.8</v>
      </c>
      <c r="P13">
        <v>6.19</v>
      </c>
      <c r="Q13">
        <v>7.68</v>
      </c>
      <c r="R13">
        <v>14.24</v>
      </c>
      <c r="S13" s="14">
        <v>13.89</v>
      </c>
      <c r="T13">
        <f>IF(D13&gt;=900000,4,IF(D13&gt;=500000,3,IF(D13&gt;=300000,2,1)))</f>
        <v>3</v>
      </c>
      <c r="W13">
        <f>IF(G13&gt;=80,4,IF(G13&gt;=70,3,IF(G13&gt;=65,2,1)))</f>
        <v>3</v>
      </c>
      <c r="Z13">
        <f t="shared" si="2"/>
        <v>3</v>
      </c>
      <c r="AA13">
        <f t="shared" si="2"/>
        <v>1</v>
      </c>
      <c r="AB13">
        <f t="shared" si="3"/>
        <v>1</v>
      </c>
      <c r="AC13">
        <f t="shared" si="3"/>
        <v>1</v>
      </c>
      <c r="AD13">
        <f>IF(N13&gt;=98,4,IF(N13&gt;=96,3,IF(N13&gt;=94,2,1)))</f>
        <v>1</v>
      </c>
      <c r="AE13">
        <f>IF(O13&gt;=4,4,IF(O13&gt;=3,3,IF(O13&gt;=2,2,1)))</f>
        <v>1</v>
      </c>
      <c r="AF13">
        <f t="shared" si="6"/>
        <v>1</v>
      </c>
      <c r="AG13">
        <f t="shared" si="6"/>
        <v>1</v>
      </c>
      <c r="AH13">
        <f t="shared" si="6"/>
        <v>2</v>
      </c>
      <c r="AI13">
        <f t="shared" si="6"/>
        <v>2</v>
      </c>
      <c r="AJ13">
        <f>SUM(T13:AI13)</f>
        <v>20</v>
      </c>
      <c r="AK13">
        <v>9</v>
      </c>
      <c r="AL13" t="str">
        <f>B13</f>
        <v>Kampar</v>
      </c>
      <c r="AN13" s="16">
        <f t="shared" si="9"/>
        <v>6.7796610169491525E-2</v>
      </c>
      <c r="AO13" s="17">
        <f t="shared" si="10"/>
        <v>13032.542372881357</v>
      </c>
      <c r="AP13" s="17">
        <f>AO13/512</f>
        <v>25.4541843220339</v>
      </c>
      <c r="AQ13" s="18">
        <f>'[1]Kampar '!B3</f>
        <v>89</v>
      </c>
      <c r="AR13" s="18">
        <f>'[1]Kampar '!B4</f>
        <v>182</v>
      </c>
      <c r="AS13" s="26">
        <f t="shared" si="17"/>
        <v>63.545815677966104</v>
      </c>
      <c r="AT13" s="17">
        <f>AP13*3</f>
        <v>76.362552966101703</v>
      </c>
      <c r="AU13" s="17">
        <f>AT13/10</f>
        <v>7.6362552966101704</v>
      </c>
      <c r="AV13" s="17">
        <f>AO13*$AV$4</f>
        <v>4561.3898305084749</v>
      </c>
      <c r="AW13" s="17">
        <f>AT13*$AW$4</f>
        <v>15272510.59322034</v>
      </c>
      <c r="AX13" s="13">
        <f>AO13*$AX$4</f>
        <v>6516.2711864406783</v>
      </c>
      <c r="AY13" s="19">
        <f>AX13</f>
        <v>6516.2711864406783</v>
      </c>
      <c r="AZ13" s="20">
        <f t="shared" si="15"/>
        <v>0.24691358024691359</v>
      </c>
      <c r="BA13" s="30">
        <v>7</v>
      </c>
      <c r="BB13" t="s">
        <v>62</v>
      </c>
      <c r="BC13" t="s">
        <v>63</v>
      </c>
    </row>
    <row r="14" spans="1:55" x14ac:dyDescent="0.3">
      <c r="B14" t="s">
        <v>64</v>
      </c>
      <c r="C14" s="12" t="s">
        <v>65</v>
      </c>
      <c r="D14" s="13">
        <v>561385</v>
      </c>
      <c r="E14">
        <v>66.16</v>
      </c>
      <c r="F14">
        <v>1.32</v>
      </c>
      <c r="G14">
        <v>63.49</v>
      </c>
      <c r="H14" s="14">
        <v>0</v>
      </c>
      <c r="I14">
        <v>36.049999999999997</v>
      </c>
      <c r="J14">
        <v>76.02</v>
      </c>
      <c r="K14" s="14">
        <v>57.4</v>
      </c>
      <c r="L14">
        <v>8.3800000000000008</v>
      </c>
      <c r="M14" s="14">
        <v>8.77</v>
      </c>
      <c r="N14">
        <v>92.96</v>
      </c>
      <c r="O14" s="14">
        <v>0.25</v>
      </c>
      <c r="P14" s="14">
        <v>7.3</v>
      </c>
      <c r="Q14" s="14">
        <v>8.69</v>
      </c>
      <c r="R14" s="14">
        <v>12.22</v>
      </c>
      <c r="S14" s="14">
        <v>16.989999999999998</v>
      </c>
      <c r="T14">
        <f>IF(D14&gt;=900000,4,IF(D14&gt;=500000,3,IF(D14&gt;=300000,2,1)))</f>
        <v>3</v>
      </c>
      <c r="W14">
        <f>IF(G14&gt;=80,4,IF(G14&gt;=70,3,IF(G14&gt;=65,2,1)))</f>
        <v>1</v>
      </c>
      <c r="Z14">
        <f t="shared" si="2"/>
        <v>3</v>
      </c>
      <c r="AA14">
        <f t="shared" si="2"/>
        <v>1</v>
      </c>
      <c r="AB14">
        <f t="shared" si="3"/>
        <v>1</v>
      </c>
      <c r="AC14">
        <f t="shared" si="3"/>
        <v>1</v>
      </c>
      <c r="AD14">
        <f>IF(N14&gt;=98,4,IF(N14&gt;=96,3,IF(N14&gt;=94,2,1)))</f>
        <v>1</v>
      </c>
      <c r="AE14">
        <f>IF(O14&gt;=4,4,IF(O14&gt;=3,3,IF(O14&gt;=2,2,1)))</f>
        <v>1</v>
      </c>
      <c r="AF14">
        <f t="shared" si="6"/>
        <v>1</v>
      </c>
      <c r="AG14">
        <f t="shared" si="6"/>
        <v>1</v>
      </c>
      <c r="AH14">
        <f t="shared" si="6"/>
        <v>2</v>
      </c>
      <c r="AI14">
        <f t="shared" si="6"/>
        <v>3</v>
      </c>
      <c r="AJ14">
        <f>SUM(T14:AI14)</f>
        <v>19</v>
      </c>
      <c r="AK14">
        <v>10</v>
      </c>
      <c r="AL14" s="33" t="str">
        <f>B14</f>
        <v>Rokan Hulu</v>
      </c>
      <c r="AN14" s="16">
        <f t="shared" si="9"/>
        <v>6.4406779661016947E-2</v>
      </c>
      <c r="AO14" s="17">
        <f t="shared" si="10"/>
        <v>12380.915254237289</v>
      </c>
      <c r="AP14" s="17">
        <f>AO14/512</f>
        <v>24.181475105932204</v>
      </c>
      <c r="AQ14" s="18">
        <f>'[1]Rokan Hulu '!B3</f>
        <v>69</v>
      </c>
      <c r="AR14" s="18">
        <f>'[1]Rokan Hulu '!B4</f>
        <v>129</v>
      </c>
      <c r="AS14" s="26">
        <f t="shared" si="17"/>
        <v>44.818524894067792</v>
      </c>
      <c r="AT14" s="17">
        <f>AP14*3</f>
        <v>72.544425317796609</v>
      </c>
      <c r="AU14" s="17">
        <f>AT14/10</f>
        <v>7.2544425317796613</v>
      </c>
      <c r="AV14" s="17">
        <f>AO14*$AV$4</f>
        <v>4333.3203389830505</v>
      </c>
      <c r="AW14" s="17">
        <f>AT14*$AW$4</f>
        <v>14508885.063559322</v>
      </c>
      <c r="AX14" s="13">
        <f>AO14*$AX$4</f>
        <v>6190.4576271186443</v>
      </c>
      <c r="AY14" s="19">
        <f>AX14*50%</f>
        <v>3095.2288135593221</v>
      </c>
      <c r="AZ14" s="20">
        <f t="shared" si="15"/>
        <v>0.11728395061728396</v>
      </c>
      <c r="BA14" s="30">
        <v>8</v>
      </c>
      <c r="BB14" t="s">
        <v>64</v>
      </c>
      <c r="BC14" t="s">
        <v>65</v>
      </c>
    </row>
    <row r="15" spans="1:55" x14ac:dyDescent="0.3">
      <c r="B15" t="s">
        <v>66</v>
      </c>
      <c r="C15" s="12" t="s">
        <v>67</v>
      </c>
      <c r="D15" s="13">
        <v>654909</v>
      </c>
      <c r="E15">
        <v>68.42</v>
      </c>
      <c r="F15">
        <v>1.29</v>
      </c>
      <c r="G15">
        <v>20.47</v>
      </c>
      <c r="H15">
        <v>0.56999999999999995</v>
      </c>
      <c r="I15">
        <v>64.53</v>
      </c>
      <c r="J15">
        <v>71.760000000000005</v>
      </c>
      <c r="K15">
        <v>52.83</v>
      </c>
      <c r="L15">
        <v>6.24</v>
      </c>
      <c r="M15" s="14">
        <v>5.3</v>
      </c>
      <c r="N15">
        <v>97.25</v>
      </c>
      <c r="O15">
        <v>0.87</v>
      </c>
      <c r="P15" s="14">
        <v>5.0999999999999996</v>
      </c>
      <c r="Q15" s="14">
        <v>3.2</v>
      </c>
      <c r="R15" s="14">
        <v>1.81</v>
      </c>
      <c r="S15" s="14">
        <v>9.68</v>
      </c>
      <c r="T15">
        <f t="shared" si="0"/>
        <v>3</v>
      </c>
      <c r="W15">
        <f t="shared" si="1"/>
        <v>1</v>
      </c>
      <c r="Z15">
        <f t="shared" si="2"/>
        <v>3</v>
      </c>
      <c r="AA15">
        <f t="shared" si="2"/>
        <v>1</v>
      </c>
      <c r="AB15">
        <f t="shared" si="3"/>
        <v>1</v>
      </c>
      <c r="AC15">
        <f t="shared" si="3"/>
        <v>1</v>
      </c>
      <c r="AD15">
        <f t="shared" si="4"/>
        <v>3</v>
      </c>
      <c r="AE15">
        <f t="shared" si="5"/>
        <v>1</v>
      </c>
      <c r="AF15">
        <f t="shared" si="6"/>
        <v>1</v>
      </c>
      <c r="AG15">
        <f t="shared" si="6"/>
        <v>1</v>
      </c>
      <c r="AH15">
        <f t="shared" si="6"/>
        <v>1</v>
      </c>
      <c r="AI15">
        <f t="shared" si="6"/>
        <v>1</v>
      </c>
      <c r="AJ15">
        <f t="shared" si="7"/>
        <v>18</v>
      </c>
      <c r="AK15">
        <v>11</v>
      </c>
      <c r="AL15" t="str">
        <f t="shared" si="8"/>
        <v>Indragiri Hilir</v>
      </c>
      <c r="AN15" s="16">
        <f t="shared" si="9"/>
        <v>6.1016949152542375E-2</v>
      </c>
      <c r="AO15" s="17">
        <f t="shared" si="10"/>
        <v>11729.28813559322</v>
      </c>
      <c r="AP15" s="17">
        <f t="shared" si="16"/>
        <v>22.908765889830509</v>
      </c>
      <c r="AQ15" s="18">
        <f>'[1]Indragiri Hilir '!B2</f>
        <v>41</v>
      </c>
      <c r="AR15" s="18">
        <f>'[1]Indragiri Hilir '!B3</f>
        <v>63</v>
      </c>
      <c r="AS15" s="26">
        <f t="shared" si="17"/>
        <v>18.091234110169491</v>
      </c>
      <c r="AT15" s="17">
        <f t="shared" si="11"/>
        <v>68.72629766949153</v>
      </c>
      <c r="AU15" s="17">
        <f t="shared" si="12"/>
        <v>6.872629766949153</v>
      </c>
      <c r="AV15" s="17">
        <f t="shared" si="18"/>
        <v>4105.2508474576271</v>
      </c>
      <c r="AW15" s="17">
        <f t="shared" si="13"/>
        <v>13745259.533898305</v>
      </c>
      <c r="AX15" s="13">
        <f t="shared" si="19"/>
        <v>5864.6440677966102</v>
      </c>
      <c r="AY15" s="19">
        <f>AX15*50%</f>
        <v>2932.3220338983051</v>
      </c>
      <c r="AZ15" s="20">
        <f t="shared" si="15"/>
        <v>0.11111111111111112</v>
      </c>
      <c r="BA15" s="31">
        <v>10</v>
      </c>
      <c r="BB15" t="s">
        <v>66</v>
      </c>
      <c r="BC15" t="s">
        <v>67</v>
      </c>
    </row>
    <row r="16" spans="1:55" x14ac:dyDescent="0.3">
      <c r="B16" t="s">
        <v>68</v>
      </c>
      <c r="C16" s="12" t="s">
        <v>69</v>
      </c>
      <c r="D16" s="13">
        <v>637161</v>
      </c>
      <c r="E16">
        <v>64.709999999999994</v>
      </c>
      <c r="F16">
        <v>1.32</v>
      </c>
      <c r="G16" s="14">
        <v>37</v>
      </c>
      <c r="H16">
        <v>0.24</v>
      </c>
      <c r="I16">
        <v>60.32</v>
      </c>
      <c r="J16">
        <v>69.61</v>
      </c>
      <c r="K16" s="14">
        <v>51.08</v>
      </c>
      <c r="L16">
        <v>3.59</v>
      </c>
      <c r="M16" s="14">
        <v>4.83</v>
      </c>
      <c r="N16">
        <v>97.47</v>
      </c>
      <c r="O16" s="14">
        <v>0.47</v>
      </c>
      <c r="P16">
        <v>3.62</v>
      </c>
      <c r="Q16" s="14">
        <v>3.75</v>
      </c>
      <c r="R16">
        <v>8.3699999999999992</v>
      </c>
      <c r="S16" s="14">
        <v>10.85</v>
      </c>
      <c r="T16">
        <f t="shared" si="0"/>
        <v>3</v>
      </c>
      <c r="W16">
        <f t="shared" si="1"/>
        <v>1</v>
      </c>
      <c r="Z16">
        <f t="shared" si="2"/>
        <v>2</v>
      </c>
      <c r="AA16">
        <f t="shared" si="2"/>
        <v>1</v>
      </c>
      <c r="AB16">
        <f t="shared" si="3"/>
        <v>1</v>
      </c>
      <c r="AC16">
        <f t="shared" si="3"/>
        <v>1</v>
      </c>
      <c r="AD16">
        <f t="shared" si="4"/>
        <v>3</v>
      </c>
      <c r="AE16">
        <f t="shared" si="5"/>
        <v>1</v>
      </c>
      <c r="AF16">
        <f t="shared" si="6"/>
        <v>1</v>
      </c>
      <c r="AG16">
        <f t="shared" si="6"/>
        <v>1</v>
      </c>
      <c r="AH16">
        <f t="shared" si="6"/>
        <v>1</v>
      </c>
      <c r="AI16">
        <f t="shared" si="6"/>
        <v>2</v>
      </c>
      <c r="AJ16">
        <f t="shared" si="7"/>
        <v>18</v>
      </c>
      <c r="AK16">
        <v>11</v>
      </c>
      <c r="AL16" t="str">
        <f t="shared" si="8"/>
        <v>Rokan Hilir</v>
      </c>
      <c r="AN16" s="16">
        <f t="shared" si="9"/>
        <v>6.1016949152542375E-2</v>
      </c>
      <c r="AO16" s="17">
        <f t="shared" si="10"/>
        <v>11729.28813559322</v>
      </c>
      <c r="AP16" s="17">
        <f t="shared" si="16"/>
        <v>22.908765889830509</v>
      </c>
      <c r="AQ16" s="18">
        <f>'[1]Rokan Hilir '!B3</f>
        <v>55</v>
      </c>
      <c r="AR16" s="18">
        <f>'[1]Rokan Hilir '!B4</f>
        <v>99</v>
      </c>
      <c r="AS16" s="26">
        <f t="shared" si="17"/>
        <v>32.091234110169495</v>
      </c>
      <c r="AT16" s="17">
        <f t="shared" si="11"/>
        <v>68.72629766949153</v>
      </c>
      <c r="AU16" s="17">
        <f t="shared" si="12"/>
        <v>6.872629766949153</v>
      </c>
      <c r="AV16" s="17">
        <f t="shared" si="18"/>
        <v>4105.2508474576271</v>
      </c>
      <c r="AW16" s="17">
        <f t="shared" si="13"/>
        <v>13745259.533898305</v>
      </c>
      <c r="AX16" s="13">
        <f t="shared" si="19"/>
        <v>5864.6440677966102</v>
      </c>
      <c r="AY16" s="19">
        <f>AX16*50%</f>
        <v>2932.3220338983051</v>
      </c>
      <c r="AZ16" s="20">
        <f t="shared" si="15"/>
        <v>0.11111111111111112</v>
      </c>
      <c r="BA16" s="31">
        <v>11</v>
      </c>
      <c r="BB16" t="s">
        <v>68</v>
      </c>
      <c r="BC16" t="s">
        <v>69</v>
      </c>
    </row>
    <row r="17" spans="2:52" x14ac:dyDescent="0.3">
      <c r="AJ17">
        <v>295</v>
      </c>
      <c r="AN17" s="16">
        <f t="shared" si="9"/>
        <v>1</v>
      </c>
      <c r="AO17" s="13">
        <f>SUM(AO5:AO16)</f>
        <v>192230</v>
      </c>
      <c r="AP17" s="17">
        <f>AO17/512</f>
        <v>375.44921875</v>
      </c>
      <c r="AQ17" s="18"/>
      <c r="AR17" s="18"/>
      <c r="AS17" s="18">
        <f t="shared" si="17"/>
        <v>-375.44921875</v>
      </c>
      <c r="AT17" s="17">
        <f>AP17*3</f>
        <v>1126.34765625</v>
      </c>
      <c r="AU17" s="17">
        <f>AT17/10</f>
        <v>112.634765625</v>
      </c>
      <c r="AV17" s="13">
        <f>SUM(AV10:AV16)</f>
        <v>31701.659322033898</v>
      </c>
      <c r="AW17" s="17">
        <f t="shared" si="13"/>
        <v>225269531.25</v>
      </c>
      <c r="AX17" s="13">
        <f>SUM(AX10:AX16)</f>
        <v>45288.08474576271</v>
      </c>
      <c r="AY17" s="13">
        <f>SUM(AY10:AY16)</f>
        <v>26390.898305084746</v>
      </c>
      <c r="AZ17" s="34">
        <f>SUM(AZ10:AZ16)</f>
        <v>1</v>
      </c>
    </row>
    <row r="18" spans="2:52" x14ac:dyDescent="0.3">
      <c r="AQ18" s="18">
        <f>SUM(AQ5:AQ17)</f>
        <v>806</v>
      </c>
    </row>
    <row r="19" spans="2:52" x14ac:dyDescent="0.3">
      <c r="B19" t="s">
        <v>70</v>
      </c>
      <c r="C19">
        <v>409000</v>
      </c>
      <c r="X19" s="13"/>
      <c r="Y19" s="17"/>
      <c r="AZ19">
        <v>137000</v>
      </c>
    </row>
    <row r="20" spans="2:52" x14ac:dyDescent="0.3">
      <c r="B20" s="35" t="s">
        <v>71</v>
      </c>
      <c r="C20" s="35" t="s">
        <v>72</v>
      </c>
      <c r="D20" s="35" t="s">
        <v>73</v>
      </c>
      <c r="M20" s="16"/>
      <c r="N20" s="17"/>
      <c r="AY20" t="s">
        <v>74</v>
      </c>
      <c r="AZ20" s="36">
        <f>47%*AZ19</f>
        <v>64389.999999999993</v>
      </c>
    </row>
    <row r="21" spans="2:52" x14ac:dyDescent="0.3">
      <c r="B21" s="37" t="s">
        <v>75</v>
      </c>
      <c r="C21" s="38">
        <v>6</v>
      </c>
      <c r="D21" s="38">
        <f>C21%*$C$19</f>
        <v>24540</v>
      </c>
      <c r="G21" s="13"/>
      <c r="M21" s="16"/>
      <c r="N21" s="17"/>
      <c r="AO21" s="17"/>
      <c r="AP21" s="17"/>
      <c r="AQ21" s="18"/>
      <c r="AR21" s="18"/>
      <c r="AS21" s="18"/>
      <c r="AT21" s="17"/>
      <c r="AU21" s="17"/>
    </row>
    <row r="22" spans="2:52" x14ac:dyDescent="0.3">
      <c r="B22" s="37" t="s">
        <v>76</v>
      </c>
      <c r="C22" s="38">
        <v>47</v>
      </c>
      <c r="D22" s="38">
        <f t="shared" ref="D22:D23" si="20">C22%*$C$19</f>
        <v>192230</v>
      </c>
      <c r="G22" s="13"/>
      <c r="M22" s="16"/>
      <c r="N22" s="17"/>
    </row>
    <row r="23" spans="2:52" x14ac:dyDescent="0.3">
      <c r="B23" s="37" t="s">
        <v>77</v>
      </c>
      <c r="C23" s="38">
        <v>47</v>
      </c>
      <c r="D23" s="38">
        <f t="shared" si="20"/>
        <v>192230</v>
      </c>
      <c r="G23" s="13"/>
      <c r="M23" s="16"/>
      <c r="N23" s="17"/>
    </row>
  </sheetData>
  <mergeCells count="19">
    <mergeCell ref="J3:K3"/>
    <mergeCell ref="L3:M3"/>
    <mergeCell ref="O3:P3"/>
    <mergeCell ref="Q3:S3"/>
    <mergeCell ref="G2:I2"/>
    <mergeCell ref="J2:K2"/>
    <mergeCell ref="L2:M2"/>
    <mergeCell ref="O2:P2"/>
    <mergeCell ref="Q2:S2"/>
    <mergeCell ref="AL3:AL4"/>
    <mergeCell ref="AN3:AN4"/>
    <mergeCell ref="AO3:AO4"/>
    <mergeCell ref="AQ3:AR3"/>
    <mergeCell ref="Z3:AA3"/>
    <mergeCell ref="AB3:AC3"/>
    <mergeCell ref="AE3:AF3"/>
    <mergeCell ref="AG3:AI3"/>
    <mergeCell ref="AJ3:AJ4"/>
    <mergeCell ref="AK3:AK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H39"/>
  <sheetViews>
    <sheetView workbookViewId="0">
      <selection activeCell="D17" sqref="D17"/>
    </sheetView>
  </sheetViews>
  <sheetFormatPr defaultRowHeight="14.4" x14ac:dyDescent="0.3"/>
  <cols>
    <col min="1" max="1" width="3.88671875" bestFit="1" customWidth="1"/>
    <col min="2" max="2" width="25.88671875" bestFit="1" customWidth="1"/>
    <col min="3" max="3" width="16.5546875" bestFit="1" customWidth="1"/>
    <col min="4" max="9" width="15.88671875" customWidth="1"/>
    <col min="10" max="10" width="11.109375" bestFit="1" customWidth="1"/>
    <col min="11" max="11" width="9.88671875" bestFit="1" customWidth="1"/>
    <col min="15" max="18" width="15.109375" customWidth="1"/>
    <col min="19" max="19" width="16" customWidth="1"/>
    <col min="20" max="20" width="16.6640625" customWidth="1"/>
    <col min="27" max="27" width="16.33203125" bestFit="1" customWidth="1"/>
    <col min="29" max="30" width="0" hidden="1" customWidth="1"/>
    <col min="35" max="35" width="11.44140625" bestFit="1" customWidth="1"/>
    <col min="43" max="43" width="16.6640625" bestFit="1" customWidth="1"/>
    <col min="44" max="44" width="16.6640625" customWidth="1"/>
    <col min="45" max="45" width="12.44140625" bestFit="1" customWidth="1"/>
    <col min="46" max="46" width="11.5546875" bestFit="1" customWidth="1"/>
    <col min="47" max="47" width="11.5546875" customWidth="1"/>
    <col min="48" max="50" width="11" style="1" customWidth="1"/>
    <col min="51" max="52" width="11.5546875" customWidth="1"/>
    <col min="54" max="54" width="13.5546875" bestFit="1" customWidth="1"/>
    <col min="55" max="55" width="10.109375" bestFit="1" customWidth="1"/>
    <col min="56" max="56" width="15" customWidth="1"/>
    <col min="59" max="59" width="16" bestFit="1" customWidth="1"/>
  </cols>
  <sheetData>
    <row r="2" spans="1:60" s="1" customFormat="1" ht="27.6" customHeight="1" x14ac:dyDescent="0.3">
      <c r="A2" s="90" t="s">
        <v>126</v>
      </c>
      <c r="B2" s="91"/>
      <c r="C2" s="91"/>
      <c r="D2" s="46" t="s">
        <v>117</v>
      </c>
      <c r="E2" s="46"/>
      <c r="F2" s="46"/>
      <c r="G2" s="85" t="s">
        <v>141</v>
      </c>
      <c r="H2" s="85"/>
      <c r="I2" s="1">
        <v>109</v>
      </c>
      <c r="J2" s="85">
        <v>114</v>
      </c>
      <c r="K2" s="85"/>
      <c r="L2" s="85"/>
      <c r="M2" s="85"/>
      <c r="N2" s="85"/>
      <c r="O2" s="85">
        <v>131</v>
      </c>
      <c r="P2" s="85"/>
      <c r="Q2" s="85">
        <v>133</v>
      </c>
      <c r="R2" s="85"/>
      <c r="S2" s="1">
        <v>187</v>
      </c>
      <c r="T2" s="85">
        <v>135</v>
      </c>
      <c r="U2" s="85"/>
      <c r="V2" s="85">
        <v>149</v>
      </c>
      <c r="W2" s="85"/>
      <c r="X2" s="85"/>
    </row>
    <row r="3" spans="1:60" s="45" customFormat="1" ht="43.2" x14ac:dyDescent="0.3">
      <c r="A3" s="86" t="s">
        <v>5</v>
      </c>
      <c r="B3" s="86" t="s">
        <v>6</v>
      </c>
      <c r="C3" s="86" t="s">
        <v>7</v>
      </c>
      <c r="D3" s="86" t="s">
        <v>118</v>
      </c>
      <c r="E3" s="86" t="s">
        <v>138</v>
      </c>
      <c r="F3" s="86" t="s">
        <v>139</v>
      </c>
      <c r="G3" s="92" t="s">
        <v>127</v>
      </c>
      <c r="H3" s="93"/>
      <c r="I3" s="40" t="s">
        <v>128</v>
      </c>
      <c r="J3" s="40" t="s">
        <v>129</v>
      </c>
      <c r="K3" s="40" t="s">
        <v>130</v>
      </c>
      <c r="L3" s="40" t="s">
        <v>131</v>
      </c>
      <c r="M3" s="40" t="s">
        <v>140</v>
      </c>
      <c r="N3" s="40" t="s">
        <v>142</v>
      </c>
      <c r="O3" s="88" t="s">
        <v>132</v>
      </c>
      <c r="P3" s="88"/>
      <c r="Q3" s="88" t="s">
        <v>133</v>
      </c>
      <c r="R3" s="88"/>
      <c r="S3" s="40" t="s">
        <v>134</v>
      </c>
      <c r="T3" s="88" t="s">
        <v>135</v>
      </c>
      <c r="U3" s="88"/>
      <c r="V3" s="88" t="s">
        <v>136</v>
      </c>
      <c r="W3" s="88"/>
      <c r="X3" s="88"/>
      <c r="Y3" s="41" t="s">
        <v>8</v>
      </c>
      <c r="Z3" s="41" t="s">
        <v>9</v>
      </c>
      <c r="AA3" s="41" t="s">
        <v>10</v>
      </c>
      <c r="AB3" s="41" t="s">
        <v>11</v>
      </c>
      <c r="AC3" s="41" t="s">
        <v>12</v>
      </c>
      <c r="AD3" s="41" t="s">
        <v>13</v>
      </c>
      <c r="AE3" s="94" t="s">
        <v>14</v>
      </c>
      <c r="AF3" s="94"/>
      <c r="AG3" s="94" t="s">
        <v>15</v>
      </c>
      <c r="AH3" s="94"/>
      <c r="AI3" s="41" t="s">
        <v>16</v>
      </c>
      <c r="AJ3" s="94" t="s">
        <v>17</v>
      </c>
      <c r="AK3" s="94"/>
      <c r="AL3" s="94" t="s">
        <v>18</v>
      </c>
      <c r="AM3" s="94"/>
      <c r="AN3" s="94"/>
      <c r="AO3" s="82" t="s">
        <v>19</v>
      </c>
      <c r="AP3" s="78" t="s">
        <v>20</v>
      </c>
      <c r="AQ3" s="78" t="s">
        <v>21</v>
      </c>
      <c r="AR3" s="42"/>
      <c r="AS3" s="79" t="s">
        <v>22</v>
      </c>
      <c r="AT3" s="80" t="s">
        <v>23</v>
      </c>
      <c r="AU3" s="43" t="s">
        <v>24</v>
      </c>
      <c r="AV3" s="89" t="s">
        <v>25</v>
      </c>
      <c r="AW3" s="89"/>
      <c r="AX3" s="43" t="s">
        <v>26</v>
      </c>
      <c r="AY3" s="44" t="s">
        <v>27</v>
      </c>
      <c r="AZ3" s="44" t="s">
        <v>28</v>
      </c>
      <c r="BA3" s="44" t="s">
        <v>29</v>
      </c>
      <c r="BB3" s="44" t="s">
        <v>30</v>
      </c>
      <c r="BC3" s="45" t="s">
        <v>31</v>
      </c>
      <c r="BF3" s="45" t="s">
        <v>32</v>
      </c>
      <c r="BG3" s="45" t="s">
        <v>6</v>
      </c>
      <c r="BH3" s="45" t="s">
        <v>7</v>
      </c>
    </row>
    <row r="4" spans="1:60" s="7" customFormat="1" ht="28.8" x14ac:dyDescent="0.3">
      <c r="A4" s="87"/>
      <c r="B4" s="87"/>
      <c r="C4" s="87"/>
      <c r="D4" s="87"/>
      <c r="E4" s="87"/>
      <c r="F4" s="87"/>
      <c r="G4" s="8" t="s">
        <v>119</v>
      </c>
      <c r="H4" s="8" t="s">
        <v>120</v>
      </c>
      <c r="I4" s="8"/>
      <c r="J4" s="8"/>
      <c r="K4" s="8"/>
      <c r="L4" s="8"/>
      <c r="M4" s="8"/>
      <c r="N4" s="8"/>
      <c r="O4" s="8" t="s">
        <v>33</v>
      </c>
      <c r="P4" s="8" t="s">
        <v>34</v>
      </c>
      <c r="Q4" s="8" t="s">
        <v>33</v>
      </c>
      <c r="R4" s="8" t="s">
        <v>34</v>
      </c>
      <c r="S4" s="8" t="s">
        <v>35</v>
      </c>
      <c r="T4" s="8" t="s">
        <v>36</v>
      </c>
      <c r="U4" s="8" t="s">
        <v>37</v>
      </c>
      <c r="V4" s="8" t="s">
        <v>38</v>
      </c>
      <c r="W4" s="8" t="s">
        <v>39</v>
      </c>
      <c r="X4" s="8" t="s">
        <v>40</v>
      </c>
      <c r="Y4" s="8"/>
      <c r="Z4" s="8"/>
      <c r="AA4" s="8"/>
      <c r="AB4" s="8"/>
      <c r="AC4" s="8"/>
      <c r="AD4" s="8"/>
      <c r="AE4" s="8" t="s">
        <v>33</v>
      </c>
      <c r="AF4" s="8" t="s">
        <v>34</v>
      </c>
      <c r="AG4" s="8" t="s">
        <v>33</v>
      </c>
      <c r="AH4" s="8" t="s">
        <v>34</v>
      </c>
      <c r="AI4" s="8" t="s">
        <v>35</v>
      </c>
      <c r="AJ4" s="8" t="s">
        <v>36</v>
      </c>
      <c r="AK4" s="8" t="s">
        <v>37</v>
      </c>
      <c r="AL4" s="8" t="s">
        <v>38</v>
      </c>
      <c r="AM4" s="8" t="s">
        <v>39</v>
      </c>
      <c r="AN4" s="8" t="s">
        <v>40</v>
      </c>
      <c r="AO4" s="83"/>
      <c r="AP4" s="78"/>
      <c r="AQ4" s="78"/>
      <c r="AR4" s="4"/>
      <c r="AS4" s="79"/>
      <c r="AT4" s="80"/>
      <c r="AU4" s="5" t="s">
        <v>41</v>
      </c>
      <c r="AV4" s="5" t="s">
        <v>24</v>
      </c>
      <c r="AW4" s="5" t="s">
        <v>42</v>
      </c>
      <c r="AX4" s="5" t="s">
        <v>43</v>
      </c>
      <c r="AY4" s="6"/>
      <c r="AZ4" s="6"/>
      <c r="BA4" s="9">
        <v>0.35</v>
      </c>
      <c r="BB4" s="10">
        <v>200000</v>
      </c>
      <c r="BC4" s="11">
        <v>0.5</v>
      </c>
    </row>
    <row r="5" spans="1:60" s="7" customFormat="1" ht="15.6" x14ac:dyDescent="0.3">
      <c r="A5">
        <v>1</v>
      </c>
      <c r="B5" s="39" t="s">
        <v>121</v>
      </c>
      <c r="C5" t="s">
        <v>137</v>
      </c>
      <c r="D5" s="47">
        <v>5558885</v>
      </c>
      <c r="E5" s="49">
        <v>2710.62</v>
      </c>
      <c r="F5">
        <v>40</v>
      </c>
      <c r="G5" s="7">
        <v>68.67</v>
      </c>
      <c r="H5">
        <v>68.2</v>
      </c>
      <c r="I5">
        <v>1.1200000000000001</v>
      </c>
      <c r="J5" s="7">
        <v>97.26</v>
      </c>
      <c r="K5" s="7">
        <v>0.52</v>
      </c>
      <c r="L5" s="7">
        <v>0.28999999999999998</v>
      </c>
      <c r="M5" s="7">
        <v>1.36</v>
      </c>
      <c r="N5" s="7">
        <v>0.56999999999999995</v>
      </c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9"/>
      <c r="BB5" s="10"/>
      <c r="BC5" s="11"/>
    </row>
    <row r="6" spans="1:60" ht="15.6" x14ac:dyDescent="0.3">
      <c r="A6">
        <v>2</v>
      </c>
      <c r="B6" s="39" t="s">
        <v>91</v>
      </c>
      <c r="C6" s="39" t="s">
        <v>92</v>
      </c>
      <c r="D6" s="47">
        <v>2790320</v>
      </c>
      <c r="E6" s="49">
        <v>4145.7</v>
      </c>
      <c r="F6">
        <v>47</v>
      </c>
      <c r="G6">
        <v>67.13</v>
      </c>
      <c r="H6">
        <v>66.94</v>
      </c>
      <c r="I6">
        <v>1.06</v>
      </c>
      <c r="J6">
        <v>78.930000000000007</v>
      </c>
      <c r="K6" s="14">
        <v>1.1299999999999999</v>
      </c>
      <c r="L6" s="14">
        <v>6.73</v>
      </c>
      <c r="M6" s="14">
        <v>10.6</v>
      </c>
      <c r="N6" s="14">
        <v>2.6</v>
      </c>
      <c r="P6" s="14"/>
      <c r="Q6" s="14"/>
      <c r="R6" s="14"/>
      <c r="S6" s="14"/>
      <c r="T6" s="14"/>
      <c r="U6" s="14"/>
      <c r="V6" s="14"/>
      <c r="W6" s="14"/>
      <c r="X6" s="14"/>
      <c r="AP6" s="15"/>
      <c r="AS6" s="16"/>
      <c r="AT6" s="17"/>
      <c r="AU6" s="17"/>
      <c r="AV6" s="18"/>
      <c r="AW6" s="18"/>
      <c r="AX6" s="18"/>
      <c r="AY6" s="17"/>
      <c r="AZ6" s="17"/>
      <c r="BA6" s="17"/>
      <c r="BB6" s="17"/>
      <c r="BC6" s="13"/>
      <c r="BD6" s="19"/>
      <c r="BE6" s="20"/>
      <c r="BF6" s="21"/>
    </row>
    <row r="7" spans="1:60" ht="15.6" x14ac:dyDescent="0.3">
      <c r="A7">
        <v>3</v>
      </c>
      <c r="B7" s="39" t="s">
        <v>93</v>
      </c>
      <c r="C7" s="39" t="s">
        <v>78</v>
      </c>
      <c r="D7" s="47">
        <v>2535002</v>
      </c>
      <c r="E7" s="49">
        <v>3840.16</v>
      </c>
      <c r="F7">
        <v>32</v>
      </c>
      <c r="G7">
        <v>67.48</v>
      </c>
      <c r="H7" s="14">
        <v>66.28</v>
      </c>
      <c r="I7">
        <v>1.1000000000000001</v>
      </c>
      <c r="J7">
        <v>60.65</v>
      </c>
      <c r="K7" s="14">
        <v>1.44</v>
      </c>
      <c r="L7">
        <v>7.59</v>
      </c>
      <c r="M7">
        <v>26.29</v>
      </c>
      <c r="N7">
        <v>4.3</v>
      </c>
      <c r="P7" s="14"/>
      <c r="T7" s="14"/>
      <c r="U7" s="14"/>
      <c r="V7" s="14"/>
      <c r="W7" s="14"/>
      <c r="X7" s="14"/>
      <c r="AP7" s="22"/>
      <c r="AS7" s="16"/>
      <c r="AT7" s="17"/>
      <c r="AU7" s="17"/>
      <c r="AV7" s="18"/>
      <c r="AW7" s="18"/>
      <c r="AX7" s="23"/>
      <c r="AY7" s="17"/>
      <c r="AZ7" s="17"/>
      <c r="BA7" s="17"/>
      <c r="BB7" s="17"/>
      <c r="BC7" s="13"/>
      <c r="BD7" s="19"/>
      <c r="BE7" s="20"/>
      <c r="BF7" s="21"/>
    </row>
    <row r="8" spans="1:60" ht="15.6" x14ac:dyDescent="0.3">
      <c r="A8">
        <v>4</v>
      </c>
      <c r="B8" s="39" t="s">
        <v>94</v>
      </c>
      <c r="C8" s="39" t="s">
        <v>95</v>
      </c>
      <c r="D8" s="47">
        <v>3749172</v>
      </c>
      <c r="E8" s="49">
        <v>1767.96</v>
      </c>
      <c r="F8">
        <v>31</v>
      </c>
      <c r="G8" s="14">
        <v>68.400000000000006</v>
      </c>
      <c r="H8">
        <v>67.89</v>
      </c>
      <c r="I8">
        <v>1.1399999999999999</v>
      </c>
      <c r="J8">
        <v>82.85</v>
      </c>
      <c r="K8" s="14">
        <v>0.67</v>
      </c>
      <c r="L8" s="14">
        <v>6.1</v>
      </c>
      <c r="M8" s="14">
        <v>8.89</v>
      </c>
      <c r="N8" s="14">
        <v>1.49</v>
      </c>
      <c r="O8" s="14"/>
      <c r="P8" s="14"/>
      <c r="Q8" s="14"/>
      <c r="R8" s="14"/>
      <c r="S8" s="14"/>
      <c r="T8" s="14"/>
      <c r="U8" s="14"/>
      <c r="V8" s="14"/>
      <c r="W8" s="14"/>
      <c r="X8" s="14"/>
      <c r="AP8" s="24"/>
      <c r="AQ8" s="25"/>
      <c r="AR8" s="25"/>
      <c r="AS8" s="16"/>
      <c r="AT8" s="17"/>
      <c r="AU8" s="17"/>
      <c r="AV8" s="18"/>
      <c r="AW8" s="18"/>
      <c r="AX8" s="26"/>
      <c r="AY8" s="17"/>
      <c r="AZ8" s="17"/>
      <c r="BA8" s="17"/>
      <c r="BB8" s="17"/>
      <c r="BC8" s="13"/>
      <c r="BD8" s="19"/>
      <c r="BE8" s="20"/>
      <c r="BF8" s="21"/>
    </row>
    <row r="9" spans="1:60" ht="15.6" x14ac:dyDescent="0.3">
      <c r="A9">
        <v>5</v>
      </c>
      <c r="B9" s="39" t="s">
        <v>96</v>
      </c>
      <c r="C9" s="39" t="s">
        <v>97</v>
      </c>
      <c r="D9" s="47">
        <v>2753949</v>
      </c>
      <c r="E9" s="49">
        <v>3074.07</v>
      </c>
      <c r="F9">
        <v>42</v>
      </c>
      <c r="G9">
        <v>64.73</v>
      </c>
      <c r="H9">
        <v>64.540000000000006</v>
      </c>
      <c r="I9">
        <v>1.2</v>
      </c>
      <c r="J9">
        <v>69.7</v>
      </c>
      <c r="K9" s="14">
        <v>0.64</v>
      </c>
      <c r="L9">
        <v>12.39</v>
      </c>
      <c r="M9">
        <v>13.17</v>
      </c>
      <c r="N9">
        <v>4.09</v>
      </c>
      <c r="AP9" s="27"/>
      <c r="AQ9" s="28"/>
      <c r="AR9" s="28"/>
      <c r="AS9" s="16"/>
      <c r="AT9" s="17"/>
      <c r="AU9" s="17"/>
      <c r="AV9" s="18"/>
      <c r="AW9" s="18"/>
      <c r="AX9" s="26"/>
      <c r="AY9" s="17"/>
      <c r="AZ9" s="17"/>
      <c r="BA9" s="17"/>
      <c r="BB9" s="17"/>
      <c r="BC9" s="13"/>
      <c r="BD9" s="19"/>
      <c r="BE9" s="20"/>
      <c r="BF9" s="21"/>
    </row>
    <row r="10" spans="1:60" ht="15.6" x14ac:dyDescent="0.3">
      <c r="A10">
        <v>6</v>
      </c>
      <c r="B10" s="39" t="s">
        <v>98</v>
      </c>
      <c r="C10" s="39" t="s">
        <v>99</v>
      </c>
      <c r="D10" s="47">
        <v>1958221</v>
      </c>
      <c r="E10" s="49">
        <v>2551.19</v>
      </c>
      <c r="F10">
        <v>39</v>
      </c>
      <c r="G10">
        <v>65.91</v>
      </c>
      <c r="H10">
        <v>66.81</v>
      </c>
      <c r="I10">
        <v>1.1200000000000001</v>
      </c>
      <c r="J10">
        <v>72.27</v>
      </c>
      <c r="K10" s="14">
        <v>2.21</v>
      </c>
      <c r="L10">
        <v>3.48</v>
      </c>
      <c r="M10">
        <v>16.32</v>
      </c>
      <c r="N10">
        <v>5.72</v>
      </c>
      <c r="O10" s="14"/>
      <c r="Q10" s="14"/>
      <c r="S10" s="14"/>
      <c r="T10" s="14"/>
      <c r="U10" s="14"/>
      <c r="V10" s="14"/>
      <c r="W10" s="14"/>
      <c r="X10" s="14"/>
      <c r="AQ10" s="29"/>
      <c r="AR10" s="29"/>
      <c r="AS10" s="16"/>
      <c r="AT10" s="17"/>
      <c r="AU10" s="17"/>
      <c r="AV10" s="18"/>
      <c r="AW10" s="18"/>
      <c r="AX10" s="23"/>
      <c r="AY10" s="17"/>
      <c r="AZ10" s="17"/>
      <c r="BA10" s="17"/>
      <c r="BB10" s="17"/>
      <c r="BC10" s="13"/>
      <c r="BD10" s="19"/>
      <c r="BE10" s="20"/>
      <c r="BF10" s="30"/>
    </row>
    <row r="11" spans="1:60" ht="15.6" x14ac:dyDescent="0.3">
      <c r="A11">
        <v>7</v>
      </c>
      <c r="B11" s="39" t="s">
        <v>100</v>
      </c>
      <c r="C11" s="39" t="s">
        <v>79</v>
      </c>
      <c r="D11" s="47">
        <v>1281201</v>
      </c>
      <c r="E11" s="49">
        <v>1414.71</v>
      </c>
      <c r="F11">
        <v>27</v>
      </c>
      <c r="G11">
        <v>66.83</v>
      </c>
      <c r="H11">
        <v>67.89</v>
      </c>
      <c r="I11">
        <v>1.17</v>
      </c>
      <c r="J11">
        <v>80.98</v>
      </c>
      <c r="K11" s="14">
        <v>1.08</v>
      </c>
      <c r="L11">
        <v>7.25</v>
      </c>
      <c r="M11">
        <v>8.7899999999999991</v>
      </c>
      <c r="N11">
        <v>1.9</v>
      </c>
      <c r="O11" s="14"/>
      <c r="T11" s="14"/>
      <c r="U11" s="14"/>
      <c r="AS11" s="16"/>
      <c r="AT11" s="17"/>
      <c r="AU11" s="17"/>
      <c r="AV11" s="18"/>
      <c r="AW11" s="18"/>
      <c r="AX11" s="26"/>
      <c r="AY11" s="17"/>
      <c r="AZ11" s="17"/>
      <c r="BA11" s="17"/>
      <c r="BB11" s="17"/>
      <c r="BC11" s="13"/>
      <c r="BD11" s="19"/>
      <c r="BE11" s="20"/>
      <c r="BF11" s="30"/>
    </row>
    <row r="12" spans="1:60" ht="15.6" x14ac:dyDescent="0.3">
      <c r="A12">
        <v>8</v>
      </c>
      <c r="B12" s="39" t="s">
        <v>101</v>
      </c>
      <c r="C12" s="39" t="s">
        <v>80</v>
      </c>
      <c r="D12" s="47">
        <v>1231772</v>
      </c>
      <c r="E12" s="49">
        <v>1110.56</v>
      </c>
      <c r="F12">
        <v>32</v>
      </c>
      <c r="G12">
        <v>67</v>
      </c>
      <c r="H12">
        <v>66.73</v>
      </c>
      <c r="I12">
        <v>1.21</v>
      </c>
      <c r="J12">
        <v>97.06</v>
      </c>
      <c r="K12" s="14">
        <v>0.56000000000000005</v>
      </c>
      <c r="L12">
        <v>0.71</v>
      </c>
      <c r="M12">
        <v>1.25</v>
      </c>
      <c r="N12">
        <v>0.41</v>
      </c>
      <c r="U12" s="14"/>
      <c r="X12" s="14"/>
      <c r="AS12" s="16"/>
      <c r="AT12" s="17"/>
      <c r="AU12" s="17"/>
      <c r="AV12" s="18"/>
      <c r="AW12" s="18"/>
      <c r="AX12" s="26"/>
      <c r="AY12" s="17"/>
      <c r="AZ12" s="17"/>
      <c r="BA12" s="17"/>
      <c r="BB12" s="17"/>
      <c r="BC12" s="13"/>
      <c r="BD12" s="19"/>
      <c r="BE12" s="20"/>
      <c r="BF12" s="31"/>
    </row>
    <row r="13" spans="1:60" ht="15.6" x14ac:dyDescent="0.3">
      <c r="A13">
        <v>9</v>
      </c>
      <c r="B13" s="39" t="s">
        <v>102</v>
      </c>
      <c r="C13" s="39" t="s">
        <v>103</v>
      </c>
      <c r="D13" s="47">
        <v>2437899</v>
      </c>
      <c r="E13" s="49">
        <v>984.52</v>
      </c>
      <c r="F13">
        <v>40</v>
      </c>
      <c r="G13">
        <v>69.540000000000006</v>
      </c>
      <c r="H13">
        <v>67.97</v>
      </c>
      <c r="I13">
        <v>1.1100000000000001</v>
      </c>
      <c r="J13">
        <v>98.49</v>
      </c>
      <c r="K13" s="14">
        <v>0.04</v>
      </c>
      <c r="L13">
        <v>0.28000000000000003</v>
      </c>
      <c r="M13">
        <v>1.1299999999999999</v>
      </c>
      <c r="N13">
        <v>0.06</v>
      </c>
      <c r="P13" s="14"/>
      <c r="T13" s="14"/>
      <c r="V13" s="14"/>
      <c r="X13" s="14"/>
      <c r="AS13" s="16"/>
      <c r="AT13" s="17"/>
      <c r="AU13" s="17"/>
      <c r="AV13" s="18"/>
      <c r="AW13" s="18"/>
      <c r="AX13" s="23"/>
      <c r="AY13" s="17"/>
      <c r="AZ13" s="17"/>
      <c r="BA13" s="17"/>
      <c r="BB13" s="17"/>
      <c r="BC13" s="13"/>
      <c r="BD13" s="32"/>
      <c r="BE13" s="20"/>
      <c r="BF13" s="31"/>
    </row>
    <row r="14" spans="1:60" ht="15.6" x14ac:dyDescent="0.3">
      <c r="A14">
        <v>10</v>
      </c>
      <c r="B14" s="39" t="s">
        <v>104</v>
      </c>
      <c r="C14" s="39" t="s">
        <v>81</v>
      </c>
      <c r="D14" s="47">
        <v>1354803</v>
      </c>
      <c r="E14" s="49">
        <v>1204.24</v>
      </c>
      <c r="F14">
        <v>26</v>
      </c>
      <c r="G14">
        <v>68.239999999999995</v>
      </c>
      <c r="H14">
        <v>67.86</v>
      </c>
      <c r="I14">
        <v>1.1299999999999999</v>
      </c>
      <c r="J14">
        <v>92.78</v>
      </c>
      <c r="K14" s="14">
        <v>0.22</v>
      </c>
      <c r="L14">
        <v>1.75</v>
      </c>
      <c r="M14">
        <v>2.31</v>
      </c>
      <c r="N14">
        <v>2.94</v>
      </c>
      <c r="P14" s="14"/>
      <c r="T14" s="14"/>
      <c r="X14" s="14"/>
      <c r="AS14" s="16"/>
      <c r="AT14" s="17"/>
      <c r="AU14" s="17"/>
      <c r="AV14" s="18"/>
      <c r="AW14" s="18"/>
      <c r="AX14" s="26"/>
      <c r="AY14" s="17"/>
      <c r="AZ14" s="17"/>
      <c r="BA14" s="17"/>
      <c r="BB14" s="17"/>
      <c r="BC14" s="13"/>
      <c r="BD14" s="19"/>
      <c r="BE14" s="20"/>
      <c r="BF14" s="30"/>
    </row>
    <row r="15" spans="1:60" ht="15.6" x14ac:dyDescent="0.3">
      <c r="A15">
        <v>11</v>
      </c>
      <c r="B15" s="39" t="s">
        <v>105</v>
      </c>
      <c r="C15" s="39" t="s">
        <v>106</v>
      </c>
      <c r="D15" s="47">
        <v>1205685</v>
      </c>
      <c r="E15" s="49">
        <v>1518.33</v>
      </c>
      <c r="F15">
        <v>26</v>
      </c>
      <c r="G15">
        <v>67.849999999999994</v>
      </c>
      <c r="H15">
        <v>68.260000000000005</v>
      </c>
      <c r="I15">
        <v>1.18</v>
      </c>
      <c r="J15">
        <v>80.77</v>
      </c>
      <c r="K15" s="14">
        <v>1.32</v>
      </c>
      <c r="L15">
        <v>7.12</v>
      </c>
      <c r="M15">
        <v>9.25</v>
      </c>
      <c r="N15">
        <v>1.55</v>
      </c>
      <c r="P15" s="14"/>
      <c r="R15" s="14"/>
      <c r="T15" s="14"/>
      <c r="U15" s="14"/>
      <c r="V15" s="14"/>
      <c r="W15" s="14"/>
      <c r="X15" s="14"/>
      <c r="AQ15" s="33"/>
      <c r="AS15" s="16"/>
      <c r="AT15" s="17"/>
      <c r="AU15" s="17"/>
      <c r="AV15" s="18"/>
      <c r="AW15" s="18"/>
      <c r="AX15" s="26"/>
      <c r="AY15" s="17"/>
      <c r="AZ15" s="17"/>
      <c r="BA15" s="17"/>
      <c r="BB15" s="17"/>
      <c r="BC15" s="13"/>
      <c r="BD15" s="19"/>
      <c r="BE15" s="20"/>
      <c r="BF15" s="30"/>
    </row>
    <row r="16" spans="1:60" ht="15.6" x14ac:dyDescent="0.3">
      <c r="A16">
        <v>12</v>
      </c>
      <c r="B16" s="39" t="s">
        <v>107</v>
      </c>
      <c r="C16" s="39" t="s">
        <v>82</v>
      </c>
      <c r="D16" s="47">
        <v>1933948</v>
      </c>
      <c r="E16" s="49">
        <v>2040.11</v>
      </c>
      <c r="F16">
        <v>31</v>
      </c>
      <c r="G16">
        <v>70.739999999999995</v>
      </c>
      <c r="H16">
        <v>69.150000000000006</v>
      </c>
      <c r="I16">
        <v>1.08</v>
      </c>
      <c r="J16">
        <v>95.85</v>
      </c>
      <c r="K16" s="14">
        <v>1.03</v>
      </c>
      <c r="L16">
        <v>1.57</v>
      </c>
      <c r="M16">
        <v>0.9</v>
      </c>
      <c r="N16">
        <v>0.65</v>
      </c>
      <c r="R16" s="14"/>
      <c r="U16" s="14"/>
      <c r="V16" s="14"/>
      <c r="W16" s="14"/>
      <c r="X16" s="14"/>
      <c r="AS16" s="16"/>
      <c r="AT16" s="17"/>
      <c r="AU16" s="17"/>
      <c r="AV16" s="18"/>
      <c r="AW16" s="18"/>
      <c r="AX16" s="26"/>
      <c r="AY16" s="17"/>
      <c r="AZ16" s="17"/>
      <c r="BA16" s="17"/>
      <c r="BB16" s="17"/>
      <c r="BC16" s="13"/>
      <c r="BD16" s="19"/>
      <c r="BE16" s="20"/>
      <c r="BF16" s="31"/>
    </row>
    <row r="17" spans="1:59" ht="15.6" x14ac:dyDescent="0.3">
      <c r="A17">
        <v>13</v>
      </c>
      <c r="B17" s="39" t="s">
        <v>108</v>
      </c>
      <c r="C17" s="39" t="s">
        <v>83</v>
      </c>
      <c r="D17" s="47">
        <v>1636233</v>
      </c>
      <c r="E17" s="49">
        <v>1893.95</v>
      </c>
      <c r="F17">
        <v>30</v>
      </c>
      <c r="G17">
        <v>69.569999999999993</v>
      </c>
      <c r="H17">
        <v>68.97</v>
      </c>
      <c r="I17">
        <v>1.08</v>
      </c>
      <c r="J17" s="14">
        <v>90.72</v>
      </c>
      <c r="K17" s="14">
        <v>0.44</v>
      </c>
      <c r="L17">
        <v>4.1399999999999997</v>
      </c>
      <c r="M17">
        <v>3.18</v>
      </c>
      <c r="N17">
        <v>1.52</v>
      </c>
      <c r="Q17" s="14"/>
      <c r="S17" s="14"/>
      <c r="U17" s="14"/>
      <c r="W17" s="14"/>
      <c r="Y17" s="14"/>
      <c r="AT17" s="16"/>
      <c r="AU17" s="17"/>
      <c r="AV17" s="17"/>
      <c r="AW17" s="18"/>
      <c r="AX17" s="18"/>
      <c r="AY17" s="26"/>
      <c r="AZ17" s="17"/>
      <c r="BA17" s="17"/>
      <c r="BB17" s="17"/>
      <c r="BC17" s="17"/>
      <c r="BD17" s="13"/>
      <c r="BE17" s="19"/>
      <c r="BF17" s="20"/>
      <c r="BG17" s="31"/>
    </row>
    <row r="18" spans="1:59" ht="15.6" x14ac:dyDescent="0.3">
      <c r="A18">
        <v>14</v>
      </c>
      <c r="B18" s="39" t="s">
        <v>109</v>
      </c>
      <c r="C18" s="39" t="s">
        <v>84</v>
      </c>
      <c r="D18" s="47">
        <v>1036768</v>
      </c>
      <c r="E18" s="49">
        <v>825.74</v>
      </c>
      <c r="F18">
        <v>17</v>
      </c>
      <c r="G18">
        <v>68.540000000000006</v>
      </c>
      <c r="H18">
        <v>68.05</v>
      </c>
      <c r="I18">
        <v>1.17</v>
      </c>
      <c r="J18">
        <v>92.7</v>
      </c>
      <c r="K18" s="14">
        <v>0.31</v>
      </c>
      <c r="L18">
        <v>1.08</v>
      </c>
      <c r="M18">
        <v>5.2</v>
      </c>
      <c r="N18">
        <v>0.71</v>
      </c>
      <c r="AT18" s="16"/>
      <c r="AU18" s="13"/>
      <c r="AV18" s="17"/>
      <c r="AW18" s="18"/>
      <c r="AX18" s="18"/>
      <c r="AY18" s="18"/>
      <c r="AZ18" s="17"/>
      <c r="BA18" s="17"/>
      <c r="BB18" s="13"/>
      <c r="BC18" s="17"/>
      <c r="BD18" s="13"/>
      <c r="BE18" s="13"/>
      <c r="BF18" s="34"/>
    </row>
    <row r="19" spans="1:59" ht="15.6" x14ac:dyDescent="0.3">
      <c r="A19">
        <v>15</v>
      </c>
      <c r="B19" s="39" t="s">
        <v>110</v>
      </c>
      <c r="C19" s="39" t="s">
        <v>111</v>
      </c>
      <c r="D19" s="47">
        <v>2539381</v>
      </c>
      <c r="E19" s="49">
        <v>1652.2</v>
      </c>
      <c r="F19">
        <v>30</v>
      </c>
      <c r="G19">
        <v>70.599999999999994</v>
      </c>
      <c r="H19">
        <v>69.92</v>
      </c>
      <c r="I19">
        <v>1.08</v>
      </c>
      <c r="J19">
        <v>89</v>
      </c>
      <c r="K19" s="14">
        <v>1.21</v>
      </c>
      <c r="L19">
        <v>4.84</v>
      </c>
      <c r="M19">
        <v>2.9</v>
      </c>
      <c r="N19">
        <v>2.0499999999999998</v>
      </c>
      <c r="AV19"/>
      <c r="AW19" s="18">
        <f>SUM(AV6:AV18)</f>
        <v>0</v>
      </c>
      <c r="AY19" s="1"/>
    </row>
    <row r="20" spans="1:59" ht="15.6" x14ac:dyDescent="0.3">
      <c r="A20">
        <v>16</v>
      </c>
      <c r="B20" s="39" t="s">
        <v>122</v>
      </c>
      <c r="C20" s="39"/>
      <c r="D20" s="47">
        <v>3197006</v>
      </c>
      <c r="E20" s="49">
        <v>1224.8800000000001</v>
      </c>
      <c r="F20">
        <v>23</v>
      </c>
      <c r="G20">
        <v>71.319999999999993</v>
      </c>
      <c r="H20">
        <v>71.790000000000006</v>
      </c>
      <c r="I20">
        <v>1.05</v>
      </c>
      <c r="J20">
        <v>94.09</v>
      </c>
      <c r="K20" s="14">
        <v>1.55</v>
      </c>
      <c r="L20">
        <v>3.39</v>
      </c>
      <c r="M20">
        <v>0.8</v>
      </c>
      <c r="N20">
        <v>0.17</v>
      </c>
      <c r="AV20"/>
      <c r="AW20" s="18"/>
      <c r="AY20" s="1"/>
    </row>
    <row r="21" spans="1:59" ht="15.6" x14ac:dyDescent="0.3">
      <c r="A21">
        <v>17</v>
      </c>
      <c r="B21" s="39" t="s">
        <v>112</v>
      </c>
      <c r="C21" s="39" t="s">
        <v>113</v>
      </c>
      <c r="D21" s="47">
        <v>1847096</v>
      </c>
      <c r="E21" s="49">
        <v>1305.77</v>
      </c>
      <c r="F21">
        <v>16</v>
      </c>
      <c r="G21">
        <v>67.38</v>
      </c>
      <c r="H21">
        <v>66.86</v>
      </c>
      <c r="I21">
        <v>1.1100000000000001</v>
      </c>
      <c r="J21">
        <v>77.45</v>
      </c>
      <c r="K21" s="14">
        <v>0.62</v>
      </c>
      <c r="L21">
        <v>10.65</v>
      </c>
      <c r="M21">
        <v>9.42</v>
      </c>
      <c r="N21">
        <v>1.85</v>
      </c>
      <c r="AV21"/>
      <c r="AW21" s="18"/>
      <c r="AY21" s="1"/>
    </row>
    <row r="22" spans="1:59" ht="15.6" x14ac:dyDescent="0.3">
      <c r="A22">
        <v>18</v>
      </c>
      <c r="B22" s="39" t="s">
        <v>114</v>
      </c>
      <c r="C22" s="39" t="s">
        <v>115</v>
      </c>
      <c r="D22" s="47">
        <v>442205</v>
      </c>
      <c r="E22" s="49">
        <v>1010</v>
      </c>
      <c r="F22">
        <v>10</v>
      </c>
      <c r="G22">
        <v>68.19</v>
      </c>
      <c r="H22">
        <v>68.8</v>
      </c>
      <c r="I22">
        <v>1.19</v>
      </c>
      <c r="J22">
        <v>73.510000000000005</v>
      </c>
      <c r="K22" s="14">
        <v>1.77</v>
      </c>
      <c r="L22">
        <v>9.33</v>
      </c>
      <c r="M22">
        <v>8.69</v>
      </c>
      <c r="N22">
        <v>6.69</v>
      </c>
      <c r="AV22"/>
      <c r="AW22" s="18"/>
      <c r="AY22" s="1"/>
    </row>
    <row r="23" spans="1:59" ht="15.6" x14ac:dyDescent="0.3">
      <c r="A23">
        <v>19</v>
      </c>
      <c r="B23" s="39" t="s">
        <v>123</v>
      </c>
      <c r="C23" s="39"/>
      <c r="D23" s="47">
        <v>1127408</v>
      </c>
      <c r="E23" s="49">
        <v>118.5</v>
      </c>
      <c r="F23">
        <v>6</v>
      </c>
      <c r="G23">
        <v>71.77</v>
      </c>
      <c r="H23">
        <v>71.400000000000006</v>
      </c>
      <c r="I23">
        <v>1.1299999999999999</v>
      </c>
      <c r="J23">
        <v>99.28</v>
      </c>
      <c r="K23" s="14">
        <v>0.35</v>
      </c>
      <c r="L23">
        <v>0.15</v>
      </c>
      <c r="M23">
        <v>0</v>
      </c>
      <c r="N23">
        <v>0.21</v>
      </c>
      <c r="AV23"/>
      <c r="AW23" s="18"/>
      <c r="AY23" s="1"/>
    </row>
    <row r="24" spans="1:59" ht="15.6" x14ac:dyDescent="0.3">
      <c r="A24">
        <v>20</v>
      </c>
      <c r="B24" s="39" t="s">
        <v>85</v>
      </c>
      <c r="C24" s="39" t="s">
        <v>116</v>
      </c>
      <c r="D24" s="47">
        <v>364912</v>
      </c>
      <c r="E24" s="49">
        <v>48.25</v>
      </c>
      <c r="F24">
        <v>7</v>
      </c>
      <c r="G24">
        <v>69.569999999999993</v>
      </c>
      <c r="H24">
        <v>68.569999999999993</v>
      </c>
      <c r="I24">
        <v>1.1200000000000001</v>
      </c>
      <c r="J24">
        <v>96.75</v>
      </c>
      <c r="K24" s="14">
        <v>0.37</v>
      </c>
      <c r="L24">
        <v>0.74</v>
      </c>
      <c r="M24">
        <v>1.73</v>
      </c>
      <c r="N24">
        <v>0.41</v>
      </c>
      <c r="AV24"/>
      <c r="AW24" s="18"/>
      <c r="AY24" s="1"/>
    </row>
    <row r="25" spans="1:59" ht="15.6" x14ac:dyDescent="0.3">
      <c r="A25">
        <v>21</v>
      </c>
      <c r="B25" s="39" t="s">
        <v>86</v>
      </c>
      <c r="C25" s="39" t="s">
        <v>116</v>
      </c>
      <c r="D25" s="47">
        <v>2569107</v>
      </c>
      <c r="E25" s="49">
        <v>167.67</v>
      </c>
      <c r="F25">
        <v>30</v>
      </c>
      <c r="G25">
        <v>73.150000000000006</v>
      </c>
      <c r="H25">
        <v>72.75</v>
      </c>
      <c r="I25">
        <v>1.1200000000000001</v>
      </c>
      <c r="J25">
        <v>98.2</v>
      </c>
      <c r="K25" s="14">
        <v>0.34</v>
      </c>
      <c r="L25">
        <v>1.18</v>
      </c>
      <c r="M25">
        <v>0.1</v>
      </c>
      <c r="N25">
        <v>0.18</v>
      </c>
      <c r="AV25"/>
      <c r="AW25" s="18"/>
      <c r="AY25" s="1"/>
    </row>
    <row r="26" spans="1:59" ht="15.6" x14ac:dyDescent="0.3">
      <c r="A26">
        <v>22</v>
      </c>
      <c r="B26" s="39" t="s">
        <v>87</v>
      </c>
      <c r="C26" s="39" t="s">
        <v>116</v>
      </c>
      <c r="D26" s="47">
        <v>352347</v>
      </c>
      <c r="E26" s="49">
        <v>37.36</v>
      </c>
      <c r="F26">
        <v>5</v>
      </c>
      <c r="G26">
        <v>71.069999999999993</v>
      </c>
      <c r="H26">
        <v>71.099999999999994</v>
      </c>
      <c r="I26">
        <v>1.08</v>
      </c>
      <c r="J26">
        <v>97.94</v>
      </c>
      <c r="K26" s="14">
        <v>0.65</v>
      </c>
      <c r="L26">
        <v>0.77</v>
      </c>
      <c r="M26">
        <v>0.45</v>
      </c>
      <c r="N26">
        <v>0.19</v>
      </c>
      <c r="AV26"/>
      <c r="AW26" s="18"/>
      <c r="AY26" s="1"/>
    </row>
    <row r="27" spans="1:59" ht="15.6" x14ac:dyDescent="0.3">
      <c r="A27">
        <v>23</v>
      </c>
      <c r="B27" s="39" t="s">
        <v>124</v>
      </c>
      <c r="C27" s="39"/>
      <c r="D27" s="47">
        <v>2513669</v>
      </c>
      <c r="E27" s="49">
        <v>206.61</v>
      </c>
      <c r="F27">
        <v>12</v>
      </c>
      <c r="G27">
        <v>72.349999999999994</v>
      </c>
      <c r="H27">
        <v>73.430000000000007</v>
      </c>
      <c r="I27">
        <v>1.08</v>
      </c>
      <c r="J27">
        <v>99.26</v>
      </c>
      <c r="K27" s="14">
        <v>0.2</v>
      </c>
      <c r="L27">
        <v>0.38</v>
      </c>
      <c r="M27">
        <v>0.15</v>
      </c>
      <c r="N27">
        <v>0</v>
      </c>
      <c r="AV27"/>
      <c r="AW27" s="18"/>
      <c r="AY27" s="1"/>
    </row>
    <row r="28" spans="1:59" ht="15.6" x14ac:dyDescent="0.3">
      <c r="A28">
        <v>24</v>
      </c>
      <c r="B28" s="39" t="s">
        <v>125</v>
      </c>
      <c r="C28" s="39"/>
      <c r="D28" s="47">
        <v>1941360</v>
      </c>
      <c r="E28" s="49">
        <v>200.29</v>
      </c>
      <c r="F28">
        <v>11</v>
      </c>
      <c r="G28">
        <v>72.13</v>
      </c>
      <c r="H28">
        <v>72.760000000000005</v>
      </c>
      <c r="I28">
        <v>1.18</v>
      </c>
      <c r="J28">
        <v>99.16</v>
      </c>
      <c r="K28" s="14">
        <v>0.38</v>
      </c>
      <c r="L28">
        <v>0.03</v>
      </c>
      <c r="M28">
        <v>0.21</v>
      </c>
      <c r="N28">
        <v>0.21</v>
      </c>
      <c r="AV28" s="18"/>
    </row>
    <row r="29" spans="1:59" ht="15.6" x14ac:dyDescent="0.3">
      <c r="A29">
        <v>25</v>
      </c>
      <c r="B29" s="39" t="s">
        <v>88</v>
      </c>
      <c r="C29" s="39" t="s">
        <v>116</v>
      </c>
      <c r="D29" s="47">
        <v>575519</v>
      </c>
      <c r="E29" s="49">
        <v>39.270000000000003</v>
      </c>
      <c r="F29">
        <v>3</v>
      </c>
      <c r="G29">
        <v>72.59</v>
      </c>
      <c r="H29">
        <v>72.290000000000006</v>
      </c>
      <c r="I29">
        <v>1.1299999999999999</v>
      </c>
      <c r="J29">
        <v>99.48</v>
      </c>
      <c r="K29" s="14">
        <v>7.0000000000000007E-2</v>
      </c>
      <c r="L29">
        <v>0.27</v>
      </c>
      <c r="M29">
        <v>0.18</v>
      </c>
      <c r="N29">
        <v>0</v>
      </c>
      <c r="AV29" s="18"/>
    </row>
    <row r="30" spans="1:59" ht="15.6" x14ac:dyDescent="0.3">
      <c r="A30">
        <v>26</v>
      </c>
      <c r="B30" s="39" t="s">
        <v>89</v>
      </c>
      <c r="C30" s="39" t="s">
        <v>116</v>
      </c>
      <c r="D30" s="47">
        <v>757815</v>
      </c>
      <c r="E30" s="49">
        <v>171.61</v>
      </c>
      <c r="F30">
        <v>10</v>
      </c>
      <c r="G30">
        <v>69.63</v>
      </c>
      <c r="H30">
        <v>69.150000000000006</v>
      </c>
      <c r="I30">
        <v>1.08</v>
      </c>
      <c r="J30">
        <v>94.64</v>
      </c>
      <c r="K30" s="14">
        <v>0.51</v>
      </c>
      <c r="L30">
        <v>2.42</v>
      </c>
      <c r="M30">
        <v>0.98</v>
      </c>
      <c r="N30">
        <v>1.45</v>
      </c>
      <c r="AV30" s="18"/>
    </row>
    <row r="31" spans="1:59" ht="15.6" x14ac:dyDescent="0.3">
      <c r="A31">
        <v>27</v>
      </c>
      <c r="B31" s="39" t="s">
        <v>90</v>
      </c>
      <c r="C31" s="39" t="s">
        <v>116</v>
      </c>
      <c r="D31" s="47">
        <v>208309</v>
      </c>
      <c r="E31" s="49">
        <v>113.49</v>
      </c>
      <c r="F31">
        <v>4</v>
      </c>
      <c r="G31">
        <v>67.78</v>
      </c>
      <c r="H31">
        <v>68.540000000000006</v>
      </c>
      <c r="I31">
        <v>1.1299999999999999</v>
      </c>
      <c r="J31">
        <v>86.79</v>
      </c>
      <c r="K31" s="14">
        <v>0.63</v>
      </c>
      <c r="L31">
        <v>7.41</v>
      </c>
      <c r="M31">
        <v>4.47</v>
      </c>
      <c r="N31">
        <v>0.7</v>
      </c>
      <c r="AV31" s="18"/>
    </row>
    <row r="32" spans="1:59" x14ac:dyDescent="0.3">
      <c r="AV32" s="18"/>
    </row>
    <row r="33" spans="2:57" x14ac:dyDescent="0.3">
      <c r="AV33" s="18"/>
    </row>
    <row r="34" spans="2:57" x14ac:dyDescent="0.3">
      <c r="AV34" s="18"/>
    </row>
    <row r="35" spans="2:57" x14ac:dyDescent="0.3">
      <c r="B35" t="s">
        <v>70</v>
      </c>
      <c r="AC35" s="13"/>
      <c r="AD35" s="17"/>
      <c r="BE35">
        <v>137000</v>
      </c>
    </row>
    <row r="36" spans="2:57" x14ac:dyDescent="0.3">
      <c r="B36" s="35" t="s">
        <v>71</v>
      </c>
      <c r="C36" s="35" t="s">
        <v>72</v>
      </c>
      <c r="D36" s="35" t="s">
        <v>73</v>
      </c>
      <c r="E36" s="48"/>
      <c r="F36" s="48"/>
      <c r="R36" s="16"/>
      <c r="S36" s="17"/>
      <c r="BD36" t="s">
        <v>74</v>
      </c>
      <c r="BE36" s="36">
        <f>47%*BE35</f>
        <v>64389.999999999993</v>
      </c>
    </row>
    <row r="37" spans="2:57" x14ac:dyDescent="0.3">
      <c r="B37" s="37" t="s">
        <v>75</v>
      </c>
      <c r="C37" s="38">
        <v>6</v>
      </c>
      <c r="D37" s="38">
        <f>C37%*$C$35</f>
        <v>0</v>
      </c>
      <c r="E37" s="18"/>
      <c r="F37" s="18"/>
      <c r="J37" s="13"/>
      <c r="R37" s="16"/>
      <c r="S37" s="17"/>
      <c r="AT37" s="17"/>
      <c r="AU37" s="17"/>
      <c r="AV37" s="18"/>
      <c r="AW37" s="18"/>
      <c r="AX37" s="18"/>
      <c r="AY37" s="17"/>
      <c r="AZ37" s="17"/>
    </row>
    <row r="38" spans="2:57" x14ac:dyDescent="0.3">
      <c r="B38" s="37" t="s">
        <v>76</v>
      </c>
      <c r="C38" s="38">
        <v>47</v>
      </c>
      <c r="D38" s="38">
        <f t="shared" ref="D38:D39" si="0">C38%*$C$35</f>
        <v>0</v>
      </c>
      <c r="E38" s="18"/>
      <c r="F38" s="18"/>
      <c r="J38" s="13"/>
      <c r="R38" s="16"/>
      <c r="S38" s="17"/>
    </row>
    <row r="39" spans="2:57" x14ac:dyDescent="0.3">
      <c r="B39" s="37" t="s">
        <v>77</v>
      </c>
      <c r="C39" s="38">
        <v>47</v>
      </c>
      <c r="D39" s="38">
        <f t="shared" si="0"/>
        <v>0</v>
      </c>
      <c r="E39" s="18"/>
      <c r="F39" s="18"/>
      <c r="J39" s="13"/>
      <c r="R39" s="16"/>
      <c r="S39" s="17"/>
    </row>
  </sheetData>
  <mergeCells count="28">
    <mergeCell ref="AS3:AS4"/>
    <mergeCell ref="AT3:AT4"/>
    <mergeCell ref="AV3:AW3"/>
    <mergeCell ref="A2:C2"/>
    <mergeCell ref="G3:H3"/>
    <mergeCell ref="B3:B4"/>
    <mergeCell ref="A3:A4"/>
    <mergeCell ref="D3:D4"/>
    <mergeCell ref="C3:C4"/>
    <mergeCell ref="AE3:AF3"/>
    <mergeCell ref="AG3:AH3"/>
    <mergeCell ref="AJ3:AK3"/>
    <mergeCell ref="AL3:AN3"/>
    <mergeCell ref="AO3:AO4"/>
    <mergeCell ref="AP3:AP4"/>
    <mergeCell ref="O2:P2"/>
    <mergeCell ref="E3:E4"/>
    <mergeCell ref="F3:F4"/>
    <mergeCell ref="G2:H2"/>
    <mergeCell ref="J2:N2"/>
    <mergeCell ref="AQ3:AQ4"/>
    <mergeCell ref="Q2:R2"/>
    <mergeCell ref="T2:U2"/>
    <mergeCell ref="V2:X2"/>
    <mergeCell ref="O3:P3"/>
    <mergeCell ref="Q3:R3"/>
    <mergeCell ref="T3:U3"/>
    <mergeCell ref="V3:X3"/>
  </mergeCells>
  <hyperlinks>
    <hyperlink ref="A2" r:id="rId1" location=":~:text=Provinsi%20Jawa%20Barat%2C%20disingkat%20Jabar,ini%20berada%20di%20Kota%20Bandung.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H32"/>
  <sheetViews>
    <sheetView topLeftCell="C5" workbookViewId="0">
      <selection activeCell="D31" sqref="D31"/>
    </sheetView>
  </sheetViews>
  <sheetFormatPr defaultRowHeight="14.4" x14ac:dyDescent="0.3"/>
  <cols>
    <col min="4" max="4" width="25.88671875" bestFit="1" customWidth="1"/>
    <col min="5" max="5" width="16.5546875" bestFit="1" customWidth="1"/>
  </cols>
  <sheetData>
    <row r="6" spans="3:8" x14ac:dyDescent="0.3">
      <c r="C6" s="86" t="s">
        <v>143</v>
      </c>
      <c r="D6" s="86" t="s">
        <v>6</v>
      </c>
      <c r="E6" s="86" t="s">
        <v>7</v>
      </c>
      <c r="F6" s="86" t="s">
        <v>118</v>
      </c>
      <c r="G6" s="86" t="s">
        <v>144</v>
      </c>
      <c r="H6" s="86" t="s">
        <v>139</v>
      </c>
    </row>
    <row r="7" spans="3:8" x14ac:dyDescent="0.3">
      <c r="C7" s="87"/>
      <c r="D7" s="87"/>
      <c r="E7" s="87"/>
      <c r="F7" s="87"/>
      <c r="G7" s="87"/>
      <c r="H7" s="87"/>
    </row>
    <row r="8" spans="3:8" ht="15.6" x14ac:dyDescent="0.3">
      <c r="C8" s="50">
        <v>1</v>
      </c>
      <c r="D8" s="51" t="s">
        <v>94</v>
      </c>
      <c r="E8" s="51" t="s">
        <v>95</v>
      </c>
      <c r="F8" s="52">
        <v>3749172</v>
      </c>
      <c r="G8" s="50">
        <f>VLOOKUP(D8,Jabar!$B$3:$F$31,4,0)</f>
        <v>1767.96</v>
      </c>
      <c r="H8" s="50">
        <v>31</v>
      </c>
    </row>
    <row r="9" spans="3:8" ht="15.6" x14ac:dyDescent="0.3">
      <c r="C9">
        <v>2</v>
      </c>
      <c r="D9" s="39" t="s">
        <v>91</v>
      </c>
      <c r="E9" s="39" t="s">
        <v>92</v>
      </c>
      <c r="F9" s="47">
        <v>2790320</v>
      </c>
      <c r="G9">
        <f>VLOOKUP(D9,Jabar!$B$3:$F$31,4,0)</f>
        <v>4145.7</v>
      </c>
      <c r="H9">
        <v>47</v>
      </c>
    </row>
    <row r="10" spans="3:8" ht="15.6" x14ac:dyDescent="0.3">
      <c r="C10">
        <v>3</v>
      </c>
      <c r="D10" s="39" t="s">
        <v>96</v>
      </c>
      <c r="E10" s="39" t="s">
        <v>97</v>
      </c>
      <c r="F10" s="47">
        <v>2753949</v>
      </c>
      <c r="G10">
        <f>VLOOKUP(D10,Jabar!$B$3:$F$31,4,0)</f>
        <v>3074.07</v>
      </c>
      <c r="H10">
        <v>42</v>
      </c>
    </row>
    <row r="11" spans="3:8" ht="15.6" x14ac:dyDescent="0.3">
      <c r="C11">
        <v>4</v>
      </c>
      <c r="D11" s="39" t="s">
        <v>86</v>
      </c>
      <c r="E11" s="39" t="s">
        <v>116</v>
      </c>
      <c r="F11" s="47">
        <v>2569107</v>
      </c>
      <c r="G11">
        <f>VLOOKUP(D11,Jabar!$B$3:$F$31,4,0)</f>
        <v>167.67</v>
      </c>
      <c r="H11">
        <v>30</v>
      </c>
    </row>
    <row r="12" spans="3:8" ht="15.6" x14ac:dyDescent="0.3">
      <c r="C12">
        <v>5</v>
      </c>
      <c r="D12" s="39" t="s">
        <v>110</v>
      </c>
      <c r="E12" s="39" t="s">
        <v>111</v>
      </c>
      <c r="F12" s="47">
        <v>2539381</v>
      </c>
      <c r="G12">
        <f>VLOOKUP(D12,Jabar!$B$3:$F$31,4,0)</f>
        <v>1652.2</v>
      </c>
      <c r="H12">
        <v>30</v>
      </c>
    </row>
    <row r="13" spans="3:8" ht="15.6" x14ac:dyDescent="0.3">
      <c r="C13">
        <v>6</v>
      </c>
      <c r="D13" s="39" t="s">
        <v>93</v>
      </c>
      <c r="E13" s="39" t="s">
        <v>78</v>
      </c>
      <c r="F13" s="47">
        <v>2535002</v>
      </c>
      <c r="G13">
        <f>VLOOKUP(D13,Jabar!$B$3:$F$31,4,0)</f>
        <v>3840.16</v>
      </c>
      <c r="H13">
        <v>32</v>
      </c>
    </row>
    <row r="14" spans="3:8" ht="15.6" x14ac:dyDescent="0.3">
      <c r="C14">
        <v>7</v>
      </c>
      <c r="D14" s="39" t="s">
        <v>124</v>
      </c>
      <c r="E14" s="39"/>
      <c r="F14" s="47">
        <v>2513669</v>
      </c>
      <c r="G14">
        <f>VLOOKUP(D14,Jabar!$B$3:$F$31,4,0)</f>
        <v>206.61</v>
      </c>
      <c r="H14">
        <v>12</v>
      </c>
    </row>
    <row r="15" spans="3:8" ht="15.6" x14ac:dyDescent="0.3">
      <c r="C15">
        <v>8</v>
      </c>
      <c r="D15" s="39" t="s">
        <v>102</v>
      </c>
      <c r="E15" s="39" t="s">
        <v>103</v>
      </c>
      <c r="F15" s="47">
        <v>2437899</v>
      </c>
      <c r="G15">
        <f>VLOOKUP(D15,Jabar!$B$3:$F$31,4,0)</f>
        <v>984.52</v>
      </c>
      <c r="H15">
        <v>40</v>
      </c>
    </row>
    <row r="16" spans="3:8" ht="15.6" x14ac:dyDescent="0.3">
      <c r="C16">
        <v>9</v>
      </c>
      <c r="D16" s="39" t="s">
        <v>98</v>
      </c>
      <c r="E16" s="39" t="s">
        <v>99</v>
      </c>
      <c r="F16" s="47">
        <v>1958221</v>
      </c>
      <c r="G16">
        <f>VLOOKUP(D16,Jabar!$B$3:$F$31,4,0)</f>
        <v>2551.19</v>
      </c>
      <c r="H16">
        <v>39</v>
      </c>
    </row>
    <row r="17" spans="3:8" ht="15.6" x14ac:dyDescent="0.3">
      <c r="C17">
        <v>10</v>
      </c>
      <c r="D17" s="39" t="s">
        <v>125</v>
      </c>
      <c r="E17" s="39"/>
      <c r="F17" s="47">
        <v>1941360</v>
      </c>
      <c r="G17">
        <f>VLOOKUP(D17,Jabar!$B$3:$F$31,4,0)</f>
        <v>200.29</v>
      </c>
      <c r="H17">
        <v>11</v>
      </c>
    </row>
    <row r="18" spans="3:8" ht="15.6" x14ac:dyDescent="0.3">
      <c r="C18">
        <v>11</v>
      </c>
      <c r="D18" s="39" t="s">
        <v>107</v>
      </c>
      <c r="E18" s="39" t="s">
        <v>82</v>
      </c>
      <c r="F18" s="47">
        <v>1933948</v>
      </c>
      <c r="G18">
        <f>VLOOKUP(D18,Jabar!$B$3:$F$31,4,0)</f>
        <v>2040.11</v>
      </c>
      <c r="H18">
        <v>31</v>
      </c>
    </row>
    <row r="19" spans="3:8" ht="15.6" x14ac:dyDescent="0.3">
      <c r="C19">
        <v>12</v>
      </c>
      <c r="D19" s="39" t="s">
        <v>112</v>
      </c>
      <c r="E19" s="39" t="s">
        <v>113</v>
      </c>
      <c r="F19" s="47">
        <v>1847096</v>
      </c>
      <c r="G19">
        <f>VLOOKUP(D19,Jabar!$B$3:$F$31,4,0)</f>
        <v>1305.77</v>
      </c>
      <c r="H19">
        <v>16</v>
      </c>
    </row>
    <row r="20" spans="3:8" ht="15.6" x14ac:dyDescent="0.3">
      <c r="C20">
        <v>13</v>
      </c>
      <c r="D20" s="39" t="s">
        <v>108</v>
      </c>
      <c r="E20" s="39" t="s">
        <v>83</v>
      </c>
      <c r="F20" s="47">
        <v>1636233</v>
      </c>
      <c r="G20">
        <f>VLOOKUP(D20,Jabar!$B$3:$F$31,4,0)</f>
        <v>1893.95</v>
      </c>
      <c r="H20">
        <v>30</v>
      </c>
    </row>
    <row r="21" spans="3:8" ht="15.6" x14ac:dyDescent="0.3">
      <c r="C21">
        <v>14</v>
      </c>
      <c r="D21" s="39" t="s">
        <v>104</v>
      </c>
      <c r="E21" s="39" t="s">
        <v>81</v>
      </c>
      <c r="F21" s="47">
        <v>1354803</v>
      </c>
      <c r="G21">
        <f>VLOOKUP(D21,Jabar!$B$3:$F$31,4,0)</f>
        <v>1204.24</v>
      </c>
      <c r="H21">
        <v>26</v>
      </c>
    </row>
    <row r="22" spans="3:8" ht="15.6" x14ac:dyDescent="0.3">
      <c r="C22">
        <v>15</v>
      </c>
      <c r="D22" s="39" t="s">
        <v>100</v>
      </c>
      <c r="E22" s="39" t="s">
        <v>79</v>
      </c>
      <c r="F22" s="47">
        <v>1281201</v>
      </c>
      <c r="G22">
        <f>VLOOKUP(D22,Jabar!$B$3:$F$31,4,0)</f>
        <v>1414.71</v>
      </c>
      <c r="H22">
        <v>27</v>
      </c>
    </row>
    <row r="23" spans="3:8" ht="15.6" x14ac:dyDescent="0.3">
      <c r="C23">
        <v>16</v>
      </c>
      <c r="D23" s="39" t="s">
        <v>101</v>
      </c>
      <c r="E23" s="39" t="s">
        <v>80</v>
      </c>
      <c r="F23" s="47">
        <v>1231772</v>
      </c>
      <c r="G23">
        <f>VLOOKUP(D23,Jabar!$B$3:$F$31,4,0)</f>
        <v>1110.56</v>
      </c>
      <c r="H23">
        <v>32</v>
      </c>
    </row>
    <row r="24" spans="3:8" ht="15.6" x14ac:dyDescent="0.3">
      <c r="C24">
        <v>17</v>
      </c>
      <c r="D24" s="39" t="s">
        <v>105</v>
      </c>
      <c r="E24" s="39" t="s">
        <v>106</v>
      </c>
      <c r="F24" s="47">
        <v>1205685</v>
      </c>
      <c r="G24">
        <f>VLOOKUP(D24,Jabar!$B$3:$F$31,4,0)</f>
        <v>1518.33</v>
      </c>
      <c r="H24">
        <v>26</v>
      </c>
    </row>
    <row r="25" spans="3:8" ht="15.6" x14ac:dyDescent="0.3">
      <c r="C25">
        <v>18</v>
      </c>
      <c r="D25" s="39" t="s">
        <v>123</v>
      </c>
      <c r="E25" s="39"/>
      <c r="F25" s="47">
        <v>1127408</v>
      </c>
      <c r="G25">
        <f>VLOOKUP(D25,Jabar!$B$3:$F$31,4,0)</f>
        <v>118.5</v>
      </c>
      <c r="H25">
        <v>6</v>
      </c>
    </row>
    <row r="26" spans="3:8" ht="15.6" x14ac:dyDescent="0.3">
      <c r="C26">
        <v>19</v>
      </c>
      <c r="D26" s="39" t="s">
        <v>109</v>
      </c>
      <c r="E26" s="39" t="s">
        <v>84</v>
      </c>
      <c r="F26" s="47">
        <v>1036768</v>
      </c>
      <c r="G26">
        <f>VLOOKUP(D26,Jabar!$B$3:$F$31,4,0)</f>
        <v>825.74</v>
      </c>
      <c r="H26">
        <v>17</v>
      </c>
    </row>
    <row r="27" spans="3:8" ht="15.6" x14ac:dyDescent="0.3">
      <c r="C27">
        <v>20</v>
      </c>
      <c r="D27" s="39" t="s">
        <v>89</v>
      </c>
      <c r="E27" s="39" t="s">
        <v>116</v>
      </c>
      <c r="F27" s="47">
        <v>757815</v>
      </c>
      <c r="G27">
        <f>VLOOKUP(D27,Jabar!$B$3:$F$31,4,0)</f>
        <v>171.61</v>
      </c>
      <c r="H27">
        <v>10</v>
      </c>
    </row>
    <row r="28" spans="3:8" ht="15.6" x14ac:dyDescent="0.3">
      <c r="C28">
        <v>21</v>
      </c>
      <c r="D28" s="39" t="s">
        <v>88</v>
      </c>
      <c r="E28" s="39" t="s">
        <v>116</v>
      </c>
      <c r="F28" s="47">
        <v>575519</v>
      </c>
      <c r="G28">
        <f>VLOOKUP(D28,Jabar!$B$3:$F$31,4,0)</f>
        <v>39.270000000000003</v>
      </c>
      <c r="H28">
        <v>3</v>
      </c>
    </row>
    <row r="29" spans="3:8" ht="15.6" x14ac:dyDescent="0.3">
      <c r="C29">
        <v>22</v>
      </c>
      <c r="D29" s="39" t="s">
        <v>114</v>
      </c>
      <c r="E29" s="39" t="s">
        <v>115</v>
      </c>
      <c r="F29" s="47">
        <v>442205</v>
      </c>
      <c r="G29">
        <f>VLOOKUP(D29,Jabar!$B$3:$F$31,4,0)</f>
        <v>1010</v>
      </c>
      <c r="H29">
        <v>10</v>
      </c>
    </row>
    <row r="30" spans="3:8" ht="15.6" x14ac:dyDescent="0.3">
      <c r="C30">
        <v>23</v>
      </c>
      <c r="D30" s="39" t="s">
        <v>85</v>
      </c>
      <c r="E30" s="39" t="s">
        <v>116</v>
      </c>
      <c r="F30" s="47">
        <v>364912</v>
      </c>
      <c r="G30">
        <f>VLOOKUP(D30,Jabar!$B$3:$F$31,4,0)</f>
        <v>48.25</v>
      </c>
      <c r="H30">
        <v>7</v>
      </c>
    </row>
    <row r="31" spans="3:8" ht="15.6" x14ac:dyDescent="0.3">
      <c r="C31">
        <v>24</v>
      </c>
      <c r="D31" s="39" t="s">
        <v>87</v>
      </c>
      <c r="E31" s="39" t="s">
        <v>116</v>
      </c>
      <c r="F31" s="47">
        <v>352347</v>
      </c>
      <c r="G31">
        <f>VLOOKUP(D31,Jabar!$B$3:$F$31,4,0)</f>
        <v>37.36</v>
      </c>
      <c r="H31">
        <v>5</v>
      </c>
    </row>
    <row r="32" spans="3:8" ht="15.6" x14ac:dyDescent="0.3">
      <c r="C32">
        <v>25</v>
      </c>
      <c r="D32" s="39" t="s">
        <v>90</v>
      </c>
      <c r="E32" s="39" t="s">
        <v>116</v>
      </c>
      <c r="F32" s="47">
        <v>208309</v>
      </c>
      <c r="G32">
        <f>VLOOKUP(D32,Jabar!$B$3:$F$31,4,0)</f>
        <v>113.49</v>
      </c>
      <c r="H32">
        <v>4</v>
      </c>
    </row>
  </sheetData>
  <autoFilter ref="D6:F32" xr:uid="{00000000-0009-0000-0000-000002000000}">
    <sortState xmlns:xlrd2="http://schemas.microsoft.com/office/spreadsheetml/2017/richdata2" ref="D9:F34">
      <sortCondition descending="1" ref="F6:F34"/>
    </sortState>
  </autoFilter>
  <mergeCells count="6">
    <mergeCell ref="H6:H7"/>
    <mergeCell ref="D6:D7"/>
    <mergeCell ref="E6:E7"/>
    <mergeCell ref="F6:F7"/>
    <mergeCell ref="C6:C7"/>
    <mergeCell ref="G6:G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AF38"/>
  <sheetViews>
    <sheetView tabSelected="1" zoomScale="55" zoomScaleNormal="55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AF2" sqref="A1:AF2"/>
    </sheetView>
  </sheetViews>
  <sheetFormatPr defaultRowHeight="14.4" x14ac:dyDescent="0.3"/>
  <cols>
    <col min="1" max="1" width="3.88671875" bestFit="1" customWidth="1"/>
    <col min="2" max="2" width="25.88671875" bestFit="1" customWidth="1"/>
    <col min="3" max="3" width="16.5546875" hidden="1" customWidth="1"/>
    <col min="4" max="6" width="18.21875" customWidth="1"/>
    <col min="7" max="7" width="15.88671875" customWidth="1"/>
    <col min="8" max="13" width="15.88671875" style="13" customWidth="1"/>
    <col min="14" max="24" width="15.88671875" hidden="1" customWidth="1"/>
    <col min="25" max="27" width="15.88671875" customWidth="1"/>
    <col min="28" max="29" width="15.88671875" hidden="1" customWidth="1"/>
    <col min="30" max="30" width="14.109375" style="13" hidden="1" customWidth="1"/>
  </cols>
  <sheetData>
    <row r="1" spans="1:32" s="62" customFormat="1" x14ac:dyDescent="0.3">
      <c r="B1" s="45"/>
      <c r="I1" s="100"/>
      <c r="J1" s="100"/>
      <c r="K1" s="100"/>
      <c r="L1" s="100"/>
      <c r="M1" s="100"/>
      <c r="AD1" s="63"/>
      <c r="AE1" s="99"/>
      <c r="AF1" s="99"/>
    </row>
    <row r="2" spans="1:32" s="57" customFormat="1" ht="27.6" customHeight="1" x14ac:dyDescent="0.3">
      <c r="A2" s="95"/>
      <c r="B2" s="96"/>
      <c r="C2" s="96"/>
      <c r="D2" s="61"/>
      <c r="E2" s="58"/>
      <c r="F2" s="60"/>
      <c r="G2" s="61"/>
      <c r="H2" s="61"/>
      <c r="I2" s="102"/>
      <c r="J2" s="102"/>
      <c r="K2" s="102"/>
      <c r="L2" s="102"/>
      <c r="M2" s="102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61"/>
      <c r="AA2" s="61"/>
      <c r="AB2" s="56"/>
      <c r="AC2" s="56"/>
      <c r="AD2" s="64"/>
    </row>
    <row r="3" spans="1:32" s="45" customFormat="1" ht="43.2" customHeight="1" x14ac:dyDescent="0.3">
      <c r="A3" s="88" t="s">
        <v>5</v>
      </c>
      <c r="B3" s="88" t="s">
        <v>177</v>
      </c>
      <c r="C3" s="88" t="s">
        <v>7</v>
      </c>
      <c r="D3" s="97" t="s">
        <v>8</v>
      </c>
      <c r="E3" s="88" t="s">
        <v>182</v>
      </c>
      <c r="F3" s="97" t="s">
        <v>180</v>
      </c>
      <c r="G3" s="88" t="s">
        <v>176</v>
      </c>
      <c r="H3" s="98" t="s">
        <v>198</v>
      </c>
      <c r="I3" s="101" t="s">
        <v>204</v>
      </c>
      <c r="J3" s="101"/>
      <c r="K3" s="101"/>
      <c r="L3" s="101"/>
      <c r="M3" s="101"/>
      <c r="N3" s="88" t="s">
        <v>192</v>
      </c>
      <c r="O3" s="88" t="s">
        <v>193</v>
      </c>
      <c r="P3" s="88" t="s">
        <v>197</v>
      </c>
      <c r="Q3" s="88" t="s">
        <v>183</v>
      </c>
      <c r="R3" s="88" t="s">
        <v>184</v>
      </c>
      <c r="S3" s="88" t="s">
        <v>185</v>
      </c>
      <c r="T3" s="88" t="s">
        <v>186</v>
      </c>
      <c r="U3" s="88" t="s">
        <v>187</v>
      </c>
      <c r="V3" s="88" t="s">
        <v>188</v>
      </c>
      <c r="W3" s="88" t="s">
        <v>189</v>
      </c>
      <c r="X3" s="88" t="s">
        <v>190</v>
      </c>
      <c r="Y3" s="97" t="s">
        <v>797</v>
      </c>
      <c r="Z3" s="97" t="s">
        <v>191</v>
      </c>
      <c r="AA3" s="97" t="s">
        <v>127</v>
      </c>
      <c r="AB3" s="88" t="s">
        <v>195</v>
      </c>
      <c r="AC3" s="88" t="s">
        <v>178</v>
      </c>
      <c r="AD3" s="101" t="s">
        <v>179</v>
      </c>
      <c r="AE3" s="97" t="s">
        <v>210</v>
      </c>
      <c r="AF3" s="97"/>
    </row>
    <row r="4" spans="1:32" s="7" customFormat="1" ht="28.8" x14ac:dyDescent="0.3">
      <c r="A4" s="88"/>
      <c r="B4" s="88"/>
      <c r="C4" s="88"/>
      <c r="D4" s="97"/>
      <c r="E4" s="88"/>
      <c r="F4" s="97"/>
      <c r="G4" s="88"/>
      <c r="H4" s="98"/>
      <c r="I4" s="77" t="s">
        <v>199</v>
      </c>
      <c r="J4" s="65" t="s">
        <v>202</v>
      </c>
      <c r="K4" s="65" t="s">
        <v>200</v>
      </c>
      <c r="L4" s="65" t="s">
        <v>201</v>
      </c>
      <c r="M4" s="65" t="s">
        <v>203</v>
      </c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97"/>
      <c r="Z4" s="97"/>
      <c r="AA4" s="97"/>
      <c r="AB4" s="88"/>
      <c r="AC4" s="88"/>
      <c r="AD4" s="101"/>
      <c r="AE4" s="76" t="s">
        <v>211</v>
      </c>
      <c r="AF4" s="76" t="s">
        <v>589</v>
      </c>
    </row>
    <row r="5" spans="1:32" s="7" customFormat="1" ht="15.6" x14ac:dyDescent="0.3">
      <c r="A5" s="67">
        <v>1</v>
      </c>
      <c r="B5" s="67" t="s">
        <v>157</v>
      </c>
      <c r="C5" s="74"/>
      <c r="D5" s="68">
        <v>89863</v>
      </c>
      <c r="E5" s="69">
        <v>2.75E-2</v>
      </c>
      <c r="F5" s="70">
        <v>48.466000000000001</v>
      </c>
      <c r="G5" s="67">
        <v>7</v>
      </c>
      <c r="H5" s="72">
        <v>20892</v>
      </c>
      <c r="I5" s="72">
        <f t="shared" ref="I5:I35" si="0">80.96%*H5</f>
        <v>16914.163199999999</v>
      </c>
      <c r="J5" s="72">
        <f t="shared" ref="J5:J35" si="1">2.22%*H5</f>
        <v>463.80240000000003</v>
      </c>
      <c r="K5" s="72">
        <f t="shared" ref="K5:K35" si="2">8.21%*H5</f>
        <v>1715.2332000000001</v>
      </c>
      <c r="L5" s="72">
        <f t="shared" ref="L5:L35" si="3">7.67%*H5</f>
        <v>1602.4164000000001</v>
      </c>
      <c r="M5" s="72">
        <f t="shared" ref="M5:M35" si="4">0.95%*H5</f>
        <v>198.47399999999999</v>
      </c>
      <c r="N5" s="67"/>
      <c r="O5" s="67"/>
      <c r="P5" s="67">
        <v>10</v>
      </c>
      <c r="Q5" s="67">
        <v>19</v>
      </c>
      <c r="R5" s="67">
        <v>32</v>
      </c>
      <c r="S5" s="67">
        <v>7</v>
      </c>
      <c r="T5" s="67">
        <v>5</v>
      </c>
      <c r="U5" s="67">
        <v>8</v>
      </c>
      <c r="V5" s="67">
        <v>3</v>
      </c>
      <c r="W5" s="67">
        <v>2</v>
      </c>
      <c r="X5" s="67">
        <v>6</v>
      </c>
      <c r="Y5" s="67">
        <f>SUM(T5:X5)</f>
        <v>24</v>
      </c>
      <c r="Z5" s="67" t="s">
        <v>116</v>
      </c>
      <c r="AA5" s="72">
        <f t="shared" ref="AA5:AA35" si="5">68.4%*D5</f>
        <v>61466.292000000001</v>
      </c>
      <c r="AB5" s="67"/>
      <c r="AC5" s="67"/>
      <c r="AD5" s="72"/>
      <c r="AE5" s="8" t="s">
        <v>212</v>
      </c>
      <c r="AF5" s="8" t="s">
        <v>212</v>
      </c>
    </row>
    <row r="6" spans="1:32" x14ac:dyDescent="0.3">
      <c r="A6" s="67">
        <v>2</v>
      </c>
      <c r="B6" s="67" t="s">
        <v>172</v>
      </c>
      <c r="C6" s="67"/>
      <c r="D6" s="68">
        <v>51589</v>
      </c>
      <c r="E6" s="69">
        <v>8.4199999999999997E-2</v>
      </c>
      <c r="F6" s="70">
        <v>148.37</v>
      </c>
      <c r="G6" s="67">
        <v>5</v>
      </c>
      <c r="H6" s="72">
        <v>10887</v>
      </c>
      <c r="I6" s="72">
        <f t="shared" si="0"/>
        <v>8814.1152000000002</v>
      </c>
      <c r="J6" s="72">
        <f t="shared" si="1"/>
        <v>241.69140000000002</v>
      </c>
      <c r="K6" s="72">
        <f t="shared" si="2"/>
        <v>893.82270000000005</v>
      </c>
      <c r="L6" s="72">
        <f t="shared" si="3"/>
        <v>835.03290000000004</v>
      </c>
      <c r="M6" s="72">
        <f t="shared" si="4"/>
        <v>103.4265</v>
      </c>
      <c r="N6" s="67"/>
      <c r="O6" s="67"/>
      <c r="P6" s="67">
        <v>10</v>
      </c>
      <c r="Q6" s="67">
        <v>5</v>
      </c>
      <c r="R6" s="67">
        <v>30</v>
      </c>
      <c r="S6" s="67">
        <v>3</v>
      </c>
      <c r="T6" s="67">
        <v>6</v>
      </c>
      <c r="U6" s="67">
        <v>2</v>
      </c>
      <c r="V6" s="67">
        <v>2</v>
      </c>
      <c r="W6" s="67">
        <v>1</v>
      </c>
      <c r="X6" s="67">
        <v>1</v>
      </c>
      <c r="Y6" s="67">
        <f t="shared" ref="Y6:Y35" si="6">SUM(T6:X6)</f>
        <v>12</v>
      </c>
      <c r="Z6" s="67" t="s">
        <v>116</v>
      </c>
      <c r="AA6" s="72">
        <f t="shared" si="5"/>
        <v>35286.876000000004</v>
      </c>
      <c r="AB6" s="67"/>
      <c r="AC6" s="67"/>
      <c r="AD6" s="72"/>
      <c r="AE6" s="37" t="s">
        <v>212</v>
      </c>
      <c r="AF6" s="8" t="s">
        <v>212</v>
      </c>
    </row>
    <row r="7" spans="1:32" ht="15.6" x14ac:dyDescent="0.3">
      <c r="A7" s="67">
        <v>3</v>
      </c>
      <c r="B7" s="67" t="s">
        <v>171</v>
      </c>
      <c r="C7" s="74"/>
      <c r="D7" s="68">
        <v>93775</v>
      </c>
      <c r="E7" s="69">
        <v>0.13589999999999999</v>
      </c>
      <c r="F7" s="70">
        <v>239.58</v>
      </c>
      <c r="G7" s="67">
        <v>10</v>
      </c>
      <c r="H7" s="72">
        <v>25805</v>
      </c>
      <c r="I7" s="72">
        <f t="shared" si="0"/>
        <v>20891.727999999999</v>
      </c>
      <c r="J7" s="72">
        <f t="shared" si="1"/>
        <v>572.87099999999998</v>
      </c>
      <c r="K7" s="72">
        <f t="shared" si="2"/>
        <v>2118.5905000000002</v>
      </c>
      <c r="L7" s="72">
        <f t="shared" si="3"/>
        <v>1979.2435</v>
      </c>
      <c r="M7" s="72">
        <f t="shared" si="4"/>
        <v>245.14750000000001</v>
      </c>
      <c r="N7" s="67"/>
      <c r="O7" s="67"/>
      <c r="P7" s="67">
        <v>14</v>
      </c>
      <c r="Q7" s="67">
        <v>14</v>
      </c>
      <c r="R7" s="67">
        <v>43</v>
      </c>
      <c r="S7" s="67">
        <v>5</v>
      </c>
      <c r="T7" s="67">
        <v>10</v>
      </c>
      <c r="U7" s="67">
        <v>8</v>
      </c>
      <c r="V7" s="67">
        <v>1</v>
      </c>
      <c r="W7" s="67">
        <v>3</v>
      </c>
      <c r="X7" s="67">
        <v>3</v>
      </c>
      <c r="Y7" s="67">
        <f t="shared" si="6"/>
        <v>25</v>
      </c>
      <c r="Z7" s="67" t="s">
        <v>116</v>
      </c>
      <c r="AA7" s="72">
        <f t="shared" si="5"/>
        <v>64142.100000000006</v>
      </c>
      <c r="AB7" s="67"/>
      <c r="AC7" s="67"/>
      <c r="AD7" s="72"/>
      <c r="AE7" s="37" t="s">
        <v>212</v>
      </c>
      <c r="AF7" s="8" t="s">
        <v>212</v>
      </c>
    </row>
    <row r="8" spans="1:32" ht="15.6" x14ac:dyDescent="0.3">
      <c r="A8" s="67">
        <v>4</v>
      </c>
      <c r="B8" s="67" t="s">
        <v>154</v>
      </c>
      <c r="C8" s="74"/>
      <c r="D8" s="68">
        <v>89418</v>
      </c>
      <c r="E8" s="69">
        <v>3.1199999999999999E-2</v>
      </c>
      <c r="F8" s="70">
        <v>55</v>
      </c>
      <c r="G8" s="67">
        <v>10</v>
      </c>
      <c r="H8" s="72">
        <v>22143</v>
      </c>
      <c r="I8" s="72">
        <f t="shared" si="0"/>
        <v>17926.9728</v>
      </c>
      <c r="J8" s="72">
        <f t="shared" si="1"/>
        <v>491.57460000000003</v>
      </c>
      <c r="K8" s="72">
        <f t="shared" si="2"/>
        <v>1817.9403000000002</v>
      </c>
      <c r="L8" s="72">
        <f t="shared" si="3"/>
        <v>1698.3681000000001</v>
      </c>
      <c r="M8" s="72">
        <f t="shared" si="4"/>
        <v>210.35849999999999</v>
      </c>
      <c r="N8" s="67"/>
      <c r="O8" s="67"/>
      <c r="P8" s="67">
        <v>15</v>
      </c>
      <c r="Q8" s="67">
        <v>25</v>
      </c>
      <c r="R8" s="67">
        <v>33</v>
      </c>
      <c r="S8" s="67">
        <v>5</v>
      </c>
      <c r="T8" s="67">
        <v>10</v>
      </c>
      <c r="U8" s="67">
        <v>7</v>
      </c>
      <c r="V8" s="67">
        <v>3</v>
      </c>
      <c r="W8" s="67">
        <v>3</v>
      </c>
      <c r="X8" s="67">
        <v>3</v>
      </c>
      <c r="Y8" s="67">
        <f t="shared" si="6"/>
        <v>26</v>
      </c>
      <c r="Z8" s="67">
        <v>1</v>
      </c>
      <c r="AA8" s="72">
        <f t="shared" si="5"/>
        <v>61161.912000000004</v>
      </c>
      <c r="AB8" s="67"/>
      <c r="AC8" s="67"/>
      <c r="AD8" s="72"/>
      <c r="AE8" s="37" t="s">
        <v>212</v>
      </c>
      <c r="AF8" s="8" t="s">
        <v>212</v>
      </c>
    </row>
    <row r="9" spans="1:32" ht="15.6" x14ac:dyDescent="0.3">
      <c r="A9" s="67">
        <v>5</v>
      </c>
      <c r="B9" s="67" t="s">
        <v>169</v>
      </c>
      <c r="C9" s="74"/>
      <c r="D9" s="68">
        <v>157296</v>
      </c>
      <c r="E9" s="69">
        <v>0.1109</v>
      </c>
      <c r="F9" s="70">
        <v>195.41</v>
      </c>
      <c r="G9" s="67">
        <v>13</v>
      </c>
      <c r="H9" s="72">
        <v>39204</v>
      </c>
      <c r="I9" s="72">
        <f t="shared" si="0"/>
        <v>31739.558399999998</v>
      </c>
      <c r="J9" s="72">
        <f t="shared" si="1"/>
        <v>870.3288</v>
      </c>
      <c r="K9" s="72">
        <f t="shared" si="2"/>
        <v>3218.6484</v>
      </c>
      <c r="L9" s="72">
        <f t="shared" si="3"/>
        <v>3006.9468000000002</v>
      </c>
      <c r="M9" s="72">
        <f t="shared" si="4"/>
        <v>372.43799999999999</v>
      </c>
      <c r="N9" s="67"/>
      <c r="O9" s="67"/>
      <c r="P9" s="67">
        <v>12</v>
      </c>
      <c r="Q9" s="67">
        <v>24</v>
      </c>
      <c r="R9" s="67">
        <v>70</v>
      </c>
      <c r="S9" s="67">
        <v>5</v>
      </c>
      <c r="T9" s="67">
        <v>8</v>
      </c>
      <c r="U9" s="67">
        <v>9</v>
      </c>
      <c r="V9" s="67">
        <v>3</v>
      </c>
      <c r="W9" s="67">
        <v>3</v>
      </c>
      <c r="X9" s="67">
        <v>2</v>
      </c>
      <c r="Y9" s="67">
        <f t="shared" si="6"/>
        <v>25</v>
      </c>
      <c r="Z9" s="67" t="s">
        <v>116</v>
      </c>
      <c r="AA9" s="72">
        <f t="shared" si="5"/>
        <v>107590.46400000001</v>
      </c>
      <c r="AB9" s="67"/>
      <c r="AC9" s="67"/>
      <c r="AD9" s="72"/>
      <c r="AE9" s="37" t="s">
        <v>212</v>
      </c>
      <c r="AF9" s="8" t="s">
        <v>212</v>
      </c>
    </row>
    <row r="10" spans="1:32" ht="15.6" x14ac:dyDescent="0.3">
      <c r="A10" s="67">
        <v>6</v>
      </c>
      <c r="B10" s="67" t="s">
        <v>161</v>
      </c>
      <c r="C10" s="74"/>
      <c r="D10" s="68">
        <v>72183</v>
      </c>
      <c r="E10" s="69">
        <v>8.6300000000000002E-2</v>
      </c>
      <c r="F10" s="70">
        <v>152.07</v>
      </c>
      <c r="G10" s="67">
        <v>8</v>
      </c>
      <c r="H10" s="72">
        <v>15942</v>
      </c>
      <c r="I10" s="72">
        <f t="shared" si="0"/>
        <v>12906.6432</v>
      </c>
      <c r="J10" s="72">
        <f t="shared" si="1"/>
        <v>353.91239999999999</v>
      </c>
      <c r="K10" s="72">
        <f t="shared" si="2"/>
        <v>1308.8382000000001</v>
      </c>
      <c r="L10" s="72">
        <f t="shared" si="3"/>
        <v>1222.7514000000001</v>
      </c>
      <c r="M10" s="72">
        <f t="shared" si="4"/>
        <v>151.44899999999998</v>
      </c>
      <c r="N10" s="67"/>
      <c r="O10" s="67"/>
      <c r="P10" s="67">
        <v>10</v>
      </c>
      <c r="Q10" s="67">
        <v>17</v>
      </c>
      <c r="R10" s="67">
        <v>41</v>
      </c>
      <c r="S10" s="67">
        <v>5</v>
      </c>
      <c r="T10" s="67">
        <v>4</v>
      </c>
      <c r="U10" s="67">
        <v>6</v>
      </c>
      <c r="V10" s="67">
        <v>2</v>
      </c>
      <c r="W10" s="67">
        <v>0</v>
      </c>
      <c r="X10" s="67">
        <v>4</v>
      </c>
      <c r="Y10" s="67">
        <f t="shared" si="6"/>
        <v>16</v>
      </c>
      <c r="Z10" s="67" t="s">
        <v>116</v>
      </c>
      <c r="AA10" s="72">
        <f t="shared" si="5"/>
        <v>49373.172000000006</v>
      </c>
      <c r="AB10" s="67"/>
      <c r="AC10" s="67"/>
      <c r="AD10" s="72"/>
      <c r="AE10" s="37" t="s">
        <v>212</v>
      </c>
      <c r="AF10" s="8" t="s">
        <v>212</v>
      </c>
    </row>
    <row r="11" spans="1:32" ht="15.6" x14ac:dyDescent="0.3">
      <c r="A11" s="67">
        <v>7</v>
      </c>
      <c r="B11" s="67" t="s">
        <v>167</v>
      </c>
      <c r="C11" s="74"/>
      <c r="D11" s="68">
        <v>118278</v>
      </c>
      <c r="E11" s="69">
        <v>5.2200000000000003E-2</v>
      </c>
      <c r="F11" s="70">
        <v>91.94</v>
      </c>
      <c r="G11" s="67">
        <v>13</v>
      </c>
      <c r="H11" s="72">
        <v>28307</v>
      </c>
      <c r="I11" s="72">
        <f t="shared" si="0"/>
        <v>22917.3472</v>
      </c>
      <c r="J11" s="72">
        <f t="shared" si="1"/>
        <v>628.41539999999998</v>
      </c>
      <c r="K11" s="72">
        <f t="shared" si="2"/>
        <v>2324.0047</v>
      </c>
      <c r="L11" s="72">
        <f t="shared" si="3"/>
        <v>2171.1469000000002</v>
      </c>
      <c r="M11" s="72">
        <f t="shared" si="4"/>
        <v>268.91649999999998</v>
      </c>
      <c r="N11" s="67"/>
      <c r="O11" s="67"/>
      <c r="P11" s="67">
        <v>20</v>
      </c>
      <c r="Q11" s="67">
        <v>37</v>
      </c>
      <c r="R11" s="67">
        <v>50</v>
      </c>
      <c r="S11" s="67">
        <v>22</v>
      </c>
      <c r="T11" s="67">
        <v>18</v>
      </c>
      <c r="U11" s="67">
        <v>20</v>
      </c>
      <c r="V11" s="67">
        <v>2</v>
      </c>
      <c r="W11" s="67">
        <v>5</v>
      </c>
      <c r="X11" s="67">
        <v>17</v>
      </c>
      <c r="Y11" s="67">
        <f t="shared" si="6"/>
        <v>62</v>
      </c>
      <c r="Z11" s="67" t="s">
        <v>116</v>
      </c>
      <c r="AA11" s="72">
        <f t="shared" si="5"/>
        <v>80902.152000000002</v>
      </c>
      <c r="AB11" s="67"/>
      <c r="AC11" s="67"/>
      <c r="AD11" s="72"/>
      <c r="AE11" s="37" t="s">
        <v>212</v>
      </c>
      <c r="AF11" s="37" t="s">
        <v>590</v>
      </c>
    </row>
    <row r="12" spans="1:32" ht="15.6" x14ac:dyDescent="0.3">
      <c r="A12" s="67">
        <v>8</v>
      </c>
      <c r="B12" s="67" t="s">
        <v>159</v>
      </c>
      <c r="C12" s="74"/>
      <c r="D12" s="68">
        <v>89712</v>
      </c>
      <c r="E12" s="69">
        <v>3.1E-2</v>
      </c>
      <c r="F12" s="70">
        <v>54.57</v>
      </c>
      <c r="G12" s="67">
        <v>12</v>
      </c>
      <c r="H12" s="72">
        <v>21331</v>
      </c>
      <c r="I12" s="72">
        <f t="shared" si="0"/>
        <v>17269.577600000001</v>
      </c>
      <c r="J12" s="72">
        <f t="shared" si="1"/>
        <v>473.54820000000001</v>
      </c>
      <c r="K12" s="72">
        <f t="shared" si="2"/>
        <v>1751.2751000000001</v>
      </c>
      <c r="L12" s="72">
        <f t="shared" si="3"/>
        <v>1636.0877</v>
      </c>
      <c r="M12" s="72">
        <f t="shared" si="4"/>
        <v>202.64449999999999</v>
      </c>
      <c r="N12" s="67"/>
      <c r="O12" s="67"/>
      <c r="P12" s="67">
        <v>10</v>
      </c>
      <c r="Q12" s="67">
        <v>12</v>
      </c>
      <c r="R12" s="67">
        <v>48</v>
      </c>
      <c r="S12" s="67">
        <v>6</v>
      </c>
      <c r="T12" s="67">
        <v>11</v>
      </c>
      <c r="U12" s="67">
        <v>10</v>
      </c>
      <c r="V12" s="67">
        <v>3</v>
      </c>
      <c r="W12" s="67">
        <v>5</v>
      </c>
      <c r="X12" s="67">
        <v>4</v>
      </c>
      <c r="Y12" s="67">
        <f t="shared" si="6"/>
        <v>33</v>
      </c>
      <c r="Z12" s="67">
        <v>1</v>
      </c>
      <c r="AA12" s="72">
        <f t="shared" si="5"/>
        <v>61363.008000000002</v>
      </c>
      <c r="AB12" s="67"/>
      <c r="AC12" s="67"/>
      <c r="AD12" s="72"/>
      <c r="AE12" s="37" t="s">
        <v>212</v>
      </c>
      <c r="AF12" s="37" t="s">
        <v>590</v>
      </c>
    </row>
    <row r="13" spans="1:32" ht="15.6" x14ac:dyDescent="0.3">
      <c r="A13" s="67">
        <v>9</v>
      </c>
      <c r="B13" s="67" t="s">
        <v>170</v>
      </c>
      <c r="C13" s="74"/>
      <c r="D13" s="68">
        <v>140119</v>
      </c>
      <c r="E13" s="69">
        <v>2.9000000000000001E-2</v>
      </c>
      <c r="F13" s="70">
        <v>51.03</v>
      </c>
      <c r="G13" s="67">
        <v>12</v>
      </c>
      <c r="H13" s="72">
        <v>32348</v>
      </c>
      <c r="I13" s="72">
        <f t="shared" si="0"/>
        <v>26188.9408</v>
      </c>
      <c r="J13" s="72">
        <f t="shared" si="1"/>
        <v>718.12560000000008</v>
      </c>
      <c r="K13" s="72">
        <f t="shared" si="2"/>
        <v>2655.7708000000002</v>
      </c>
      <c r="L13" s="72">
        <f t="shared" si="3"/>
        <v>2481.0916000000002</v>
      </c>
      <c r="M13" s="72">
        <f t="shared" si="4"/>
        <v>307.30599999999998</v>
      </c>
      <c r="N13" s="67"/>
      <c r="O13" s="67"/>
      <c r="P13" s="67">
        <v>18</v>
      </c>
      <c r="Q13" s="67">
        <v>27</v>
      </c>
      <c r="R13" s="67">
        <v>67</v>
      </c>
      <c r="S13" s="67">
        <v>11</v>
      </c>
      <c r="T13" s="67">
        <v>13</v>
      </c>
      <c r="U13" s="67">
        <v>12</v>
      </c>
      <c r="V13" s="67">
        <v>6</v>
      </c>
      <c r="W13" s="67">
        <v>7</v>
      </c>
      <c r="X13" s="67">
        <v>5</v>
      </c>
      <c r="Y13" s="67">
        <f t="shared" si="6"/>
        <v>43</v>
      </c>
      <c r="Z13" s="67" t="s">
        <v>116</v>
      </c>
      <c r="AA13" s="72">
        <f t="shared" si="5"/>
        <v>95841.396000000008</v>
      </c>
      <c r="AB13" s="67"/>
      <c r="AC13" s="67"/>
      <c r="AD13" s="72"/>
      <c r="AE13" s="37" t="s">
        <v>212</v>
      </c>
      <c r="AF13" s="8" t="s">
        <v>212</v>
      </c>
    </row>
    <row r="14" spans="1:32" ht="15.6" x14ac:dyDescent="0.3">
      <c r="A14" s="67">
        <v>10</v>
      </c>
      <c r="B14" s="67" t="s">
        <v>151</v>
      </c>
      <c r="C14" s="74"/>
      <c r="D14" s="68">
        <v>100495</v>
      </c>
      <c r="E14" s="69">
        <v>2.2800000000000001E-2</v>
      </c>
      <c r="F14" s="70">
        <v>40.14</v>
      </c>
      <c r="G14" s="67">
        <v>9</v>
      </c>
      <c r="H14" s="72">
        <v>24299</v>
      </c>
      <c r="I14" s="72">
        <f t="shared" si="0"/>
        <v>19672.470399999998</v>
      </c>
      <c r="J14" s="72">
        <f t="shared" si="1"/>
        <v>539.43780000000004</v>
      </c>
      <c r="K14" s="72">
        <f t="shared" si="2"/>
        <v>1994.9479000000001</v>
      </c>
      <c r="L14" s="72">
        <f t="shared" si="3"/>
        <v>1863.7333000000001</v>
      </c>
      <c r="M14" s="72">
        <f t="shared" si="4"/>
        <v>230.84049999999999</v>
      </c>
      <c r="N14" s="67"/>
      <c r="O14" s="67"/>
      <c r="P14" s="67">
        <v>8</v>
      </c>
      <c r="Q14" s="67">
        <v>11</v>
      </c>
      <c r="R14" s="67">
        <v>41</v>
      </c>
      <c r="S14" s="67">
        <v>5</v>
      </c>
      <c r="T14" s="67">
        <v>9</v>
      </c>
      <c r="U14" s="67">
        <v>5</v>
      </c>
      <c r="V14" s="67">
        <v>2</v>
      </c>
      <c r="W14" s="67">
        <v>2</v>
      </c>
      <c r="X14" s="67">
        <v>4</v>
      </c>
      <c r="Y14" s="67">
        <f t="shared" si="6"/>
        <v>22</v>
      </c>
      <c r="Z14" s="67">
        <v>1</v>
      </c>
      <c r="AA14" s="72">
        <f t="shared" si="5"/>
        <v>68738.58</v>
      </c>
      <c r="AB14" s="67"/>
      <c r="AC14" s="67"/>
      <c r="AD14" s="72"/>
      <c r="AE14" s="37" t="s">
        <v>212</v>
      </c>
      <c r="AF14" s="37" t="s">
        <v>590</v>
      </c>
    </row>
    <row r="15" spans="1:32" ht="15.6" x14ac:dyDescent="0.3">
      <c r="A15" s="67">
        <v>11</v>
      </c>
      <c r="B15" s="67" t="s">
        <v>150</v>
      </c>
      <c r="C15" s="74"/>
      <c r="D15" s="68">
        <v>60807</v>
      </c>
      <c r="E15" s="69">
        <v>2.0400000000000001E-2</v>
      </c>
      <c r="F15" s="70">
        <v>35.99</v>
      </c>
      <c r="G15" s="67">
        <v>12</v>
      </c>
      <c r="H15" s="72">
        <v>28104</v>
      </c>
      <c r="I15" s="72">
        <f t="shared" si="0"/>
        <v>22752.9984</v>
      </c>
      <c r="J15" s="72">
        <f t="shared" si="1"/>
        <v>623.90880000000004</v>
      </c>
      <c r="K15" s="72">
        <f t="shared" si="2"/>
        <v>2307.3384000000001</v>
      </c>
      <c r="L15" s="72">
        <f t="shared" si="3"/>
        <v>2155.5768000000003</v>
      </c>
      <c r="M15" s="72">
        <f t="shared" si="4"/>
        <v>266.988</v>
      </c>
      <c r="N15" s="67"/>
      <c r="O15" s="67"/>
      <c r="P15" s="67">
        <v>24</v>
      </c>
      <c r="Q15" s="67">
        <v>27</v>
      </c>
      <c r="R15" s="67">
        <v>47</v>
      </c>
      <c r="S15" s="67">
        <v>5</v>
      </c>
      <c r="T15" s="67">
        <v>11</v>
      </c>
      <c r="U15" s="67">
        <v>10</v>
      </c>
      <c r="V15" s="67">
        <v>7</v>
      </c>
      <c r="W15" s="67">
        <v>8</v>
      </c>
      <c r="X15" s="67">
        <v>5</v>
      </c>
      <c r="Y15" s="67">
        <f t="shared" si="6"/>
        <v>41</v>
      </c>
      <c r="Z15" s="67" t="s">
        <v>116</v>
      </c>
      <c r="AA15" s="72">
        <f t="shared" si="5"/>
        <v>41591.988000000005</v>
      </c>
      <c r="AB15" s="67"/>
      <c r="AC15" s="67"/>
      <c r="AD15" s="72"/>
      <c r="AE15" s="37" t="s">
        <v>212</v>
      </c>
      <c r="AF15" s="37" t="s">
        <v>590</v>
      </c>
    </row>
    <row r="16" spans="1:32" ht="15.6" x14ac:dyDescent="0.3">
      <c r="A16" s="67">
        <v>12</v>
      </c>
      <c r="B16" s="67" t="s">
        <v>166</v>
      </c>
      <c r="C16" s="74"/>
      <c r="D16" s="68">
        <v>125022</v>
      </c>
      <c r="E16" s="69">
        <v>2.8000000000000001E-2</v>
      </c>
      <c r="F16" s="70">
        <v>49.3</v>
      </c>
      <c r="G16" s="67">
        <v>8</v>
      </c>
      <c r="H16" s="72">
        <v>13197</v>
      </c>
      <c r="I16" s="72">
        <f t="shared" si="0"/>
        <v>10684.2912</v>
      </c>
      <c r="J16" s="72">
        <f t="shared" si="1"/>
        <v>292.97340000000003</v>
      </c>
      <c r="K16" s="72">
        <f t="shared" si="2"/>
        <v>1083.4737</v>
      </c>
      <c r="L16" s="72">
        <f t="shared" si="3"/>
        <v>1012.2099000000001</v>
      </c>
      <c r="M16" s="72">
        <f t="shared" si="4"/>
        <v>125.3715</v>
      </c>
      <c r="N16" s="67"/>
      <c r="O16" s="67"/>
      <c r="P16" s="67">
        <v>10</v>
      </c>
      <c r="Q16" s="67">
        <v>12</v>
      </c>
      <c r="R16" s="67">
        <v>29</v>
      </c>
      <c r="S16" s="67">
        <v>5</v>
      </c>
      <c r="T16" s="67">
        <v>6</v>
      </c>
      <c r="U16" s="67">
        <v>5</v>
      </c>
      <c r="V16" s="67">
        <v>1</v>
      </c>
      <c r="W16" s="67">
        <v>6</v>
      </c>
      <c r="X16" s="67">
        <v>2</v>
      </c>
      <c r="Y16" s="67">
        <f t="shared" si="6"/>
        <v>20</v>
      </c>
      <c r="Z16" s="67">
        <v>1</v>
      </c>
      <c r="AA16" s="72">
        <f t="shared" si="5"/>
        <v>85515.04800000001</v>
      </c>
      <c r="AB16" s="67"/>
      <c r="AC16" s="67"/>
      <c r="AD16" s="72"/>
      <c r="AE16" s="37" t="s">
        <v>212</v>
      </c>
      <c r="AF16" s="8" t="s">
        <v>212</v>
      </c>
    </row>
    <row r="17" spans="1:32" x14ac:dyDescent="0.3">
      <c r="A17" s="67">
        <v>13</v>
      </c>
      <c r="B17" s="67" t="s">
        <v>173</v>
      </c>
      <c r="C17" s="67"/>
      <c r="D17" s="68">
        <v>189653</v>
      </c>
      <c r="E17" s="69">
        <v>2.5700000000000001E-2</v>
      </c>
      <c r="F17" s="70">
        <v>45.25</v>
      </c>
      <c r="G17" s="67">
        <v>14</v>
      </c>
      <c r="H17" s="72">
        <v>45098</v>
      </c>
      <c r="I17" s="72">
        <f t="shared" si="0"/>
        <v>36511.340799999998</v>
      </c>
      <c r="J17" s="72">
        <f t="shared" si="1"/>
        <v>1001.1756</v>
      </c>
      <c r="K17" s="72">
        <f t="shared" si="2"/>
        <v>3702.5458000000003</v>
      </c>
      <c r="L17" s="72">
        <f t="shared" si="3"/>
        <v>3459.0166000000004</v>
      </c>
      <c r="M17" s="72">
        <f t="shared" si="4"/>
        <v>428.43099999999998</v>
      </c>
      <c r="N17" s="67"/>
      <c r="O17" s="67"/>
      <c r="P17" s="67">
        <v>47</v>
      </c>
      <c r="Q17" s="67">
        <v>43</v>
      </c>
      <c r="R17" s="67">
        <v>68</v>
      </c>
      <c r="S17" s="67">
        <v>11</v>
      </c>
      <c r="T17" s="67">
        <v>21</v>
      </c>
      <c r="U17" s="67">
        <v>8</v>
      </c>
      <c r="V17" s="67">
        <v>6</v>
      </c>
      <c r="W17" s="67">
        <v>16</v>
      </c>
      <c r="X17" s="67">
        <v>4</v>
      </c>
      <c r="Y17" s="67">
        <f t="shared" si="6"/>
        <v>55</v>
      </c>
      <c r="Z17" s="67" t="s">
        <v>116</v>
      </c>
      <c r="AA17" s="72">
        <f t="shared" si="5"/>
        <v>129722.65200000002</v>
      </c>
      <c r="AB17" s="67"/>
      <c r="AC17" s="67"/>
      <c r="AD17" s="72"/>
      <c r="AE17" s="37" t="s">
        <v>212</v>
      </c>
      <c r="AF17" s="37" t="s">
        <v>590</v>
      </c>
    </row>
    <row r="18" spans="1:32" ht="15.6" x14ac:dyDescent="0.3">
      <c r="A18" s="67">
        <v>14</v>
      </c>
      <c r="B18" s="67" t="s">
        <v>163</v>
      </c>
      <c r="C18" s="74"/>
      <c r="D18" s="68">
        <v>161696</v>
      </c>
      <c r="E18" s="69">
        <v>1.44E-2</v>
      </c>
      <c r="F18" s="70">
        <v>25.36</v>
      </c>
      <c r="G18" s="67">
        <v>11</v>
      </c>
      <c r="H18" s="72">
        <v>39638</v>
      </c>
      <c r="I18" s="72">
        <f t="shared" si="0"/>
        <v>32090.924800000001</v>
      </c>
      <c r="J18" s="72">
        <f t="shared" si="1"/>
        <v>879.96360000000004</v>
      </c>
      <c r="K18" s="72">
        <f t="shared" si="2"/>
        <v>3254.2798000000003</v>
      </c>
      <c r="L18" s="72">
        <f t="shared" si="3"/>
        <v>3040.2346000000002</v>
      </c>
      <c r="M18" s="72">
        <f t="shared" si="4"/>
        <v>376.56099999999998</v>
      </c>
      <c r="N18" s="67"/>
      <c r="O18" s="67"/>
      <c r="P18" s="67">
        <v>19</v>
      </c>
      <c r="Q18" s="67">
        <v>32</v>
      </c>
      <c r="R18" s="67">
        <v>67</v>
      </c>
      <c r="S18" s="67">
        <v>12</v>
      </c>
      <c r="T18" s="67">
        <v>13</v>
      </c>
      <c r="U18" s="67">
        <v>11</v>
      </c>
      <c r="V18" s="67">
        <v>7</v>
      </c>
      <c r="W18" s="67">
        <v>9</v>
      </c>
      <c r="X18" s="67">
        <v>6</v>
      </c>
      <c r="Y18" s="67">
        <f t="shared" si="6"/>
        <v>46</v>
      </c>
      <c r="Z18" s="67" t="s">
        <v>116</v>
      </c>
      <c r="AA18" s="72">
        <f t="shared" si="5"/>
        <v>110600.06400000001</v>
      </c>
      <c r="AB18" s="67"/>
      <c r="AC18" s="67"/>
      <c r="AD18" s="72"/>
      <c r="AE18" s="37" t="s">
        <v>212</v>
      </c>
      <c r="AF18" s="37" t="s">
        <v>590</v>
      </c>
    </row>
    <row r="19" spans="1:32" x14ac:dyDescent="0.3">
      <c r="A19" s="67">
        <v>15</v>
      </c>
      <c r="B19" s="67" t="s">
        <v>174</v>
      </c>
      <c r="C19" s="67"/>
      <c r="D19" s="68">
        <v>88774</v>
      </c>
      <c r="E19" s="69">
        <v>1.3599999999999999E-2</v>
      </c>
      <c r="F19" s="70">
        <v>24.01</v>
      </c>
      <c r="G19" s="67">
        <v>7</v>
      </c>
      <c r="H19" s="72">
        <v>35268</v>
      </c>
      <c r="I19" s="72">
        <f t="shared" si="0"/>
        <v>28552.9728</v>
      </c>
      <c r="J19" s="72">
        <f t="shared" si="1"/>
        <v>782.94960000000003</v>
      </c>
      <c r="K19" s="72">
        <f t="shared" si="2"/>
        <v>2895.5028000000002</v>
      </c>
      <c r="L19" s="72">
        <f t="shared" si="3"/>
        <v>2705.0556000000001</v>
      </c>
      <c r="M19" s="72">
        <f t="shared" si="4"/>
        <v>335.04599999999999</v>
      </c>
      <c r="N19" s="67"/>
      <c r="O19" s="67"/>
      <c r="P19" s="67">
        <v>11</v>
      </c>
      <c r="Q19" s="67">
        <v>10</v>
      </c>
      <c r="R19" s="67">
        <v>44</v>
      </c>
      <c r="S19" s="67">
        <v>2</v>
      </c>
      <c r="T19" s="67">
        <v>9</v>
      </c>
      <c r="U19" s="67">
        <v>3</v>
      </c>
      <c r="V19" s="67">
        <v>2</v>
      </c>
      <c r="W19" s="67">
        <v>4</v>
      </c>
      <c r="X19" s="67">
        <v>1</v>
      </c>
      <c r="Y19" s="67">
        <f t="shared" si="6"/>
        <v>19</v>
      </c>
      <c r="Z19" s="67" t="s">
        <v>116</v>
      </c>
      <c r="AA19" s="72">
        <f t="shared" si="5"/>
        <v>60721.416000000005</v>
      </c>
      <c r="AB19" s="67"/>
      <c r="AC19" s="67"/>
      <c r="AD19" s="72"/>
      <c r="AE19" s="37" t="s">
        <v>213</v>
      </c>
      <c r="AF19" s="37" t="s">
        <v>590</v>
      </c>
    </row>
    <row r="20" spans="1:32" ht="15.6" x14ac:dyDescent="0.3">
      <c r="A20" s="67">
        <v>16</v>
      </c>
      <c r="B20" s="67" t="s">
        <v>156</v>
      </c>
      <c r="C20" s="74"/>
      <c r="D20" s="68">
        <v>177677</v>
      </c>
      <c r="E20" s="69">
        <v>2.6200000000000001E-2</v>
      </c>
      <c r="F20" s="70">
        <v>46.18</v>
      </c>
      <c r="G20" s="67">
        <v>14</v>
      </c>
      <c r="H20" s="72">
        <v>40152</v>
      </c>
      <c r="I20" s="72">
        <f t="shared" si="0"/>
        <v>32507.0592</v>
      </c>
      <c r="J20" s="72">
        <f t="shared" si="1"/>
        <v>891.37440000000004</v>
      </c>
      <c r="K20" s="72">
        <f t="shared" si="2"/>
        <v>3296.4792000000002</v>
      </c>
      <c r="L20" s="72">
        <f t="shared" si="3"/>
        <v>3079.6584000000003</v>
      </c>
      <c r="M20" s="72">
        <f t="shared" si="4"/>
        <v>381.44400000000002</v>
      </c>
      <c r="N20" s="67"/>
      <c r="O20" s="67"/>
      <c r="P20" s="67">
        <v>19</v>
      </c>
      <c r="Q20" s="67">
        <v>59</v>
      </c>
      <c r="R20" s="67">
        <v>67</v>
      </c>
      <c r="S20" s="67">
        <v>17</v>
      </c>
      <c r="T20" s="67">
        <v>24</v>
      </c>
      <c r="U20" s="67">
        <v>15</v>
      </c>
      <c r="V20" s="67">
        <v>11</v>
      </c>
      <c r="W20" s="67">
        <v>5</v>
      </c>
      <c r="X20" s="67">
        <v>9</v>
      </c>
      <c r="Y20" s="67">
        <f t="shared" si="6"/>
        <v>64</v>
      </c>
      <c r="Z20" s="67">
        <v>1</v>
      </c>
      <c r="AA20" s="72">
        <f t="shared" si="5"/>
        <v>121531.06800000001</v>
      </c>
      <c r="AB20" s="67"/>
      <c r="AC20" s="67"/>
      <c r="AD20" s="72"/>
      <c r="AE20" s="37" t="s">
        <v>212</v>
      </c>
      <c r="AF20" s="37" t="s">
        <v>590</v>
      </c>
    </row>
    <row r="21" spans="1:32" ht="15.6" x14ac:dyDescent="0.3">
      <c r="A21" s="67">
        <v>17</v>
      </c>
      <c r="B21" s="67" t="s">
        <v>146</v>
      </c>
      <c r="C21" s="74"/>
      <c r="D21" s="68">
        <v>274244</v>
      </c>
      <c r="E21" s="69">
        <v>2.3599999999999999E-2</v>
      </c>
      <c r="F21" s="70">
        <v>41.56</v>
      </c>
      <c r="G21" s="67">
        <v>8</v>
      </c>
      <c r="H21" s="72">
        <v>52583</v>
      </c>
      <c r="I21" s="72">
        <f t="shared" si="0"/>
        <v>42571.196799999998</v>
      </c>
      <c r="J21" s="72">
        <f t="shared" si="1"/>
        <v>1167.3425999999999</v>
      </c>
      <c r="K21" s="72">
        <f t="shared" si="2"/>
        <v>4317.0643</v>
      </c>
      <c r="L21" s="72">
        <f t="shared" si="3"/>
        <v>4033.1161000000002</v>
      </c>
      <c r="M21" s="72">
        <f t="shared" si="4"/>
        <v>499.5385</v>
      </c>
      <c r="N21" s="67"/>
      <c r="O21" s="67"/>
      <c r="P21" s="67">
        <v>31</v>
      </c>
      <c r="Q21" s="67">
        <v>56</v>
      </c>
      <c r="R21" s="67">
        <v>67</v>
      </c>
      <c r="S21" s="67">
        <v>16</v>
      </c>
      <c r="T21" s="67">
        <v>21</v>
      </c>
      <c r="U21" s="67">
        <v>11</v>
      </c>
      <c r="V21" s="67">
        <v>10</v>
      </c>
      <c r="W21" s="67">
        <v>12</v>
      </c>
      <c r="X21" s="67">
        <v>5</v>
      </c>
      <c r="Y21" s="67">
        <f t="shared" si="6"/>
        <v>59</v>
      </c>
      <c r="Z21" s="67" t="s">
        <v>116</v>
      </c>
      <c r="AA21" s="72">
        <f t="shared" si="5"/>
        <v>187582.89600000001</v>
      </c>
      <c r="AB21" s="67"/>
      <c r="AC21" s="67"/>
      <c r="AD21" s="72"/>
      <c r="AE21" s="37" t="s">
        <v>212</v>
      </c>
      <c r="AF21" s="37" t="s">
        <v>590</v>
      </c>
    </row>
    <row r="22" spans="1:32" x14ac:dyDescent="0.3">
      <c r="A22" s="67">
        <v>18</v>
      </c>
      <c r="B22" s="67" t="s">
        <v>145</v>
      </c>
      <c r="C22" s="67"/>
      <c r="D22" s="68">
        <v>109176</v>
      </c>
      <c r="E22" s="69">
        <v>3.6900000000000002E-2</v>
      </c>
      <c r="F22" s="70">
        <v>64.98</v>
      </c>
      <c r="G22" s="71">
        <v>11</v>
      </c>
      <c r="H22" s="72">
        <v>30024</v>
      </c>
      <c r="I22" s="72">
        <f t="shared" si="0"/>
        <v>24307.430400000001</v>
      </c>
      <c r="J22" s="72">
        <f t="shared" si="1"/>
        <v>666.53280000000007</v>
      </c>
      <c r="K22" s="72">
        <f t="shared" si="2"/>
        <v>2464.9704000000002</v>
      </c>
      <c r="L22" s="72">
        <f t="shared" si="3"/>
        <v>2302.8407999999999</v>
      </c>
      <c r="M22" s="72">
        <f t="shared" si="4"/>
        <v>285.22800000000001</v>
      </c>
      <c r="N22" s="67">
        <v>670</v>
      </c>
      <c r="O22" s="67">
        <v>169</v>
      </c>
      <c r="P22" s="67">
        <v>15</v>
      </c>
      <c r="Q22" s="67">
        <v>31</v>
      </c>
      <c r="R22" s="67">
        <v>48</v>
      </c>
      <c r="S22" s="67">
        <v>8</v>
      </c>
      <c r="T22" s="67">
        <v>14</v>
      </c>
      <c r="U22" s="67">
        <v>13</v>
      </c>
      <c r="V22" s="67">
        <v>6</v>
      </c>
      <c r="W22" s="67">
        <v>5</v>
      </c>
      <c r="X22" s="67">
        <v>10</v>
      </c>
      <c r="Y22" s="67">
        <f t="shared" si="6"/>
        <v>48</v>
      </c>
      <c r="Z22" s="67" t="s">
        <v>116</v>
      </c>
      <c r="AA22" s="72">
        <f t="shared" si="5"/>
        <v>74676.384000000005</v>
      </c>
      <c r="AB22" s="72" t="s">
        <v>196</v>
      </c>
      <c r="AC22" s="72" t="s">
        <v>194</v>
      </c>
      <c r="AD22" s="73">
        <v>35247</v>
      </c>
      <c r="AE22" s="37" t="s">
        <v>212</v>
      </c>
      <c r="AF22" s="8" t="s">
        <v>212</v>
      </c>
    </row>
    <row r="23" spans="1:32" ht="15.6" x14ac:dyDescent="0.3">
      <c r="A23" s="67">
        <v>19</v>
      </c>
      <c r="B23" s="67" t="s">
        <v>147</v>
      </c>
      <c r="C23" s="74"/>
      <c r="D23" s="68">
        <v>136524</v>
      </c>
      <c r="E23" s="69">
        <v>2.4400000000000002E-2</v>
      </c>
      <c r="F23" s="70">
        <v>42.92</v>
      </c>
      <c r="G23" s="67">
        <v>11</v>
      </c>
      <c r="H23" s="72">
        <v>28668</v>
      </c>
      <c r="I23" s="72">
        <f t="shared" si="0"/>
        <v>23209.612799999999</v>
      </c>
      <c r="J23" s="72">
        <f t="shared" si="1"/>
        <v>636.42960000000005</v>
      </c>
      <c r="K23" s="72">
        <f t="shared" si="2"/>
        <v>2353.6428000000001</v>
      </c>
      <c r="L23" s="72">
        <f t="shared" si="3"/>
        <v>2198.8356000000003</v>
      </c>
      <c r="M23" s="72">
        <f t="shared" si="4"/>
        <v>272.346</v>
      </c>
      <c r="N23" s="67"/>
      <c r="O23" s="67"/>
      <c r="P23" s="67">
        <v>21</v>
      </c>
      <c r="Q23" s="67">
        <v>33</v>
      </c>
      <c r="R23" s="67">
        <v>47</v>
      </c>
      <c r="S23" s="67">
        <v>10</v>
      </c>
      <c r="T23" s="67">
        <v>15</v>
      </c>
      <c r="U23" s="67">
        <v>7</v>
      </c>
      <c r="V23" s="67">
        <v>5</v>
      </c>
      <c r="W23" s="67">
        <v>8</v>
      </c>
      <c r="X23" s="67">
        <v>3</v>
      </c>
      <c r="Y23" s="67">
        <f t="shared" si="6"/>
        <v>38</v>
      </c>
      <c r="Z23" s="67" t="s">
        <v>116</v>
      </c>
      <c r="AA23" s="72">
        <f t="shared" si="5"/>
        <v>93382.416000000012</v>
      </c>
      <c r="AB23" s="67"/>
      <c r="AC23" s="67"/>
      <c r="AD23" s="72"/>
      <c r="AE23" s="37" t="s">
        <v>212</v>
      </c>
      <c r="AF23" s="37" t="s">
        <v>590</v>
      </c>
    </row>
    <row r="24" spans="1:32" ht="15.6" x14ac:dyDescent="0.3">
      <c r="A24" s="67">
        <v>20</v>
      </c>
      <c r="B24" s="67" t="s">
        <v>149</v>
      </c>
      <c r="C24" s="74"/>
      <c r="D24" s="68">
        <v>83935</v>
      </c>
      <c r="E24" s="69">
        <v>1.4E-2</v>
      </c>
      <c r="F24" s="70">
        <v>24.61</v>
      </c>
      <c r="G24" s="67">
        <v>7</v>
      </c>
      <c r="H24" s="72">
        <v>19307</v>
      </c>
      <c r="I24" s="72">
        <f t="shared" si="0"/>
        <v>15630.947200000001</v>
      </c>
      <c r="J24" s="72">
        <f t="shared" si="1"/>
        <v>428.61540000000002</v>
      </c>
      <c r="K24" s="72">
        <f t="shared" si="2"/>
        <v>1585.1047000000001</v>
      </c>
      <c r="L24" s="72">
        <f t="shared" si="3"/>
        <v>1480.8469</v>
      </c>
      <c r="M24" s="72">
        <f t="shared" si="4"/>
        <v>183.41649999999998</v>
      </c>
      <c r="N24" s="67"/>
      <c r="O24" s="67"/>
      <c r="P24" s="67">
        <v>17</v>
      </c>
      <c r="Q24" s="67">
        <v>20</v>
      </c>
      <c r="R24" s="67">
        <v>24</v>
      </c>
      <c r="S24" s="67">
        <v>7</v>
      </c>
      <c r="T24" s="67">
        <v>6</v>
      </c>
      <c r="U24" s="67">
        <v>6</v>
      </c>
      <c r="V24" s="67">
        <v>2</v>
      </c>
      <c r="W24" s="67">
        <v>1</v>
      </c>
      <c r="X24" s="67">
        <v>5</v>
      </c>
      <c r="Y24" s="67">
        <f t="shared" si="6"/>
        <v>20</v>
      </c>
      <c r="Z24" s="67" t="s">
        <v>116</v>
      </c>
      <c r="AA24" s="72">
        <f t="shared" si="5"/>
        <v>57411.54</v>
      </c>
      <c r="AB24" s="67"/>
      <c r="AC24" s="67"/>
      <c r="AD24" s="72"/>
      <c r="AE24" s="37" t="s">
        <v>212</v>
      </c>
      <c r="AF24" s="37" t="s">
        <v>590</v>
      </c>
    </row>
    <row r="25" spans="1:32" ht="15.6" x14ac:dyDescent="0.3">
      <c r="A25" s="67">
        <v>21</v>
      </c>
      <c r="B25" s="67" t="s">
        <v>168</v>
      </c>
      <c r="C25" s="74"/>
      <c r="D25" s="68">
        <v>88676</v>
      </c>
      <c r="E25" s="69">
        <v>8.3000000000000001E-3</v>
      </c>
      <c r="F25" s="70">
        <v>14.62</v>
      </c>
      <c r="G25" s="67">
        <v>6</v>
      </c>
      <c r="H25" s="72">
        <v>19648</v>
      </c>
      <c r="I25" s="72">
        <f t="shared" si="0"/>
        <v>15907.0208</v>
      </c>
      <c r="J25" s="72">
        <f t="shared" si="1"/>
        <v>436.18560000000002</v>
      </c>
      <c r="K25" s="72">
        <f t="shared" si="2"/>
        <v>1613.1008000000002</v>
      </c>
      <c r="L25" s="72">
        <f t="shared" si="3"/>
        <v>1507.0016000000001</v>
      </c>
      <c r="M25" s="72">
        <f t="shared" si="4"/>
        <v>186.65600000000001</v>
      </c>
      <c r="N25" s="67"/>
      <c r="O25" s="67"/>
      <c r="P25" s="67">
        <v>11</v>
      </c>
      <c r="Q25" s="67">
        <v>23</v>
      </c>
      <c r="R25" s="67">
        <v>28</v>
      </c>
      <c r="S25" s="67">
        <v>9</v>
      </c>
      <c r="T25" s="67">
        <v>7</v>
      </c>
      <c r="U25" s="67">
        <v>7</v>
      </c>
      <c r="V25" s="67">
        <v>3</v>
      </c>
      <c r="W25" s="67">
        <v>2</v>
      </c>
      <c r="X25" s="67">
        <v>3</v>
      </c>
      <c r="Y25" s="67">
        <f t="shared" si="6"/>
        <v>22</v>
      </c>
      <c r="Z25" s="67" t="s">
        <v>116</v>
      </c>
      <c r="AA25" s="72">
        <f t="shared" si="5"/>
        <v>60654.384000000005</v>
      </c>
      <c r="AB25" s="67"/>
      <c r="AC25" s="67"/>
      <c r="AD25" s="72"/>
      <c r="AE25" s="37" t="s">
        <v>212</v>
      </c>
      <c r="AF25" s="8" t="s">
        <v>212</v>
      </c>
    </row>
    <row r="26" spans="1:32" ht="15.6" x14ac:dyDescent="0.3">
      <c r="A26" s="67">
        <v>22</v>
      </c>
      <c r="B26" s="67" t="s">
        <v>160</v>
      </c>
      <c r="C26" s="74"/>
      <c r="D26" s="68">
        <v>136164</v>
      </c>
      <c r="E26" s="69">
        <v>8.8999999999999999E-3</v>
      </c>
      <c r="F26" s="70">
        <v>15.72</v>
      </c>
      <c r="G26" s="67">
        <v>7</v>
      </c>
      <c r="H26" s="72">
        <v>2003</v>
      </c>
      <c r="I26" s="72">
        <f t="shared" si="0"/>
        <v>1621.6288</v>
      </c>
      <c r="J26" s="72">
        <f t="shared" si="1"/>
        <v>44.4666</v>
      </c>
      <c r="K26" s="72">
        <f t="shared" si="2"/>
        <v>164.44630000000001</v>
      </c>
      <c r="L26" s="72">
        <f t="shared" si="3"/>
        <v>153.6301</v>
      </c>
      <c r="M26" s="72">
        <f t="shared" si="4"/>
        <v>19.028500000000001</v>
      </c>
      <c r="N26" s="67"/>
      <c r="O26" s="67"/>
      <c r="P26" s="67">
        <v>35</v>
      </c>
      <c r="Q26" s="67">
        <v>15</v>
      </c>
      <c r="R26" s="67">
        <v>37</v>
      </c>
      <c r="S26" s="67">
        <v>8</v>
      </c>
      <c r="T26" s="67">
        <v>8</v>
      </c>
      <c r="U26" s="67">
        <v>3</v>
      </c>
      <c r="V26" s="67">
        <v>1</v>
      </c>
      <c r="W26" s="67">
        <v>5</v>
      </c>
      <c r="X26" s="67">
        <v>1</v>
      </c>
      <c r="Y26" s="67">
        <f t="shared" si="6"/>
        <v>18</v>
      </c>
      <c r="Z26" s="67">
        <v>1</v>
      </c>
      <c r="AA26" s="72">
        <f t="shared" si="5"/>
        <v>93136.176000000007</v>
      </c>
      <c r="AB26" s="67"/>
      <c r="AC26" s="67"/>
      <c r="AD26" s="72"/>
      <c r="AE26" s="37" t="s">
        <v>212</v>
      </c>
      <c r="AF26" s="37" t="s">
        <v>590</v>
      </c>
    </row>
    <row r="27" spans="1:32" x14ac:dyDescent="0.3">
      <c r="A27" s="67">
        <v>23</v>
      </c>
      <c r="B27" s="67" t="s">
        <v>175</v>
      </c>
      <c r="C27" s="67"/>
      <c r="D27" s="68">
        <v>119422</v>
      </c>
      <c r="E27" s="69">
        <v>1.4500000000000001E-2</v>
      </c>
      <c r="F27" s="70">
        <v>25.51</v>
      </c>
      <c r="G27" s="67">
        <v>10</v>
      </c>
      <c r="H27" s="72">
        <v>22434</v>
      </c>
      <c r="I27" s="72">
        <f t="shared" si="0"/>
        <v>18162.5664</v>
      </c>
      <c r="J27" s="72">
        <f t="shared" si="1"/>
        <v>498.03480000000002</v>
      </c>
      <c r="K27" s="72">
        <f t="shared" si="2"/>
        <v>1841.8314</v>
      </c>
      <c r="L27" s="72">
        <f t="shared" si="3"/>
        <v>1720.6878000000002</v>
      </c>
      <c r="M27" s="72">
        <f t="shared" si="4"/>
        <v>213.12299999999999</v>
      </c>
      <c r="N27" s="67"/>
      <c r="O27" s="67"/>
      <c r="P27" s="67">
        <v>25</v>
      </c>
      <c r="Q27" s="67">
        <v>21</v>
      </c>
      <c r="R27" s="67">
        <v>40</v>
      </c>
      <c r="S27" s="67">
        <v>8</v>
      </c>
      <c r="T27" s="67">
        <v>9</v>
      </c>
      <c r="U27" s="67">
        <v>13</v>
      </c>
      <c r="V27" s="67">
        <v>5</v>
      </c>
      <c r="W27" s="67">
        <v>5</v>
      </c>
      <c r="X27" s="67">
        <v>6</v>
      </c>
      <c r="Y27" s="67">
        <f t="shared" si="6"/>
        <v>38</v>
      </c>
      <c r="Z27" s="67" t="s">
        <v>116</v>
      </c>
      <c r="AA27" s="72">
        <f t="shared" si="5"/>
        <v>81684.648000000001</v>
      </c>
      <c r="AB27" s="67"/>
      <c r="AC27" s="67"/>
      <c r="AD27" s="72"/>
      <c r="AE27" s="37" t="s">
        <v>213</v>
      </c>
      <c r="AF27" s="37" t="s">
        <v>590</v>
      </c>
    </row>
    <row r="28" spans="1:32" ht="15.6" x14ac:dyDescent="0.3">
      <c r="A28" s="67">
        <v>24</v>
      </c>
      <c r="B28" s="67" t="s">
        <v>162</v>
      </c>
      <c r="C28" s="74"/>
      <c r="D28" s="68">
        <v>105625</v>
      </c>
      <c r="E28" s="69">
        <v>2.6800000000000001E-2</v>
      </c>
      <c r="F28" s="70">
        <v>47.3</v>
      </c>
      <c r="G28" s="67">
        <v>11</v>
      </c>
      <c r="H28" s="72">
        <v>23586</v>
      </c>
      <c r="I28" s="72">
        <f t="shared" si="0"/>
        <v>19095.225599999998</v>
      </c>
      <c r="J28" s="72">
        <f t="shared" si="1"/>
        <v>523.60919999999999</v>
      </c>
      <c r="K28" s="72">
        <f t="shared" si="2"/>
        <v>1936.4106000000002</v>
      </c>
      <c r="L28" s="72">
        <f t="shared" si="3"/>
        <v>1809.0462</v>
      </c>
      <c r="M28" s="72">
        <f t="shared" si="4"/>
        <v>224.06700000000001</v>
      </c>
      <c r="N28" s="67"/>
      <c r="O28" s="67"/>
      <c r="P28" s="67">
        <v>6</v>
      </c>
      <c r="Q28" s="67">
        <v>20</v>
      </c>
      <c r="R28" s="67">
        <v>44</v>
      </c>
      <c r="S28" s="67">
        <v>7</v>
      </c>
      <c r="T28" s="67">
        <v>7</v>
      </c>
      <c r="U28" s="67">
        <v>12</v>
      </c>
      <c r="V28" s="67">
        <v>1</v>
      </c>
      <c r="W28" s="67">
        <v>2</v>
      </c>
      <c r="X28" s="67">
        <v>5</v>
      </c>
      <c r="Y28" s="67">
        <f t="shared" si="6"/>
        <v>27</v>
      </c>
      <c r="Z28" s="67" t="s">
        <v>116</v>
      </c>
      <c r="AA28" s="72">
        <f t="shared" si="5"/>
        <v>72247.5</v>
      </c>
      <c r="AB28" s="67"/>
      <c r="AC28" s="67"/>
      <c r="AD28" s="72"/>
      <c r="AE28" s="37" t="s">
        <v>212</v>
      </c>
      <c r="AF28" s="8" t="s">
        <v>212</v>
      </c>
    </row>
    <row r="29" spans="1:32" ht="15.6" x14ac:dyDescent="0.3">
      <c r="A29" s="67">
        <v>25</v>
      </c>
      <c r="B29" s="67" t="s">
        <v>164</v>
      </c>
      <c r="C29" s="74"/>
      <c r="D29" s="68">
        <v>151722</v>
      </c>
      <c r="E29" s="69">
        <v>1.04E-2</v>
      </c>
      <c r="F29" s="70">
        <v>18.350000000000001</v>
      </c>
      <c r="G29" s="67">
        <v>6</v>
      </c>
      <c r="H29" s="72">
        <v>33939</v>
      </c>
      <c r="I29" s="72">
        <f t="shared" si="0"/>
        <v>27477.0144</v>
      </c>
      <c r="J29" s="72">
        <f t="shared" si="1"/>
        <v>753.44580000000008</v>
      </c>
      <c r="K29" s="72">
        <f t="shared" si="2"/>
        <v>2786.3919000000001</v>
      </c>
      <c r="L29" s="72">
        <f t="shared" si="3"/>
        <v>2603.1213000000002</v>
      </c>
      <c r="M29" s="72">
        <f t="shared" si="4"/>
        <v>322.4205</v>
      </c>
      <c r="N29" s="67"/>
      <c r="O29" s="67"/>
      <c r="P29" s="67">
        <v>17</v>
      </c>
      <c r="Q29" s="67">
        <v>14</v>
      </c>
      <c r="R29" s="67">
        <v>36</v>
      </c>
      <c r="S29" s="67">
        <v>11</v>
      </c>
      <c r="T29" s="67">
        <v>9</v>
      </c>
      <c r="U29" s="67">
        <v>7</v>
      </c>
      <c r="V29" s="67">
        <v>3</v>
      </c>
      <c r="W29" s="67">
        <v>1</v>
      </c>
      <c r="X29" s="67">
        <v>4</v>
      </c>
      <c r="Y29" s="67">
        <f t="shared" si="6"/>
        <v>24</v>
      </c>
      <c r="Z29" s="67">
        <v>1</v>
      </c>
      <c r="AA29" s="72">
        <f t="shared" si="5"/>
        <v>103777.84800000001</v>
      </c>
      <c r="AB29" s="67"/>
      <c r="AC29" s="67"/>
      <c r="AD29" s="72"/>
      <c r="AE29" s="37" t="s">
        <v>212</v>
      </c>
      <c r="AF29" s="37" t="s">
        <v>590</v>
      </c>
    </row>
    <row r="30" spans="1:32" ht="15.6" x14ac:dyDescent="0.3">
      <c r="A30" s="67">
        <v>26</v>
      </c>
      <c r="B30" s="67" t="s">
        <v>165</v>
      </c>
      <c r="C30" s="74"/>
      <c r="D30" s="68">
        <v>120638</v>
      </c>
      <c r="E30" s="69">
        <v>6.0000000000000001E-3</v>
      </c>
      <c r="F30" s="70">
        <v>10.54</v>
      </c>
      <c r="G30" s="67">
        <v>5</v>
      </c>
      <c r="H30" s="72">
        <v>26881</v>
      </c>
      <c r="I30" s="72">
        <f t="shared" si="0"/>
        <v>21762.857599999999</v>
      </c>
      <c r="J30" s="72">
        <f t="shared" si="1"/>
        <v>596.75819999999999</v>
      </c>
      <c r="K30" s="72">
        <f t="shared" si="2"/>
        <v>2206.9301</v>
      </c>
      <c r="L30" s="72">
        <f t="shared" si="3"/>
        <v>2061.7727</v>
      </c>
      <c r="M30" s="72">
        <f t="shared" si="4"/>
        <v>255.36949999999999</v>
      </c>
      <c r="N30" s="67"/>
      <c r="O30" s="67"/>
      <c r="P30" s="67">
        <v>30</v>
      </c>
      <c r="Q30" s="67">
        <v>15</v>
      </c>
      <c r="R30" s="67">
        <v>42</v>
      </c>
      <c r="S30" s="67">
        <v>6</v>
      </c>
      <c r="T30" s="67">
        <v>10</v>
      </c>
      <c r="U30" s="67">
        <v>4</v>
      </c>
      <c r="V30" s="67">
        <v>6</v>
      </c>
      <c r="W30" s="67">
        <v>6</v>
      </c>
      <c r="X30" s="67">
        <v>2</v>
      </c>
      <c r="Y30" s="67">
        <f t="shared" si="6"/>
        <v>28</v>
      </c>
      <c r="Z30" s="67">
        <v>1</v>
      </c>
      <c r="AA30" s="72">
        <f t="shared" si="5"/>
        <v>82516.392000000007</v>
      </c>
      <c r="AB30" s="67"/>
      <c r="AC30" s="67"/>
      <c r="AD30" s="72"/>
      <c r="AE30" s="37" t="s">
        <v>213</v>
      </c>
      <c r="AF30" s="37" t="s">
        <v>590</v>
      </c>
    </row>
    <row r="31" spans="1:32" ht="15.6" x14ac:dyDescent="0.3">
      <c r="A31" s="67">
        <v>27</v>
      </c>
      <c r="B31" s="67" t="s">
        <v>158</v>
      </c>
      <c r="C31" s="74"/>
      <c r="D31" s="68">
        <v>105855</v>
      </c>
      <c r="E31" s="69">
        <v>6.3E-3</v>
      </c>
      <c r="F31" s="70">
        <v>11.03</v>
      </c>
      <c r="G31" s="67">
        <v>6</v>
      </c>
      <c r="H31" s="72">
        <v>22667</v>
      </c>
      <c r="I31" s="72">
        <f t="shared" si="0"/>
        <v>18351.2032</v>
      </c>
      <c r="J31" s="72">
        <f t="shared" si="1"/>
        <v>503.20740000000001</v>
      </c>
      <c r="K31" s="72">
        <f t="shared" si="2"/>
        <v>1860.9607000000001</v>
      </c>
      <c r="L31" s="72">
        <f t="shared" si="3"/>
        <v>1738.5589</v>
      </c>
      <c r="M31" s="72">
        <f t="shared" si="4"/>
        <v>215.3365</v>
      </c>
      <c r="N31" s="67"/>
      <c r="O31" s="67"/>
      <c r="P31" s="67">
        <v>11</v>
      </c>
      <c r="Q31" s="67">
        <v>21</v>
      </c>
      <c r="R31" s="67">
        <v>47</v>
      </c>
      <c r="S31" s="67">
        <v>2</v>
      </c>
      <c r="T31" s="67">
        <v>12</v>
      </c>
      <c r="U31" s="67">
        <v>5</v>
      </c>
      <c r="V31" s="67">
        <v>3</v>
      </c>
      <c r="W31" s="67">
        <v>3</v>
      </c>
      <c r="X31" s="67">
        <v>1</v>
      </c>
      <c r="Y31" s="67">
        <f t="shared" si="6"/>
        <v>24</v>
      </c>
      <c r="Z31" s="67">
        <v>1</v>
      </c>
      <c r="AA31" s="72">
        <f t="shared" si="5"/>
        <v>72404.820000000007</v>
      </c>
      <c r="AB31" s="67"/>
      <c r="AC31" s="67"/>
      <c r="AD31" s="72"/>
      <c r="AE31" s="37" t="s">
        <v>212</v>
      </c>
      <c r="AF31" s="37" t="s">
        <v>590</v>
      </c>
    </row>
    <row r="32" spans="1:32" ht="15.6" x14ac:dyDescent="0.3">
      <c r="A32" s="67">
        <v>28</v>
      </c>
      <c r="B32" s="67" t="s">
        <v>148</v>
      </c>
      <c r="C32" s="74"/>
      <c r="D32" s="68">
        <v>114654</v>
      </c>
      <c r="E32" s="69">
        <v>1.5800000000000002E-2</v>
      </c>
      <c r="F32" s="70">
        <v>27.81</v>
      </c>
      <c r="G32" s="67">
        <v>6</v>
      </c>
      <c r="H32" s="72">
        <v>35161</v>
      </c>
      <c r="I32" s="72">
        <f t="shared" si="0"/>
        <v>28466.345600000001</v>
      </c>
      <c r="J32" s="72">
        <f t="shared" si="1"/>
        <v>780.57420000000002</v>
      </c>
      <c r="K32" s="72">
        <f t="shared" si="2"/>
        <v>2886.7181</v>
      </c>
      <c r="L32" s="72">
        <f t="shared" si="3"/>
        <v>2696.8487</v>
      </c>
      <c r="M32" s="72">
        <f t="shared" si="4"/>
        <v>334.02949999999998</v>
      </c>
      <c r="N32" s="67"/>
      <c r="O32" s="67"/>
      <c r="P32" s="67">
        <v>20</v>
      </c>
      <c r="Q32" s="67">
        <v>23</v>
      </c>
      <c r="R32" s="67">
        <v>32</v>
      </c>
      <c r="S32" s="67">
        <v>8</v>
      </c>
      <c r="T32" s="67">
        <v>8</v>
      </c>
      <c r="U32" s="67">
        <v>7</v>
      </c>
      <c r="V32" s="67">
        <v>2</v>
      </c>
      <c r="W32" s="67">
        <v>4</v>
      </c>
      <c r="X32" s="67">
        <v>5</v>
      </c>
      <c r="Y32" s="67">
        <f t="shared" si="6"/>
        <v>26</v>
      </c>
      <c r="Z32" s="67" t="s">
        <v>116</v>
      </c>
      <c r="AA32" s="72">
        <f t="shared" si="5"/>
        <v>78423.33600000001</v>
      </c>
      <c r="AB32" s="75"/>
      <c r="AC32" s="75"/>
      <c r="AD32" s="72"/>
      <c r="AE32" s="37" t="s">
        <v>212</v>
      </c>
      <c r="AF32" s="37" t="s">
        <v>590</v>
      </c>
    </row>
    <row r="33" spans="1:32" ht="15.6" x14ac:dyDescent="0.3">
      <c r="A33" s="67">
        <v>29</v>
      </c>
      <c r="B33" s="67" t="s">
        <v>153</v>
      </c>
      <c r="C33" s="74"/>
      <c r="D33" s="68">
        <v>192693</v>
      </c>
      <c r="E33" s="69">
        <v>1.7899999999999999E-2</v>
      </c>
      <c r="F33" s="70">
        <v>31.58</v>
      </c>
      <c r="G33" s="67">
        <v>6</v>
      </c>
      <c r="H33" s="72">
        <v>58611</v>
      </c>
      <c r="I33" s="72">
        <f t="shared" si="0"/>
        <v>47451.465599999996</v>
      </c>
      <c r="J33" s="72">
        <f t="shared" si="1"/>
        <v>1301.1642000000002</v>
      </c>
      <c r="K33" s="72">
        <f t="shared" si="2"/>
        <v>4811.9630999999999</v>
      </c>
      <c r="L33" s="72">
        <f t="shared" si="3"/>
        <v>4495.4637000000002</v>
      </c>
      <c r="M33" s="72">
        <f t="shared" si="4"/>
        <v>556.80449999999996</v>
      </c>
      <c r="N33" s="67"/>
      <c r="O33" s="67"/>
      <c r="P33" s="67">
        <v>45</v>
      </c>
      <c r="Q33" s="67">
        <v>49</v>
      </c>
      <c r="R33" s="67">
        <v>57</v>
      </c>
      <c r="S33" s="67">
        <v>9</v>
      </c>
      <c r="T33" s="67">
        <v>22</v>
      </c>
      <c r="U33" s="67">
        <v>8</v>
      </c>
      <c r="V33" s="67">
        <v>3</v>
      </c>
      <c r="W33" s="67">
        <v>5</v>
      </c>
      <c r="X33" s="67">
        <v>7</v>
      </c>
      <c r="Y33" s="67">
        <f t="shared" si="6"/>
        <v>45</v>
      </c>
      <c r="Z33" s="67">
        <v>1</v>
      </c>
      <c r="AA33" s="72">
        <f t="shared" si="5"/>
        <v>131802.01200000002</v>
      </c>
      <c r="AB33" s="67"/>
      <c r="AC33" s="67"/>
      <c r="AD33" s="72"/>
      <c r="AE33" s="37" t="s">
        <v>212</v>
      </c>
      <c r="AF33" s="8" t="s">
        <v>212</v>
      </c>
    </row>
    <row r="34" spans="1:32" ht="15.6" x14ac:dyDescent="0.3">
      <c r="A34" s="67">
        <v>30</v>
      </c>
      <c r="B34" s="67" t="s">
        <v>152</v>
      </c>
      <c r="C34" s="74"/>
      <c r="D34" s="68">
        <v>58637</v>
      </c>
      <c r="E34" s="69">
        <v>1.7100000000000001E-2</v>
      </c>
      <c r="F34" s="70">
        <v>30.12</v>
      </c>
      <c r="G34" s="67">
        <v>6</v>
      </c>
      <c r="H34" s="72">
        <v>13574</v>
      </c>
      <c r="I34" s="72">
        <f t="shared" si="0"/>
        <v>10989.510399999999</v>
      </c>
      <c r="J34" s="72">
        <f t="shared" si="1"/>
        <v>301.34280000000001</v>
      </c>
      <c r="K34" s="72">
        <f t="shared" si="2"/>
        <v>1114.4254000000001</v>
      </c>
      <c r="L34" s="72">
        <f t="shared" si="3"/>
        <v>1041.1258</v>
      </c>
      <c r="M34" s="72">
        <f t="shared" si="4"/>
        <v>128.953</v>
      </c>
      <c r="N34" s="67"/>
      <c r="O34" s="67"/>
      <c r="P34" s="67">
        <v>17</v>
      </c>
      <c r="Q34" s="67">
        <v>9</v>
      </c>
      <c r="R34" s="67">
        <v>20</v>
      </c>
      <c r="S34" s="67">
        <v>1</v>
      </c>
      <c r="T34" s="67">
        <v>5</v>
      </c>
      <c r="U34" s="67">
        <v>2</v>
      </c>
      <c r="V34" s="67">
        <v>2</v>
      </c>
      <c r="W34" s="67">
        <v>1</v>
      </c>
      <c r="X34" s="67">
        <v>1</v>
      </c>
      <c r="Y34" s="67">
        <f t="shared" si="6"/>
        <v>11</v>
      </c>
      <c r="Z34" s="67" t="s">
        <v>116</v>
      </c>
      <c r="AA34" s="72">
        <f t="shared" si="5"/>
        <v>40107.708000000006</v>
      </c>
      <c r="AB34" s="67"/>
      <c r="AC34" s="67"/>
      <c r="AD34" s="72"/>
      <c r="AE34" s="37" t="s">
        <v>212</v>
      </c>
      <c r="AF34" s="37" t="s">
        <v>590</v>
      </c>
    </row>
    <row r="35" spans="1:32" ht="15.6" x14ac:dyDescent="0.3">
      <c r="A35" s="67">
        <v>31</v>
      </c>
      <c r="B35" s="67" t="s">
        <v>155</v>
      </c>
      <c r="C35" s="74"/>
      <c r="D35" s="68">
        <v>116789</v>
      </c>
      <c r="E35" s="69">
        <v>3.0099999999999998E-2</v>
      </c>
      <c r="F35" s="70">
        <v>53.08</v>
      </c>
      <c r="G35" s="67">
        <v>9</v>
      </c>
      <c r="H35" s="72">
        <v>24701</v>
      </c>
      <c r="I35" s="72">
        <f t="shared" si="0"/>
        <v>19997.929599999999</v>
      </c>
      <c r="J35" s="72">
        <f t="shared" si="1"/>
        <v>548.36220000000003</v>
      </c>
      <c r="K35" s="72">
        <f t="shared" si="2"/>
        <v>2027.9521000000002</v>
      </c>
      <c r="L35" s="72">
        <f t="shared" si="3"/>
        <v>1894.5667000000001</v>
      </c>
      <c r="M35" s="72">
        <f t="shared" si="4"/>
        <v>234.65949999999998</v>
      </c>
      <c r="N35" s="67"/>
      <c r="O35" s="67"/>
      <c r="P35" s="67">
        <v>23</v>
      </c>
      <c r="Q35" s="67">
        <v>17</v>
      </c>
      <c r="R35" s="67">
        <v>49</v>
      </c>
      <c r="S35" s="67">
        <v>2</v>
      </c>
      <c r="T35" s="67">
        <v>18</v>
      </c>
      <c r="U35" s="67">
        <v>2</v>
      </c>
      <c r="V35" s="67">
        <v>4</v>
      </c>
      <c r="W35" s="67">
        <v>2</v>
      </c>
      <c r="X35" s="67">
        <v>2</v>
      </c>
      <c r="Y35" s="67">
        <f t="shared" si="6"/>
        <v>28</v>
      </c>
      <c r="Z35" s="67" t="s">
        <v>116</v>
      </c>
      <c r="AA35" s="72">
        <f t="shared" si="5"/>
        <v>79883.676000000007</v>
      </c>
      <c r="AB35" s="67"/>
      <c r="AC35" s="67"/>
      <c r="AD35" s="72"/>
      <c r="AE35" s="37" t="s">
        <v>212</v>
      </c>
      <c r="AF35" s="8" t="s">
        <v>212</v>
      </c>
    </row>
    <row r="36" spans="1:32" x14ac:dyDescent="0.3">
      <c r="E36" s="54"/>
      <c r="F36" s="55"/>
    </row>
    <row r="37" spans="1:32" x14ac:dyDescent="0.3">
      <c r="B37" t="s">
        <v>181</v>
      </c>
    </row>
    <row r="38" spans="1:32" x14ac:dyDescent="0.3">
      <c r="B38" s="53">
        <v>45406</v>
      </c>
    </row>
  </sheetData>
  <autoFilter ref="A4:AD35" xr:uid="{00000000-0009-0000-0000-000003000000}">
    <sortState xmlns:xlrd2="http://schemas.microsoft.com/office/spreadsheetml/2017/richdata2" ref="A6:AC35">
      <sortCondition ref="A4:A35"/>
    </sortState>
  </autoFilter>
  <mergeCells count="31">
    <mergeCell ref="AE3:AF3"/>
    <mergeCell ref="AE1:AF1"/>
    <mergeCell ref="O3:O4"/>
    <mergeCell ref="I1:M1"/>
    <mergeCell ref="I3:M3"/>
    <mergeCell ref="I2:M2"/>
    <mergeCell ref="AB3:AB4"/>
    <mergeCell ref="P3:P4"/>
    <mergeCell ref="AC3:AC4"/>
    <mergeCell ref="AD3:AD4"/>
    <mergeCell ref="T3:T4"/>
    <mergeCell ref="U3:U4"/>
    <mergeCell ref="V3:V4"/>
    <mergeCell ref="W3:W4"/>
    <mergeCell ref="Y3:Y4"/>
    <mergeCell ref="G3:G4"/>
    <mergeCell ref="A2:C2"/>
    <mergeCell ref="E3:E4"/>
    <mergeCell ref="R3:R4"/>
    <mergeCell ref="AA3:AA4"/>
    <mergeCell ref="A3:A4"/>
    <mergeCell ref="B3:B4"/>
    <mergeCell ref="C3:C4"/>
    <mergeCell ref="D3:D4"/>
    <mergeCell ref="F3:F4"/>
    <mergeCell ref="H3:H4"/>
    <mergeCell ref="X3:X4"/>
    <mergeCell ref="S3:S4"/>
    <mergeCell ref="Q3:Q4"/>
    <mergeCell ref="Z3:Z4"/>
    <mergeCell ref="N3:N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AE311"/>
  <sheetViews>
    <sheetView workbookViewId="0">
      <selection activeCell="G280" sqref="G280"/>
    </sheetView>
  </sheetViews>
  <sheetFormatPr defaultRowHeight="14.4" x14ac:dyDescent="0.3"/>
  <sheetData>
    <row r="1" spans="1:31" x14ac:dyDescent="0.3">
      <c r="A1" t="s">
        <v>214</v>
      </c>
      <c r="B1" t="s">
        <v>215</v>
      </c>
      <c r="C1" t="s">
        <v>216</v>
      </c>
      <c r="D1" t="s">
        <v>217</v>
      </c>
      <c r="E1" t="s">
        <v>218</v>
      </c>
      <c r="F1" t="s">
        <v>219</v>
      </c>
      <c r="G1" t="s">
        <v>220</v>
      </c>
      <c r="H1" t="s">
        <v>221</v>
      </c>
      <c r="I1" t="s">
        <v>222</v>
      </c>
      <c r="J1" t="s">
        <v>223</v>
      </c>
      <c r="K1" t="s">
        <v>224</v>
      </c>
      <c r="L1" t="s">
        <v>210</v>
      </c>
      <c r="M1" t="s">
        <v>225</v>
      </c>
      <c r="N1" t="s">
        <v>226</v>
      </c>
      <c r="O1" t="s">
        <v>227</v>
      </c>
      <c r="P1" t="s">
        <v>228</v>
      </c>
      <c r="Q1" t="s">
        <v>229</v>
      </c>
      <c r="R1" t="s">
        <v>230</v>
      </c>
      <c r="S1" t="s">
        <v>231</v>
      </c>
      <c r="T1" t="s">
        <v>232</v>
      </c>
      <c r="U1" t="s">
        <v>233</v>
      </c>
      <c r="V1" t="s">
        <v>234</v>
      </c>
      <c r="W1" t="s">
        <v>235</v>
      </c>
      <c r="X1" t="s">
        <v>236</v>
      </c>
      <c r="Y1" t="s">
        <v>237</v>
      </c>
      <c r="Z1" t="s">
        <v>238</v>
      </c>
      <c r="AA1" t="s">
        <v>239</v>
      </c>
      <c r="AB1" t="s">
        <v>240</v>
      </c>
      <c r="AC1" t="s">
        <v>241</v>
      </c>
      <c r="AD1" t="s">
        <v>242</v>
      </c>
      <c r="AE1" t="s">
        <v>243</v>
      </c>
    </row>
    <row r="2" spans="1:31" x14ac:dyDescent="0.3">
      <c r="B2">
        <v>247878</v>
      </c>
      <c r="C2" t="s">
        <v>244</v>
      </c>
      <c r="D2" t="s">
        <v>245</v>
      </c>
      <c r="E2" t="s">
        <v>246</v>
      </c>
      <c r="F2" t="s">
        <v>247</v>
      </c>
      <c r="G2" t="s">
        <v>247</v>
      </c>
      <c r="H2" t="s">
        <v>248</v>
      </c>
      <c r="I2" t="s">
        <v>249</v>
      </c>
      <c r="J2" t="s">
        <v>250</v>
      </c>
      <c r="K2" t="s">
        <v>251</v>
      </c>
      <c r="L2">
        <v>5</v>
      </c>
      <c r="M2" t="s">
        <v>252</v>
      </c>
      <c r="N2" t="s">
        <v>253</v>
      </c>
      <c r="O2" t="s">
        <v>254</v>
      </c>
      <c r="P2">
        <v>200</v>
      </c>
      <c r="Q2" t="s">
        <v>255</v>
      </c>
      <c r="R2" t="s">
        <v>256</v>
      </c>
      <c r="S2" t="s">
        <v>257</v>
      </c>
      <c r="T2" t="s">
        <v>258</v>
      </c>
      <c r="U2" t="s">
        <v>39</v>
      </c>
      <c r="V2" t="s">
        <v>259</v>
      </c>
      <c r="W2" t="s">
        <v>256</v>
      </c>
      <c r="X2" t="s">
        <v>260</v>
      </c>
      <c r="Y2" t="s">
        <v>261</v>
      </c>
      <c r="Z2">
        <v>6</v>
      </c>
      <c r="AA2" t="s">
        <v>262</v>
      </c>
      <c r="AB2" t="s">
        <v>240</v>
      </c>
      <c r="AD2" t="s">
        <v>263</v>
      </c>
      <c r="AE2" s="66">
        <v>45509.265347222223</v>
      </c>
    </row>
    <row r="3" spans="1:31" x14ac:dyDescent="0.3">
      <c r="B3">
        <v>247876</v>
      </c>
      <c r="C3" t="s">
        <v>244</v>
      </c>
      <c r="D3" t="s">
        <v>245</v>
      </c>
      <c r="E3" t="s">
        <v>246</v>
      </c>
      <c r="F3" t="s">
        <v>247</v>
      </c>
      <c r="G3" t="s">
        <v>247</v>
      </c>
      <c r="H3" t="s">
        <v>264</v>
      </c>
      <c r="I3" t="s">
        <v>249</v>
      </c>
      <c r="J3" t="s">
        <v>250</v>
      </c>
      <c r="K3" t="s">
        <v>251</v>
      </c>
      <c r="L3">
        <v>5</v>
      </c>
      <c r="M3" t="s">
        <v>252</v>
      </c>
      <c r="N3" t="s">
        <v>253</v>
      </c>
      <c r="O3" t="s">
        <v>265</v>
      </c>
      <c r="P3">
        <v>200</v>
      </c>
      <c r="Q3" t="s">
        <v>255</v>
      </c>
      <c r="R3" t="s">
        <v>256</v>
      </c>
      <c r="S3" t="s">
        <v>257</v>
      </c>
      <c r="T3" t="s">
        <v>258</v>
      </c>
      <c r="U3" t="s">
        <v>39</v>
      </c>
      <c r="V3" t="s">
        <v>259</v>
      </c>
      <c r="W3" t="s">
        <v>256</v>
      </c>
      <c r="X3" t="s">
        <v>260</v>
      </c>
      <c r="Y3" t="s">
        <v>266</v>
      </c>
      <c r="Z3">
        <v>5</v>
      </c>
      <c r="AA3" t="s">
        <v>262</v>
      </c>
      <c r="AB3" t="s">
        <v>240</v>
      </c>
      <c r="AD3" t="s">
        <v>263</v>
      </c>
      <c r="AE3" s="66">
        <v>45509.263680555552</v>
      </c>
    </row>
    <row r="4" spans="1:31" x14ac:dyDescent="0.3">
      <c r="B4">
        <v>247874</v>
      </c>
      <c r="C4" t="s">
        <v>244</v>
      </c>
      <c r="D4" t="s">
        <v>245</v>
      </c>
      <c r="E4" t="s">
        <v>246</v>
      </c>
      <c r="F4" t="s">
        <v>247</v>
      </c>
      <c r="G4" t="s">
        <v>247</v>
      </c>
      <c r="H4" t="s">
        <v>267</v>
      </c>
      <c r="I4" t="s">
        <v>268</v>
      </c>
      <c r="J4" t="s">
        <v>250</v>
      </c>
      <c r="K4" t="s">
        <v>251</v>
      </c>
      <c r="L4" t="s">
        <v>269</v>
      </c>
      <c r="M4" t="s">
        <v>256</v>
      </c>
      <c r="N4" t="s">
        <v>253</v>
      </c>
      <c r="O4" t="s">
        <v>265</v>
      </c>
      <c r="P4">
        <v>200</v>
      </c>
      <c r="Q4" t="s">
        <v>255</v>
      </c>
      <c r="R4" t="s">
        <v>256</v>
      </c>
      <c r="S4" t="s">
        <v>257</v>
      </c>
      <c r="T4" t="s">
        <v>258</v>
      </c>
      <c r="U4" t="s">
        <v>39</v>
      </c>
      <c r="V4" t="s">
        <v>259</v>
      </c>
      <c r="W4" t="s">
        <v>256</v>
      </c>
      <c r="X4" t="s">
        <v>260</v>
      </c>
      <c r="Y4" t="s">
        <v>270</v>
      </c>
      <c r="Z4">
        <v>7</v>
      </c>
      <c r="AA4" t="s">
        <v>262</v>
      </c>
      <c r="AB4" t="s">
        <v>240</v>
      </c>
      <c r="AD4" t="s">
        <v>263</v>
      </c>
      <c r="AE4" s="66">
        <v>45509.261712962965</v>
      </c>
    </row>
    <row r="5" spans="1:31" x14ac:dyDescent="0.3">
      <c r="B5">
        <v>247873</v>
      </c>
      <c r="C5" t="s">
        <v>244</v>
      </c>
      <c r="D5" t="s">
        <v>245</v>
      </c>
      <c r="E5" t="s">
        <v>246</v>
      </c>
      <c r="F5" t="s">
        <v>247</v>
      </c>
      <c r="G5" t="s">
        <v>247</v>
      </c>
      <c r="H5" t="s">
        <v>271</v>
      </c>
      <c r="I5" t="s">
        <v>268</v>
      </c>
      <c r="J5" t="s">
        <v>250</v>
      </c>
      <c r="K5" t="s">
        <v>251</v>
      </c>
      <c r="L5">
        <v>4</v>
      </c>
      <c r="M5" t="s">
        <v>252</v>
      </c>
      <c r="N5" t="s">
        <v>253</v>
      </c>
      <c r="O5" t="s">
        <v>265</v>
      </c>
      <c r="P5">
        <v>200</v>
      </c>
      <c r="Q5" t="s">
        <v>255</v>
      </c>
      <c r="R5" t="s">
        <v>256</v>
      </c>
      <c r="S5" t="s">
        <v>257</v>
      </c>
      <c r="T5" t="s">
        <v>258</v>
      </c>
      <c r="U5" t="s">
        <v>39</v>
      </c>
      <c r="V5" t="s">
        <v>259</v>
      </c>
      <c r="W5" t="s">
        <v>256</v>
      </c>
      <c r="X5" t="s">
        <v>260</v>
      </c>
      <c r="Y5" t="s">
        <v>270</v>
      </c>
      <c r="Z5">
        <v>8</v>
      </c>
      <c r="AA5" t="s">
        <v>262</v>
      </c>
      <c r="AB5" t="s">
        <v>240</v>
      </c>
      <c r="AD5" t="s">
        <v>263</v>
      </c>
      <c r="AE5" s="66">
        <v>45509.259583333333</v>
      </c>
    </row>
    <row r="6" spans="1:31" x14ac:dyDescent="0.3">
      <c r="B6">
        <v>247872</v>
      </c>
      <c r="C6" t="s">
        <v>272</v>
      </c>
      <c r="D6" t="s">
        <v>245</v>
      </c>
      <c r="E6" t="s">
        <v>246</v>
      </c>
      <c r="F6" t="s">
        <v>247</v>
      </c>
      <c r="G6" t="s">
        <v>273</v>
      </c>
      <c r="H6" t="s">
        <v>274</v>
      </c>
      <c r="I6" t="s">
        <v>275</v>
      </c>
      <c r="J6" t="s">
        <v>276</v>
      </c>
      <c r="K6" t="s">
        <v>251</v>
      </c>
      <c r="L6" t="s">
        <v>269</v>
      </c>
      <c r="M6" t="s">
        <v>256</v>
      </c>
      <c r="N6" t="s">
        <v>253</v>
      </c>
      <c r="O6" t="s">
        <v>265</v>
      </c>
      <c r="P6">
        <v>250</v>
      </c>
      <c r="Q6" t="s">
        <v>255</v>
      </c>
      <c r="R6" t="s">
        <v>256</v>
      </c>
      <c r="S6" t="s">
        <v>257</v>
      </c>
      <c r="T6" t="s">
        <v>258</v>
      </c>
      <c r="U6" t="s">
        <v>277</v>
      </c>
      <c r="V6" t="s">
        <v>259</v>
      </c>
      <c r="W6" t="s">
        <v>256</v>
      </c>
      <c r="X6" t="s">
        <v>278</v>
      </c>
      <c r="Y6" t="s">
        <v>270</v>
      </c>
      <c r="Z6">
        <v>5</v>
      </c>
      <c r="AA6" t="s">
        <v>262</v>
      </c>
      <c r="AB6" t="s">
        <v>240</v>
      </c>
      <c r="AD6" t="s">
        <v>279</v>
      </c>
      <c r="AE6" s="66">
        <v>45509.259513888886</v>
      </c>
    </row>
    <row r="7" spans="1:31" x14ac:dyDescent="0.3">
      <c r="B7">
        <v>247870</v>
      </c>
      <c r="C7" t="s">
        <v>244</v>
      </c>
      <c r="D7" t="s">
        <v>245</v>
      </c>
      <c r="E7" t="s">
        <v>246</v>
      </c>
      <c r="F7" t="s">
        <v>247</v>
      </c>
      <c r="G7" t="s">
        <v>247</v>
      </c>
      <c r="H7" t="s">
        <v>280</v>
      </c>
      <c r="I7" t="s">
        <v>281</v>
      </c>
      <c r="J7" t="s">
        <v>250</v>
      </c>
      <c r="K7" t="s">
        <v>251</v>
      </c>
      <c r="L7" t="s">
        <v>269</v>
      </c>
      <c r="M7" t="s">
        <v>256</v>
      </c>
      <c r="N7" t="s">
        <v>253</v>
      </c>
      <c r="O7" t="s">
        <v>265</v>
      </c>
      <c r="P7">
        <v>200</v>
      </c>
      <c r="Q7" t="s">
        <v>255</v>
      </c>
      <c r="R7" t="s">
        <v>256</v>
      </c>
      <c r="S7" t="s">
        <v>257</v>
      </c>
      <c r="T7" t="s">
        <v>258</v>
      </c>
      <c r="U7" t="s">
        <v>39</v>
      </c>
      <c r="V7" t="s">
        <v>259</v>
      </c>
      <c r="W7" t="s">
        <v>256</v>
      </c>
      <c r="X7" t="s">
        <v>278</v>
      </c>
      <c r="Y7" t="s">
        <v>261</v>
      </c>
      <c r="Z7">
        <v>6</v>
      </c>
      <c r="AA7" t="s">
        <v>262</v>
      </c>
      <c r="AB7" t="s">
        <v>240</v>
      </c>
      <c r="AD7" t="s">
        <v>263</v>
      </c>
      <c r="AE7" s="66">
        <v>45509.257939814815</v>
      </c>
    </row>
    <row r="8" spans="1:31" x14ac:dyDescent="0.3">
      <c r="B8">
        <v>247869</v>
      </c>
      <c r="C8" t="s">
        <v>272</v>
      </c>
      <c r="D8" t="s">
        <v>245</v>
      </c>
      <c r="E8" t="s">
        <v>246</v>
      </c>
      <c r="F8" t="s">
        <v>247</v>
      </c>
      <c r="G8" t="s">
        <v>273</v>
      </c>
      <c r="H8" t="s">
        <v>282</v>
      </c>
      <c r="I8" t="s">
        <v>275</v>
      </c>
      <c r="J8" t="s">
        <v>276</v>
      </c>
      <c r="K8" t="s">
        <v>251</v>
      </c>
      <c r="L8" t="s">
        <v>269</v>
      </c>
      <c r="M8" t="s">
        <v>256</v>
      </c>
      <c r="N8" t="s">
        <v>253</v>
      </c>
      <c r="O8" t="s">
        <v>265</v>
      </c>
      <c r="P8">
        <v>250</v>
      </c>
      <c r="Q8" t="s">
        <v>255</v>
      </c>
      <c r="R8" t="s">
        <v>256</v>
      </c>
      <c r="S8" t="s">
        <v>257</v>
      </c>
      <c r="T8" t="s">
        <v>258</v>
      </c>
      <c r="U8" t="s">
        <v>277</v>
      </c>
      <c r="V8" t="s">
        <v>259</v>
      </c>
      <c r="W8" t="s">
        <v>256</v>
      </c>
      <c r="X8" t="s">
        <v>278</v>
      </c>
      <c r="Y8" t="s">
        <v>283</v>
      </c>
      <c r="Z8">
        <v>6</v>
      </c>
      <c r="AA8" t="s">
        <v>262</v>
      </c>
      <c r="AB8" t="s">
        <v>240</v>
      </c>
      <c r="AD8" t="s">
        <v>279</v>
      </c>
      <c r="AE8" s="66">
        <v>45509.257881944446</v>
      </c>
    </row>
    <row r="9" spans="1:31" x14ac:dyDescent="0.3">
      <c r="B9">
        <v>247868</v>
      </c>
      <c r="C9" t="s">
        <v>272</v>
      </c>
      <c r="D9" t="s">
        <v>245</v>
      </c>
      <c r="E9" t="s">
        <v>246</v>
      </c>
      <c r="F9" t="s">
        <v>247</v>
      </c>
      <c r="G9" t="s">
        <v>273</v>
      </c>
      <c r="H9" t="s">
        <v>284</v>
      </c>
      <c r="I9" t="s">
        <v>285</v>
      </c>
      <c r="J9" t="s">
        <v>276</v>
      </c>
      <c r="K9" t="s">
        <v>251</v>
      </c>
      <c r="L9" t="s">
        <v>269</v>
      </c>
      <c r="M9" t="s">
        <v>256</v>
      </c>
      <c r="N9" t="s">
        <v>253</v>
      </c>
      <c r="O9" t="s">
        <v>265</v>
      </c>
      <c r="P9">
        <v>250</v>
      </c>
      <c r="Q9" t="s">
        <v>255</v>
      </c>
      <c r="R9" t="s">
        <v>256</v>
      </c>
      <c r="S9" t="s">
        <v>257</v>
      </c>
      <c r="T9" t="s">
        <v>258</v>
      </c>
      <c r="U9" t="s">
        <v>277</v>
      </c>
      <c r="V9" t="s">
        <v>259</v>
      </c>
      <c r="W9" t="s">
        <v>256</v>
      </c>
      <c r="X9" t="s">
        <v>278</v>
      </c>
      <c r="Y9" t="s">
        <v>283</v>
      </c>
      <c r="Z9">
        <v>5</v>
      </c>
      <c r="AA9" t="s">
        <v>262</v>
      </c>
      <c r="AB9" t="s">
        <v>240</v>
      </c>
      <c r="AD9" t="s">
        <v>279</v>
      </c>
      <c r="AE9" s="66">
        <v>45509.257048611114</v>
      </c>
    </row>
    <row r="10" spans="1:31" x14ac:dyDescent="0.3">
      <c r="B10">
        <v>247867</v>
      </c>
      <c r="C10" t="s">
        <v>272</v>
      </c>
      <c r="D10" t="s">
        <v>245</v>
      </c>
      <c r="E10" t="s">
        <v>246</v>
      </c>
      <c r="F10" t="s">
        <v>247</v>
      </c>
      <c r="G10" t="s">
        <v>273</v>
      </c>
      <c r="H10" t="s">
        <v>286</v>
      </c>
      <c r="I10" t="s">
        <v>287</v>
      </c>
      <c r="J10" t="s">
        <v>276</v>
      </c>
      <c r="K10" t="s">
        <v>251</v>
      </c>
      <c r="L10" t="s">
        <v>269</v>
      </c>
      <c r="M10" t="s">
        <v>256</v>
      </c>
      <c r="N10" t="s">
        <v>253</v>
      </c>
      <c r="O10" t="s">
        <v>265</v>
      </c>
      <c r="P10">
        <v>250</v>
      </c>
      <c r="Q10" t="s">
        <v>255</v>
      </c>
      <c r="R10" t="s">
        <v>256</v>
      </c>
      <c r="S10" t="s">
        <v>257</v>
      </c>
      <c r="T10" t="s">
        <v>258</v>
      </c>
      <c r="U10" t="s">
        <v>277</v>
      </c>
      <c r="V10" t="s">
        <v>259</v>
      </c>
      <c r="W10" t="s">
        <v>256</v>
      </c>
      <c r="X10" t="s">
        <v>278</v>
      </c>
      <c r="Y10" t="s">
        <v>288</v>
      </c>
      <c r="Z10">
        <v>5</v>
      </c>
      <c r="AA10" t="s">
        <v>262</v>
      </c>
      <c r="AB10" t="s">
        <v>240</v>
      </c>
      <c r="AD10" t="s">
        <v>279</v>
      </c>
      <c r="AE10" s="66">
        <v>45509.255960648145</v>
      </c>
    </row>
    <row r="11" spans="1:31" x14ac:dyDescent="0.3">
      <c r="B11">
        <v>247866</v>
      </c>
      <c r="C11" t="s">
        <v>272</v>
      </c>
      <c r="D11" t="s">
        <v>245</v>
      </c>
      <c r="E11" t="s">
        <v>246</v>
      </c>
      <c r="F11" t="s">
        <v>247</v>
      </c>
      <c r="G11" t="s">
        <v>273</v>
      </c>
      <c r="H11" t="s">
        <v>289</v>
      </c>
      <c r="I11" t="s">
        <v>275</v>
      </c>
      <c r="J11" t="s">
        <v>276</v>
      </c>
      <c r="K11" t="s">
        <v>251</v>
      </c>
      <c r="L11" t="s">
        <v>269</v>
      </c>
      <c r="M11" t="s">
        <v>256</v>
      </c>
      <c r="N11" t="s">
        <v>253</v>
      </c>
      <c r="O11" t="s">
        <v>265</v>
      </c>
      <c r="P11">
        <v>250</v>
      </c>
      <c r="Q11" t="s">
        <v>255</v>
      </c>
      <c r="R11" t="s">
        <v>256</v>
      </c>
      <c r="S11" t="s">
        <v>257</v>
      </c>
      <c r="T11" t="s">
        <v>258</v>
      </c>
      <c r="U11" t="s">
        <v>277</v>
      </c>
      <c r="V11" t="s">
        <v>259</v>
      </c>
      <c r="W11" t="s">
        <v>256</v>
      </c>
      <c r="X11" t="s">
        <v>278</v>
      </c>
      <c r="Y11" t="s">
        <v>283</v>
      </c>
      <c r="Z11">
        <v>6</v>
      </c>
      <c r="AA11" t="s">
        <v>262</v>
      </c>
      <c r="AB11" t="s">
        <v>240</v>
      </c>
      <c r="AD11" t="s">
        <v>279</v>
      </c>
      <c r="AE11" s="66">
        <v>45509.255208333336</v>
      </c>
    </row>
    <row r="12" spans="1:31" x14ac:dyDescent="0.3">
      <c r="B12">
        <v>247867</v>
      </c>
      <c r="C12" t="s">
        <v>272</v>
      </c>
      <c r="D12" t="s">
        <v>245</v>
      </c>
      <c r="E12" t="s">
        <v>246</v>
      </c>
      <c r="F12" t="s">
        <v>247</v>
      </c>
      <c r="G12" t="s">
        <v>273</v>
      </c>
      <c r="H12" t="s">
        <v>286</v>
      </c>
      <c r="I12" t="s">
        <v>287</v>
      </c>
      <c r="J12" t="s">
        <v>276</v>
      </c>
      <c r="K12" t="s">
        <v>251</v>
      </c>
      <c r="L12" t="s">
        <v>269</v>
      </c>
      <c r="M12" t="s">
        <v>256</v>
      </c>
      <c r="N12" t="s">
        <v>253</v>
      </c>
      <c r="O12" t="s">
        <v>265</v>
      </c>
      <c r="P12">
        <v>250</v>
      </c>
      <c r="Q12" t="s">
        <v>255</v>
      </c>
      <c r="R12" t="s">
        <v>256</v>
      </c>
      <c r="S12" t="s">
        <v>257</v>
      </c>
      <c r="T12" t="s">
        <v>258</v>
      </c>
      <c r="U12" t="s">
        <v>277</v>
      </c>
      <c r="V12" t="s">
        <v>259</v>
      </c>
      <c r="W12" t="s">
        <v>256</v>
      </c>
      <c r="X12" t="s">
        <v>278</v>
      </c>
      <c r="Y12" t="s">
        <v>288</v>
      </c>
      <c r="Z12">
        <v>5</v>
      </c>
      <c r="AA12" t="s">
        <v>262</v>
      </c>
      <c r="AB12" t="s">
        <v>240</v>
      </c>
      <c r="AD12" t="s">
        <v>279</v>
      </c>
      <c r="AE12" s="66">
        <v>45509.255960648145</v>
      </c>
    </row>
    <row r="13" spans="1:31" x14ac:dyDescent="0.3">
      <c r="B13">
        <v>247866</v>
      </c>
      <c r="C13" t="s">
        <v>272</v>
      </c>
      <c r="D13" t="s">
        <v>245</v>
      </c>
      <c r="E13" t="s">
        <v>246</v>
      </c>
      <c r="F13" t="s">
        <v>247</v>
      </c>
      <c r="G13" t="s">
        <v>273</v>
      </c>
      <c r="H13" t="s">
        <v>289</v>
      </c>
      <c r="I13" t="s">
        <v>275</v>
      </c>
      <c r="J13" t="s">
        <v>276</v>
      </c>
      <c r="K13" t="s">
        <v>251</v>
      </c>
      <c r="L13" t="s">
        <v>269</v>
      </c>
      <c r="M13" t="s">
        <v>256</v>
      </c>
      <c r="N13" t="s">
        <v>253</v>
      </c>
      <c r="O13" t="s">
        <v>265</v>
      </c>
      <c r="P13">
        <v>250</v>
      </c>
      <c r="Q13" t="s">
        <v>255</v>
      </c>
      <c r="R13" t="s">
        <v>256</v>
      </c>
      <c r="S13" t="s">
        <v>257</v>
      </c>
      <c r="T13" t="s">
        <v>258</v>
      </c>
      <c r="U13" t="s">
        <v>277</v>
      </c>
      <c r="V13" t="s">
        <v>259</v>
      </c>
      <c r="W13" t="s">
        <v>256</v>
      </c>
      <c r="X13" t="s">
        <v>278</v>
      </c>
      <c r="Y13" t="s">
        <v>283</v>
      </c>
      <c r="Z13">
        <v>6</v>
      </c>
      <c r="AA13" t="s">
        <v>262</v>
      </c>
      <c r="AB13" t="s">
        <v>240</v>
      </c>
      <c r="AD13" t="s">
        <v>279</v>
      </c>
      <c r="AE13" s="66">
        <v>45509.255208333336</v>
      </c>
    </row>
    <row r="14" spans="1:31" x14ac:dyDescent="0.3">
      <c r="B14">
        <v>247865</v>
      </c>
      <c r="C14" t="s">
        <v>244</v>
      </c>
      <c r="D14" t="s">
        <v>245</v>
      </c>
      <c r="E14" t="s">
        <v>246</v>
      </c>
      <c r="F14" t="s">
        <v>247</v>
      </c>
      <c r="G14" t="s">
        <v>247</v>
      </c>
      <c r="H14" t="s">
        <v>290</v>
      </c>
      <c r="I14" t="s">
        <v>249</v>
      </c>
      <c r="J14" t="s">
        <v>250</v>
      </c>
      <c r="K14" t="s">
        <v>251</v>
      </c>
      <c r="L14" t="s">
        <v>269</v>
      </c>
      <c r="M14" t="s">
        <v>256</v>
      </c>
      <c r="N14" t="s">
        <v>253</v>
      </c>
      <c r="O14" t="s">
        <v>265</v>
      </c>
      <c r="P14">
        <v>200</v>
      </c>
      <c r="Q14" t="s">
        <v>255</v>
      </c>
      <c r="R14" t="s">
        <v>256</v>
      </c>
      <c r="S14" t="s">
        <v>257</v>
      </c>
      <c r="T14" t="s">
        <v>258</v>
      </c>
      <c r="U14" t="s">
        <v>39</v>
      </c>
      <c r="V14" t="s">
        <v>259</v>
      </c>
      <c r="W14" t="s">
        <v>256</v>
      </c>
      <c r="X14" t="s">
        <v>278</v>
      </c>
      <c r="Y14" t="s">
        <v>261</v>
      </c>
      <c r="Z14">
        <v>4</v>
      </c>
      <c r="AA14" t="s">
        <v>262</v>
      </c>
      <c r="AB14" t="s">
        <v>240</v>
      </c>
      <c r="AD14" t="s">
        <v>263</v>
      </c>
      <c r="AE14" s="66">
        <v>45509.254537037035</v>
      </c>
    </row>
    <row r="15" spans="1:31" x14ac:dyDescent="0.3">
      <c r="B15">
        <v>247864</v>
      </c>
      <c r="C15" t="s">
        <v>272</v>
      </c>
      <c r="D15" t="s">
        <v>245</v>
      </c>
      <c r="E15" t="s">
        <v>246</v>
      </c>
      <c r="F15" t="s">
        <v>247</v>
      </c>
      <c r="G15" t="s">
        <v>273</v>
      </c>
      <c r="H15" t="s">
        <v>291</v>
      </c>
      <c r="I15" t="s">
        <v>275</v>
      </c>
      <c r="J15" t="s">
        <v>276</v>
      </c>
      <c r="K15" t="s">
        <v>251</v>
      </c>
      <c r="L15" t="s">
        <v>269</v>
      </c>
      <c r="M15" t="s">
        <v>256</v>
      </c>
      <c r="N15" t="s">
        <v>253</v>
      </c>
      <c r="O15" t="s">
        <v>265</v>
      </c>
      <c r="P15">
        <v>250</v>
      </c>
      <c r="Q15" t="s">
        <v>255</v>
      </c>
      <c r="R15" t="s">
        <v>256</v>
      </c>
      <c r="S15" t="s">
        <v>257</v>
      </c>
      <c r="T15" t="s">
        <v>258</v>
      </c>
      <c r="U15" t="s">
        <v>277</v>
      </c>
      <c r="V15" t="s">
        <v>259</v>
      </c>
      <c r="W15" t="s">
        <v>256</v>
      </c>
      <c r="X15" t="s">
        <v>278</v>
      </c>
      <c r="Y15" t="s">
        <v>270</v>
      </c>
      <c r="Z15">
        <v>5</v>
      </c>
      <c r="AA15" t="s">
        <v>262</v>
      </c>
      <c r="AB15" t="s">
        <v>240</v>
      </c>
      <c r="AD15" t="s">
        <v>279</v>
      </c>
      <c r="AE15" s="66">
        <v>45509.254050925927</v>
      </c>
    </row>
    <row r="16" spans="1:31" x14ac:dyDescent="0.3">
      <c r="B16">
        <v>247863</v>
      </c>
      <c r="C16" t="s">
        <v>272</v>
      </c>
      <c r="D16" t="s">
        <v>245</v>
      </c>
      <c r="E16" t="s">
        <v>246</v>
      </c>
      <c r="F16" t="s">
        <v>247</v>
      </c>
      <c r="G16" t="s">
        <v>273</v>
      </c>
      <c r="H16" t="s">
        <v>292</v>
      </c>
      <c r="I16" t="s">
        <v>275</v>
      </c>
      <c r="J16" t="s">
        <v>276</v>
      </c>
      <c r="K16" t="s">
        <v>251</v>
      </c>
      <c r="L16" t="s">
        <v>269</v>
      </c>
      <c r="M16" t="s">
        <v>256</v>
      </c>
      <c r="N16" t="s">
        <v>253</v>
      </c>
      <c r="O16" t="s">
        <v>265</v>
      </c>
      <c r="P16">
        <v>250</v>
      </c>
      <c r="Q16" t="s">
        <v>255</v>
      </c>
      <c r="R16" t="s">
        <v>256</v>
      </c>
      <c r="S16" t="s">
        <v>257</v>
      </c>
      <c r="T16" t="s">
        <v>258</v>
      </c>
      <c r="U16" t="s">
        <v>277</v>
      </c>
      <c r="V16" t="s">
        <v>259</v>
      </c>
      <c r="W16" t="s">
        <v>256</v>
      </c>
      <c r="X16" t="s">
        <v>278</v>
      </c>
      <c r="Y16" t="s">
        <v>270</v>
      </c>
      <c r="Z16">
        <v>5</v>
      </c>
      <c r="AA16" t="s">
        <v>262</v>
      </c>
      <c r="AB16" t="s">
        <v>240</v>
      </c>
      <c r="AD16" t="s">
        <v>279</v>
      </c>
      <c r="AE16" s="66">
        <v>45509.253275462965</v>
      </c>
    </row>
    <row r="17" spans="2:31" x14ac:dyDescent="0.3">
      <c r="B17">
        <v>247862</v>
      </c>
      <c r="C17" t="s">
        <v>272</v>
      </c>
      <c r="D17" t="s">
        <v>245</v>
      </c>
      <c r="E17" t="s">
        <v>246</v>
      </c>
      <c r="F17" t="s">
        <v>247</v>
      </c>
      <c r="G17" t="s">
        <v>273</v>
      </c>
      <c r="H17" t="s">
        <v>293</v>
      </c>
      <c r="I17" t="s">
        <v>294</v>
      </c>
      <c r="J17" t="s">
        <v>276</v>
      </c>
      <c r="K17" t="s">
        <v>251</v>
      </c>
      <c r="L17" t="s">
        <v>269</v>
      </c>
      <c r="M17" t="s">
        <v>256</v>
      </c>
      <c r="N17" t="s">
        <v>253</v>
      </c>
      <c r="O17" t="s">
        <v>265</v>
      </c>
      <c r="P17">
        <v>250</v>
      </c>
      <c r="Q17" t="s">
        <v>255</v>
      </c>
      <c r="R17" t="s">
        <v>256</v>
      </c>
      <c r="S17" t="s">
        <v>257</v>
      </c>
      <c r="T17" t="s">
        <v>258</v>
      </c>
      <c r="U17" t="s">
        <v>277</v>
      </c>
      <c r="V17" t="s">
        <v>259</v>
      </c>
      <c r="W17" t="s">
        <v>256</v>
      </c>
      <c r="X17" t="s">
        <v>278</v>
      </c>
      <c r="Y17" t="s">
        <v>266</v>
      </c>
      <c r="Z17">
        <v>6</v>
      </c>
      <c r="AA17" t="s">
        <v>262</v>
      </c>
      <c r="AB17" t="s">
        <v>240</v>
      </c>
      <c r="AD17" t="s">
        <v>279</v>
      </c>
      <c r="AE17" s="66">
        <v>45509.25204861111</v>
      </c>
    </row>
    <row r="18" spans="2:31" x14ac:dyDescent="0.3">
      <c r="B18">
        <v>247861</v>
      </c>
      <c r="C18" t="s">
        <v>272</v>
      </c>
      <c r="D18" t="s">
        <v>245</v>
      </c>
      <c r="E18" t="s">
        <v>246</v>
      </c>
      <c r="F18" t="s">
        <v>247</v>
      </c>
      <c r="G18" t="s">
        <v>273</v>
      </c>
      <c r="H18" t="s">
        <v>295</v>
      </c>
      <c r="I18" t="s">
        <v>294</v>
      </c>
      <c r="J18" t="s">
        <v>296</v>
      </c>
      <c r="K18" t="s">
        <v>251</v>
      </c>
      <c r="L18" t="s">
        <v>269</v>
      </c>
      <c r="M18" t="s">
        <v>256</v>
      </c>
      <c r="N18" t="s">
        <v>253</v>
      </c>
      <c r="O18" t="s">
        <v>265</v>
      </c>
      <c r="P18">
        <v>250</v>
      </c>
      <c r="Q18" t="s">
        <v>255</v>
      </c>
      <c r="R18" t="s">
        <v>256</v>
      </c>
      <c r="S18" t="s">
        <v>257</v>
      </c>
      <c r="T18" t="s">
        <v>258</v>
      </c>
      <c r="U18" t="s">
        <v>277</v>
      </c>
      <c r="V18" t="s">
        <v>259</v>
      </c>
      <c r="W18" t="s">
        <v>256</v>
      </c>
      <c r="X18" t="s">
        <v>278</v>
      </c>
      <c r="Y18" t="s">
        <v>297</v>
      </c>
      <c r="Z18">
        <v>4</v>
      </c>
      <c r="AA18" t="s">
        <v>262</v>
      </c>
      <c r="AB18" t="s">
        <v>240</v>
      </c>
      <c r="AD18" t="s">
        <v>279</v>
      </c>
      <c r="AE18" s="66">
        <v>45509.251006944447</v>
      </c>
    </row>
    <row r="19" spans="2:31" x14ac:dyDescent="0.3">
      <c r="B19">
        <v>247860</v>
      </c>
      <c r="C19" t="s">
        <v>272</v>
      </c>
      <c r="D19" t="s">
        <v>245</v>
      </c>
      <c r="E19" t="s">
        <v>246</v>
      </c>
      <c r="F19" t="s">
        <v>247</v>
      </c>
      <c r="G19" t="s">
        <v>273</v>
      </c>
      <c r="H19" t="s">
        <v>298</v>
      </c>
      <c r="I19" t="s">
        <v>294</v>
      </c>
      <c r="J19" t="s">
        <v>276</v>
      </c>
      <c r="K19" t="s">
        <v>251</v>
      </c>
      <c r="L19" t="s">
        <v>269</v>
      </c>
      <c r="M19" t="s">
        <v>256</v>
      </c>
      <c r="N19" t="s">
        <v>253</v>
      </c>
      <c r="O19" t="s">
        <v>265</v>
      </c>
      <c r="P19">
        <v>250</v>
      </c>
      <c r="Q19" t="s">
        <v>255</v>
      </c>
      <c r="R19" t="s">
        <v>256</v>
      </c>
      <c r="S19" t="s">
        <v>257</v>
      </c>
      <c r="T19" t="s">
        <v>258</v>
      </c>
      <c r="U19" t="s">
        <v>277</v>
      </c>
      <c r="V19" t="s">
        <v>259</v>
      </c>
      <c r="W19" t="s">
        <v>256</v>
      </c>
      <c r="X19" t="s">
        <v>278</v>
      </c>
      <c r="Y19" t="s">
        <v>283</v>
      </c>
      <c r="Z19">
        <v>5</v>
      </c>
      <c r="AA19" t="s">
        <v>262</v>
      </c>
      <c r="AB19" t="s">
        <v>240</v>
      </c>
      <c r="AD19" t="s">
        <v>279</v>
      </c>
      <c r="AE19" s="66">
        <v>45509.249282407407</v>
      </c>
    </row>
    <row r="20" spans="2:31" x14ac:dyDescent="0.3">
      <c r="B20">
        <v>247859</v>
      </c>
      <c r="C20" t="s">
        <v>272</v>
      </c>
      <c r="D20" t="s">
        <v>245</v>
      </c>
      <c r="E20" t="s">
        <v>246</v>
      </c>
      <c r="F20" t="s">
        <v>247</v>
      </c>
      <c r="G20" t="s">
        <v>273</v>
      </c>
      <c r="H20" t="s">
        <v>299</v>
      </c>
      <c r="I20" t="s">
        <v>300</v>
      </c>
      <c r="J20" t="s">
        <v>296</v>
      </c>
      <c r="K20" t="s">
        <v>251</v>
      </c>
      <c r="L20" t="s">
        <v>269</v>
      </c>
      <c r="M20" t="s">
        <v>256</v>
      </c>
      <c r="N20" t="s">
        <v>253</v>
      </c>
      <c r="O20" t="s">
        <v>265</v>
      </c>
      <c r="P20">
        <v>250</v>
      </c>
      <c r="Q20" t="s">
        <v>255</v>
      </c>
      <c r="R20" t="s">
        <v>256</v>
      </c>
      <c r="S20" t="s">
        <v>257</v>
      </c>
      <c r="T20" t="s">
        <v>258</v>
      </c>
      <c r="U20" t="s">
        <v>277</v>
      </c>
      <c r="V20" t="s">
        <v>259</v>
      </c>
      <c r="W20" t="s">
        <v>256</v>
      </c>
      <c r="X20" t="s">
        <v>278</v>
      </c>
      <c r="Y20" t="s">
        <v>270</v>
      </c>
      <c r="Z20">
        <v>5</v>
      </c>
      <c r="AA20" t="s">
        <v>262</v>
      </c>
      <c r="AB20" t="s">
        <v>240</v>
      </c>
      <c r="AD20" t="s">
        <v>279</v>
      </c>
      <c r="AE20" s="66">
        <v>45509.248402777775</v>
      </c>
    </row>
    <row r="21" spans="2:31" x14ac:dyDescent="0.3">
      <c r="B21">
        <v>247858</v>
      </c>
      <c r="C21" t="s">
        <v>272</v>
      </c>
      <c r="D21" t="s">
        <v>245</v>
      </c>
      <c r="E21" t="s">
        <v>246</v>
      </c>
      <c r="F21" t="s">
        <v>247</v>
      </c>
      <c r="G21" t="s">
        <v>273</v>
      </c>
      <c r="H21" t="s">
        <v>301</v>
      </c>
      <c r="I21" t="s">
        <v>300</v>
      </c>
      <c r="J21" t="s">
        <v>296</v>
      </c>
      <c r="K21" t="s">
        <v>251</v>
      </c>
      <c r="L21" t="s">
        <v>269</v>
      </c>
      <c r="M21" t="s">
        <v>256</v>
      </c>
      <c r="N21" t="s">
        <v>253</v>
      </c>
      <c r="O21" t="s">
        <v>265</v>
      </c>
      <c r="P21">
        <v>250</v>
      </c>
      <c r="Q21" t="s">
        <v>255</v>
      </c>
      <c r="R21" t="s">
        <v>256</v>
      </c>
      <c r="S21" t="s">
        <v>257</v>
      </c>
      <c r="T21" t="s">
        <v>258</v>
      </c>
      <c r="U21" t="s">
        <v>277</v>
      </c>
      <c r="V21" t="s">
        <v>259</v>
      </c>
      <c r="W21" t="s">
        <v>256</v>
      </c>
      <c r="X21" t="s">
        <v>278</v>
      </c>
      <c r="Y21" t="s">
        <v>288</v>
      </c>
      <c r="Z21">
        <v>5</v>
      </c>
      <c r="AA21" t="s">
        <v>262</v>
      </c>
      <c r="AB21" t="s">
        <v>240</v>
      </c>
      <c r="AD21" t="s">
        <v>279</v>
      </c>
      <c r="AE21" s="66">
        <v>45509.246666666666</v>
      </c>
    </row>
    <row r="22" spans="2:31" x14ac:dyDescent="0.3">
      <c r="B22">
        <v>247857</v>
      </c>
      <c r="C22" t="s">
        <v>302</v>
      </c>
      <c r="D22" t="s">
        <v>245</v>
      </c>
      <c r="E22" t="s">
        <v>246</v>
      </c>
      <c r="F22" t="s">
        <v>247</v>
      </c>
      <c r="G22" t="s">
        <v>303</v>
      </c>
      <c r="H22" t="s">
        <v>304</v>
      </c>
      <c r="I22" t="s">
        <v>305</v>
      </c>
      <c r="J22" t="s">
        <v>250</v>
      </c>
      <c r="K22" t="s">
        <v>251</v>
      </c>
      <c r="L22">
        <v>3</v>
      </c>
      <c r="M22" t="s">
        <v>252</v>
      </c>
      <c r="N22" t="s">
        <v>253</v>
      </c>
      <c r="O22" t="s">
        <v>265</v>
      </c>
      <c r="P22">
        <v>200</v>
      </c>
      <c r="Q22" t="s">
        <v>255</v>
      </c>
      <c r="R22" t="s">
        <v>256</v>
      </c>
      <c r="S22" t="s">
        <v>257</v>
      </c>
      <c r="T22" t="s">
        <v>258</v>
      </c>
      <c r="U22" t="s">
        <v>39</v>
      </c>
      <c r="V22" t="s">
        <v>259</v>
      </c>
      <c r="W22" t="s">
        <v>256</v>
      </c>
      <c r="X22" t="s">
        <v>278</v>
      </c>
      <c r="Y22" t="s">
        <v>270</v>
      </c>
      <c r="Z22">
        <v>8</v>
      </c>
      <c r="AA22" t="s">
        <v>262</v>
      </c>
      <c r="AB22" t="s">
        <v>240</v>
      </c>
      <c r="AD22" t="s">
        <v>263</v>
      </c>
      <c r="AE22" s="66">
        <v>45509.245995370373</v>
      </c>
    </row>
    <row r="23" spans="2:31" x14ac:dyDescent="0.3">
      <c r="B23">
        <v>247856</v>
      </c>
      <c r="C23" t="s">
        <v>272</v>
      </c>
      <c r="D23" t="s">
        <v>245</v>
      </c>
      <c r="E23" t="s">
        <v>246</v>
      </c>
      <c r="F23" t="s">
        <v>247</v>
      </c>
      <c r="G23" t="s">
        <v>273</v>
      </c>
      <c r="H23" t="s">
        <v>306</v>
      </c>
      <c r="I23" t="s">
        <v>300</v>
      </c>
      <c r="J23" t="s">
        <v>296</v>
      </c>
      <c r="K23" t="s">
        <v>251</v>
      </c>
      <c r="L23" t="s">
        <v>269</v>
      </c>
      <c r="M23" t="s">
        <v>256</v>
      </c>
      <c r="N23" t="s">
        <v>253</v>
      </c>
      <c r="O23" t="s">
        <v>265</v>
      </c>
      <c r="P23">
        <v>250</v>
      </c>
      <c r="Q23" t="s">
        <v>255</v>
      </c>
      <c r="R23" t="s">
        <v>256</v>
      </c>
      <c r="S23" t="s">
        <v>257</v>
      </c>
      <c r="T23" t="s">
        <v>258</v>
      </c>
      <c r="U23" t="s">
        <v>277</v>
      </c>
      <c r="V23" t="s">
        <v>259</v>
      </c>
      <c r="W23" t="s">
        <v>256</v>
      </c>
      <c r="X23" t="s">
        <v>278</v>
      </c>
      <c r="Y23" t="s">
        <v>283</v>
      </c>
      <c r="Z23">
        <v>6</v>
      </c>
      <c r="AA23" t="s">
        <v>262</v>
      </c>
      <c r="AB23" t="s">
        <v>240</v>
      </c>
      <c r="AD23" t="s">
        <v>279</v>
      </c>
      <c r="AE23" s="66">
        <v>45509.24596064815</v>
      </c>
    </row>
    <row r="24" spans="2:31" x14ac:dyDescent="0.3">
      <c r="B24">
        <v>247855</v>
      </c>
      <c r="C24" t="s">
        <v>302</v>
      </c>
      <c r="D24" t="s">
        <v>245</v>
      </c>
      <c r="E24" t="s">
        <v>246</v>
      </c>
      <c r="F24" t="s">
        <v>247</v>
      </c>
      <c r="G24" t="s">
        <v>303</v>
      </c>
      <c r="H24" t="s">
        <v>307</v>
      </c>
      <c r="I24" t="s">
        <v>308</v>
      </c>
      <c r="J24" t="s">
        <v>250</v>
      </c>
      <c r="K24" t="s">
        <v>251</v>
      </c>
      <c r="L24">
        <v>4</v>
      </c>
      <c r="M24" t="s">
        <v>256</v>
      </c>
      <c r="N24" t="s">
        <v>253</v>
      </c>
      <c r="O24" t="s">
        <v>265</v>
      </c>
      <c r="P24">
        <v>200</v>
      </c>
      <c r="Q24" t="s">
        <v>255</v>
      </c>
      <c r="R24" t="s">
        <v>256</v>
      </c>
      <c r="S24" t="s">
        <v>257</v>
      </c>
      <c r="T24" t="s">
        <v>258</v>
      </c>
      <c r="U24" t="s">
        <v>39</v>
      </c>
      <c r="V24" t="s">
        <v>259</v>
      </c>
      <c r="W24" t="s">
        <v>256</v>
      </c>
      <c r="X24" t="s">
        <v>260</v>
      </c>
      <c r="Y24" t="s">
        <v>270</v>
      </c>
      <c r="Z24">
        <v>7</v>
      </c>
      <c r="AA24" t="s">
        <v>262</v>
      </c>
      <c r="AB24" t="s">
        <v>240</v>
      </c>
      <c r="AD24" t="s">
        <v>263</v>
      </c>
      <c r="AE24" s="66">
        <v>45509.244930555556</v>
      </c>
    </row>
    <row r="25" spans="2:31" x14ac:dyDescent="0.3">
      <c r="B25">
        <v>247854</v>
      </c>
      <c r="C25" t="s">
        <v>272</v>
      </c>
      <c r="D25" t="s">
        <v>245</v>
      </c>
      <c r="E25" t="s">
        <v>246</v>
      </c>
      <c r="F25" t="s">
        <v>247</v>
      </c>
      <c r="G25" t="s">
        <v>273</v>
      </c>
      <c r="H25" t="s">
        <v>309</v>
      </c>
      <c r="I25" t="s">
        <v>300</v>
      </c>
      <c r="J25" t="s">
        <v>296</v>
      </c>
      <c r="K25" t="s">
        <v>251</v>
      </c>
      <c r="L25" t="s">
        <v>269</v>
      </c>
      <c r="M25" t="s">
        <v>256</v>
      </c>
      <c r="N25" t="s">
        <v>253</v>
      </c>
      <c r="O25" t="s">
        <v>265</v>
      </c>
      <c r="P25">
        <v>250</v>
      </c>
      <c r="Q25" t="s">
        <v>255</v>
      </c>
      <c r="R25" t="s">
        <v>256</v>
      </c>
      <c r="S25" t="s">
        <v>257</v>
      </c>
      <c r="T25" t="s">
        <v>258</v>
      </c>
      <c r="U25" t="s">
        <v>277</v>
      </c>
      <c r="V25" t="s">
        <v>259</v>
      </c>
      <c r="W25" t="s">
        <v>256</v>
      </c>
      <c r="X25" t="s">
        <v>278</v>
      </c>
      <c r="Y25" t="s">
        <v>288</v>
      </c>
      <c r="Z25">
        <v>4</v>
      </c>
      <c r="AA25" t="s">
        <v>262</v>
      </c>
      <c r="AB25" t="s">
        <v>240</v>
      </c>
      <c r="AD25" t="s">
        <v>279</v>
      </c>
      <c r="AE25" s="66">
        <v>45509.244606481479</v>
      </c>
    </row>
    <row r="26" spans="2:31" x14ac:dyDescent="0.3">
      <c r="B26">
        <v>247853</v>
      </c>
      <c r="C26" t="s">
        <v>302</v>
      </c>
      <c r="D26" t="s">
        <v>245</v>
      </c>
      <c r="E26" t="s">
        <v>246</v>
      </c>
      <c r="F26" t="s">
        <v>247</v>
      </c>
      <c r="G26" t="s">
        <v>303</v>
      </c>
      <c r="H26" t="s">
        <v>310</v>
      </c>
      <c r="I26" t="s">
        <v>311</v>
      </c>
      <c r="J26" t="s">
        <v>250</v>
      </c>
      <c r="K26" t="s">
        <v>251</v>
      </c>
      <c r="L26" t="s">
        <v>269</v>
      </c>
      <c r="M26" t="s">
        <v>256</v>
      </c>
      <c r="N26" t="s">
        <v>253</v>
      </c>
      <c r="O26" t="s">
        <v>265</v>
      </c>
      <c r="P26">
        <v>200</v>
      </c>
      <c r="Q26" t="s">
        <v>255</v>
      </c>
      <c r="R26" t="s">
        <v>256</v>
      </c>
      <c r="S26" t="s">
        <v>257</v>
      </c>
      <c r="T26" t="s">
        <v>258</v>
      </c>
      <c r="U26" t="s">
        <v>39</v>
      </c>
      <c r="V26" t="s">
        <v>259</v>
      </c>
      <c r="W26" t="s">
        <v>256</v>
      </c>
      <c r="X26" t="s">
        <v>260</v>
      </c>
      <c r="Y26" t="s">
        <v>261</v>
      </c>
      <c r="Z26">
        <v>7</v>
      </c>
      <c r="AA26" t="s">
        <v>262</v>
      </c>
      <c r="AB26" t="s">
        <v>240</v>
      </c>
      <c r="AD26" t="s">
        <v>263</v>
      </c>
      <c r="AE26" s="66">
        <v>45509.243032407408</v>
      </c>
    </row>
    <row r="27" spans="2:31" x14ac:dyDescent="0.3">
      <c r="B27">
        <v>247852</v>
      </c>
      <c r="C27" t="s">
        <v>272</v>
      </c>
      <c r="D27" t="s">
        <v>245</v>
      </c>
      <c r="E27" t="s">
        <v>246</v>
      </c>
      <c r="F27" t="s">
        <v>247</v>
      </c>
      <c r="G27" t="s">
        <v>273</v>
      </c>
      <c r="H27" t="s">
        <v>312</v>
      </c>
      <c r="I27" t="s">
        <v>300</v>
      </c>
      <c r="J27" t="s">
        <v>296</v>
      </c>
      <c r="K27" t="s">
        <v>251</v>
      </c>
      <c r="L27" t="s">
        <v>269</v>
      </c>
      <c r="M27" t="s">
        <v>256</v>
      </c>
      <c r="N27" t="s">
        <v>253</v>
      </c>
      <c r="O27" t="s">
        <v>265</v>
      </c>
      <c r="P27">
        <v>250</v>
      </c>
      <c r="Q27" t="s">
        <v>255</v>
      </c>
      <c r="R27" t="s">
        <v>256</v>
      </c>
      <c r="S27" t="s">
        <v>257</v>
      </c>
      <c r="T27" t="s">
        <v>258</v>
      </c>
      <c r="U27" t="s">
        <v>277</v>
      </c>
      <c r="V27" t="s">
        <v>259</v>
      </c>
      <c r="W27" t="s">
        <v>256</v>
      </c>
      <c r="X27" t="s">
        <v>278</v>
      </c>
      <c r="Y27" t="s">
        <v>297</v>
      </c>
      <c r="Z27">
        <v>6</v>
      </c>
      <c r="AA27" t="s">
        <v>262</v>
      </c>
      <c r="AB27" t="s">
        <v>240</v>
      </c>
      <c r="AD27" t="s">
        <v>279</v>
      </c>
      <c r="AE27" s="66">
        <v>45509.242789351854</v>
      </c>
    </row>
    <row r="28" spans="2:31" x14ac:dyDescent="0.3">
      <c r="B28">
        <v>247851</v>
      </c>
      <c r="C28" t="s">
        <v>272</v>
      </c>
      <c r="D28" t="s">
        <v>245</v>
      </c>
      <c r="E28" t="s">
        <v>246</v>
      </c>
      <c r="F28" t="s">
        <v>247</v>
      </c>
      <c r="G28" t="s">
        <v>273</v>
      </c>
      <c r="H28" t="s">
        <v>313</v>
      </c>
      <c r="I28" t="s">
        <v>300</v>
      </c>
      <c r="J28" t="s">
        <v>296</v>
      </c>
      <c r="K28" t="s">
        <v>251</v>
      </c>
      <c r="L28" t="s">
        <v>269</v>
      </c>
      <c r="M28" t="s">
        <v>256</v>
      </c>
      <c r="N28" t="s">
        <v>253</v>
      </c>
      <c r="O28" t="s">
        <v>265</v>
      </c>
      <c r="P28">
        <v>250</v>
      </c>
      <c r="Q28" t="s">
        <v>255</v>
      </c>
      <c r="R28" t="s">
        <v>256</v>
      </c>
      <c r="S28" t="s">
        <v>257</v>
      </c>
      <c r="T28" t="s">
        <v>258</v>
      </c>
      <c r="U28" t="s">
        <v>277</v>
      </c>
      <c r="V28" t="s">
        <v>259</v>
      </c>
      <c r="W28" t="s">
        <v>256</v>
      </c>
      <c r="X28" t="s">
        <v>278</v>
      </c>
      <c r="Y28" t="s">
        <v>283</v>
      </c>
      <c r="Z28">
        <v>6</v>
      </c>
      <c r="AA28" t="s">
        <v>262</v>
      </c>
      <c r="AB28" t="s">
        <v>240</v>
      </c>
      <c r="AD28" t="s">
        <v>279</v>
      </c>
      <c r="AE28" s="66">
        <v>45509.241967592592</v>
      </c>
    </row>
    <row r="29" spans="2:31" x14ac:dyDescent="0.3">
      <c r="B29">
        <v>247850</v>
      </c>
      <c r="C29" t="s">
        <v>272</v>
      </c>
      <c r="D29" t="s">
        <v>245</v>
      </c>
      <c r="E29" t="s">
        <v>246</v>
      </c>
      <c r="F29" t="s">
        <v>247</v>
      </c>
      <c r="G29" t="s">
        <v>273</v>
      </c>
      <c r="H29" t="s">
        <v>314</v>
      </c>
      <c r="I29" t="s">
        <v>300</v>
      </c>
      <c r="J29" t="s">
        <v>296</v>
      </c>
      <c r="K29" t="s">
        <v>251</v>
      </c>
      <c r="L29" t="s">
        <v>269</v>
      </c>
      <c r="M29" t="s">
        <v>256</v>
      </c>
      <c r="N29" t="s">
        <v>253</v>
      </c>
      <c r="O29" t="s">
        <v>265</v>
      </c>
      <c r="P29">
        <v>250</v>
      </c>
      <c r="Q29" t="s">
        <v>255</v>
      </c>
      <c r="R29" t="s">
        <v>256</v>
      </c>
      <c r="S29" t="s">
        <v>257</v>
      </c>
      <c r="T29" t="s">
        <v>258</v>
      </c>
      <c r="U29" t="s">
        <v>277</v>
      </c>
      <c r="V29" t="s">
        <v>259</v>
      </c>
      <c r="W29" t="s">
        <v>256</v>
      </c>
      <c r="X29" t="s">
        <v>278</v>
      </c>
      <c r="Y29" t="s">
        <v>261</v>
      </c>
      <c r="Z29">
        <v>5</v>
      </c>
      <c r="AA29" t="s">
        <v>262</v>
      </c>
      <c r="AB29" t="s">
        <v>240</v>
      </c>
      <c r="AD29" t="s">
        <v>279</v>
      </c>
      <c r="AE29" s="66">
        <v>45509.241168981483</v>
      </c>
    </row>
    <row r="30" spans="2:31" x14ac:dyDescent="0.3">
      <c r="B30">
        <v>247849</v>
      </c>
      <c r="C30" t="s">
        <v>302</v>
      </c>
      <c r="D30" t="s">
        <v>245</v>
      </c>
      <c r="E30" t="s">
        <v>246</v>
      </c>
      <c r="F30" t="s">
        <v>247</v>
      </c>
      <c r="G30" t="s">
        <v>303</v>
      </c>
      <c r="H30" t="s">
        <v>315</v>
      </c>
      <c r="I30" t="s">
        <v>316</v>
      </c>
      <c r="J30" t="s">
        <v>250</v>
      </c>
      <c r="K30" t="s">
        <v>251</v>
      </c>
      <c r="L30">
        <v>5</v>
      </c>
      <c r="M30" t="s">
        <v>252</v>
      </c>
      <c r="N30" t="s">
        <v>253</v>
      </c>
      <c r="O30" t="s">
        <v>265</v>
      </c>
      <c r="P30">
        <v>200</v>
      </c>
      <c r="Q30" t="s">
        <v>255</v>
      </c>
      <c r="R30" t="s">
        <v>256</v>
      </c>
      <c r="S30" t="s">
        <v>257</v>
      </c>
      <c r="T30" t="s">
        <v>258</v>
      </c>
      <c r="U30" t="s">
        <v>39</v>
      </c>
      <c r="V30" t="s">
        <v>259</v>
      </c>
      <c r="W30" t="s">
        <v>256</v>
      </c>
      <c r="X30" t="s">
        <v>278</v>
      </c>
      <c r="Y30" t="s">
        <v>261</v>
      </c>
      <c r="Z30">
        <v>7</v>
      </c>
      <c r="AA30" t="s">
        <v>262</v>
      </c>
      <c r="AB30" t="s">
        <v>240</v>
      </c>
      <c r="AD30" t="s">
        <v>263</v>
      </c>
      <c r="AE30" s="66">
        <v>45509.239988425928</v>
      </c>
    </row>
    <row r="31" spans="2:31" x14ac:dyDescent="0.3">
      <c r="B31">
        <v>247848</v>
      </c>
      <c r="C31" t="s">
        <v>272</v>
      </c>
      <c r="D31" t="s">
        <v>245</v>
      </c>
      <c r="E31" t="s">
        <v>246</v>
      </c>
      <c r="F31" t="s">
        <v>247</v>
      </c>
      <c r="G31" t="s">
        <v>273</v>
      </c>
      <c r="H31" t="s">
        <v>317</v>
      </c>
      <c r="I31" t="s">
        <v>318</v>
      </c>
      <c r="J31" t="s">
        <v>296</v>
      </c>
      <c r="K31" t="s">
        <v>251</v>
      </c>
      <c r="L31" t="s">
        <v>269</v>
      </c>
      <c r="M31" t="s">
        <v>256</v>
      </c>
      <c r="N31" t="s">
        <v>253</v>
      </c>
      <c r="O31" t="s">
        <v>265</v>
      </c>
      <c r="P31">
        <v>250</v>
      </c>
      <c r="Q31" t="s">
        <v>255</v>
      </c>
      <c r="R31" t="s">
        <v>256</v>
      </c>
      <c r="S31" t="s">
        <v>257</v>
      </c>
      <c r="T31" t="s">
        <v>258</v>
      </c>
      <c r="U31" t="s">
        <v>277</v>
      </c>
      <c r="V31" t="s">
        <v>259</v>
      </c>
      <c r="W31" t="s">
        <v>256</v>
      </c>
      <c r="X31" t="s">
        <v>278</v>
      </c>
      <c r="Y31" t="s">
        <v>283</v>
      </c>
      <c r="Z31">
        <v>7</v>
      </c>
      <c r="AA31" t="s">
        <v>262</v>
      </c>
      <c r="AB31" t="s">
        <v>240</v>
      </c>
      <c r="AD31" t="s">
        <v>279</v>
      </c>
      <c r="AE31" s="66">
        <v>45509.239965277775</v>
      </c>
    </row>
    <row r="32" spans="2:31" x14ac:dyDescent="0.3">
      <c r="B32">
        <v>247847</v>
      </c>
      <c r="C32" t="s">
        <v>272</v>
      </c>
      <c r="D32" t="s">
        <v>245</v>
      </c>
      <c r="E32" t="s">
        <v>246</v>
      </c>
      <c r="F32" t="s">
        <v>247</v>
      </c>
      <c r="G32" t="s">
        <v>273</v>
      </c>
      <c r="H32" t="s">
        <v>319</v>
      </c>
      <c r="I32" t="s">
        <v>300</v>
      </c>
      <c r="J32" t="s">
        <v>296</v>
      </c>
      <c r="K32" t="s">
        <v>251</v>
      </c>
      <c r="L32" t="s">
        <v>269</v>
      </c>
      <c r="M32" t="s">
        <v>256</v>
      </c>
      <c r="N32" t="s">
        <v>253</v>
      </c>
      <c r="O32" t="s">
        <v>265</v>
      </c>
      <c r="P32">
        <v>250</v>
      </c>
      <c r="Q32" t="s">
        <v>255</v>
      </c>
      <c r="R32" t="s">
        <v>256</v>
      </c>
      <c r="S32" t="s">
        <v>257</v>
      </c>
      <c r="T32" t="s">
        <v>258</v>
      </c>
      <c r="U32" t="s">
        <v>277</v>
      </c>
      <c r="V32" t="s">
        <v>259</v>
      </c>
      <c r="W32" t="s">
        <v>256</v>
      </c>
      <c r="X32" t="s">
        <v>278</v>
      </c>
      <c r="Y32" t="s">
        <v>297</v>
      </c>
      <c r="Z32">
        <v>5</v>
      </c>
      <c r="AA32" t="s">
        <v>262</v>
      </c>
      <c r="AB32" t="s">
        <v>240</v>
      </c>
      <c r="AD32" t="s">
        <v>279</v>
      </c>
      <c r="AE32" s="66">
        <v>45509.239085648151</v>
      </c>
    </row>
    <row r="33" spans="2:31" x14ac:dyDescent="0.3">
      <c r="B33">
        <v>247846</v>
      </c>
      <c r="C33" t="s">
        <v>302</v>
      </c>
      <c r="D33" t="s">
        <v>245</v>
      </c>
      <c r="E33" t="s">
        <v>246</v>
      </c>
      <c r="F33" t="s">
        <v>247</v>
      </c>
      <c r="G33" t="s">
        <v>303</v>
      </c>
      <c r="H33" t="s">
        <v>320</v>
      </c>
      <c r="I33" t="s">
        <v>321</v>
      </c>
      <c r="J33" t="s">
        <v>250</v>
      </c>
      <c r="K33" t="s">
        <v>251</v>
      </c>
      <c r="L33">
        <v>4</v>
      </c>
      <c r="M33" t="s">
        <v>256</v>
      </c>
      <c r="N33" t="s">
        <v>253</v>
      </c>
      <c r="O33" t="s">
        <v>254</v>
      </c>
      <c r="P33">
        <v>200</v>
      </c>
      <c r="Q33" t="s">
        <v>255</v>
      </c>
      <c r="R33" t="s">
        <v>256</v>
      </c>
      <c r="S33" t="s">
        <v>257</v>
      </c>
      <c r="T33" t="s">
        <v>258</v>
      </c>
      <c r="U33" t="s">
        <v>39</v>
      </c>
      <c r="V33" t="s">
        <v>259</v>
      </c>
      <c r="W33" t="s">
        <v>256</v>
      </c>
      <c r="X33" t="s">
        <v>260</v>
      </c>
      <c r="Y33" t="s">
        <v>270</v>
      </c>
      <c r="Z33">
        <v>7</v>
      </c>
      <c r="AA33" t="s">
        <v>262</v>
      </c>
      <c r="AB33" t="s">
        <v>240</v>
      </c>
      <c r="AD33" t="s">
        <v>263</v>
      </c>
      <c r="AE33" s="66">
        <v>45509.237916666665</v>
      </c>
    </row>
    <row r="34" spans="2:31" x14ac:dyDescent="0.3">
      <c r="B34">
        <v>247845</v>
      </c>
      <c r="C34" t="s">
        <v>272</v>
      </c>
      <c r="D34" t="s">
        <v>245</v>
      </c>
      <c r="E34" t="s">
        <v>246</v>
      </c>
      <c r="F34" t="s">
        <v>247</v>
      </c>
      <c r="G34" t="s">
        <v>273</v>
      </c>
      <c r="H34" t="s">
        <v>322</v>
      </c>
      <c r="I34" t="s">
        <v>323</v>
      </c>
      <c r="J34" t="s">
        <v>296</v>
      </c>
      <c r="K34" t="s">
        <v>251</v>
      </c>
      <c r="L34" t="s">
        <v>269</v>
      </c>
      <c r="M34" t="s">
        <v>256</v>
      </c>
      <c r="N34" t="s">
        <v>253</v>
      </c>
      <c r="O34" t="s">
        <v>265</v>
      </c>
      <c r="P34">
        <v>250</v>
      </c>
      <c r="Q34" t="s">
        <v>255</v>
      </c>
      <c r="R34" t="s">
        <v>256</v>
      </c>
      <c r="S34" t="s">
        <v>257</v>
      </c>
      <c r="T34" t="s">
        <v>258</v>
      </c>
      <c r="U34" t="s">
        <v>277</v>
      </c>
      <c r="V34" t="s">
        <v>259</v>
      </c>
      <c r="W34" t="s">
        <v>256</v>
      </c>
      <c r="X34" t="s">
        <v>278</v>
      </c>
      <c r="Y34" t="s">
        <v>283</v>
      </c>
      <c r="Z34">
        <v>6</v>
      </c>
      <c r="AA34" t="s">
        <v>262</v>
      </c>
      <c r="AB34" t="s">
        <v>240</v>
      </c>
      <c r="AD34" t="s">
        <v>279</v>
      </c>
      <c r="AE34" s="66">
        <v>45509.236076388886</v>
      </c>
    </row>
    <row r="35" spans="2:31" x14ac:dyDescent="0.3">
      <c r="B35">
        <v>247844</v>
      </c>
      <c r="C35" t="s">
        <v>272</v>
      </c>
      <c r="D35" t="s">
        <v>245</v>
      </c>
      <c r="E35" t="s">
        <v>246</v>
      </c>
      <c r="F35" t="s">
        <v>247</v>
      </c>
      <c r="G35" t="s">
        <v>273</v>
      </c>
      <c r="H35" t="s">
        <v>324</v>
      </c>
      <c r="I35" t="s">
        <v>318</v>
      </c>
      <c r="J35" t="s">
        <v>296</v>
      </c>
      <c r="K35" t="s">
        <v>251</v>
      </c>
      <c r="L35" t="s">
        <v>269</v>
      </c>
      <c r="M35" t="s">
        <v>256</v>
      </c>
      <c r="N35" t="s">
        <v>325</v>
      </c>
      <c r="O35" t="s">
        <v>265</v>
      </c>
      <c r="P35">
        <v>250</v>
      </c>
      <c r="Q35" t="s">
        <v>255</v>
      </c>
      <c r="R35" t="s">
        <v>256</v>
      </c>
      <c r="S35" t="s">
        <v>257</v>
      </c>
      <c r="T35" t="s">
        <v>258</v>
      </c>
      <c r="U35" t="s">
        <v>277</v>
      </c>
      <c r="V35" t="s">
        <v>259</v>
      </c>
      <c r="W35" t="s">
        <v>256</v>
      </c>
      <c r="X35" t="s">
        <v>260</v>
      </c>
      <c r="Y35" t="s">
        <v>261</v>
      </c>
      <c r="Z35">
        <v>5</v>
      </c>
      <c r="AA35" t="s">
        <v>262</v>
      </c>
      <c r="AB35" t="s">
        <v>240</v>
      </c>
      <c r="AD35" t="s">
        <v>279</v>
      </c>
      <c r="AE35" s="66">
        <v>45509.23510416667</v>
      </c>
    </row>
    <row r="36" spans="2:31" x14ac:dyDescent="0.3">
      <c r="B36">
        <v>247843</v>
      </c>
      <c r="C36" t="s">
        <v>326</v>
      </c>
      <c r="D36" t="s">
        <v>245</v>
      </c>
      <c r="E36" t="s">
        <v>246</v>
      </c>
      <c r="F36" t="s">
        <v>247</v>
      </c>
      <c r="G36" t="s">
        <v>327</v>
      </c>
      <c r="H36" t="s">
        <v>328</v>
      </c>
      <c r="I36" t="s">
        <v>329</v>
      </c>
      <c r="J36" t="s">
        <v>250</v>
      </c>
      <c r="K36" t="s">
        <v>251</v>
      </c>
      <c r="L36" t="s">
        <v>269</v>
      </c>
      <c r="M36" t="s">
        <v>256</v>
      </c>
      <c r="N36" t="s">
        <v>253</v>
      </c>
      <c r="O36" t="s">
        <v>265</v>
      </c>
      <c r="P36">
        <v>400</v>
      </c>
      <c r="Q36" t="s">
        <v>255</v>
      </c>
      <c r="R36" t="s">
        <v>256</v>
      </c>
      <c r="S36" t="s">
        <v>257</v>
      </c>
      <c r="T36" t="s">
        <v>258</v>
      </c>
      <c r="U36" t="s">
        <v>277</v>
      </c>
      <c r="V36" t="s">
        <v>259</v>
      </c>
      <c r="W36" t="s">
        <v>256</v>
      </c>
      <c r="X36" t="s">
        <v>278</v>
      </c>
      <c r="Y36" t="s">
        <v>261</v>
      </c>
      <c r="Z36">
        <v>5</v>
      </c>
      <c r="AA36" t="s">
        <v>262</v>
      </c>
      <c r="AB36" t="s">
        <v>240</v>
      </c>
      <c r="AD36" t="s">
        <v>330</v>
      </c>
      <c r="AE36" s="66">
        <v>45509.234699074077</v>
      </c>
    </row>
    <row r="37" spans="2:31" x14ac:dyDescent="0.3">
      <c r="B37">
        <v>247842</v>
      </c>
      <c r="C37" t="s">
        <v>302</v>
      </c>
      <c r="D37" t="s">
        <v>245</v>
      </c>
      <c r="E37" t="s">
        <v>246</v>
      </c>
      <c r="F37" t="s">
        <v>247</v>
      </c>
      <c r="G37" t="s">
        <v>303</v>
      </c>
      <c r="H37" t="s">
        <v>331</v>
      </c>
      <c r="I37" t="s">
        <v>332</v>
      </c>
      <c r="J37" t="s">
        <v>250</v>
      </c>
      <c r="K37" t="s">
        <v>251</v>
      </c>
      <c r="L37">
        <v>4</v>
      </c>
      <c r="M37" t="s">
        <v>256</v>
      </c>
      <c r="N37" t="s">
        <v>253</v>
      </c>
      <c r="O37" t="s">
        <v>265</v>
      </c>
      <c r="P37">
        <v>200</v>
      </c>
      <c r="Q37" t="s">
        <v>255</v>
      </c>
      <c r="R37" t="s">
        <v>256</v>
      </c>
      <c r="S37" t="s">
        <v>257</v>
      </c>
      <c r="T37" t="s">
        <v>258</v>
      </c>
      <c r="U37" t="s">
        <v>39</v>
      </c>
      <c r="V37" t="s">
        <v>259</v>
      </c>
      <c r="W37" t="s">
        <v>256</v>
      </c>
      <c r="X37" t="s">
        <v>278</v>
      </c>
      <c r="Y37" t="s">
        <v>270</v>
      </c>
      <c r="Z37">
        <v>6</v>
      </c>
      <c r="AA37" t="s">
        <v>262</v>
      </c>
      <c r="AB37" t="s">
        <v>240</v>
      </c>
      <c r="AD37" t="s">
        <v>263</v>
      </c>
      <c r="AE37" s="66">
        <v>45509.233981481484</v>
      </c>
    </row>
    <row r="38" spans="2:31" x14ac:dyDescent="0.3">
      <c r="B38">
        <v>247841</v>
      </c>
      <c r="C38" t="s">
        <v>272</v>
      </c>
      <c r="D38" t="s">
        <v>245</v>
      </c>
      <c r="E38" t="s">
        <v>246</v>
      </c>
      <c r="F38" t="s">
        <v>247</v>
      </c>
      <c r="G38" t="s">
        <v>273</v>
      </c>
      <c r="H38" t="s">
        <v>333</v>
      </c>
      <c r="I38" t="s">
        <v>300</v>
      </c>
      <c r="J38" t="s">
        <v>296</v>
      </c>
      <c r="K38" t="s">
        <v>251</v>
      </c>
      <c r="L38" t="s">
        <v>269</v>
      </c>
      <c r="M38" t="s">
        <v>256</v>
      </c>
      <c r="N38" t="s">
        <v>253</v>
      </c>
      <c r="O38" t="s">
        <v>265</v>
      </c>
      <c r="P38">
        <v>250</v>
      </c>
      <c r="Q38" t="s">
        <v>255</v>
      </c>
      <c r="R38" t="s">
        <v>256</v>
      </c>
      <c r="S38" t="s">
        <v>257</v>
      </c>
      <c r="T38" t="s">
        <v>258</v>
      </c>
      <c r="U38" t="s">
        <v>277</v>
      </c>
      <c r="V38" t="s">
        <v>259</v>
      </c>
      <c r="W38" t="s">
        <v>256</v>
      </c>
      <c r="X38" t="s">
        <v>278</v>
      </c>
      <c r="Y38" t="s">
        <v>283</v>
      </c>
      <c r="Z38">
        <v>6</v>
      </c>
      <c r="AA38" t="s">
        <v>262</v>
      </c>
      <c r="AB38" t="s">
        <v>240</v>
      </c>
      <c r="AD38" t="s">
        <v>279</v>
      </c>
      <c r="AE38" s="66">
        <v>45509.233634259261</v>
      </c>
    </row>
    <row r="39" spans="2:31" x14ac:dyDescent="0.3">
      <c r="B39">
        <v>247840</v>
      </c>
      <c r="C39" t="s">
        <v>326</v>
      </c>
      <c r="D39" t="s">
        <v>245</v>
      </c>
      <c r="E39" t="s">
        <v>246</v>
      </c>
      <c r="F39" t="s">
        <v>247</v>
      </c>
      <c r="G39" t="s">
        <v>327</v>
      </c>
      <c r="H39" t="s">
        <v>334</v>
      </c>
      <c r="I39" t="s">
        <v>329</v>
      </c>
      <c r="J39" t="s">
        <v>250</v>
      </c>
      <c r="K39" t="s">
        <v>251</v>
      </c>
      <c r="L39" t="s">
        <v>269</v>
      </c>
      <c r="M39" t="s">
        <v>256</v>
      </c>
      <c r="N39" t="s">
        <v>253</v>
      </c>
      <c r="O39" t="s">
        <v>265</v>
      </c>
      <c r="P39">
        <v>400</v>
      </c>
      <c r="Q39" t="s">
        <v>255</v>
      </c>
      <c r="R39" t="s">
        <v>256</v>
      </c>
      <c r="S39" t="s">
        <v>257</v>
      </c>
      <c r="T39" t="s">
        <v>258</v>
      </c>
      <c r="U39" t="s">
        <v>277</v>
      </c>
      <c r="V39" t="s">
        <v>259</v>
      </c>
      <c r="W39" t="s">
        <v>256</v>
      </c>
      <c r="X39" t="s">
        <v>278</v>
      </c>
      <c r="Y39" t="s">
        <v>266</v>
      </c>
      <c r="Z39">
        <v>5</v>
      </c>
      <c r="AA39" t="s">
        <v>262</v>
      </c>
      <c r="AB39" t="s">
        <v>240</v>
      </c>
      <c r="AD39" t="s">
        <v>330</v>
      </c>
      <c r="AE39" s="66">
        <v>45509.232592592591</v>
      </c>
    </row>
    <row r="40" spans="2:31" x14ac:dyDescent="0.3">
      <c r="B40">
        <v>247839</v>
      </c>
      <c r="C40" t="s">
        <v>272</v>
      </c>
      <c r="D40" t="s">
        <v>245</v>
      </c>
      <c r="E40" t="s">
        <v>246</v>
      </c>
      <c r="F40" t="s">
        <v>247</v>
      </c>
      <c r="G40" t="s">
        <v>273</v>
      </c>
      <c r="H40" t="s">
        <v>335</v>
      </c>
      <c r="I40" t="s">
        <v>318</v>
      </c>
      <c r="J40" t="s">
        <v>250</v>
      </c>
      <c r="K40" t="s">
        <v>251</v>
      </c>
      <c r="L40" t="s">
        <v>269</v>
      </c>
      <c r="M40" t="s">
        <v>256</v>
      </c>
      <c r="N40" t="s">
        <v>253</v>
      </c>
      <c r="O40" t="s">
        <v>265</v>
      </c>
      <c r="P40">
        <v>250</v>
      </c>
      <c r="Q40" t="s">
        <v>255</v>
      </c>
      <c r="R40" t="s">
        <v>256</v>
      </c>
      <c r="S40" t="s">
        <v>257</v>
      </c>
      <c r="T40" t="s">
        <v>258</v>
      </c>
      <c r="U40" t="s">
        <v>277</v>
      </c>
      <c r="V40" t="s">
        <v>259</v>
      </c>
      <c r="W40" t="s">
        <v>256</v>
      </c>
      <c r="X40" t="s">
        <v>278</v>
      </c>
      <c r="Y40" t="s">
        <v>270</v>
      </c>
      <c r="Z40">
        <v>6</v>
      </c>
      <c r="AA40" t="s">
        <v>262</v>
      </c>
      <c r="AB40" t="s">
        <v>240</v>
      </c>
      <c r="AD40" t="s">
        <v>279</v>
      </c>
      <c r="AE40" s="66">
        <v>45509.231851851851</v>
      </c>
    </row>
    <row r="41" spans="2:31" x14ac:dyDescent="0.3">
      <c r="B41">
        <v>247838</v>
      </c>
      <c r="C41" t="s">
        <v>302</v>
      </c>
      <c r="D41" t="s">
        <v>245</v>
      </c>
      <c r="E41" t="s">
        <v>246</v>
      </c>
      <c r="F41" t="s">
        <v>247</v>
      </c>
      <c r="G41" t="s">
        <v>303</v>
      </c>
      <c r="H41" t="s">
        <v>336</v>
      </c>
      <c r="I41" t="s">
        <v>337</v>
      </c>
      <c r="J41" t="s">
        <v>250</v>
      </c>
      <c r="K41" t="s">
        <v>251</v>
      </c>
      <c r="L41">
        <v>5</v>
      </c>
      <c r="M41" t="s">
        <v>252</v>
      </c>
      <c r="N41" t="s">
        <v>253</v>
      </c>
      <c r="O41" t="s">
        <v>265</v>
      </c>
      <c r="Q41" t="s">
        <v>255</v>
      </c>
      <c r="R41" t="s">
        <v>256</v>
      </c>
      <c r="S41" t="s">
        <v>257</v>
      </c>
      <c r="T41" t="s">
        <v>258</v>
      </c>
      <c r="U41" t="s">
        <v>39</v>
      </c>
      <c r="V41" t="s">
        <v>259</v>
      </c>
      <c r="W41" t="s">
        <v>256</v>
      </c>
      <c r="X41" t="s">
        <v>278</v>
      </c>
      <c r="Y41" t="s">
        <v>270</v>
      </c>
      <c r="Z41">
        <v>6</v>
      </c>
      <c r="AA41" t="s">
        <v>262</v>
      </c>
      <c r="AB41" t="s">
        <v>240</v>
      </c>
      <c r="AD41" t="s">
        <v>263</v>
      </c>
      <c r="AE41" s="66">
        <v>45509.231828703705</v>
      </c>
    </row>
    <row r="42" spans="2:31" x14ac:dyDescent="0.3">
      <c r="B42">
        <v>247838</v>
      </c>
      <c r="C42" t="s">
        <v>302</v>
      </c>
      <c r="D42" t="s">
        <v>245</v>
      </c>
      <c r="E42" t="s">
        <v>246</v>
      </c>
      <c r="F42" t="s">
        <v>247</v>
      </c>
      <c r="G42" t="s">
        <v>303</v>
      </c>
      <c r="H42" t="s">
        <v>336</v>
      </c>
      <c r="I42" t="s">
        <v>337</v>
      </c>
      <c r="J42" t="s">
        <v>250</v>
      </c>
      <c r="K42" t="s">
        <v>251</v>
      </c>
      <c r="L42">
        <v>5</v>
      </c>
      <c r="M42" t="s">
        <v>252</v>
      </c>
      <c r="N42" t="s">
        <v>253</v>
      </c>
      <c r="O42" t="s">
        <v>265</v>
      </c>
      <c r="Q42" t="s">
        <v>255</v>
      </c>
      <c r="R42" t="s">
        <v>256</v>
      </c>
      <c r="S42" t="s">
        <v>257</v>
      </c>
      <c r="T42" t="s">
        <v>258</v>
      </c>
      <c r="U42" t="s">
        <v>39</v>
      </c>
      <c r="V42" t="s">
        <v>259</v>
      </c>
      <c r="W42" t="s">
        <v>256</v>
      </c>
      <c r="X42" t="s">
        <v>278</v>
      </c>
      <c r="Y42" t="s">
        <v>270</v>
      </c>
      <c r="Z42">
        <v>6</v>
      </c>
      <c r="AA42" t="s">
        <v>262</v>
      </c>
      <c r="AB42" t="s">
        <v>240</v>
      </c>
      <c r="AD42" t="s">
        <v>263</v>
      </c>
      <c r="AE42" s="66">
        <v>45509.231828703705</v>
      </c>
    </row>
    <row r="43" spans="2:31" x14ac:dyDescent="0.3">
      <c r="B43">
        <v>247837</v>
      </c>
      <c r="C43" t="s">
        <v>326</v>
      </c>
      <c r="D43" t="s">
        <v>245</v>
      </c>
      <c r="E43" t="s">
        <v>246</v>
      </c>
      <c r="F43" t="s">
        <v>247</v>
      </c>
      <c r="G43" t="s">
        <v>327</v>
      </c>
      <c r="H43" t="s">
        <v>338</v>
      </c>
      <c r="I43" t="s">
        <v>339</v>
      </c>
      <c r="J43" t="s">
        <v>250</v>
      </c>
      <c r="K43" t="s">
        <v>251</v>
      </c>
      <c r="L43" t="s">
        <v>269</v>
      </c>
      <c r="M43" t="s">
        <v>256</v>
      </c>
      <c r="N43" t="s">
        <v>253</v>
      </c>
      <c r="O43" t="s">
        <v>265</v>
      </c>
      <c r="P43">
        <v>400</v>
      </c>
      <c r="Q43" t="s">
        <v>255</v>
      </c>
      <c r="R43" t="s">
        <v>256</v>
      </c>
      <c r="S43" t="s">
        <v>257</v>
      </c>
      <c r="T43" t="s">
        <v>258</v>
      </c>
      <c r="U43" t="s">
        <v>277</v>
      </c>
      <c r="V43" t="s">
        <v>259</v>
      </c>
      <c r="W43" t="s">
        <v>256</v>
      </c>
      <c r="X43" t="s">
        <v>278</v>
      </c>
      <c r="Y43" t="s">
        <v>261</v>
      </c>
      <c r="Z43">
        <v>4</v>
      </c>
      <c r="AA43" t="s">
        <v>262</v>
      </c>
      <c r="AB43" t="s">
        <v>240</v>
      </c>
      <c r="AD43" t="s">
        <v>330</v>
      </c>
      <c r="AE43" s="66">
        <v>45509.231307870374</v>
      </c>
    </row>
    <row r="44" spans="2:31" x14ac:dyDescent="0.3">
      <c r="B44">
        <v>247836</v>
      </c>
      <c r="C44" t="s">
        <v>272</v>
      </c>
      <c r="D44" t="s">
        <v>245</v>
      </c>
      <c r="E44" t="s">
        <v>246</v>
      </c>
      <c r="F44" t="s">
        <v>247</v>
      </c>
      <c r="G44" t="s">
        <v>273</v>
      </c>
      <c r="H44" t="s">
        <v>340</v>
      </c>
      <c r="I44" t="s">
        <v>300</v>
      </c>
      <c r="J44" t="s">
        <v>296</v>
      </c>
      <c r="K44" t="s">
        <v>251</v>
      </c>
      <c r="L44" t="s">
        <v>269</v>
      </c>
      <c r="M44" t="s">
        <v>256</v>
      </c>
      <c r="N44" t="s">
        <v>253</v>
      </c>
      <c r="O44" t="s">
        <v>265</v>
      </c>
      <c r="P44">
        <v>250</v>
      </c>
      <c r="Q44" t="s">
        <v>255</v>
      </c>
      <c r="R44" t="s">
        <v>256</v>
      </c>
      <c r="S44" t="s">
        <v>257</v>
      </c>
      <c r="T44" t="s">
        <v>258</v>
      </c>
      <c r="U44" t="s">
        <v>277</v>
      </c>
      <c r="V44" t="s">
        <v>259</v>
      </c>
      <c r="W44" t="s">
        <v>256</v>
      </c>
      <c r="X44" t="s">
        <v>278</v>
      </c>
      <c r="Y44" t="s">
        <v>283</v>
      </c>
      <c r="Z44">
        <v>6</v>
      </c>
      <c r="AA44" t="s">
        <v>262</v>
      </c>
      <c r="AB44" t="s">
        <v>240</v>
      </c>
      <c r="AD44" t="s">
        <v>279</v>
      </c>
      <c r="AE44" s="66">
        <v>45509.231134259258</v>
      </c>
    </row>
    <row r="45" spans="2:31" x14ac:dyDescent="0.3">
      <c r="B45">
        <v>247835</v>
      </c>
      <c r="C45" t="s">
        <v>302</v>
      </c>
      <c r="D45" t="s">
        <v>245</v>
      </c>
      <c r="E45" t="s">
        <v>246</v>
      </c>
      <c r="F45" t="s">
        <v>247</v>
      </c>
      <c r="G45" t="s">
        <v>303</v>
      </c>
      <c r="H45" t="s">
        <v>341</v>
      </c>
      <c r="I45" t="s">
        <v>342</v>
      </c>
      <c r="J45" t="s">
        <v>250</v>
      </c>
      <c r="K45" t="s">
        <v>251</v>
      </c>
      <c r="L45">
        <v>5</v>
      </c>
      <c r="M45" t="s">
        <v>256</v>
      </c>
      <c r="N45" t="s">
        <v>253</v>
      </c>
      <c r="O45" t="s">
        <v>265</v>
      </c>
      <c r="P45">
        <v>200</v>
      </c>
      <c r="Q45" t="s">
        <v>255</v>
      </c>
      <c r="R45" t="s">
        <v>256</v>
      </c>
      <c r="S45" t="s">
        <v>257</v>
      </c>
      <c r="T45" t="s">
        <v>258</v>
      </c>
      <c r="U45" t="s">
        <v>39</v>
      </c>
      <c r="V45" t="s">
        <v>259</v>
      </c>
      <c r="W45" t="s">
        <v>256</v>
      </c>
      <c r="X45" t="s">
        <v>260</v>
      </c>
      <c r="Y45" t="s">
        <v>261</v>
      </c>
      <c r="Z45">
        <v>7</v>
      </c>
      <c r="AA45" t="s">
        <v>262</v>
      </c>
      <c r="AB45" t="s">
        <v>240</v>
      </c>
      <c r="AD45" t="s">
        <v>263</v>
      </c>
      <c r="AE45" s="66">
        <v>45509.230208333334</v>
      </c>
    </row>
    <row r="46" spans="2:31" x14ac:dyDescent="0.3">
      <c r="B46">
        <v>247834</v>
      </c>
      <c r="C46" t="s">
        <v>272</v>
      </c>
      <c r="D46" t="s">
        <v>245</v>
      </c>
      <c r="E46" t="s">
        <v>246</v>
      </c>
      <c r="F46" t="s">
        <v>247</v>
      </c>
      <c r="G46" t="s">
        <v>273</v>
      </c>
      <c r="H46" t="s">
        <v>343</v>
      </c>
      <c r="I46" t="s">
        <v>318</v>
      </c>
      <c r="J46" t="s">
        <v>296</v>
      </c>
      <c r="K46" t="s">
        <v>251</v>
      </c>
      <c r="L46" t="s">
        <v>269</v>
      </c>
      <c r="M46" t="s">
        <v>256</v>
      </c>
      <c r="N46" t="s">
        <v>253</v>
      </c>
      <c r="O46" t="s">
        <v>265</v>
      </c>
      <c r="P46">
        <v>250</v>
      </c>
      <c r="Q46" t="s">
        <v>255</v>
      </c>
      <c r="R46" t="s">
        <v>256</v>
      </c>
      <c r="S46" t="s">
        <v>257</v>
      </c>
      <c r="T46" t="s">
        <v>258</v>
      </c>
      <c r="U46" t="s">
        <v>277</v>
      </c>
      <c r="V46" t="s">
        <v>259</v>
      </c>
      <c r="W46" t="s">
        <v>256</v>
      </c>
      <c r="X46" t="s">
        <v>260</v>
      </c>
      <c r="Y46" t="s">
        <v>261</v>
      </c>
      <c r="Z46">
        <v>5</v>
      </c>
      <c r="AA46" t="s">
        <v>262</v>
      </c>
      <c r="AB46" t="s">
        <v>240</v>
      </c>
      <c r="AD46" t="s">
        <v>279</v>
      </c>
      <c r="AE46" s="66">
        <v>45509.229178240741</v>
      </c>
    </row>
    <row r="47" spans="2:31" x14ac:dyDescent="0.3">
      <c r="B47">
        <v>247833</v>
      </c>
      <c r="C47" t="s">
        <v>326</v>
      </c>
      <c r="D47" t="s">
        <v>245</v>
      </c>
      <c r="E47" t="s">
        <v>246</v>
      </c>
      <c r="F47" t="s">
        <v>247</v>
      </c>
      <c r="G47" t="s">
        <v>327</v>
      </c>
      <c r="H47" t="s">
        <v>344</v>
      </c>
      <c r="I47" t="s">
        <v>329</v>
      </c>
      <c r="J47" t="s">
        <v>250</v>
      </c>
      <c r="K47" t="s">
        <v>251</v>
      </c>
      <c r="L47" t="s">
        <v>269</v>
      </c>
      <c r="M47" t="s">
        <v>256</v>
      </c>
      <c r="N47" t="s">
        <v>253</v>
      </c>
      <c r="O47" t="s">
        <v>265</v>
      </c>
      <c r="P47">
        <v>400</v>
      </c>
      <c r="Q47" t="s">
        <v>255</v>
      </c>
      <c r="R47" t="s">
        <v>256</v>
      </c>
      <c r="S47" t="s">
        <v>257</v>
      </c>
      <c r="T47" t="s">
        <v>258</v>
      </c>
      <c r="U47" t="s">
        <v>277</v>
      </c>
      <c r="V47" t="s">
        <v>259</v>
      </c>
      <c r="W47" t="s">
        <v>256</v>
      </c>
      <c r="X47" t="s">
        <v>278</v>
      </c>
      <c r="Y47" t="s">
        <v>261</v>
      </c>
      <c r="Z47">
        <v>3</v>
      </c>
      <c r="AA47" t="s">
        <v>262</v>
      </c>
      <c r="AB47" t="s">
        <v>240</v>
      </c>
      <c r="AD47" t="s">
        <v>330</v>
      </c>
      <c r="AE47" s="66">
        <v>45509.228935185187</v>
      </c>
    </row>
    <row r="48" spans="2:31" x14ac:dyDescent="0.3">
      <c r="B48">
        <v>247832</v>
      </c>
      <c r="C48" t="s">
        <v>302</v>
      </c>
      <c r="D48" t="s">
        <v>245</v>
      </c>
      <c r="E48" t="s">
        <v>246</v>
      </c>
      <c r="F48" t="s">
        <v>247</v>
      </c>
      <c r="G48" t="s">
        <v>303</v>
      </c>
      <c r="H48" t="s">
        <v>345</v>
      </c>
      <c r="I48" t="s">
        <v>346</v>
      </c>
      <c r="J48" t="s">
        <v>250</v>
      </c>
      <c r="K48" t="s">
        <v>251</v>
      </c>
      <c r="L48">
        <v>4</v>
      </c>
      <c r="M48" t="s">
        <v>256</v>
      </c>
      <c r="N48" t="s">
        <v>253</v>
      </c>
      <c r="O48" t="s">
        <v>265</v>
      </c>
      <c r="P48">
        <v>200</v>
      </c>
      <c r="Q48" t="s">
        <v>255</v>
      </c>
      <c r="R48" t="s">
        <v>256</v>
      </c>
      <c r="S48" t="s">
        <v>257</v>
      </c>
      <c r="T48" t="s">
        <v>258</v>
      </c>
      <c r="U48" t="s">
        <v>39</v>
      </c>
      <c r="V48" t="s">
        <v>259</v>
      </c>
      <c r="W48" t="s">
        <v>256</v>
      </c>
      <c r="X48" t="s">
        <v>260</v>
      </c>
      <c r="Y48" t="s">
        <v>261</v>
      </c>
      <c r="Z48">
        <v>8</v>
      </c>
      <c r="AA48" t="s">
        <v>262</v>
      </c>
      <c r="AB48" t="s">
        <v>240</v>
      </c>
      <c r="AD48" t="s">
        <v>263</v>
      </c>
      <c r="AE48" s="66">
        <v>45509.227638888886</v>
      </c>
    </row>
    <row r="49" spans="2:31" x14ac:dyDescent="0.3">
      <c r="B49">
        <v>247831</v>
      </c>
      <c r="C49" t="s">
        <v>272</v>
      </c>
      <c r="D49" t="s">
        <v>245</v>
      </c>
      <c r="E49" t="s">
        <v>246</v>
      </c>
      <c r="F49" t="s">
        <v>247</v>
      </c>
      <c r="G49" t="s">
        <v>273</v>
      </c>
      <c r="H49" t="s">
        <v>347</v>
      </c>
      <c r="I49" t="s">
        <v>348</v>
      </c>
      <c r="J49" t="s">
        <v>296</v>
      </c>
      <c r="K49" t="s">
        <v>251</v>
      </c>
      <c r="L49" t="s">
        <v>269</v>
      </c>
      <c r="M49" t="s">
        <v>256</v>
      </c>
      <c r="N49" t="s">
        <v>253</v>
      </c>
      <c r="O49" t="s">
        <v>265</v>
      </c>
      <c r="P49">
        <v>250</v>
      </c>
      <c r="Q49" t="s">
        <v>255</v>
      </c>
      <c r="R49" t="s">
        <v>256</v>
      </c>
      <c r="S49" t="s">
        <v>257</v>
      </c>
      <c r="T49" t="s">
        <v>258</v>
      </c>
      <c r="U49" t="s">
        <v>277</v>
      </c>
      <c r="V49" t="s">
        <v>259</v>
      </c>
      <c r="W49" t="s">
        <v>256</v>
      </c>
      <c r="X49" t="s">
        <v>278</v>
      </c>
      <c r="Y49" t="s">
        <v>283</v>
      </c>
      <c r="Z49">
        <v>6</v>
      </c>
      <c r="AA49" t="s">
        <v>262</v>
      </c>
      <c r="AB49" t="s">
        <v>240</v>
      </c>
      <c r="AD49" t="s">
        <v>279</v>
      </c>
      <c r="AE49" s="66">
        <v>45509.227372685185</v>
      </c>
    </row>
    <row r="50" spans="2:31" x14ac:dyDescent="0.3">
      <c r="B50">
        <v>247830</v>
      </c>
      <c r="C50" t="s">
        <v>272</v>
      </c>
      <c r="D50" t="s">
        <v>245</v>
      </c>
      <c r="E50" t="s">
        <v>246</v>
      </c>
      <c r="F50" t="s">
        <v>247</v>
      </c>
      <c r="G50" t="s">
        <v>273</v>
      </c>
      <c r="H50" t="s">
        <v>349</v>
      </c>
      <c r="I50" t="s">
        <v>300</v>
      </c>
      <c r="J50" t="s">
        <v>296</v>
      </c>
      <c r="K50" t="s">
        <v>251</v>
      </c>
      <c r="L50" t="s">
        <v>269</v>
      </c>
      <c r="M50" t="s">
        <v>256</v>
      </c>
      <c r="N50" t="s">
        <v>253</v>
      </c>
      <c r="O50" t="s">
        <v>265</v>
      </c>
      <c r="P50">
        <v>250</v>
      </c>
      <c r="Q50" t="s">
        <v>255</v>
      </c>
      <c r="R50" t="s">
        <v>256</v>
      </c>
      <c r="S50" t="s">
        <v>257</v>
      </c>
      <c r="T50" t="s">
        <v>258</v>
      </c>
      <c r="U50" t="s">
        <v>277</v>
      </c>
      <c r="V50" t="s">
        <v>259</v>
      </c>
      <c r="W50" t="s">
        <v>256</v>
      </c>
      <c r="X50" t="s">
        <v>278</v>
      </c>
      <c r="Y50" t="s">
        <v>283</v>
      </c>
      <c r="Z50">
        <v>5</v>
      </c>
      <c r="AA50" t="s">
        <v>262</v>
      </c>
      <c r="AB50" t="s">
        <v>240</v>
      </c>
      <c r="AD50" t="s">
        <v>279</v>
      </c>
      <c r="AE50" s="66">
        <v>45509.226736111108</v>
      </c>
    </row>
    <row r="51" spans="2:31" x14ac:dyDescent="0.3">
      <c r="B51">
        <v>247829</v>
      </c>
      <c r="C51" t="s">
        <v>326</v>
      </c>
      <c r="D51" t="s">
        <v>245</v>
      </c>
      <c r="E51" t="s">
        <v>246</v>
      </c>
      <c r="F51" t="s">
        <v>247</v>
      </c>
      <c r="G51" t="s">
        <v>327</v>
      </c>
      <c r="H51" t="s">
        <v>350</v>
      </c>
      <c r="I51" t="s">
        <v>351</v>
      </c>
      <c r="J51" t="s">
        <v>250</v>
      </c>
      <c r="K51" t="s">
        <v>251</v>
      </c>
      <c r="L51" t="s">
        <v>269</v>
      </c>
      <c r="M51" t="s">
        <v>256</v>
      </c>
      <c r="N51" t="s">
        <v>253</v>
      </c>
      <c r="O51" t="s">
        <v>265</v>
      </c>
      <c r="P51">
        <v>400</v>
      </c>
      <c r="Q51" t="s">
        <v>255</v>
      </c>
      <c r="R51" t="s">
        <v>256</v>
      </c>
      <c r="S51" t="s">
        <v>257</v>
      </c>
      <c r="T51" t="s">
        <v>258</v>
      </c>
      <c r="U51" t="s">
        <v>277</v>
      </c>
      <c r="V51" t="s">
        <v>259</v>
      </c>
      <c r="W51" t="s">
        <v>256</v>
      </c>
      <c r="X51" t="s">
        <v>260</v>
      </c>
      <c r="Y51" t="s">
        <v>261</v>
      </c>
      <c r="Z51">
        <v>5</v>
      </c>
      <c r="AA51" t="s">
        <v>262</v>
      </c>
      <c r="AB51" t="s">
        <v>240</v>
      </c>
      <c r="AD51" t="s">
        <v>330</v>
      </c>
      <c r="AE51" s="66">
        <v>45509.225717592592</v>
      </c>
    </row>
    <row r="52" spans="2:31" x14ac:dyDescent="0.3">
      <c r="B52">
        <v>247810</v>
      </c>
      <c r="C52" t="s">
        <v>272</v>
      </c>
      <c r="D52" t="s">
        <v>245</v>
      </c>
      <c r="E52" t="s">
        <v>246</v>
      </c>
      <c r="F52" t="s">
        <v>247</v>
      </c>
      <c r="G52" t="s">
        <v>273</v>
      </c>
      <c r="H52" t="s">
        <v>352</v>
      </c>
      <c r="I52" t="s">
        <v>353</v>
      </c>
      <c r="J52" t="s">
        <v>250</v>
      </c>
      <c r="K52" t="s">
        <v>251</v>
      </c>
      <c r="L52" t="s">
        <v>269</v>
      </c>
      <c r="M52" t="s">
        <v>256</v>
      </c>
      <c r="N52" t="s">
        <v>253</v>
      </c>
      <c r="O52" t="s">
        <v>265</v>
      </c>
      <c r="P52">
        <v>250</v>
      </c>
      <c r="Q52" t="s">
        <v>255</v>
      </c>
      <c r="R52" t="s">
        <v>256</v>
      </c>
      <c r="S52" t="s">
        <v>257</v>
      </c>
      <c r="T52" t="s">
        <v>258</v>
      </c>
      <c r="U52" t="s">
        <v>277</v>
      </c>
      <c r="V52" t="s">
        <v>259</v>
      </c>
      <c r="W52" t="s">
        <v>256</v>
      </c>
      <c r="X52" t="s">
        <v>278</v>
      </c>
      <c r="Y52" t="s">
        <v>283</v>
      </c>
      <c r="Z52">
        <v>5</v>
      </c>
      <c r="AA52" t="s">
        <v>262</v>
      </c>
      <c r="AB52" t="s">
        <v>240</v>
      </c>
      <c r="AD52" t="s">
        <v>279</v>
      </c>
      <c r="AE52" s="66">
        <v>45509.215266203704</v>
      </c>
    </row>
    <row r="53" spans="2:31" x14ac:dyDescent="0.3">
      <c r="B53">
        <v>247809</v>
      </c>
      <c r="C53" t="s">
        <v>302</v>
      </c>
      <c r="D53" t="s">
        <v>245</v>
      </c>
      <c r="E53" t="s">
        <v>246</v>
      </c>
      <c r="F53" t="s">
        <v>247</v>
      </c>
      <c r="G53" t="s">
        <v>303</v>
      </c>
      <c r="H53" t="s">
        <v>354</v>
      </c>
      <c r="I53" t="s">
        <v>355</v>
      </c>
      <c r="J53" t="s">
        <v>250</v>
      </c>
      <c r="K53" t="s">
        <v>251</v>
      </c>
      <c r="L53">
        <v>4</v>
      </c>
      <c r="M53" t="s">
        <v>256</v>
      </c>
      <c r="N53" t="s">
        <v>253</v>
      </c>
      <c r="O53" t="s">
        <v>265</v>
      </c>
      <c r="P53">
        <v>200</v>
      </c>
      <c r="Q53" t="s">
        <v>255</v>
      </c>
      <c r="R53" t="s">
        <v>256</v>
      </c>
      <c r="S53" t="s">
        <v>257</v>
      </c>
      <c r="T53" t="s">
        <v>258</v>
      </c>
      <c r="U53" t="s">
        <v>39</v>
      </c>
      <c r="V53" t="s">
        <v>259</v>
      </c>
      <c r="W53" t="s">
        <v>256</v>
      </c>
      <c r="X53" t="s">
        <v>260</v>
      </c>
      <c r="Y53" t="s">
        <v>261</v>
      </c>
      <c r="Z53">
        <v>7</v>
      </c>
      <c r="AA53" t="s">
        <v>262</v>
      </c>
      <c r="AB53" t="s">
        <v>240</v>
      </c>
      <c r="AD53" t="s">
        <v>263</v>
      </c>
      <c r="AE53" s="66">
        <v>45509.215219907404</v>
      </c>
    </row>
    <row r="54" spans="2:31" x14ac:dyDescent="0.3">
      <c r="B54">
        <v>247808</v>
      </c>
      <c r="C54" t="s">
        <v>302</v>
      </c>
      <c r="D54" t="s">
        <v>245</v>
      </c>
      <c r="E54" t="s">
        <v>246</v>
      </c>
      <c r="F54" t="s">
        <v>247</v>
      </c>
      <c r="G54" t="s">
        <v>303</v>
      </c>
      <c r="H54" t="s">
        <v>356</v>
      </c>
      <c r="I54" t="s">
        <v>357</v>
      </c>
      <c r="J54" t="s">
        <v>250</v>
      </c>
      <c r="K54" t="s">
        <v>251</v>
      </c>
      <c r="L54">
        <v>3</v>
      </c>
      <c r="M54" t="s">
        <v>256</v>
      </c>
      <c r="N54" t="s">
        <v>253</v>
      </c>
      <c r="O54" t="s">
        <v>265</v>
      </c>
      <c r="P54">
        <v>200</v>
      </c>
      <c r="Q54" t="s">
        <v>255</v>
      </c>
      <c r="R54" t="s">
        <v>256</v>
      </c>
      <c r="S54" t="s">
        <v>257</v>
      </c>
      <c r="T54" t="s">
        <v>258</v>
      </c>
      <c r="U54" t="s">
        <v>39</v>
      </c>
      <c r="V54" t="s">
        <v>259</v>
      </c>
      <c r="W54" t="s">
        <v>256</v>
      </c>
      <c r="X54" t="s">
        <v>278</v>
      </c>
      <c r="Y54" t="s">
        <v>270</v>
      </c>
      <c r="Z54">
        <v>7</v>
      </c>
      <c r="AA54" t="s">
        <v>262</v>
      </c>
      <c r="AB54" t="s">
        <v>240</v>
      </c>
      <c r="AD54" t="s">
        <v>263</v>
      </c>
      <c r="AE54" s="66">
        <v>45509.213969907411</v>
      </c>
    </row>
    <row r="55" spans="2:31" x14ac:dyDescent="0.3">
      <c r="B55">
        <v>247807</v>
      </c>
      <c r="C55" t="s">
        <v>326</v>
      </c>
      <c r="D55" t="s">
        <v>245</v>
      </c>
      <c r="E55" t="s">
        <v>246</v>
      </c>
      <c r="F55" t="s">
        <v>247</v>
      </c>
      <c r="G55" t="s">
        <v>327</v>
      </c>
      <c r="H55" t="s">
        <v>358</v>
      </c>
      <c r="I55" t="s">
        <v>359</v>
      </c>
      <c r="J55" t="s">
        <v>250</v>
      </c>
      <c r="K55" t="s">
        <v>251</v>
      </c>
      <c r="L55" t="s">
        <v>269</v>
      </c>
      <c r="M55" t="s">
        <v>256</v>
      </c>
      <c r="N55" t="s">
        <v>253</v>
      </c>
      <c r="O55" t="s">
        <v>265</v>
      </c>
      <c r="P55">
        <v>400</v>
      </c>
      <c r="Q55" t="s">
        <v>255</v>
      </c>
      <c r="R55" t="s">
        <v>256</v>
      </c>
      <c r="S55" t="s">
        <v>257</v>
      </c>
      <c r="T55" t="s">
        <v>258</v>
      </c>
      <c r="U55" t="s">
        <v>277</v>
      </c>
      <c r="V55" t="s">
        <v>259</v>
      </c>
      <c r="W55" t="s">
        <v>256</v>
      </c>
      <c r="X55" t="s">
        <v>278</v>
      </c>
      <c r="Y55" t="s">
        <v>261</v>
      </c>
      <c r="Z55">
        <v>5</v>
      </c>
      <c r="AA55" t="s">
        <v>262</v>
      </c>
      <c r="AB55" t="s">
        <v>240</v>
      </c>
      <c r="AD55" t="s">
        <v>330</v>
      </c>
      <c r="AE55" s="66">
        <v>45509.213368055556</v>
      </c>
    </row>
    <row r="56" spans="2:31" x14ac:dyDescent="0.3">
      <c r="B56">
        <v>247806</v>
      </c>
      <c r="C56" t="s">
        <v>272</v>
      </c>
      <c r="D56" t="s">
        <v>245</v>
      </c>
      <c r="E56" t="s">
        <v>246</v>
      </c>
      <c r="F56" t="s">
        <v>247</v>
      </c>
      <c r="G56" t="s">
        <v>273</v>
      </c>
      <c r="H56" t="s">
        <v>360</v>
      </c>
      <c r="I56" t="s">
        <v>353</v>
      </c>
      <c r="J56" t="s">
        <v>250</v>
      </c>
      <c r="K56" t="s">
        <v>251</v>
      </c>
      <c r="L56" t="s">
        <v>269</v>
      </c>
      <c r="M56" t="s">
        <v>256</v>
      </c>
      <c r="N56" t="s">
        <v>253</v>
      </c>
      <c r="O56" t="s">
        <v>265</v>
      </c>
      <c r="P56">
        <v>250</v>
      </c>
      <c r="Q56" t="s">
        <v>255</v>
      </c>
      <c r="R56" t="s">
        <v>256</v>
      </c>
      <c r="S56" t="s">
        <v>257</v>
      </c>
      <c r="T56" t="s">
        <v>258</v>
      </c>
      <c r="U56" t="s">
        <v>277</v>
      </c>
      <c r="V56" t="s">
        <v>259</v>
      </c>
      <c r="W56" t="s">
        <v>256</v>
      </c>
      <c r="X56" t="s">
        <v>278</v>
      </c>
      <c r="Y56" t="s">
        <v>270</v>
      </c>
      <c r="Z56">
        <v>6</v>
      </c>
      <c r="AA56" t="s">
        <v>262</v>
      </c>
      <c r="AB56" t="s">
        <v>240</v>
      </c>
      <c r="AD56" t="s">
        <v>279</v>
      </c>
      <c r="AE56" s="66">
        <v>45509.21334490741</v>
      </c>
    </row>
    <row r="57" spans="2:31" x14ac:dyDescent="0.3">
      <c r="B57">
        <v>247805</v>
      </c>
      <c r="C57" t="s">
        <v>302</v>
      </c>
      <c r="D57" t="s">
        <v>245</v>
      </c>
      <c r="E57" t="s">
        <v>246</v>
      </c>
      <c r="F57" t="s">
        <v>247</v>
      </c>
      <c r="G57" t="s">
        <v>303</v>
      </c>
      <c r="H57" t="s">
        <v>361</v>
      </c>
      <c r="I57" t="s">
        <v>362</v>
      </c>
      <c r="J57" t="s">
        <v>250</v>
      </c>
      <c r="K57" t="s">
        <v>251</v>
      </c>
      <c r="L57">
        <v>4</v>
      </c>
      <c r="M57" t="s">
        <v>256</v>
      </c>
      <c r="N57" t="s">
        <v>253</v>
      </c>
      <c r="O57" t="s">
        <v>254</v>
      </c>
      <c r="P57">
        <v>200</v>
      </c>
      <c r="Q57" t="s">
        <v>255</v>
      </c>
      <c r="R57" t="s">
        <v>256</v>
      </c>
      <c r="S57" t="s">
        <v>257</v>
      </c>
      <c r="T57" t="s">
        <v>258</v>
      </c>
      <c r="U57" t="s">
        <v>39</v>
      </c>
      <c r="V57" t="s">
        <v>259</v>
      </c>
      <c r="W57" t="s">
        <v>256</v>
      </c>
      <c r="X57" t="s">
        <v>260</v>
      </c>
      <c r="Y57" t="s">
        <v>270</v>
      </c>
      <c r="Z57">
        <v>7</v>
      </c>
      <c r="AA57" t="s">
        <v>262</v>
      </c>
      <c r="AB57" t="s">
        <v>240</v>
      </c>
      <c r="AD57" t="s">
        <v>263</v>
      </c>
      <c r="AE57" s="66">
        <v>45509.21197916667</v>
      </c>
    </row>
    <row r="58" spans="2:31" x14ac:dyDescent="0.3">
      <c r="B58">
        <v>247804</v>
      </c>
      <c r="C58" t="s">
        <v>272</v>
      </c>
      <c r="D58" t="s">
        <v>245</v>
      </c>
      <c r="E58" t="s">
        <v>246</v>
      </c>
      <c r="F58" t="s">
        <v>247</v>
      </c>
      <c r="G58" t="s">
        <v>273</v>
      </c>
      <c r="H58" t="s">
        <v>363</v>
      </c>
      <c r="I58" t="s">
        <v>353</v>
      </c>
      <c r="J58" t="s">
        <v>250</v>
      </c>
      <c r="K58" t="s">
        <v>251</v>
      </c>
      <c r="L58" t="s">
        <v>269</v>
      </c>
      <c r="M58" t="s">
        <v>256</v>
      </c>
      <c r="N58" t="s">
        <v>253</v>
      </c>
      <c r="O58" t="s">
        <v>265</v>
      </c>
      <c r="P58">
        <v>250</v>
      </c>
      <c r="Q58" t="s">
        <v>255</v>
      </c>
      <c r="R58" t="s">
        <v>256</v>
      </c>
      <c r="S58" t="s">
        <v>257</v>
      </c>
      <c r="T58" t="s">
        <v>258</v>
      </c>
      <c r="U58" t="s">
        <v>277</v>
      </c>
      <c r="V58" t="s">
        <v>259</v>
      </c>
      <c r="W58" t="s">
        <v>256</v>
      </c>
      <c r="X58" t="s">
        <v>278</v>
      </c>
      <c r="Y58" t="s">
        <v>283</v>
      </c>
      <c r="Z58">
        <v>5</v>
      </c>
      <c r="AA58" t="s">
        <v>262</v>
      </c>
      <c r="AB58" t="s">
        <v>240</v>
      </c>
      <c r="AD58" t="s">
        <v>279</v>
      </c>
      <c r="AE58" s="66">
        <v>45509.211504629631</v>
      </c>
    </row>
    <row r="59" spans="2:31" x14ac:dyDescent="0.3">
      <c r="B59">
        <v>247803</v>
      </c>
      <c r="C59" t="s">
        <v>326</v>
      </c>
      <c r="D59" t="s">
        <v>245</v>
      </c>
      <c r="E59" t="s">
        <v>246</v>
      </c>
      <c r="F59" t="s">
        <v>247</v>
      </c>
      <c r="G59" t="s">
        <v>327</v>
      </c>
      <c r="H59" t="s">
        <v>364</v>
      </c>
      <c r="I59" t="s">
        <v>365</v>
      </c>
      <c r="J59" t="s">
        <v>250</v>
      </c>
      <c r="K59" t="s">
        <v>251</v>
      </c>
      <c r="L59" t="s">
        <v>269</v>
      </c>
      <c r="M59" t="s">
        <v>256</v>
      </c>
      <c r="N59" t="s">
        <v>366</v>
      </c>
      <c r="O59" t="s">
        <v>265</v>
      </c>
      <c r="P59">
        <v>400</v>
      </c>
      <c r="Q59" t="s">
        <v>255</v>
      </c>
      <c r="R59" t="s">
        <v>256</v>
      </c>
      <c r="S59" t="s">
        <v>257</v>
      </c>
      <c r="T59" t="s">
        <v>258</v>
      </c>
      <c r="U59" t="s">
        <v>277</v>
      </c>
      <c r="V59" t="s">
        <v>259</v>
      </c>
      <c r="W59" t="s">
        <v>256</v>
      </c>
      <c r="X59" t="s">
        <v>278</v>
      </c>
      <c r="Y59" t="s">
        <v>261</v>
      </c>
      <c r="Z59">
        <v>6</v>
      </c>
      <c r="AA59" t="s">
        <v>262</v>
      </c>
      <c r="AB59" t="s">
        <v>240</v>
      </c>
      <c r="AD59" t="s">
        <v>330</v>
      </c>
      <c r="AE59" s="66">
        <v>45509.211493055554</v>
      </c>
    </row>
    <row r="60" spans="2:31" x14ac:dyDescent="0.3">
      <c r="B60">
        <v>247802</v>
      </c>
      <c r="C60" t="s">
        <v>302</v>
      </c>
      <c r="D60" t="s">
        <v>245</v>
      </c>
      <c r="E60" t="s">
        <v>246</v>
      </c>
      <c r="F60" t="s">
        <v>247</v>
      </c>
      <c r="G60" t="s">
        <v>303</v>
      </c>
      <c r="H60" t="s">
        <v>367</v>
      </c>
      <c r="I60" t="s">
        <v>368</v>
      </c>
      <c r="J60" t="s">
        <v>276</v>
      </c>
      <c r="K60" t="s">
        <v>251</v>
      </c>
      <c r="L60" t="s">
        <v>269</v>
      </c>
      <c r="M60" t="s">
        <v>256</v>
      </c>
      <c r="N60" t="s">
        <v>325</v>
      </c>
      <c r="O60" t="s">
        <v>265</v>
      </c>
      <c r="P60">
        <v>200</v>
      </c>
      <c r="Q60" t="s">
        <v>255</v>
      </c>
      <c r="R60" t="s">
        <v>256</v>
      </c>
      <c r="S60" t="s">
        <v>257</v>
      </c>
      <c r="T60" t="s">
        <v>258</v>
      </c>
      <c r="U60" t="s">
        <v>39</v>
      </c>
      <c r="V60" t="s">
        <v>259</v>
      </c>
      <c r="W60" t="s">
        <v>256</v>
      </c>
      <c r="X60" t="s">
        <v>278</v>
      </c>
      <c r="Y60" t="s">
        <v>261</v>
      </c>
      <c r="Z60">
        <v>8</v>
      </c>
      <c r="AA60" t="s">
        <v>262</v>
      </c>
      <c r="AB60" t="s">
        <v>240</v>
      </c>
      <c r="AD60" t="s">
        <v>263</v>
      </c>
      <c r="AE60" s="66">
        <v>45509.2108912037</v>
      </c>
    </row>
    <row r="61" spans="2:31" x14ac:dyDescent="0.3">
      <c r="B61">
        <v>247801</v>
      </c>
      <c r="C61" t="s">
        <v>326</v>
      </c>
      <c r="D61" t="s">
        <v>245</v>
      </c>
      <c r="E61" t="s">
        <v>246</v>
      </c>
      <c r="F61" t="s">
        <v>247</v>
      </c>
      <c r="G61" t="s">
        <v>327</v>
      </c>
      <c r="H61" t="s">
        <v>369</v>
      </c>
      <c r="I61" t="s">
        <v>370</v>
      </c>
      <c r="J61" t="s">
        <v>250</v>
      </c>
      <c r="K61" t="s">
        <v>251</v>
      </c>
      <c r="L61" t="s">
        <v>269</v>
      </c>
      <c r="M61" t="s">
        <v>256</v>
      </c>
      <c r="N61" t="s">
        <v>253</v>
      </c>
      <c r="O61" t="s">
        <v>265</v>
      </c>
      <c r="P61">
        <v>400</v>
      </c>
      <c r="Q61" t="s">
        <v>255</v>
      </c>
      <c r="R61" t="s">
        <v>256</v>
      </c>
      <c r="S61" t="s">
        <v>257</v>
      </c>
      <c r="T61" t="s">
        <v>258</v>
      </c>
      <c r="U61" t="s">
        <v>277</v>
      </c>
      <c r="V61" t="s">
        <v>259</v>
      </c>
      <c r="W61" t="s">
        <v>256</v>
      </c>
      <c r="X61" t="s">
        <v>278</v>
      </c>
      <c r="Y61" t="s">
        <v>283</v>
      </c>
      <c r="Z61">
        <v>6</v>
      </c>
      <c r="AA61" t="s">
        <v>262</v>
      </c>
      <c r="AB61" t="s">
        <v>240</v>
      </c>
      <c r="AD61" t="s">
        <v>330</v>
      </c>
      <c r="AE61" s="66">
        <v>45509.209826388891</v>
      </c>
    </row>
    <row r="62" spans="2:31" x14ac:dyDescent="0.3">
      <c r="B62">
        <v>247820</v>
      </c>
      <c r="C62" t="s">
        <v>302</v>
      </c>
      <c r="D62" t="s">
        <v>245</v>
      </c>
      <c r="E62" t="s">
        <v>246</v>
      </c>
      <c r="F62" t="s">
        <v>247</v>
      </c>
      <c r="G62" t="s">
        <v>303</v>
      </c>
      <c r="H62" t="s">
        <v>371</v>
      </c>
      <c r="I62" t="s">
        <v>355</v>
      </c>
      <c r="J62" t="s">
        <v>250</v>
      </c>
      <c r="K62" t="s">
        <v>251</v>
      </c>
      <c r="L62">
        <v>4</v>
      </c>
      <c r="M62" t="s">
        <v>256</v>
      </c>
      <c r="N62" t="s">
        <v>253</v>
      </c>
      <c r="O62" t="s">
        <v>265</v>
      </c>
      <c r="P62">
        <v>200</v>
      </c>
      <c r="Q62" t="s">
        <v>255</v>
      </c>
      <c r="R62" t="s">
        <v>256</v>
      </c>
      <c r="S62" t="s">
        <v>257</v>
      </c>
      <c r="T62" t="s">
        <v>258</v>
      </c>
      <c r="U62" t="s">
        <v>39</v>
      </c>
      <c r="V62" t="s">
        <v>259</v>
      </c>
      <c r="W62" t="s">
        <v>256</v>
      </c>
      <c r="X62" t="s">
        <v>278</v>
      </c>
      <c r="Y62" t="s">
        <v>261</v>
      </c>
      <c r="Z62">
        <v>7</v>
      </c>
      <c r="AA62" t="s">
        <v>262</v>
      </c>
      <c r="AB62" t="s">
        <v>240</v>
      </c>
      <c r="AD62" t="s">
        <v>263</v>
      </c>
      <c r="AE62" s="66">
        <v>45509.22115740741</v>
      </c>
    </row>
    <row r="63" spans="2:31" x14ac:dyDescent="0.3">
      <c r="B63">
        <v>247819</v>
      </c>
      <c r="C63" t="s">
        <v>272</v>
      </c>
      <c r="D63" t="s">
        <v>245</v>
      </c>
      <c r="E63" t="s">
        <v>246</v>
      </c>
      <c r="F63" t="s">
        <v>247</v>
      </c>
      <c r="G63" t="s">
        <v>273</v>
      </c>
      <c r="H63" t="s">
        <v>372</v>
      </c>
      <c r="I63" t="s">
        <v>353</v>
      </c>
      <c r="J63" t="s">
        <v>250</v>
      </c>
      <c r="K63" t="s">
        <v>251</v>
      </c>
      <c r="L63" t="s">
        <v>269</v>
      </c>
      <c r="M63" t="s">
        <v>256</v>
      </c>
      <c r="N63" t="s">
        <v>253</v>
      </c>
      <c r="O63" t="s">
        <v>265</v>
      </c>
      <c r="P63">
        <v>250</v>
      </c>
      <c r="Q63" t="s">
        <v>255</v>
      </c>
      <c r="R63" t="s">
        <v>256</v>
      </c>
      <c r="S63" t="s">
        <v>257</v>
      </c>
      <c r="T63" t="s">
        <v>258</v>
      </c>
      <c r="U63" t="s">
        <v>277</v>
      </c>
      <c r="V63" t="s">
        <v>259</v>
      </c>
      <c r="W63" t="s">
        <v>256</v>
      </c>
      <c r="X63" t="s">
        <v>278</v>
      </c>
      <c r="Y63" t="s">
        <v>283</v>
      </c>
      <c r="Z63">
        <v>6</v>
      </c>
      <c r="AA63" t="s">
        <v>262</v>
      </c>
      <c r="AB63" t="s">
        <v>240</v>
      </c>
      <c r="AD63" t="s">
        <v>279</v>
      </c>
      <c r="AE63" s="66">
        <v>45509.220590277779</v>
      </c>
    </row>
    <row r="64" spans="2:31" x14ac:dyDescent="0.3">
      <c r="B64">
        <v>247818</v>
      </c>
      <c r="C64" t="s">
        <v>326</v>
      </c>
      <c r="D64" t="s">
        <v>245</v>
      </c>
      <c r="E64" t="s">
        <v>246</v>
      </c>
      <c r="F64" t="s">
        <v>247</v>
      </c>
      <c r="G64" t="s">
        <v>327</v>
      </c>
      <c r="H64" t="s">
        <v>373</v>
      </c>
      <c r="I64" t="s">
        <v>329</v>
      </c>
      <c r="J64" t="s">
        <v>250</v>
      </c>
      <c r="K64" t="s">
        <v>251</v>
      </c>
      <c r="L64" t="s">
        <v>269</v>
      </c>
      <c r="M64" t="s">
        <v>256</v>
      </c>
      <c r="N64" t="s">
        <v>253</v>
      </c>
      <c r="O64" t="s">
        <v>265</v>
      </c>
      <c r="P64">
        <v>400</v>
      </c>
      <c r="Q64" t="s">
        <v>255</v>
      </c>
      <c r="R64" t="s">
        <v>256</v>
      </c>
      <c r="S64" t="s">
        <v>257</v>
      </c>
      <c r="T64" t="s">
        <v>258</v>
      </c>
      <c r="U64" t="s">
        <v>277</v>
      </c>
      <c r="V64" t="s">
        <v>259</v>
      </c>
      <c r="W64" t="s">
        <v>256</v>
      </c>
      <c r="X64" t="s">
        <v>278</v>
      </c>
      <c r="Y64" t="s">
        <v>261</v>
      </c>
      <c r="Z64">
        <v>5</v>
      </c>
      <c r="AA64" t="s">
        <v>262</v>
      </c>
      <c r="AB64" t="s">
        <v>240</v>
      </c>
      <c r="AD64" t="s">
        <v>330</v>
      </c>
      <c r="AE64" s="66">
        <v>45509.219953703701</v>
      </c>
    </row>
    <row r="65" spans="2:31" x14ac:dyDescent="0.3">
      <c r="B65">
        <v>247817</v>
      </c>
      <c r="C65" t="s">
        <v>272</v>
      </c>
      <c r="D65" t="s">
        <v>245</v>
      </c>
      <c r="E65" t="s">
        <v>246</v>
      </c>
      <c r="F65" t="s">
        <v>247</v>
      </c>
      <c r="G65" t="s">
        <v>273</v>
      </c>
      <c r="H65" t="s">
        <v>374</v>
      </c>
      <c r="I65" t="s">
        <v>353</v>
      </c>
      <c r="J65" t="s">
        <v>250</v>
      </c>
      <c r="K65" t="s">
        <v>251</v>
      </c>
      <c r="L65" t="s">
        <v>269</v>
      </c>
      <c r="M65" t="s">
        <v>256</v>
      </c>
      <c r="N65" t="s">
        <v>253</v>
      </c>
      <c r="O65" t="s">
        <v>265</v>
      </c>
      <c r="P65">
        <v>250</v>
      </c>
      <c r="Q65" t="s">
        <v>255</v>
      </c>
      <c r="R65" t="s">
        <v>256</v>
      </c>
      <c r="S65" t="s">
        <v>257</v>
      </c>
      <c r="T65" t="s">
        <v>258</v>
      </c>
      <c r="U65" t="s">
        <v>277</v>
      </c>
      <c r="V65" t="s">
        <v>259</v>
      </c>
      <c r="W65" t="s">
        <v>256</v>
      </c>
      <c r="X65" t="s">
        <v>278</v>
      </c>
      <c r="Y65" t="s">
        <v>283</v>
      </c>
      <c r="Z65">
        <v>5</v>
      </c>
      <c r="AA65" t="s">
        <v>262</v>
      </c>
      <c r="AB65" t="s">
        <v>240</v>
      </c>
      <c r="AD65" t="s">
        <v>279</v>
      </c>
      <c r="AE65" s="66">
        <v>45509.219942129632</v>
      </c>
    </row>
    <row r="66" spans="2:31" x14ac:dyDescent="0.3">
      <c r="B66">
        <v>247816</v>
      </c>
      <c r="C66" t="s">
        <v>326</v>
      </c>
      <c r="D66" t="s">
        <v>245</v>
      </c>
      <c r="E66" t="s">
        <v>246</v>
      </c>
      <c r="F66" t="s">
        <v>247</v>
      </c>
      <c r="G66" t="s">
        <v>327</v>
      </c>
      <c r="H66" t="s">
        <v>375</v>
      </c>
      <c r="I66" t="s">
        <v>329</v>
      </c>
      <c r="J66" t="s">
        <v>250</v>
      </c>
      <c r="K66" t="s">
        <v>251</v>
      </c>
      <c r="L66" t="s">
        <v>269</v>
      </c>
      <c r="M66" t="s">
        <v>256</v>
      </c>
      <c r="N66" t="s">
        <v>253</v>
      </c>
      <c r="O66" t="s">
        <v>265</v>
      </c>
      <c r="P66">
        <v>400</v>
      </c>
      <c r="Q66" t="s">
        <v>255</v>
      </c>
      <c r="R66" t="s">
        <v>256</v>
      </c>
      <c r="S66" t="s">
        <v>257</v>
      </c>
      <c r="T66" t="s">
        <v>258</v>
      </c>
      <c r="U66" t="s">
        <v>277</v>
      </c>
      <c r="V66" t="s">
        <v>259</v>
      </c>
      <c r="W66" t="s">
        <v>256</v>
      </c>
      <c r="X66" t="s">
        <v>260</v>
      </c>
      <c r="Y66" t="s">
        <v>261</v>
      </c>
      <c r="Z66">
        <v>6</v>
      </c>
      <c r="AA66" t="s">
        <v>262</v>
      </c>
      <c r="AB66" t="s">
        <v>240</v>
      </c>
      <c r="AD66" t="s">
        <v>330</v>
      </c>
      <c r="AE66" s="66">
        <v>45509.218136574076</v>
      </c>
    </row>
    <row r="67" spans="2:31" x14ac:dyDescent="0.3">
      <c r="B67">
        <v>247815</v>
      </c>
      <c r="C67" t="s">
        <v>272</v>
      </c>
      <c r="D67" t="s">
        <v>245</v>
      </c>
      <c r="E67" t="s">
        <v>246</v>
      </c>
      <c r="F67" t="s">
        <v>247</v>
      </c>
      <c r="G67" t="s">
        <v>273</v>
      </c>
      <c r="H67" t="s">
        <v>376</v>
      </c>
      <c r="I67" t="s">
        <v>353</v>
      </c>
      <c r="J67" t="s">
        <v>250</v>
      </c>
      <c r="K67" t="s">
        <v>251</v>
      </c>
      <c r="L67" t="s">
        <v>269</v>
      </c>
      <c r="M67" t="s">
        <v>256</v>
      </c>
      <c r="N67" t="s">
        <v>253</v>
      </c>
      <c r="O67" t="s">
        <v>265</v>
      </c>
      <c r="P67">
        <v>250</v>
      </c>
      <c r="Q67" t="s">
        <v>255</v>
      </c>
      <c r="R67" t="s">
        <v>256</v>
      </c>
      <c r="S67" t="s">
        <v>257</v>
      </c>
      <c r="T67" t="s">
        <v>258</v>
      </c>
      <c r="U67" t="s">
        <v>277</v>
      </c>
      <c r="V67" t="s">
        <v>259</v>
      </c>
      <c r="W67" t="s">
        <v>256</v>
      </c>
      <c r="X67" t="s">
        <v>278</v>
      </c>
      <c r="Y67" t="s">
        <v>283</v>
      </c>
      <c r="Z67">
        <v>6</v>
      </c>
      <c r="AA67" t="s">
        <v>262</v>
      </c>
      <c r="AB67" t="s">
        <v>240</v>
      </c>
      <c r="AD67" t="s">
        <v>279</v>
      </c>
      <c r="AE67" s="66">
        <v>45509.21802083333</v>
      </c>
    </row>
    <row r="68" spans="2:31" x14ac:dyDescent="0.3">
      <c r="B68">
        <v>247814</v>
      </c>
      <c r="C68" t="s">
        <v>272</v>
      </c>
      <c r="D68" t="s">
        <v>245</v>
      </c>
      <c r="E68" t="s">
        <v>246</v>
      </c>
      <c r="F68" t="s">
        <v>247</v>
      </c>
      <c r="G68" t="s">
        <v>273</v>
      </c>
      <c r="H68" t="s">
        <v>377</v>
      </c>
      <c r="I68" t="s">
        <v>353</v>
      </c>
      <c r="J68" t="s">
        <v>250</v>
      </c>
      <c r="K68" t="s">
        <v>251</v>
      </c>
      <c r="L68" t="s">
        <v>269</v>
      </c>
      <c r="M68" t="s">
        <v>256</v>
      </c>
      <c r="N68" t="s">
        <v>253</v>
      </c>
      <c r="O68" t="s">
        <v>265</v>
      </c>
      <c r="P68">
        <v>250</v>
      </c>
      <c r="Q68" t="s">
        <v>255</v>
      </c>
      <c r="R68" t="s">
        <v>256</v>
      </c>
      <c r="S68" t="s">
        <v>257</v>
      </c>
      <c r="T68" t="s">
        <v>258</v>
      </c>
      <c r="U68" t="s">
        <v>277</v>
      </c>
      <c r="V68" t="s">
        <v>259</v>
      </c>
      <c r="W68" t="s">
        <v>256</v>
      </c>
      <c r="X68" t="s">
        <v>278</v>
      </c>
      <c r="Y68" t="s">
        <v>261</v>
      </c>
      <c r="Z68">
        <v>6</v>
      </c>
      <c r="AA68" t="s">
        <v>262</v>
      </c>
      <c r="AB68" t="s">
        <v>240</v>
      </c>
      <c r="AD68" t="s">
        <v>279</v>
      </c>
      <c r="AE68" s="66">
        <v>45509.217303240737</v>
      </c>
    </row>
    <row r="69" spans="2:31" x14ac:dyDescent="0.3">
      <c r="B69">
        <v>247813</v>
      </c>
      <c r="C69" t="s">
        <v>302</v>
      </c>
      <c r="D69" t="s">
        <v>245</v>
      </c>
      <c r="E69" t="s">
        <v>246</v>
      </c>
      <c r="F69" t="s">
        <v>247</v>
      </c>
      <c r="G69" t="s">
        <v>303</v>
      </c>
      <c r="H69" t="s">
        <v>378</v>
      </c>
      <c r="I69" t="s">
        <v>355</v>
      </c>
      <c r="J69" t="s">
        <v>250</v>
      </c>
      <c r="K69" t="s">
        <v>251</v>
      </c>
      <c r="L69">
        <v>4</v>
      </c>
      <c r="M69" t="s">
        <v>252</v>
      </c>
      <c r="N69" t="s">
        <v>253</v>
      </c>
      <c r="O69" t="s">
        <v>265</v>
      </c>
      <c r="P69">
        <v>200</v>
      </c>
      <c r="Q69" t="s">
        <v>255</v>
      </c>
      <c r="R69" t="s">
        <v>256</v>
      </c>
      <c r="S69" t="s">
        <v>257</v>
      </c>
      <c r="T69" t="s">
        <v>258</v>
      </c>
      <c r="U69" t="s">
        <v>39</v>
      </c>
      <c r="V69" t="s">
        <v>259</v>
      </c>
      <c r="W69" t="s">
        <v>256</v>
      </c>
      <c r="X69" t="s">
        <v>260</v>
      </c>
      <c r="Y69" t="s">
        <v>270</v>
      </c>
      <c r="Z69">
        <v>8</v>
      </c>
      <c r="AA69" t="s">
        <v>262</v>
      </c>
      <c r="AB69" t="s">
        <v>240</v>
      </c>
      <c r="AD69" t="s">
        <v>263</v>
      </c>
      <c r="AE69" s="66">
        <v>45509.217222222222</v>
      </c>
    </row>
    <row r="70" spans="2:31" x14ac:dyDescent="0.3">
      <c r="B70">
        <v>247812</v>
      </c>
      <c r="C70" t="s">
        <v>326</v>
      </c>
      <c r="D70" t="s">
        <v>245</v>
      </c>
      <c r="E70" t="s">
        <v>246</v>
      </c>
      <c r="F70" t="s">
        <v>247</v>
      </c>
      <c r="G70" t="s">
        <v>327</v>
      </c>
      <c r="H70" t="s">
        <v>379</v>
      </c>
      <c r="I70" t="s">
        <v>329</v>
      </c>
      <c r="J70" t="s">
        <v>250</v>
      </c>
      <c r="K70" t="s">
        <v>251</v>
      </c>
      <c r="L70" t="s">
        <v>269</v>
      </c>
      <c r="M70" t="s">
        <v>256</v>
      </c>
      <c r="N70" t="s">
        <v>253</v>
      </c>
      <c r="O70" t="s">
        <v>265</v>
      </c>
      <c r="P70">
        <v>400</v>
      </c>
      <c r="Q70" t="s">
        <v>255</v>
      </c>
      <c r="R70" t="s">
        <v>256</v>
      </c>
      <c r="S70" t="s">
        <v>257</v>
      </c>
      <c r="T70" t="s">
        <v>258</v>
      </c>
      <c r="U70" t="s">
        <v>277</v>
      </c>
      <c r="V70" t="s">
        <v>259</v>
      </c>
      <c r="W70" t="s">
        <v>256</v>
      </c>
      <c r="X70" t="s">
        <v>278</v>
      </c>
      <c r="Y70" t="s">
        <v>261</v>
      </c>
      <c r="Z70">
        <v>6</v>
      </c>
      <c r="AA70" t="s">
        <v>262</v>
      </c>
      <c r="AB70" t="s">
        <v>240</v>
      </c>
      <c r="AD70" t="s">
        <v>330</v>
      </c>
      <c r="AE70" s="66">
        <v>45509.217060185183</v>
      </c>
    </row>
    <row r="71" spans="2:31" x14ac:dyDescent="0.3">
      <c r="B71">
        <v>247811</v>
      </c>
      <c r="C71" t="s">
        <v>326</v>
      </c>
      <c r="D71" t="s">
        <v>245</v>
      </c>
      <c r="E71" t="s">
        <v>246</v>
      </c>
      <c r="F71" t="s">
        <v>247</v>
      </c>
      <c r="G71" t="s">
        <v>327</v>
      </c>
      <c r="H71" t="s">
        <v>380</v>
      </c>
      <c r="I71" t="s">
        <v>381</v>
      </c>
      <c r="J71" t="s">
        <v>250</v>
      </c>
      <c r="K71" t="s">
        <v>251</v>
      </c>
      <c r="L71" t="s">
        <v>269</v>
      </c>
      <c r="M71" t="s">
        <v>256</v>
      </c>
      <c r="N71" t="s">
        <v>253</v>
      </c>
      <c r="O71" t="s">
        <v>265</v>
      </c>
      <c r="P71">
        <v>400</v>
      </c>
      <c r="Q71" t="s">
        <v>255</v>
      </c>
      <c r="R71" t="s">
        <v>256</v>
      </c>
      <c r="S71" t="s">
        <v>257</v>
      </c>
      <c r="T71" t="s">
        <v>258</v>
      </c>
      <c r="U71" t="s">
        <v>277</v>
      </c>
      <c r="V71" t="s">
        <v>259</v>
      </c>
      <c r="W71" t="s">
        <v>256</v>
      </c>
      <c r="X71" t="s">
        <v>278</v>
      </c>
      <c r="Y71" t="s">
        <v>261</v>
      </c>
      <c r="Z71">
        <v>6</v>
      </c>
      <c r="AA71" t="s">
        <v>262</v>
      </c>
      <c r="AB71" t="s">
        <v>240</v>
      </c>
      <c r="AD71" t="s">
        <v>330</v>
      </c>
      <c r="AE71" s="66">
        <v>45509.215462962966</v>
      </c>
    </row>
    <row r="72" spans="2:31" x14ac:dyDescent="0.3">
      <c r="B72">
        <v>247800</v>
      </c>
      <c r="C72" t="s">
        <v>272</v>
      </c>
      <c r="D72" t="s">
        <v>245</v>
      </c>
      <c r="E72" t="s">
        <v>246</v>
      </c>
      <c r="F72" t="s">
        <v>247</v>
      </c>
      <c r="G72" t="s">
        <v>273</v>
      </c>
      <c r="H72" t="s">
        <v>382</v>
      </c>
      <c r="I72" t="s">
        <v>353</v>
      </c>
      <c r="J72" t="s">
        <v>250</v>
      </c>
      <c r="K72" t="s">
        <v>251</v>
      </c>
      <c r="L72" t="s">
        <v>269</v>
      </c>
      <c r="M72" t="s">
        <v>256</v>
      </c>
      <c r="N72" t="s">
        <v>253</v>
      </c>
      <c r="O72" t="s">
        <v>265</v>
      </c>
      <c r="P72">
        <v>250</v>
      </c>
      <c r="Q72" t="s">
        <v>255</v>
      </c>
      <c r="R72" t="s">
        <v>256</v>
      </c>
      <c r="S72" t="s">
        <v>257</v>
      </c>
      <c r="T72" t="s">
        <v>258</v>
      </c>
      <c r="U72" t="s">
        <v>277</v>
      </c>
      <c r="V72" t="s">
        <v>259</v>
      </c>
      <c r="W72" t="s">
        <v>256</v>
      </c>
      <c r="X72" t="s">
        <v>278</v>
      </c>
      <c r="Y72" t="s">
        <v>270</v>
      </c>
      <c r="Z72">
        <v>5</v>
      </c>
      <c r="AA72" t="s">
        <v>262</v>
      </c>
      <c r="AB72" t="s">
        <v>240</v>
      </c>
      <c r="AD72" t="s">
        <v>279</v>
      </c>
      <c r="AE72" s="66">
        <v>45509.208344907405</v>
      </c>
    </row>
    <row r="73" spans="2:31" x14ac:dyDescent="0.3">
      <c r="B73">
        <v>247799</v>
      </c>
      <c r="C73" t="s">
        <v>272</v>
      </c>
      <c r="D73" t="s">
        <v>245</v>
      </c>
      <c r="E73" t="s">
        <v>246</v>
      </c>
      <c r="F73" t="s">
        <v>247</v>
      </c>
      <c r="G73" t="s">
        <v>273</v>
      </c>
      <c r="H73" t="s">
        <v>383</v>
      </c>
      <c r="I73" t="s">
        <v>353</v>
      </c>
      <c r="J73" t="s">
        <v>250</v>
      </c>
      <c r="K73" t="s">
        <v>251</v>
      </c>
      <c r="L73" t="s">
        <v>269</v>
      </c>
      <c r="M73" t="s">
        <v>256</v>
      </c>
      <c r="N73" t="s">
        <v>253</v>
      </c>
      <c r="O73" t="s">
        <v>265</v>
      </c>
      <c r="P73">
        <v>250</v>
      </c>
      <c r="Q73" t="s">
        <v>255</v>
      </c>
      <c r="R73" t="s">
        <v>256</v>
      </c>
      <c r="S73" t="s">
        <v>257</v>
      </c>
      <c r="T73" t="s">
        <v>258</v>
      </c>
      <c r="U73" t="s">
        <v>277</v>
      </c>
      <c r="V73" t="s">
        <v>259</v>
      </c>
      <c r="W73" t="s">
        <v>256</v>
      </c>
      <c r="X73" t="s">
        <v>278</v>
      </c>
      <c r="Y73" t="s">
        <v>283</v>
      </c>
      <c r="Z73">
        <v>6</v>
      </c>
      <c r="AA73" t="s">
        <v>262</v>
      </c>
      <c r="AB73" t="s">
        <v>240</v>
      </c>
      <c r="AD73" t="s">
        <v>279</v>
      </c>
      <c r="AE73" s="66">
        <v>45509.207256944443</v>
      </c>
    </row>
    <row r="74" spans="2:31" x14ac:dyDescent="0.3">
      <c r="B74">
        <v>247798</v>
      </c>
      <c r="C74" t="s">
        <v>326</v>
      </c>
      <c r="D74" t="s">
        <v>245</v>
      </c>
      <c r="E74" t="s">
        <v>246</v>
      </c>
      <c r="F74" t="s">
        <v>247</v>
      </c>
      <c r="G74" t="s">
        <v>327</v>
      </c>
      <c r="H74" t="s">
        <v>384</v>
      </c>
      <c r="I74" t="s">
        <v>370</v>
      </c>
      <c r="J74" t="s">
        <v>296</v>
      </c>
      <c r="K74" t="s">
        <v>251</v>
      </c>
      <c r="L74" t="s">
        <v>269</v>
      </c>
      <c r="M74" t="s">
        <v>256</v>
      </c>
      <c r="N74" t="s">
        <v>253</v>
      </c>
      <c r="O74" t="s">
        <v>265</v>
      </c>
      <c r="P74">
        <v>400</v>
      </c>
      <c r="Q74" t="s">
        <v>255</v>
      </c>
      <c r="R74" t="s">
        <v>256</v>
      </c>
      <c r="S74" t="s">
        <v>257</v>
      </c>
      <c r="T74" t="s">
        <v>258</v>
      </c>
      <c r="U74" t="s">
        <v>277</v>
      </c>
      <c r="V74" t="s">
        <v>259</v>
      </c>
      <c r="W74" t="s">
        <v>256</v>
      </c>
      <c r="X74" t="s">
        <v>278</v>
      </c>
      <c r="Y74" t="s">
        <v>261</v>
      </c>
      <c r="Z74">
        <v>5</v>
      </c>
      <c r="AA74" t="s">
        <v>262</v>
      </c>
      <c r="AB74" t="s">
        <v>240</v>
      </c>
      <c r="AD74" t="s">
        <v>330</v>
      </c>
      <c r="AE74" s="66">
        <v>45509.206631944442</v>
      </c>
    </row>
    <row r="75" spans="2:31" x14ac:dyDescent="0.3">
      <c r="B75">
        <v>247797</v>
      </c>
      <c r="C75" t="s">
        <v>326</v>
      </c>
      <c r="D75" t="s">
        <v>245</v>
      </c>
      <c r="E75" t="s">
        <v>246</v>
      </c>
      <c r="F75" t="s">
        <v>247</v>
      </c>
      <c r="G75" t="s">
        <v>327</v>
      </c>
      <c r="H75" t="s">
        <v>385</v>
      </c>
      <c r="I75" t="s">
        <v>370</v>
      </c>
      <c r="J75" t="s">
        <v>296</v>
      </c>
      <c r="K75" t="s">
        <v>251</v>
      </c>
      <c r="L75" t="s">
        <v>269</v>
      </c>
      <c r="M75" t="s">
        <v>256</v>
      </c>
      <c r="N75" t="s">
        <v>253</v>
      </c>
      <c r="O75" t="s">
        <v>265</v>
      </c>
      <c r="P75">
        <v>400</v>
      </c>
      <c r="Q75" t="s">
        <v>255</v>
      </c>
      <c r="R75" t="s">
        <v>256</v>
      </c>
      <c r="S75" t="s">
        <v>257</v>
      </c>
      <c r="T75" t="s">
        <v>258</v>
      </c>
      <c r="U75" t="s">
        <v>277</v>
      </c>
      <c r="V75" t="s">
        <v>259</v>
      </c>
      <c r="W75" t="s">
        <v>256</v>
      </c>
      <c r="X75" t="s">
        <v>278</v>
      </c>
      <c r="Y75" t="s">
        <v>261</v>
      </c>
      <c r="Z75">
        <v>6</v>
      </c>
      <c r="AA75" t="s">
        <v>262</v>
      </c>
      <c r="AB75" t="s">
        <v>240</v>
      </c>
      <c r="AD75" t="s">
        <v>330</v>
      </c>
      <c r="AE75" s="66">
        <v>45509.20553240741</v>
      </c>
    </row>
    <row r="76" spans="2:31" x14ac:dyDescent="0.3">
      <c r="B76">
        <v>247796</v>
      </c>
      <c r="C76" t="s">
        <v>302</v>
      </c>
      <c r="D76" t="s">
        <v>245</v>
      </c>
      <c r="E76" t="s">
        <v>246</v>
      </c>
      <c r="F76" t="s">
        <v>247</v>
      </c>
      <c r="G76" t="s">
        <v>303</v>
      </c>
      <c r="H76" t="s">
        <v>386</v>
      </c>
      <c r="I76" t="s">
        <v>387</v>
      </c>
      <c r="J76" t="s">
        <v>276</v>
      </c>
      <c r="K76" t="s">
        <v>251</v>
      </c>
      <c r="L76">
        <v>3</v>
      </c>
      <c r="M76" t="s">
        <v>252</v>
      </c>
      <c r="N76" t="s">
        <v>253</v>
      </c>
      <c r="O76" t="s">
        <v>265</v>
      </c>
      <c r="P76">
        <v>200</v>
      </c>
      <c r="Q76" t="s">
        <v>255</v>
      </c>
      <c r="R76" t="s">
        <v>256</v>
      </c>
      <c r="S76" t="s">
        <v>257</v>
      </c>
      <c r="T76" t="s">
        <v>388</v>
      </c>
      <c r="U76" t="s">
        <v>39</v>
      </c>
      <c r="V76" t="s">
        <v>259</v>
      </c>
      <c r="W76" t="s">
        <v>256</v>
      </c>
      <c r="X76" t="s">
        <v>260</v>
      </c>
      <c r="Y76" t="s">
        <v>270</v>
      </c>
      <c r="Z76">
        <v>6</v>
      </c>
      <c r="AA76" t="s">
        <v>262</v>
      </c>
      <c r="AB76" t="s">
        <v>240</v>
      </c>
      <c r="AD76" t="s">
        <v>263</v>
      </c>
      <c r="AE76" s="66">
        <v>45509.205138888887</v>
      </c>
    </row>
    <row r="77" spans="2:31" x14ac:dyDescent="0.3">
      <c r="B77">
        <v>247795</v>
      </c>
      <c r="C77" t="s">
        <v>302</v>
      </c>
      <c r="D77" t="s">
        <v>245</v>
      </c>
      <c r="E77" t="s">
        <v>246</v>
      </c>
      <c r="F77" t="s">
        <v>247</v>
      </c>
      <c r="G77" t="s">
        <v>303</v>
      </c>
      <c r="H77" t="s">
        <v>389</v>
      </c>
      <c r="I77" t="s">
        <v>387</v>
      </c>
      <c r="J77" t="s">
        <v>276</v>
      </c>
      <c r="K77" t="s">
        <v>251</v>
      </c>
      <c r="L77" t="s">
        <v>269</v>
      </c>
      <c r="M77" t="s">
        <v>256</v>
      </c>
      <c r="N77" t="s">
        <v>253</v>
      </c>
      <c r="O77" t="s">
        <v>265</v>
      </c>
      <c r="P77">
        <v>200</v>
      </c>
      <c r="Q77" t="s">
        <v>255</v>
      </c>
      <c r="R77" t="s">
        <v>256</v>
      </c>
      <c r="S77" t="s">
        <v>257</v>
      </c>
      <c r="T77" t="s">
        <v>258</v>
      </c>
      <c r="U77" t="s">
        <v>39</v>
      </c>
      <c r="V77" t="s">
        <v>259</v>
      </c>
      <c r="W77" t="s">
        <v>256</v>
      </c>
      <c r="X77" t="s">
        <v>260</v>
      </c>
      <c r="Y77" t="s">
        <v>261</v>
      </c>
      <c r="Z77">
        <v>7</v>
      </c>
      <c r="AA77" t="s">
        <v>262</v>
      </c>
      <c r="AB77" t="s">
        <v>240</v>
      </c>
      <c r="AD77" t="s">
        <v>263</v>
      </c>
      <c r="AE77" s="66">
        <v>45509.203634259262</v>
      </c>
    </row>
    <row r="78" spans="2:31" x14ac:dyDescent="0.3">
      <c r="B78">
        <v>247794</v>
      </c>
      <c r="C78" t="s">
        <v>272</v>
      </c>
      <c r="D78" t="s">
        <v>245</v>
      </c>
      <c r="E78" t="s">
        <v>246</v>
      </c>
      <c r="F78" t="s">
        <v>247</v>
      </c>
      <c r="G78" t="s">
        <v>273</v>
      </c>
      <c r="H78" t="s">
        <v>390</v>
      </c>
      <c r="I78" t="s">
        <v>353</v>
      </c>
      <c r="J78" t="s">
        <v>250</v>
      </c>
      <c r="K78" t="s">
        <v>251</v>
      </c>
      <c r="L78" t="s">
        <v>269</v>
      </c>
      <c r="M78" t="s">
        <v>256</v>
      </c>
      <c r="N78" t="s">
        <v>253</v>
      </c>
      <c r="O78" t="s">
        <v>265</v>
      </c>
      <c r="P78">
        <v>250</v>
      </c>
      <c r="Q78" t="s">
        <v>255</v>
      </c>
      <c r="R78" t="s">
        <v>256</v>
      </c>
      <c r="S78" t="s">
        <v>257</v>
      </c>
      <c r="T78" t="s">
        <v>258</v>
      </c>
      <c r="U78" t="s">
        <v>277</v>
      </c>
      <c r="V78" t="s">
        <v>259</v>
      </c>
      <c r="W78" t="s">
        <v>256</v>
      </c>
      <c r="X78" t="s">
        <v>278</v>
      </c>
      <c r="Y78" t="s">
        <v>270</v>
      </c>
      <c r="Z78">
        <v>6</v>
      </c>
      <c r="AA78" t="s">
        <v>262</v>
      </c>
      <c r="AB78" t="s">
        <v>240</v>
      </c>
      <c r="AD78" t="s">
        <v>279</v>
      </c>
      <c r="AE78" s="66">
        <v>45509.203356481485</v>
      </c>
    </row>
    <row r="79" spans="2:31" x14ac:dyDescent="0.3">
      <c r="B79">
        <v>247793</v>
      </c>
      <c r="C79" t="s">
        <v>326</v>
      </c>
      <c r="D79" t="s">
        <v>245</v>
      </c>
      <c r="E79" t="s">
        <v>246</v>
      </c>
      <c r="F79" t="s">
        <v>247</v>
      </c>
      <c r="G79" t="s">
        <v>327</v>
      </c>
      <c r="H79" t="s">
        <v>391</v>
      </c>
      <c r="I79" t="s">
        <v>392</v>
      </c>
      <c r="J79" t="s">
        <v>276</v>
      </c>
      <c r="K79" t="s">
        <v>251</v>
      </c>
      <c r="L79" t="s">
        <v>269</v>
      </c>
      <c r="M79" t="s">
        <v>256</v>
      </c>
      <c r="N79" t="s">
        <v>366</v>
      </c>
      <c r="O79" t="s">
        <v>265</v>
      </c>
      <c r="P79">
        <v>400</v>
      </c>
      <c r="Q79" t="s">
        <v>393</v>
      </c>
      <c r="R79" t="s">
        <v>256</v>
      </c>
      <c r="S79" t="s">
        <v>257</v>
      </c>
      <c r="T79" t="s">
        <v>258</v>
      </c>
      <c r="U79" t="s">
        <v>277</v>
      </c>
      <c r="V79" t="s">
        <v>259</v>
      </c>
      <c r="W79" t="s">
        <v>256</v>
      </c>
      <c r="X79" t="s">
        <v>278</v>
      </c>
      <c r="Y79" t="s">
        <v>261</v>
      </c>
      <c r="Z79">
        <v>5</v>
      </c>
      <c r="AA79" t="s">
        <v>262</v>
      </c>
      <c r="AB79" t="s">
        <v>240</v>
      </c>
      <c r="AD79" t="s">
        <v>330</v>
      </c>
      <c r="AE79" s="66">
        <v>45509.202743055554</v>
      </c>
    </row>
    <row r="80" spans="2:31" x14ac:dyDescent="0.3">
      <c r="B80">
        <v>247792</v>
      </c>
      <c r="C80" t="s">
        <v>302</v>
      </c>
      <c r="D80" t="s">
        <v>245</v>
      </c>
      <c r="E80" t="s">
        <v>246</v>
      </c>
      <c r="F80" t="s">
        <v>247</v>
      </c>
      <c r="G80" t="s">
        <v>303</v>
      </c>
      <c r="H80" t="s">
        <v>394</v>
      </c>
      <c r="I80" t="s">
        <v>395</v>
      </c>
      <c r="J80" t="s">
        <v>296</v>
      </c>
      <c r="K80" t="s">
        <v>251</v>
      </c>
      <c r="L80">
        <v>4</v>
      </c>
      <c r="M80" t="s">
        <v>252</v>
      </c>
      <c r="N80" t="s">
        <v>253</v>
      </c>
      <c r="O80" t="s">
        <v>254</v>
      </c>
      <c r="P80">
        <v>200</v>
      </c>
      <c r="Q80" t="s">
        <v>255</v>
      </c>
      <c r="R80" t="s">
        <v>256</v>
      </c>
      <c r="S80" t="s">
        <v>257</v>
      </c>
      <c r="T80" t="s">
        <v>258</v>
      </c>
      <c r="U80" t="s">
        <v>39</v>
      </c>
      <c r="V80" t="s">
        <v>259</v>
      </c>
      <c r="W80" t="s">
        <v>256</v>
      </c>
      <c r="X80" t="s">
        <v>260</v>
      </c>
      <c r="Y80" t="s">
        <v>270</v>
      </c>
      <c r="Z80">
        <v>6</v>
      </c>
      <c r="AA80" t="s">
        <v>262</v>
      </c>
      <c r="AB80" t="s">
        <v>240</v>
      </c>
      <c r="AD80" t="s">
        <v>263</v>
      </c>
      <c r="AE80" s="66">
        <v>45509.20144675926</v>
      </c>
    </row>
    <row r="81" spans="2:31" x14ac:dyDescent="0.3">
      <c r="B81">
        <v>247791</v>
      </c>
      <c r="C81" t="s">
        <v>272</v>
      </c>
      <c r="D81" t="s">
        <v>245</v>
      </c>
      <c r="E81" t="s">
        <v>246</v>
      </c>
      <c r="F81" t="s">
        <v>247</v>
      </c>
      <c r="G81" t="s">
        <v>273</v>
      </c>
      <c r="H81" t="s">
        <v>396</v>
      </c>
      <c r="I81" t="s">
        <v>353</v>
      </c>
      <c r="J81" t="s">
        <v>250</v>
      </c>
      <c r="K81" t="s">
        <v>251</v>
      </c>
      <c r="L81" t="s">
        <v>269</v>
      </c>
      <c r="M81" t="s">
        <v>256</v>
      </c>
      <c r="N81" t="s">
        <v>253</v>
      </c>
      <c r="O81" t="s">
        <v>265</v>
      </c>
      <c r="P81">
        <v>250</v>
      </c>
      <c r="Q81" t="s">
        <v>255</v>
      </c>
      <c r="R81" t="s">
        <v>256</v>
      </c>
      <c r="S81" t="s">
        <v>257</v>
      </c>
      <c r="T81" t="s">
        <v>258</v>
      </c>
      <c r="U81" t="s">
        <v>277</v>
      </c>
      <c r="V81" t="s">
        <v>259</v>
      </c>
      <c r="W81" t="s">
        <v>256</v>
      </c>
      <c r="X81" t="s">
        <v>278</v>
      </c>
      <c r="Y81" t="s">
        <v>270</v>
      </c>
      <c r="Z81">
        <v>5</v>
      </c>
      <c r="AA81" t="s">
        <v>262</v>
      </c>
      <c r="AB81" t="s">
        <v>240</v>
      </c>
      <c r="AD81" t="s">
        <v>279</v>
      </c>
      <c r="AE81" s="66">
        <v>45509.201041666667</v>
      </c>
    </row>
    <row r="82" spans="2:31" x14ac:dyDescent="0.3">
      <c r="B82">
        <v>247790</v>
      </c>
      <c r="C82" t="s">
        <v>302</v>
      </c>
      <c r="D82" t="s">
        <v>245</v>
      </c>
      <c r="E82" t="s">
        <v>246</v>
      </c>
      <c r="F82" t="s">
        <v>247</v>
      </c>
      <c r="G82" t="s">
        <v>303</v>
      </c>
      <c r="H82" t="s">
        <v>397</v>
      </c>
      <c r="I82" t="s">
        <v>398</v>
      </c>
      <c r="J82" t="s">
        <v>296</v>
      </c>
      <c r="K82" t="s">
        <v>251</v>
      </c>
      <c r="L82">
        <v>3</v>
      </c>
      <c r="M82" t="s">
        <v>252</v>
      </c>
      <c r="N82" t="s">
        <v>253</v>
      </c>
      <c r="O82" t="s">
        <v>254</v>
      </c>
      <c r="P82">
        <v>200</v>
      </c>
      <c r="Q82" t="s">
        <v>255</v>
      </c>
      <c r="R82" t="s">
        <v>256</v>
      </c>
      <c r="S82" t="s">
        <v>257</v>
      </c>
      <c r="T82" t="s">
        <v>258</v>
      </c>
      <c r="U82" t="s">
        <v>39</v>
      </c>
      <c r="V82" t="s">
        <v>259</v>
      </c>
      <c r="W82" t="s">
        <v>256</v>
      </c>
      <c r="X82" t="s">
        <v>260</v>
      </c>
      <c r="Y82" t="s">
        <v>261</v>
      </c>
      <c r="Z82">
        <v>5</v>
      </c>
      <c r="AA82" t="s">
        <v>262</v>
      </c>
      <c r="AB82" t="s">
        <v>240</v>
      </c>
      <c r="AD82" t="s">
        <v>263</v>
      </c>
      <c r="AE82" s="66">
        <v>45509.20045138889</v>
      </c>
    </row>
    <row r="83" spans="2:31" x14ac:dyDescent="0.3">
      <c r="B83">
        <v>247789</v>
      </c>
      <c r="C83" t="s">
        <v>399</v>
      </c>
      <c r="D83" t="s">
        <v>245</v>
      </c>
      <c r="E83" t="s">
        <v>246</v>
      </c>
      <c r="F83" t="s">
        <v>247</v>
      </c>
      <c r="G83" t="s">
        <v>273</v>
      </c>
      <c r="H83" t="s">
        <v>400</v>
      </c>
      <c r="I83" t="s">
        <v>401</v>
      </c>
      <c r="J83" t="s">
        <v>296</v>
      </c>
      <c r="K83" t="s">
        <v>251</v>
      </c>
      <c r="L83" t="s">
        <v>269</v>
      </c>
      <c r="M83" t="s">
        <v>256</v>
      </c>
      <c r="N83" t="s">
        <v>253</v>
      </c>
      <c r="O83" t="s">
        <v>265</v>
      </c>
      <c r="P83">
        <v>250</v>
      </c>
      <c r="Q83" t="s">
        <v>393</v>
      </c>
      <c r="R83" t="s">
        <v>256</v>
      </c>
      <c r="S83" t="s">
        <v>257</v>
      </c>
      <c r="T83" t="s">
        <v>258</v>
      </c>
      <c r="U83" t="s">
        <v>277</v>
      </c>
      <c r="V83" t="s">
        <v>259</v>
      </c>
      <c r="W83" t="s">
        <v>256</v>
      </c>
      <c r="X83" t="s">
        <v>278</v>
      </c>
      <c r="Y83" t="s">
        <v>270</v>
      </c>
      <c r="Z83">
        <v>6</v>
      </c>
      <c r="AA83" t="s">
        <v>262</v>
      </c>
      <c r="AB83" t="s">
        <v>240</v>
      </c>
      <c r="AD83" t="s">
        <v>279</v>
      </c>
      <c r="AE83" s="66">
        <v>45509.197638888887</v>
      </c>
    </row>
    <row r="84" spans="2:31" x14ac:dyDescent="0.3">
      <c r="B84">
        <v>247788</v>
      </c>
      <c r="C84" t="s">
        <v>326</v>
      </c>
      <c r="D84" t="s">
        <v>245</v>
      </c>
      <c r="E84" t="s">
        <v>246</v>
      </c>
      <c r="F84" t="s">
        <v>247</v>
      </c>
      <c r="G84" t="s">
        <v>327</v>
      </c>
      <c r="H84" t="s">
        <v>402</v>
      </c>
      <c r="I84" t="s">
        <v>403</v>
      </c>
      <c r="J84" t="s">
        <v>296</v>
      </c>
      <c r="K84" t="s">
        <v>251</v>
      </c>
      <c r="L84" t="s">
        <v>269</v>
      </c>
      <c r="M84" t="s">
        <v>256</v>
      </c>
      <c r="N84" t="s">
        <v>253</v>
      </c>
      <c r="O84" t="s">
        <v>265</v>
      </c>
      <c r="P84">
        <v>400</v>
      </c>
      <c r="Q84" t="s">
        <v>255</v>
      </c>
      <c r="R84" t="s">
        <v>256</v>
      </c>
      <c r="S84" t="s">
        <v>257</v>
      </c>
      <c r="T84" t="s">
        <v>258</v>
      </c>
      <c r="U84" t="s">
        <v>277</v>
      </c>
      <c r="V84" t="s">
        <v>259</v>
      </c>
      <c r="W84" t="s">
        <v>256</v>
      </c>
      <c r="X84" t="s">
        <v>278</v>
      </c>
      <c r="Y84" t="s">
        <v>261</v>
      </c>
      <c r="Z84">
        <v>6</v>
      </c>
      <c r="AA84" t="s">
        <v>262</v>
      </c>
      <c r="AB84" t="s">
        <v>240</v>
      </c>
      <c r="AD84" t="s">
        <v>330</v>
      </c>
      <c r="AE84" s="66">
        <v>45509.197511574072</v>
      </c>
    </row>
    <row r="85" spans="2:31" x14ac:dyDescent="0.3">
      <c r="B85">
        <v>247787</v>
      </c>
      <c r="C85" t="s">
        <v>326</v>
      </c>
      <c r="D85" t="s">
        <v>245</v>
      </c>
      <c r="E85" t="s">
        <v>246</v>
      </c>
      <c r="F85" t="s">
        <v>247</v>
      </c>
      <c r="G85" t="s">
        <v>327</v>
      </c>
      <c r="H85" t="s">
        <v>404</v>
      </c>
      <c r="I85" t="s">
        <v>403</v>
      </c>
      <c r="J85" t="s">
        <v>296</v>
      </c>
      <c r="K85" t="s">
        <v>251</v>
      </c>
      <c r="L85" t="s">
        <v>269</v>
      </c>
      <c r="M85" t="s">
        <v>256</v>
      </c>
      <c r="N85" t="s">
        <v>366</v>
      </c>
      <c r="O85" t="s">
        <v>265</v>
      </c>
      <c r="P85">
        <v>400</v>
      </c>
      <c r="Q85" t="s">
        <v>255</v>
      </c>
      <c r="R85" t="s">
        <v>256</v>
      </c>
      <c r="S85" t="s">
        <v>257</v>
      </c>
      <c r="T85" t="s">
        <v>258</v>
      </c>
      <c r="U85" t="s">
        <v>277</v>
      </c>
      <c r="V85" t="s">
        <v>259</v>
      </c>
      <c r="W85" t="s">
        <v>256</v>
      </c>
      <c r="X85" t="s">
        <v>278</v>
      </c>
      <c r="Y85" t="s">
        <v>261</v>
      </c>
      <c r="Z85">
        <v>6</v>
      </c>
      <c r="AA85" t="s">
        <v>262</v>
      </c>
      <c r="AB85" t="s">
        <v>240</v>
      </c>
      <c r="AD85" t="s">
        <v>330</v>
      </c>
      <c r="AE85" s="66">
        <v>45509.196192129632</v>
      </c>
    </row>
    <row r="86" spans="2:31" x14ac:dyDescent="0.3">
      <c r="B86">
        <v>247786</v>
      </c>
      <c r="C86" t="s">
        <v>399</v>
      </c>
      <c r="D86" t="s">
        <v>245</v>
      </c>
      <c r="E86" t="s">
        <v>246</v>
      </c>
      <c r="F86" t="s">
        <v>247</v>
      </c>
      <c r="G86" t="s">
        <v>273</v>
      </c>
      <c r="H86" t="s">
        <v>405</v>
      </c>
      <c r="I86" t="s">
        <v>401</v>
      </c>
      <c r="J86" t="s">
        <v>296</v>
      </c>
      <c r="K86" t="s">
        <v>251</v>
      </c>
      <c r="L86" t="s">
        <v>269</v>
      </c>
      <c r="M86" t="s">
        <v>256</v>
      </c>
      <c r="N86" t="s">
        <v>253</v>
      </c>
      <c r="O86" t="s">
        <v>265</v>
      </c>
      <c r="P86">
        <v>250</v>
      </c>
      <c r="Q86" t="s">
        <v>255</v>
      </c>
      <c r="R86" t="s">
        <v>256</v>
      </c>
      <c r="S86" t="s">
        <v>257</v>
      </c>
      <c r="T86" t="s">
        <v>258</v>
      </c>
      <c r="U86" t="s">
        <v>277</v>
      </c>
      <c r="V86" t="s">
        <v>259</v>
      </c>
      <c r="W86" t="s">
        <v>256</v>
      </c>
      <c r="X86" t="s">
        <v>278</v>
      </c>
      <c r="Y86" t="s">
        <v>261</v>
      </c>
      <c r="Z86">
        <v>6</v>
      </c>
      <c r="AA86" t="s">
        <v>262</v>
      </c>
      <c r="AB86" t="s">
        <v>240</v>
      </c>
      <c r="AD86" t="s">
        <v>279</v>
      </c>
      <c r="AE86" s="66">
        <v>45509.196122685185</v>
      </c>
    </row>
    <row r="87" spans="2:31" x14ac:dyDescent="0.3">
      <c r="B87">
        <v>247785</v>
      </c>
      <c r="C87" t="s">
        <v>302</v>
      </c>
      <c r="D87" t="s">
        <v>245</v>
      </c>
      <c r="E87" t="s">
        <v>246</v>
      </c>
      <c r="F87" t="s">
        <v>247</v>
      </c>
      <c r="G87" t="s">
        <v>303</v>
      </c>
      <c r="H87" t="s">
        <v>406</v>
      </c>
      <c r="I87" t="s">
        <v>407</v>
      </c>
      <c r="J87" t="s">
        <v>296</v>
      </c>
      <c r="K87" t="s">
        <v>251</v>
      </c>
      <c r="L87">
        <v>3</v>
      </c>
      <c r="M87" t="s">
        <v>252</v>
      </c>
      <c r="N87" t="s">
        <v>253</v>
      </c>
      <c r="O87" t="s">
        <v>254</v>
      </c>
      <c r="P87">
        <v>200</v>
      </c>
      <c r="Q87" t="s">
        <v>255</v>
      </c>
      <c r="R87" t="s">
        <v>256</v>
      </c>
      <c r="S87" t="s">
        <v>257</v>
      </c>
      <c r="T87" t="s">
        <v>258</v>
      </c>
      <c r="U87" t="s">
        <v>39</v>
      </c>
      <c r="V87" t="s">
        <v>259</v>
      </c>
      <c r="W87" t="s">
        <v>256</v>
      </c>
      <c r="X87" t="s">
        <v>260</v>
      </c>
      <c r="Y87" t="s">
        <v>270</v>
      </c>
      <c r="Z87">
        <v>6</v>
      </c>
      <c r="AA87" t="s">
        <v>262</v>
      </c>
      <c r="AB87" t="s">
        <v>240</v>
      </c>
      <c r="AD87" t="s">
        <v>263</v>
      </c>
      <c r="AE87" s="66">
        <v>45509.195335648146</v>
      </c>
    </row>
    <row r="88" spans="2:31" x14ac:dyDescent="0.3">
      <c r="B88">
        <v>247784</v>
      </c>
      <c r="C88" t="s">
        <v>399</v>
      </c>
      <c r="D88" t="s">
        <v>245</v>
      </c>
      <c r="E88" t="s">
        <v>246</v>
      </c>
      <c r="F88" t="s">
        <v>247</v>
      </c>
      <c r="G88" t="s">
        <v>273</v>
      </c>
      <c r="H88" t="s">
        <v>408</v>
      </c>
      <c r="I88" t="s">
        <v>401</v>
      </c>
      <c r="J88" t="s">
        <v>296</v>
      </c>
      <c r="K88" t="s">
        <v>251</v>
      </c>
      <c r="L88" t="s">
        <v>269</v>
      </c>
      <c r="M88" t="s">
        <v>256</v>
      </c>
      <c r="N88" t="s">
        <v>253</v>
      </c>
      <c r="O88" t="s">
        <v>265</v>
      </c>
      <c r="P88">
        <v>250</v>
      </c>
      <c r="Q88" t="s">
        <v>255</v>
      </c>
      <c r="R88" t="s">
        <v>256</v>
      </c>
      <c r="S88" t="s">
        <v>257</v>
      </c>
      <c r="T88" t="s">
        <v>258</v>
      </c>
      <c r="U88" t="s">
        <v>277</v>
      </c>
      <c r="V88" t="s">
        <v>259</v>
      </c>
      <c r="W88" t="s">
        <v>256</v>
      </c>
      <c r="X88" t="s">
        <v>278</v>
      </c>
      <c r="Y88" t="s">
        <v>266</v>
      </c>
      <c r="Z88">
        <v>6</v>
      </c>
      <c r="AA88" t="s">
        <v>262</v>
      </c>
      <c r="AB88" t="s">
        <v>240</v>
      </c>
      <c r="AD88" t="s">
        <v>279</v>
      </c>
      <c r="AE88" s="66">
        <v>45509.1952662037</v>
      </c>
    </row>
    <row r="89" spans="2:31" x14ac:dyDescent="0.3">
      <c r="B89">
        <v>247783</v>
      </c>
      <c r="C89" t="s">
        <v>302</v>
      </c>
      <c r="D89" t="s">
        <v>245</v>
      </c>
      <c r="E89" t="s">
        <v>246</v>
      </c>
      <c r="F89" t="s">
        <v>247</v>
      </c>
      <c r="G89" t="s">
        <v>303</v>
      </c>
      <c r="H89" t="s">
        <v>409</v>
      </c>
      <c r="I89" t="s">
        <v>410</v>
      </c>
      <c r="J89" t="s">
        <v>296</v>
      </c>
      <c r="K89" t="s">
        <v>251</v>
      </c>
      <c r="L89">
        <v>5</v>
      </c>
      <c r="M89" t="s">
        <v>252</v>
      </c>
      <c r="N89" t="s">
        <v>253</v>
      </c>
      <c r="O89" t="s">
        <v>254</v>
      </c>
      <c r="P89">
        <v>200</v>
      </c>
      <c r="Q89" t="s">
        <v>255</v>
      </c>
      <c r="R89" t="s">
        <v>256</v>
      </c>
      <c r="S89" t="s">
        <v>257</v>
      </c>
      <c r="T89" t="s">
        <v>388</v>
      </c>
      <c r="U89" t="s">
        <v>39</v>
      </c>
      <c r="V89" t="s">
        <v>259</v>
      </c>
      <c r="W89" t="s">
        <v>256</v>
      </c>
      <c r="X89" t="s">
        <v>278</v>
      </c>
      <c r="Y89" t="s">
        <v>270</v>
      </c>
      <c r="Z89">
        <v>6</v>
      </c>
      <c r="AA89" t="s">
        <v>411</v>
      </c>
      <c r="AB89" t="s">
        <v>240</v>
      </c>
      <c r="AD89" t="s">
        <v>263</v>
      </c>
      <c r="AE89" s="66">
        <v>45509.194189814814</v>
      </c>
    </row>
    <row r="90" spans="2:31" x14ac:dyDescent="0.3">
      <c r="B90">
        <v>247782</v>
      </c>
      <c r="C90" t="s">
        <v>326</v>
      </c>
      <c r="D90" t="s">
        <v>245</v>
      </c>
      <c r="E90" t="s">
        <v>246</v>
      </c>
      <c r="F90" t="s">
        <v>247</v>
      </c>
      <c r="G90" t="s">
        <v>327</v>
      </c>
      <c r="H90" t="s">
        <v>412</v>
      </c>
      <c r="I90" t="s">
        <v>403</v>
      </c>
      <c r="J90" t="s">
        <v>296</v>
      </c>
      <c r="K90" t="s">
        <v>251</v>
      </c>
      <c r="L90" t="s">
        <v>269</v>
      </c>
      <c r="M90" t="s">
        <v>256</v>
      </c>
      <c r="N90" t="s">
        <v>253</v>
      </c>
      <c r="O90" t="s">
        <v>265</v>
      </c>
      <c r="P90">
        <v>400</v>
      </c>
      <c r="Q90" t="s">
        <v>255</v>
      </c>
      <c r="R90" t="s">
        <v>256</v>
      </c>
      <c r="S90" t="s">
        <v>257</v>
      </c>
      <c r="T90" t="s">
        <v>258</v>
      </c>
      <c r="U90" t="s">
        <v>277</v>
      </c>
      <c r="V90" t="s">
        <v>259</v>
      </c>
      <c r="W90" t="s">
        <v>256</v>
      </c>
      <c r="X90" t="s">
        <v>278</v>
      </c>
      <c r="Y90" t="s">
        <v>261</v>
      </c>
      <c r="Z90">
        <v>4</v>
      </c>
      <c r="AA90" t="s">
        <v>262</v>
      </c>
      <c r="AB90" t="s">
        <v>240</v>
      </c>
      <c r="AD90" t="s">
        <v>330</v>
      </c>
      <c r="AE90" s="66">
        <v>45509.193912037037</v>
      </c>
    </row>
    <row r="91" spans="2:31" x14ac:dyDescent="0.3">
      <c r="B91">
        <v>247781</v>
      </c>
      <c r="C91" t="s">
        <v>399</v>
      </c>
      <c r="D91" t="s">
        <v>245</v>
      </c>
      <c r="E91" t="s">
        <v>246</v>
      </c>
      <c r="F91" t="s">
        <v>247</v>
      </c>
      <c r="G91" t="s">
        <v>273</v>
      </c>
      <c r="H91" t="s">
        <v>413</v>
      </c>
      <c r="I91" t="s">
        <v>401</v>
      </c>
      <c r="J91" t="s">
        <v>296</v>
      </c>
      <c r="K91" t="s">
        <v>251</v>
      </c>
      <c r="L91" t="s">
        <v>269</v>
      </c>
      <c r="M91" t="s">
        <v>256</v>
      </c>
      <c r="N91" t="s">
        <v>253</v>
      </c>
      <c r="O91" t="s">
        <v>265</v>
      </c>
      <c r="P91">
        <v>250</v>
      </c>
      <c r="Q91" t="s">
        <v>255</v>
      </c>
      <c r="R91" t="s">
        <v>256</v>
      </c>
      <c r="S91" t="s">
        <v>257</v>
      </c>
      <c r="T91" t="s">
        <v>258</v>
      </c>
      <c r="U91" t="s">
        <v>277</v>
      </c>
      <c r="V91" t="s">
        <v>259</v>
      </c>
      <c r="W91" t="s">
        <v>256</v>
      </c>
      <c r="X91" t="s">
        <v>278</v>
      </c>
      <c r="Y91" t="s">
        <v>283</v>
      </c>
      <c r="Z91">
        <v>6</v>
      </c>
      <c r="AA91" t="s">
        <v>262</v>
      </c>
      <c r="AB91" t="s">
        <v>240</v>
      </c>
      <c r="AD91" t="s">
        <v>279</v>
      </c>
      <c r="AE91" s="66">
        <v>45509.193611111114</v>
      </c>
    </row>
    <row r="92" spans="2:31" x14ac:dyDescent="0.3">
      <c r="B92">
        <v>246666</v>
      </c>
      <c r="C92" t="s">
        <v>414</v>
      </c>
      <c r="D92" t="s">
        <v>245</v>
      </c>
      <c r="E92" t="s">
        <v>246</v>
      </c>
      <c r="F92" t="s">
        <v>415</v>
      </c>
      <c r="G92" t="s">
        <v>416</v>
      </c>
      <c r="H92" t="s">
        <v>417</v>
      </c>
      <c r="I92" t="s">
        <v>418</v>
      </c>
      <c r="J92" t="s">
        <v>250</v>
      </c>
      <c r="K92" t="s">
        <v>251</v>
      </c>
      <c r="L92" t="s">
        <v>269</v>
      </c>
      <c r="M92" t="s">
        <v>256</v>
      </c>
      <c r="N92" t="s">
        <v>253</v>
      </c>
      <c r="O92" t="s">
        <v>265</v>
      </c>
      <c r="P92">
        <v>300</v>
      </c>
      <c r="Q92" t="s">
        <v>255</v>
      </c>
      <c r="R92" t="s">
        <v>256</v>
      </c>
      <c r="S92" t="s">
        <v>257</v>
      </c>
      <c r="T92" t="s">
        <v>258</v>
      </c>
      <c r="U92" t="s">
        <v>277</v>
      </c>
      <c r="V92" t="s">
        <v>259</v>
      </c>
      <c r="W92" t="s">
        <v>256</v>
      </c>
      <c r="X92" t="s">
        <v>278</v>
      </c>
      <c r="Y92" t="s">
        <v>261</v>
      </c>
      <c r="Z92">
        <v>6</v>
      </c>
      <c r="AA92" t="s">
        <v>262</v>
      </c>
      <c r="AB92" t="s">
        <v>240</v>
      </c>
      <c r="AD92" t="s">
        <v>330</v>
      </c>
      <c r="AE92" s="66">
        <v>45500.206273148149</v>
      </c>
    </row>
    <row r="93" spans="2:31" x14ac:dyDescent="0.3">
      <c r="B93">
        <v>246665</v>
      </c>
      <c r="C93" t="s">
        <v>414</v>
      </c>
      <c r="D93" t="s">
        <v>245</v>
      </c>
      <c r="E93" t="s">
        <v>246</v>
      </c>
      <c r="F93" t="s">
        <v>415</v>
      </c>
      <c r="G93" t="s">
        <v>416</v>
      </c>
      <c r="H93" t="s">
        <v>419</v>
      </c>
      <c r="I93" t="s">
        <v>418</v>
      </c>
      <c r="J93" t="s">
        <v>250</v>
      </c>
      <c r="K93" t="s">
        <v>251</v>
      </c>
      <c r="L93" t="s">
        <v>269</v>
      </c>
      <c r="M93" t="s">
        <v>256</v>
      </c>
      <c r="N93" t="s">
        <v>253</v>
      </c>
      <c r="O93" t="s">
        <v>265</v>
      </c>
      <c r="P93">
        <v>300</v>
      </c>
      <c r="Q93" t="s">
        <v>255</v>
      </c>
      <c r="R93" t="s">
        <v>256</v>
      </c>
      <c r="S93" t="s">
        <v>257</v>
      </c>
      <c r="T93" t="s">
        <v>258</v>
      </c>
      <c r="U93" t="s">
        <v>277</v>
      </c>
      <c r="V93" t="s">
        <v>259</v>
      </c>
      <c r="W93" t="s">
        <v>256</v>
      </c>
      <c r="X93" t="s">
        <v>278</v>
      </c>
      <c r="Y93" t="s">
        <v>261</v>
      </c>
      <c r="Z93">
        <v>5</v>
      </c>
      <c r="AA93" t="s">
        <v>262</v>
      </c>
      <c r="AB93" t="s">
        <v>240</v>
      </c>
      <c r="AD93" t="s">
        <v>330</v>
      </c>
      <c r="AE93" s="66">
        <v>45500.20417824074</v>
      </c>
    </row>
    <row r="94" spans="2:31" x14ac:dyDescent="0.3">
      <c r="B94">
        <v>246664</v>
      </c>
      <c r="C94" t="s">
        <v>420</v>
      </c>
      <c r="D94" t="s">
        <v>245</v>
      </c>
      <c r="E94" t="s">
        <v>246</v>
      </c>
      <c r="F94" t="s">
        <v>415</v>
      </c>
      <c r="G94" t="s">
        <v>416</v>
      </c>
      <c r="H94" t="s">
        <v>421</v>
      </c>
      <c r="I94" t="s">
        <v>422</v>
      </c>
      <c r="J94" t="s">
        <v>250</v>
      </c>
      <c r="K94" t="s">
        <v>251</v>
      </c>
      <c r="L94" t="s">
        <v>269</v>
      </c>
      <c r="M94" t="s">
        <v>256</v>
      </c>
      <c r="N94" t="s">
        <v>253</v>
      </c>
      <c r="O94" t="s">
        <v>254</v>
      </c>
      <c r="P94">
        <v>200</v>
      </c>
      <c r="Q94" t="s">
        <v>255</v>
      </c>
      <c r="R94" t="s">
        <v>256</v>
      </c>
      <c r="S94" t="s">
        <v>257</v>
      </c>
      <c r="T94" t="s">
        <v>258</v>
      </c>
      <c r="U94" t="s">
        <v>39</v>
      </c>
      <c r="V94" t="s">
        <v>259</v>
      </c>
      <c r="W94" t="s">
        <v>256</v>
      </c>
      <c r="X94" t="s">
        <v>278</v>
      </c>
      <c r="Y94" t="s">
        <v>266</v>
      </c>
      <c r="Z94">
        <v>5</v>
      </c>
      <c r="AA94" t="s">
        <v>262</v>
      </c>
      <c r="AB94" t="s">
        <v>240</v>
      </c>
      <c r="AD94" t="s">
        <v>263</v>
      </c>
      <c r="AE94" s="66">
        <v>45500.204155092593</v>
      </c>
    </row>
    <row r="95" spans="2:31" x14ac:dyDescent="0.3">
      <c r="B95">
        <v>246663</v>
      </c>
      <c r="C95" t="s">
        <v>423</v>
      </c>
      <c r="D95" t="s">
        <v>245</v>
      </c>
      <c r="E95" t="s">
        <v>246</v>
      </c>
      <c r="F95" t="s">
        <v>415</v>
      </c>
      <c r="G95" t="s">
        <v>424</v>
      </c>
      <c r="H95" t="s">
        <v>425</v>
      </c>
      <c r="I95" t="s">
        <v>422</v>
      </c>
      <c r="J95" t="s">
        <v>296</v>
      </c>
      <c r="K95" t="s">
        <v>251</v>
      </c>
      <c r="L95" t="s">
        <v>269</v>
      </c>
      <c r="M95" t="s">
        <v>256</v>
      </c>
      <c r="N95" t="s">
        <v>253</v>
      </c>
      <c r="O95" t="s">
        <v>265</v>
      </c>
      <c r="P95">
        <v>200</v>
      </c>
      <c r="Q95" t="s">
        <v>255</v>
      </c>
      <c r="R95" t="s">
        <v>256</v>
      </c>
      <c r="S95" t="s">
        <v>257</v>
      </c>
      <c r="T95" t="s">
        <v>258</v>
      </c>
      <c r="U95" t="s">
        <v>277</v>
      </c>
      <c r="V95" t="s">
        <v>259</v>
      </c>
      <c r="W95" t="s">
        <v>256</v>
      </c>
      <c r="X95" t="s">
        <v>278</v>
      </c>
      <c r="Y95" t="s">
        <v>283</v>
      </c>
      <c r="Z95">
        <v>7</v>
      </c>
      <c r="AA95" t="s">
        <v>262</v>
      </c>
      <c r="AB95" t="s">
        <v>240</v>
      </c>
      <c r="AD95" t="s">
        <v>279</v>
      </c>
      <c r="AE95" s="66">
        <v>45500.204074074078</v>
      </c>
    </row>
    <row r="96" spans="2:31" x14ac:dyDescent="0.3">
      <c r="B96">
        <v>246662</v>
      </c>
      <c r="C96" t="s">
        <v>423</v>
      </c>
      <c r="D96" t="s">
        <v>245</v>
      </c>
      <c r="E96" t="s">
        <v>246</v>
      </c>
      <c r="F96" t="s">
        <v>415</v>
      </c>
      <c r="G96" t="s">
        <v>424</v>
      </c>
      <c r="H96" t="s">
        <v>426</v>
      </c>
      <c r="I96" t="s">
        <v>422</v>
      </c>
      <c r="J96" t="s">
        <v>296</v>
      </c>
      <c r="K96" t="s">
        <v>251</v>
      </c>
      <c r="L96" t="s">
        <v>269</v>
      </c>
      <c r="M96" t="s">
        <v>256</v>
      </c>
      <c r="N96" t="s">
        <v>253</v>
      </c>
      <c r="O96" t="s">
        <v>265</v>
      </c>
      <c r="P96">
        <v>250</v>
      </c>
      <c r="Q96" t="s">
        <v>255</v>
      </c>
      <c r="R96" t="s">
        <v>256</v>
      </c>
      <c r="S96" t="s">
        <v>257</v>
      </c>
      <c r="T96" t="s">
        <v>258</v>
      </c>
      <c r="U96" t="s">
        <v>277</v>
      </c>
      <c r="V96" t="s">
        <v>259</v>
      </c>
      <c r="W96" t="s">
        <v>256</v>
      </c>
      <c r="X96" t="s">
        <v>278</v>
      </c>
      <c r="Y96" t="s">
        <v>261</v>
      </c>
      <c r="Z96">
        <v>5</v>
      </c>
      <c r="AA96" t="s">
        <v>262</v>
      </c>
      <c r="AB96" t="s">
        <v>240</v>
      </c>
      <c r="AD96" t="s">
        <v>279</v>
      </c>
      <c r="AE96" s="66">
        <v>45500.203333333331</v>
      </c>
    </row>
    <row r="97" spans="2:31" x14ac:dyDescent="0.3">
      <c r="B97">
        <v>246661</v>
      </c>
      <c r="C97" t="s">
        <v>420</v>
      </c>
      <c r="D97" t="s">
        <v>245</v>
      </c>
      <c r="E97" t="s">
        <v>246</v>
      </c>
      <c r="F97" t="s">
        <v>415</v>
      </c>
      <c r="G97" t="s">
        <v>416</v>
      </c>
      <c r="H97" t="s">
        <v>427</v>
      </c>
      <c r="I97" t="s">
        <v>428</v>
      </c>
      <c r="J97" t="s">
        <v>250</v>
      </c>
      <c r="K97" t="s">
        <v>251</v>
      </c>
      <c r="L97" t="s">
        <v>269</v>
      </c>
      <c r="M97" t="s">
        <v>256</v>
      </c>
      <c r="N97" t="s">
        <v>253</v>
      </c>
      <c r="O97" t="s">
        <v>265</v>
      </c>
      <c r="P97">
        <v>200</v>
      </c>
      <c r="Q97" t="s">
        <v>255</v>
      </c>
      <c r="R97" t="s">
        <v>256</v>
      </c>
      <c r="S97" t="s">
        <v>257</v>
      </c>
      <c r="T97" t="s">
        <v>258</v>
      </c>
      <c r="U97" t="s">
        <v>39</v>
      </c>
      <c r="V97" t="s">
        <v>259</v>
      </c>
      <c r="W97" t="s">
        <v>256</v>
      </c>
      <c r="X97" t="s">
        <v>278</v>
      </c>
      <c r="Y97" t="s">
        <v>261</v>
      </c>
      <c r="Z97">
        <v>7</v>
      </c>
      <c r="AA97" t="s">
        <v>262</v>
      </c>
      <c r="AB97" t="s">
        <v>240</v>
      </c>
      <c r="AD97" t="s">
        <v>263</v>
      </c>
      <c r="AE97" s="66">
        <v>45500.202997685185</v>
      </c>
    </row>
    <row r="98" spans="2:31" x14ac:dyDescent="0.3">
      <c r="B98">
        <v>246660</v>
      </c>
      <c r="C98" t="s">
        <v>414</v>
      </c>
      <c r="D98" t="s">
        <v>245</v>
      </c>
      <c r="E98" t="s">
        <v>246</v>
      </c>
      <c r="F98" t="s">
        <v>415</v>
      </c>
      <c r="G98" t="s">
        <v>416</v>
      </c>
      <c r="H98" t="s">
        <v>429</v>
      </c>
      <c r="I98" t="s">
        <v>418</v>
      </c>
      <c r="J98" t="s">
        <v>250</v>
      </c>
      <c r="K98" t="s">
        <v>251</v>
      </c>
      <c r="L98" t="s">
        <v>269</v>
      </c>
      <c r="M98" t="s">
        <v>256</v>
      </c>
      <c r="N98" t="s">
        <v>253</v>
      </c>
      <c r="O98" t="s">
        <v>265</v>
      </c>
      <c r="P98">
        <v>300</v>
      </c>
      <c r="Q98" t="s">
        <v>255</v>
      </c>
      <c r="R98" t="s">
        <v>256</v>
      </c>
      <c r="S98" t="s">
        <v>257</v>
      </c>
      <c r="T98" t="s">
        <v>258</v>
      </c>
      <c r="U98" t="s">
        <v>277</v>
      </c>
      <c r="V98" t="s">
        <v>259</v>
      </c>
      <c r="W98" t="s">
        <v>256</v>
      </c>
      <c r="X98" t="s">
        <v>278</v>
      </c>
      <c r="Y98" t="s">
        <v>261</v>
      </c>
      <c r="Z98">
        <v>9</v>
      </c>
      <c r="AA98" t="s">
        <v>262</v>
      </c>
      <c r="AB98" t="s">
        <v>240</v>
      </c>
      <c r="AD98" t="s">
        <v>330</v>
      </c>
      <c r="AE98" s="66">
        <v>45500.201817129629</v>
      </c>
    </row>
    <row r="99" spans="2:31" x14ac:dyDescent="0.3">
      <c r="B99">
        <v>246659</v>
      </c>
      <c r="C99" t="s">
        <v>423</v>
      </c>
      <c r="D99" t="s">
        <v>245</v>
      </c>
      <c r="E99" t="s">
        <v>246</v>
      </c>
      <c r="F99" t="s">
        <v>415</v>
      </c>
      <c r="G99" t="s">
        <v>424</v>
      </c>
      <c r="H99" t="s">
        <v>430</v>
      </c>
      <c r="I99" t="s">
        <v>422</v>
      </c>
      <c r="J99" t="s">
        <v>296</v>
      </c>
      <c r="K99" t="s">
        <v>251</v>
      </c>
      <c r="L99" t="s">
        <v>269</v>
      </c>
      <c r="M99" t="s">
        <v>256</v>
      </c>
      <c r="N99" t="s">
        <v>253</v>
      </c>
      <c r="O99" t="s">
        <v>265</v>
      </c>
      <c r="P99">
        <v>250</v>
      </c>
      <c r="Q99" t="s">
        <v>255</v>
      </c>
      <c r="R99" t="s">
        <v>256</v>
      </c>
      <c r="S99" t="s">
        <v>257</v>
      </c>
      <c r="T99" t="s">
        <v>258</v>
      </c>
      <c r="U99" t="s">
        <v>277</v>
      </c>
      <c r="V99" t="s">
        <v>259</v>
      </c>
      <c r="W99" t="s">
        <v>256</v>
      </c>
      <c r="X99" t="s">
        <v>278</v>
      </c>
      <c r="Y99" t="s">
        <v>283</v>
      </c>
      <c r="Z99">
        <v>6</v>
      </c>
      <c r="AA99" t="s">
        <v>262</v>
      </c>
      <c r="AB99" t="s">
        <v>240</v>
      </c>
      <c r="AD99" t="s">
        <v>279</v>
      </c>
      <c r="AE99" s="66">
        <v>45500.201284722221</v>
      </c>
    </row>
    <row r="100" spans="2:31" x14ac:dyDescent="0.3">
      <c r="B100">
        <v>246658</v>
      </c>
      <c r="C100" t="s">
        <v>420</v>
      </c>
      <c r="D100" t="s">
        <v>245</v>
      </c>
      <c r="E100" t="s">
        <v>246</v>
      </c>
      <c r="F100" t="s">
        <v>415</v>
      </c>
      <c r="G100" t="s">
        <v>416</v>
      </c>
      <c r="H100" t="s">
        <v>431</v>
      </c>
      <c r="I100" t="s">
        <v>432</v>
      </c>
      <c r="J100" t="s">
        <v>250</v>
      </c>
      <c r="K100" t="s">
        <v>251</v>
      </c>
      <c r="L100" t="s">
        <v>269</v>
      </c>
      <c r="M100" t="s">
        <v>256</v>
      </c>
      <c r="N100" t="s">
        <v>253</v>
      </c>
      <c r="O100" t="s">
        <v>265</v>
      </c>
      <c r="P100">
        <v>200</v>
      </c>
      <c r="Q100" t="s">
        <v>393</v>
      </c>
      <c r="R100" t="s">
        <v>256</v>
      </c>
      <c r="S100" t="s">
        <v>257</v>
      </c>
      <c r="T100" t="s">
        <v>258</v>
      </c>
      <c r="U100" t="s">
        <v>39</v>
      </c>
      <c r="V100" t="s">
        <v>259</v>
      </c>
      <c r="W100" t="s">
        <v>256</v>
      </c>
      <c r="X100" t="s">
        <v>260</v>
      </c>
      <c r="Y100" t="s">
        <v>261</v>
      </c>
      <c r="Z100">
        <v>6</v>
      </c>
      <c r="AA100" t="s">
        <v>262</v>
      </c>
      <c r="AB100" t="s">
        <v>240</v>
      </c>
      <c r="AD100" t="s">
        <v>263</v>
      </c>
      <c r="AE100" s="66">
        <v>45500.201099537036</v>
      </c>
    </row>
    <row r="101" spans="2:31" x14ac:dyDescent="0.3">
      <c r="B101">
        <v>246657</v>
      </c>
      <c r="C101" t="s">
        <v>423</v>
      </c>
      <c r="D101" t="s">
        <v>245</v>
      </c>
      <c r="E101" t="s">
        <v>246</v>
      </c>
      <c r="F101" t="s">
        <v>415</v>
      </c>
      <c r="G101" t="s">
        <v>424</v>
      </c>
      <c r="H101" t="s">
        <v>433</v>
      </c>
      <c r="I101" t="s">
        <v>422</v>
      </c>
      <c r="J101" t="s">
        <v>296</v>
      </c>
      <c r="K101" t="s">
        <v>251</v>
      </c>
      <c r="L101" t="s">
        <v>269</v>
      </c>
      <c r="M101" t="s">
        <v>256</v>
      </c>
      <c r="N101" t="s">
        <v>253</v>
      </c>
      <c r="O101" t="s">
        <v>265</v>
      </c>
      <c r="P101">
        <v>200</v>
      </c>
      <c r="Q101" t="s">
        <v>255</v>
      </c>
      <c r="R101" t="s">
        <v>256</v>
      </c>
      <c r="S101" t="s">
        <v>257</v>
      </c>
      <c r="T101" t="s">
        <v>258</v>
      </c>
      <c r="U101" t="s">
        <v>277</v>
      </c>
      <c r="V101" t="s">
        <v>259</v>
      </c>
      <c r="W101" t="s">
        <v>256</v>
      </c>
      <c r="X101" t="s">
        <v>278</v>
      </c>
      <c r="Y101" t="s">
        <v>270</v>
      </c>
      <c r="Z101">
        <v>6</v>
      </c>
      <c r="AA101" t="s">
        <v>262</v>
      </c>
      <c r="AB101" t="s">
        <v>240</v>
      </c>
      <c r="AD101" t="s">
        <v>279</v>
      </c>
      <c r="AE101" s="66">
        <v>45500.200300925928</v>
      </c>
    </row>
    <row r="102" spans="2:31" x14ac:dyDescent="0.3">
      <c r="B102">
        <v>246676</v>
      </c>
      <c r="C102" t="s">
        <v>423</v>
      </c>
      <c r="D102" t="s">
        <v>245</v>
      </c>
      <c r="E102" t="s">
        <v>246</v>
      </c>
      <c r="F102" t="s">
        <v>415</v>
      </c>
      <c r="G102" t="s">
        <v>424</v>
      </c>
      <c r="H102" t="s">
        <v>434</v>
      </c>
      <c r="I102" t="s">
        <v>435</v>
      </c>
      <c r="J102" t="s">
        <v>296</v>
      </c>
      <c r="K102" t="s">
        <v>251</v>
      </c>
      <c r="L102" t="s">
        <v>269</v>
      </c>
      <c r="M102" t="s">
        <v>256</v>
      </c>
      <c r="N102" t="s">
        <v>253</v>
      </c>
      <c r="O102" t="s">
        <v>265</v>
      </c>
      <c r="P102">
        <v>300</v>
      </c>
      <c r="Q102" t="s">
        <v>255</v>
      </c>
      <c r="R102" t="s">
        <v>256</v>
      </c>
      <c r="S102" t="s">
        <v>257</v>
      </c>
      <c r="T102" t="s">
        <v>258</v>
      </c>
      <c r="U102" t="s">
        <v>277</v>
      </c>
      <c r="V102" t="s">
        <v>259</v>
      </c>
      <c r="W102" t="s">
        <v>256</v>
      </c>
      <c r="X102" t="s">
        <v>278</v>
      </c>
      <c r="Y102" t="s">
        <v>266</v>
      </c>
      <c r="Z102">
        <v>5</v>
      </c>
      <c r="AA102" t="s">
        <v>262</v>
      </c>
      <c r="AB102" t="s">
        <v>240</v>
      </c>
      <c r="AD102" t="s">
        <v>279</v>
      </c>
      <c r="AE102" s="66">
        <v>45500.21402777778</v>
      </c>
    </row>
    <row r="103" spans="2:31" x14ac:dyDescent="0.3">
      <c r="B103">
        <v>246675</v>
      </c>
      <c r="C103" t="s">
        <v>420</v>
      </c>
      <c r="D103" t="s">
        <v>245</v>
      </c>
      <c r="E103" t="s">
        <v>246</v>
      </c>
      <c r="F103" t="s">
        <v>415</v>
      </c>
      <c r="G103" t="s">
        <v>416</v>
      </c>
      <c r="H103" t="s">
        <v>436</v>
      </c>
      <c r="I103" t="s">
        <v>437</v>
      </c>
      <c r="J103" t="s">
        <v>250</v>
      </c>
      <c r="K103" t="s">
        <v>251</v>
      </c>
      <c r="L103" t="s">
        <v>269</v>
      </c>
      <c r="M103" t="s">
        <v>256</v>
      </c>
      <c r="N103" t="s">
        <v>253</v>
      </c>
      <c r="O103" t="s">
        <v>265</v>
      </c>
      <c r="P103">
        <v>200</v>
      </c>
      <c r="Q103" t="s">
        <v>255</v>
      </c>
      <c r="R103" t="s">
        <v>256</v>
      </c>
      <c r="S103" t="s">
        <v>257</v>
      </c>
      <c r="T103" t="s">
        <v>258</v>
      </c>
      <c r="U103" t="s">
        <v>39</v>
      </c>
      <c r="V103" t="s">
        <v>259</v>
      </c>
      <c r="W103" t="s">
        <v>256</v>
      </c>
      <c r="X103" t="s">
        <v>260</v>
      </c>
      <c r="Y103" t="s">
        <v>261</v>
      </c>
      <c r="Z103">
        <v>8</v>
      </c>
      <c r="AA103" t="s">
        <v>262</v>
      </c>
      <c r="AB103" t="s">
        <v>240</v>
      </c>
      <c r="AD103" t="s">
        <v>263</v>
      </c>
      <c r="AE103" s="66">
        <v>45500.21361111111</v>
      </c>
    </row>
    <row r="104" spans="2:31" x14ac:dyDescent="0.3">
      <c r="B104">
        <v>246674</v>
      </c>
      <c r="C104" t="s">
        <v>423</v>
      </c>
      <c r="D104" t="s">
        <v>245</v>
      </c>
      <c r="E104" t="s">
        <v>246</v>
      </c>
      <c r="F104" t="s">
        <v>415</v>
      </c>
      <c r="G104" t="s">
        <v>424</v>
      </c>
      <c r="H104" t="s">
        <v>438</v>
      </c>
      <c r="I104" t="s">
        <v>439</v>
      </c>
      <c r="J104" t="s">
        <v>296</v>
      </c>
      <c r="K104" t="s">
        <v>251</v>
      </c>
      <c r="L104" t="s">
        <v>269</v>
      </c>
      <c r="M104" t="s">
        <v>256</v>
      </c>
      <c r="N104" t="s">
        <v>253</v>
      </c>
      <c r="O104" t="s">
        <v>265</v>
      </c>
      <c r="P104">
        <v>250</v>
      </c>
      <c r="Q104" t="s">
        <v>255</v>
      </c>
      <c r="R104" t="s">
        <v>256</v>
      </c>
      <c r="S104" t="s">
        <v>257</v>
      </c>
      <c r="T104" t="s">
        <v>258</v>
      </c>
      <c r="U104" t="s">
        <v>277</v>
      </c>
      <c r="V104" t="s">
        <v>259</v>
      </c>
      <c r="W104" t="s">
        <v>256</v>
      </c>
      <c r="X104" t="s">
        <v>278</v>
      </c>
      <c r="Y104" t="s">
        <v>283</v>
      </c>
      <c r="Z104">
        <v>5</v>
      </c>
      <c r="AA104" t="s">
        <v>262</v>
      </c>
      <c r="AB104" t="s">
        <v>240</v>
      </c>
      <c r="AD104" t="s">
        <v>279</v>
      </c>
      <c r="AE104" s="66">
        <v>45500.212835648148</v>
      </c>
    </row>
    <row r="105" spans="2:31" x14ac:dyDescent="0.3">
      <c r="B105">
        <v>246673</v>
      </c>
      <c r="C105" t="s">
        <v>420</v>
      </c>
      <c r="D105" t="s">
        <v>245</v>
      </c>
      <c r="E105" t="s">
        <v>246</v>
      </c>
      <c r="F105" t="s">
        <v>415</v>
      </c>
      <c r="G105" t="s">
        <v>416</v>
      </c>
      <c r="H105" t="s">
        <v>440</v>
      </c>
      <c r="I105" t="s">
        <v>441</v>
      </c>
      <c r="J105" t="s">
        <v>250</v>
      </c>
      <c r="K105" t="s">
        <v>251</v>
      </c>
      <c r="L105" t="s">
        <v>269</v>
      </c>
      <c r="M105" t="s">
        <v>256</v>
      </c>
      <c r="N105" t="s">
        <v>253</v>
      </c>
      <c r="O105" t="s">
        <v>265</v>
      </c>
      <c r="P105">
        <v>200</v>
      </c>
      <c r="Q105" t="s">
        <v>255</v>
      </c>
      <c r="R105" t="s">
        <v>256</v>
      </c>
      <c r="S105" t="s">
        <v>257</v>
      </c>
      <c r="T105" t="s">
        <v>258</v>
      </c>
      <c r="U105" t="s">
        <v>39</v>
      </c>
      <c r="V105" t="s">
        <v>259</v>
      </c>
      <c r="W105" t="s">
        <v>256</v>
      </c>
      <c r="X105" t="s">
        <v>260</v>
      </c>
      <c r="Y105" t="s">
        <v>270</v>
      </c>
      <c r="Z105">
        <v>8</v>
      </c>
      <c r="AA105" t="s">
        <v>262</v>
      </c>
      <c r="AB105" t="s">
        <v>240</v>
      </c>
      <c r="AD105" t="s">
        <v>263</v>
      </c>
      <c r="AE105" s="66">
        <v>45500.212314814817</v>
      </c>
    </row>
    <row r="106" spans="2:31" x14ac:dyDescent="0.3">
      <c r="B106">
        <v>246672</v>
      </c>
      <c r="C106" t="s">
        <v>414</v>
      </c>
      <c r="D106" t="s">
        <v>245</v>
      </c>
      <c r="E106" t="s">
        <v>246</v>
      </c>
      <c r="F106" t="s">
        <v>415</v>
      </c>
      <c r="G106" t="s">
        <v>416</v>
      </c>
      <c r="H106" t="s">
        <v>442</v>
      </c>
      <c r="I106" t="s">
        <v>418</v>
      </c>
      <c r="J106" t="s">
        <v>250</v>
      </c>
      <c r="K106" t="s">
        <v>251</v>
      </c>
      <c r="L106" t="s">
        <v>269</v>
      </c>
      <c r="M106" t="s">
        <v>256</v>
      </c>
      <c r="N106" t="s">
        <v>366</v>
      </c>
      <c r="O106" t="s">
        <v>265</v>
      </c>
      <c r="P106">
        <v>300</v>
      </c>
      <c r="Q106" t="s">
        <v>255</v>
      </c>
      <c r="R106" t="s">
        <v>256</v>
      </c>
      <c r="S106" t="s">
        <v>257</v>
      </c>
      <c r="T106" t="s">
        <v>258</v>
      </c>
      <c r="U106" t="s">
        <v>277</v>
      </c>
      <c r="V106" t="s">
        <v>259</v>
      </c>
      <c r="W106" t="s">
        <v>256</v>
      </c>
      <c r="X106" t="s">
        <v>278</v>
      </c>
      <c r="Y106" t="s">
        <v>261</v>
      </c>
      <c r="Z106">
        <v>6</v>
      </c>
      <c r="AA106" t="s">
        <v>262</v>
      </c>
      <c r="AB106" t="s">
        <v>240</v>
      </c>
      <c r="AD106" t="s">
        <v>330</v>
      </c>
      <c r="AE106" s="66">
        <v>45500.212129629632</v>
      </c>
    </row>
    <row r="107" spans="2:31" x14ac:dyDescent="0.3">
      <c r="B107">
        <v>246671</v>
      </c>
      <c r="C107" t="s">
        <v>414</v>
      </c>
      <c r="D107" t="s">
        <v>245</v>
      </c>
      <c r="E107" t="s">
        <v>246</v>
      </c>
      <c r="F107" t="s">
        <v>415</v>
      </c>
      <c r="G107" t="s">
        <v>416</v>
      </c>
      <c r="H107" t="s">
        <v>443</v>
      </c>
      <c r="I107" t="s">
        <v>418</v>
      </c>
      <c r="J107" t="s">
        <v>250</v>
      </c>
      <c r="K107" t="s">
        <v>251</v>
      </c>
      <c r="L107" t="s">
        <v>269</v>
      </c>
      <c r="M107" t="s">
        <v>256</v>
      </c>
      <c r="N107" t="s">
        <v>253</v>
      </c>
      <c r="O107" t="s">
        <v>265</v>
      </c>
      <c r="P107">
        <v>300</v>
      </c>
      <c r="Q107" t="s">
        <v>255</v>
      </c>
      <c r="R107" t="s">
        <v>256</v>
      </c>
      <c r="S107" t="s">
        <v>257</v>
      </c>
      <c r="T107" t="s">
        <v>388</v>
      </c>
      <c r="U107" t="s">
        <v>277</v>
      </c>
      <c r="V107" t="s">
        <v>259</v>
      </c>
      <c r="W107" t="s">
        <v>256</v>
      </c>
      <c r="X107" t="s">
        <v>278</v>
      </c>
      <c r="Y107" t="s">
        <v>261</v>
      </c>
      <c r="Z107">
        <v>6</v>
      </c>
      <c r="AA107" t="s">
        <v>262</v>
      </c>
      <c r="AB107" t="s">
        <v>240</v>
      </c>
      <c r="AD107" t="s">
        <v>330</v>
      </c>
      <c r="AE107" s="66">
        <v>45500.210173611114</v>
      </c>
    </row>
    <row r="108" spans="2:31" x14ac:dyDescent="0.3">
      <c r="B108">
        <v>246670</v>
      </c>
      <c r="C108" t="s">
        <v>414</v>
      </c>
      <c r="D108" t="s">
        <v>245</v>
      </c>
      <c r="E108" t="s">
        <v>246</v>
      </c>
      <c r="F108" t="s">
        <v>415</v>
      </c>
      <c r="G108" t="s">
        <v>416</v>
      </c>
      <c r="H108" t="s">
        <v>444</v>
      </c>
      <c r="I108" t="s">
        <v>418</v>
      </c>
      <c r="J108" t="s">
        <v>250</v>
      </c>
      <c r="K108" t="s">
        <v>251</v>
      </c>
      <c r="L108" t="s">
        <v>269</v>
      </c>
      <c r="M108" t="s">
        <v>256</v>
      </c>
      <c r="N108" t="s">
        <v>366</v>
      </c>
      <c r="O108" t="s">
        <v>265</v>
      </c>
      <c r="P108">
        <v>300</v>
      </c>
      <c r="Q108" t="s">
        <v>255</v>
      </c>
      <c r="R108" t="s">
        <v>256</v>
      </c>
      <c r="S108" t="s">
        <v>257</v>
      </c>
      <c r="T108" t="s">
        <v>258</v>
      </c>
      <c r="U108" t="s">
        <v>277</v>
      </c>
      <c r="V108" t="s">
        <v>259</v>
      </c>
      <c r="W108" t="s">
        <v>256</v>
      </c>
      <c r="X108" t="s">
        <v>260</v>
      </c>
      <c r="Y108" t="s">
        <v>270</v>
      </c>
      <c r="Z108">
        <v>7</v>
      </c>
      <c r="AA108" t="s">
        <v>262</v>
      </c>
      <c r="AB108" t="s">
        <v>240</v>
      </c>
      <c r="AD108" t="s">
        <v>330</v>
      </c>
      <c r="AE108" s="66">
        <v>45500.208703703705</v>
      </c>
    </row>
    <row r="109" spans="2:31" x14ac:dyDescent="0.3">
      <c r="B109">
        <v>246669</v>
      </c>
      <c r="C109" t="s">
        <v>420</v>
      </c>
      <c r="D109" t="s">
        <v>245</v>
      </c>
      <c r="E109" t="s">
        <v>246</v>
      </c>
      <c r="F109" t="s">
        <v>415</v>
      </c>
      <c r="G109" t="s">
        <v>416</v>
      </c>
      <c r="H109" t="s">
        <v>445</v>
      </c>
      <c r="I109" t="s">
        <v>446</v>
      </c>
      <c r="J109" t="s">
        <v>250</v>
      </c>
      <c r="K109" t="s">
        <v>251</v>
      </c>
      <c r="L109" t="s">
        <v>269</v>
      </c>
      <c r="M109" t="s">
        <v>256</v>
      </c>
      <c r="N109" t="s">
        <v>325</v>
      </c>
      <c r="O109" t="s">
        <v>254</v>
      </c>
      <c r="P109">
        <v>200</v>
      </c>
      <c r="Q109" t="s">
        <v>255</v>
      </c>
      <c r="R109" t="s">
        <v>256</v>
      </c>
      <c r="S109" t="s">
        <v>257</v>
      </c>
      <c r="T109" t="s">
        <v>447</v>
      </c>
      <c r="U109" t="s">
        <v>39</v>
      </c>
      <c r="V109" t="s">
        <v>259</v>
      </c>
      <c r="W109" t="s">
        <v>256</v>
      </c>
      <c r="X109" t="s">
        <v>260</v>
      </c>
      <c r="Y109" t="s">
        <v>261</v>
      </c>
      <c r="Z109">
        <v>6</v>
      </c>
      <c r="AA109" t="s">
        <v>262</v>
      </c>
      <c r="AB109" t="s">
        <v>240</v>
      </c>
      <c r="AD109" t="s">
        <v>263</v>
      </c>
      <c r="AE109" s="66">
        <v>45500.207731481481</v>
      </c>
    </row>
    <row r="110" spans="2:31" x14ac:dyDescent="0.3">
      <c r="B110">
        <v>246668</v>
      </c>
      <c r="C110" t="s">
        <v>423</v>
      </c>
      <c r="D110" t="s">
        <v>245</v>
      </c>
      <c r="E110" t="s">
        <v>246</v>
      </c>
      <c r="F110" t="s">
        <v>415</v>
      </c>
      <c r="G110" t="s">
        <v>424</v>
      </c>
      <c r="H110" t="s">
        <v>448</v>
      </c>
      <c r="I110" t="s">
        <v>422</v>
      </c>
      <c r="J110" t="s">
        <v>296</v>
      </c>
      <c r="K110" t="s">
        <v>251</v>
      </c>
      <c r="L110" t="s">
        <v>269</v>
      </c>
      <c r="M110" t="s">
        <v>256</v>
      </c>
      <c r="N110" t="s">
        <v>253</v>
      </c>
      <c r="O110" t="s">
        <v>265</v>
      </c>
      <c r="P110">
        <v>200</v>
      </c>
      <c r="Q110" t="s">
        <v>255</v>
      </c>
      <c r="R110" t="s">
        <v>256</v>
      </c>
      <c r="S110" t="s">
        <v>257</v>
      </c>
      <c r="T110" t="s">
        <v>258</v>
      </c>
      <c r="U110" t="s">
        <v>277</v>
      </c>
      <c r="V110" t="s">
        <v>259</v>
      </c>
      <c r="W110" t="s">
        <v>256</v>
      </c>
      <c r="X110" t="s">
        <v>278</v>
      </c>
      <c r="Y110" t="s">
        <v>261</v>
      </c>
      <c r="Z110">
        <v>5</v>
      </c>
      <c r="AA110" t="s">
        <v>262</v>
      </c>
      <c r="AB110" t="s">
        <v>240</v>
      </c>
      <c r="AD110" t="s">
        <v>279</v>
      </c>
      <c r="AE110" s="66">
        <v>45500.206921296296</v>
      </c>
    </row>
    <row r="111" spans="2:31" x14ac:dyDescent="0.3">
      <c r="B111">
        <v>246667</v>
      </c>
      <c r="C111" t="s">
        <v>420</v>
      </c>
      <c r="D111" t="s">
        <v>245</v>
      </c>
      <c r="E111" t="s">
        <v>246</v>
      </c>
      <c r="F111" t="s">
        <v>415</v>
      </c>
      <c r="G111" t="s">
        <v>416</v>
      </c>
      <c r="H111" t="s">
        <v>449</v>
      </c>
      <c r="I111" t="s">
        <v>450</v>
      </c>
      <c r="J111" t="s">
        <v>250</v>
      </c>
      <c r="K111" t="s">
        <v>251</v>
      </c>
      <c r="L111" t="s">
        <v>269</v>
      </c>
      <c r="M111" t="s">
        <v>256</v>
      </c>
      <c r="N111" t="s">
        <v>253</v>
      </c>
      <c r="O111" t="s">
        <v>265</v>
      </c>
      <c r="P111">
        <v>200</v>
      </c>
      <c r="Q111" t="s">
        <v>255</v>
      </c>
      <c r="R111" t="s">
        <v>256</v>
      </c>
      <c r="S111" t="s">
        <v>257</v>
      </c>
      <c r="T111" t="s">
        <v>258</v>
      </c>
      <c r="U111" t="s">
        <v>39</v>
      </c>
      <c r="V111" t="s">
        <v>259</v>
      </c>
      <c r="W111" t="s">
        <v>256</v>
      </c>
      <c r="X111" t="s">
        <v>260</v>
      </c>
      <c r="Y111" t="s">
        <v>270</v>
      </c>
      <c r="Z111">
        <v>6</v>
      </c>
      <c r="AA111" t="s">
        <v>262</v>
      </c>
      <c r="AB111" t="s">
        <v>240</v>
      </c>
      <c r="AD111" t="s">
        <v>263</v>
      </c>
      <c r="AE111" s="66">
        <v>45500.206562500003</v>
      </c>
    </row>
    <row r="112" spans="2:31" x14ac:dyDescent="0.3">
      <c r="B112">
        <v>246686</v>
      </c>
      <c r="C112" t="s">
        <v>414</v>
      </c>
      <c r="D112" t="s">
        <v>245</v>
      </c>
      <c r="E112" t="s">
        <v>246</v>
      </c>
      <c r="F112" t="s">
        <v>415</v>
      </c>
      <c r="G112" t="s">
        <v>416</v>
      </c>
      <c r="H112" t="s">
        <v>451</v>
      </c>
      <c r="I112" t="s">
        <v>452</v>
      </c>
      <c r="J112" t="s">
        <v>250</v>
      </c>
      <c r="K112" t="s">
        <v>251</v>
      </c>
      <c r="L112" t="s">
        <v>269</v>
      </c>
      <c r="M112" t="s">
        <v>256</v>
      </c>
      <c r="N112" t="s">
        <v>253</v>
      </c>
      <c r="O112" t="s">
        <v>265</v>
      </c>
      <c r="P112">
        <v>300</v>
      </c>
      <c r="Q112" t="s">
        <v>255</v>
      </c>
      <c r="R112" t="s">
        <v>256</v>
      </c>
      <c r="S112" t="s">
        <v>257</v>
      </c>
      <c r="T112" t="s">
        <v>258</v>
      </c>
      <c r="U112" t="s">
        <v>277</v>
      </c>
      <c r="V112" t="s">
        <v>259</v>
      </c>
      <c r="W112" t="s">
        <v>256</v>
      </c>
      <c r="X112" t="s">
        <v>278</v>
      </c>
      <c r="Y112" t="s">
        <v>261</v>
      </c>
      <c r="Z112">
        <v>6</v>
      </c>
      <c r="AA112" t="s">
        <v>262</v>
      </c>
      <c r="AB112" t="s">
        <v>240</v>
      </c>
      <c r="AD112" t="s">
        <v>330</v>
      </c>
      <c r="AE112" s="66">
        <v>45500.22074074074</v>
      </c>
    </row>
    <row r="113" spans="2:31" x14ac:dyDescent="0.3">
      <c r="B113">
        <v>246685</v>
      </c>
      <c r="C113" t="s">
        <v>414</v>
      </c>
      <c r="D113" t="s">
        <v>245</v>
      </c>
      <c r="E113" t="s">
        <v>246</v>
      </c>
      <c r="F113" t="s">
        <v>415</v>
      </c>
      <c r="G113" t="s">
        <v>416</v>
      </c>
      <c r="H113" t="s">
        <v>453</v>
      </c>
      <c r="I113" t="s">
        <v>452</v>
      </c>
      <c r="J113" t="s">
        <v>250</v>
      </c>
      <c r="K113" t="s">
        <v>251</v>
      </c>
      <c r="L113" t="s">
        <v>269</v>
      </c>
      <c r="M113" t="s">
        <v>256</v>
      </c>
      <c r="N113" t="s">
        <v>366</v>
      </c>
      <c r="O113" t="s">
        <v>265</v>
      </c>
      <c r="P113">
        <v>300</v>
      </c>
      <c r="Q113" t="s">
        <v>255</v>
      </c>
      <c r="R113" t="s">
        <v>256</v>
      </c>
      <c r="S113" t="s">
        <v>257</v>
      </c>
      <c r="T113" t="s">
        <v>258</v>
      </c>
      <c r="U113" t="s">
        <v>277</v>
      </c>
      <c r="V113" t="s">
        <v>259</v>
      </c>
      <c r="W113" t="s">
        <v>256</v>
      </c>
      <c r="X113" t="s">
        <v>260</v>
      </c>
      <c r="Y113" t="s">
        <v>261</v>
      </c>
      <c r="Z113">
        <v>6</v>
      </c>
      <c r="AA113" t="s">
        <v>262</v>
      </c>
      <c r="AB113" t="s">
        <v>240</v>
      </c>
      <c r="AD113" t="s">
        <v>330</v>
      </c>
      <c r="AE113" s="66">
        <v>45500.219571759262</v>
      </c>
    </row>
    <row r="114" spans="2:31" x14ac:dyDescent="0.3">
      <c r="B114">
        <v>246684</v>
      </c>
      <c r="C114" t="s">
        <v>423</v>
      </c>
      <c r="D114" t="s">
        <v>245</v>
      </c>
      <c r="E114" t="s">
        <v>246</v>
      </c>
      <c r="F114" t="s">
        <v>415</v>
      </c>
      <c r="G114" t="s">
        <v>424</v>
      </c>
      <c r="H114" t="s">
        <v>454</v>
      </c>
      <c r="I114" t="s">
        <v>455</v>
      </c>
      <c r="J114" t="s">
        <v>296</v>
      </c>
      <c r="K114" t="s">
        <v>251</v>
      </c>
      <c r="L114" t="s">
        <v>269</v>
      </c>
      <c r="M114" t="s">
        <v>256</v>
      </c>
      <c r="N114" t="s">
        <v>253</v>
      </c>
      <c r="O114" t="s">
        <v>265</v>
      </c>
      <c r="P114">
        <v>200</v>
      </c>
      <c r="Q114" t="s">
        <v>255</v>
      </c>
      <c r="R114" t="s">
        <v>256</v>
      </c>
      <c r="S114" t="s">
        <v>257</v>
      </c>
      <c r="T114" t="s">
        <v>258</v>
      </c>
      <c r="U114" t="s">
        <v>277</v>
      </c>
      <c r="V114" t="s">
        <v>259</v>
      </c>
      <c r="W114" t="s">
        <v>256</v>
      </c>
      <c r="X114" t="s">
        <v>278</v>
      </c>
      <c r="Y114" t="s">
        <v>270</v>
      </c>
      <c r="Z114">
        <v>5</v>
      </c>
      <c r="AA114" t="s">
        <v>262</v>
      </c>
      <c r="AB114" t="s">
        <v>240</v>
      </c>
      <c r="AD114" t="s">
        <v>279</v>
      </c>
      <c r="AE114" s="66">
        <v>45500.219212962962</v>
      </c>
    </row>
    <row r="115" spans="2:31" x14ac:dyDescent="0.3">
      <c r="B115">
        <v>246683</v>
      </c>
      <c r="C115" t="s">
        <v>420</v>
      </c>
      <c r="D115" t="s">
        <v>245</v>
      </c>
      <c r="E115" t="s">
        <v>246</v>
      </c>
      <c r="F115" t="s">
        <v>415</v>
      </c>
      <c r="G115" t="s">
        <v>416</v>
      </c>
      <c r="H115" t="s">
        <v>456</v>
      </c>
      <c r="I115" t="s">
        <v>457</v>
      </c>
      <c r="J115" t="s">
        <v>250</v>
      </c>
      <c r="K115" t="s">
        <v>251</v>
      </c>
      <c r="L115" t="s">
        <v>269</v>
      </c>
      <c r="M115" t="s">
        <v>256</v>
      </c>
      <c r="N115" t="s">
        <v>253</v>
      </c>
      <c r="O115" t="s">
        <v>265</v>
      </c>
      <c r="P115">
        <v>200</v>
      </c>
      <c r="Q115" t="s">
        <v>255</v>
      </c>
      <c r="R115" t="s">
        <v>256</v>
      </c>
      <c r="S115" t="s">
        <v>257</v>
      </c>
      <c r="T115" t="s">
        <v>258</v>
      </c>
      <c r="U115" t="s">
        <v>39</v>
      </c>
      <c r="V115" t="s">
        <v>259</v>
      </c>
      <c r="W115" t="s">
        <v>256</v>
      </c>
      <c r="X115" t="s">
        <v>278</v>
      </c>
      <c r="Y115" t="s">
        <v>270</v>
      </c>
      <c r="Z115">
        <v>6</v>
      </c>
      <c r="AA115" t="s">
        <v>262</v>
      </c>
      <c r="AB115" t="s">
        <v>240</v>
      </c>
      <c r="AD115" t="s">
        <v>263</v>
      </c>
      <c r="AE115" s="66">
        <v>45500.218969907408</v>
      </c>
    </row>
    <row r="116" spans="2:31" x14ac:dyDescent="0.3">
      <c r="B116">
        <v>246682</v>
      </c>
      <c r="C116" t="s">
        <v>414</v>
      </c>
      <c r="D116" t="s">
        <v>245</v>
      </c>
      <c r="E116" t="s">
        <v>246</v>
      </c>
      <c r="F116" t="s">
        <v>415</v>
      </c>
      <c r="G116" t="s">
        <v>416</v>
      </c>
      <c r="H116" t="s">
        <v>458</v>
      </c>
      <c r="I116" t="s">
        <v>452</v>
      </c>
      <c r="J116" t="s">
        <v>250</v>
      </c>
      <c r="K116" t="s">
        <v>251</v>
      </c>
      <c r="L116" t="s">
        <v>269</v>
      </c>
      <c r="M116" t="s">
        <v>256</v>
      </c>
      <c r="N116" t="s">
        <v>253</v>
      </c>
      <c r="O116" t="s">
        <v>265</v>
      </c>
      <c r="P116">
        <v>300</v>
      </c>
      <c r="Q116" t="s">
        <v>255</v>
      </c>
      <c r="R116" t="s">
        <v>256</v>
      </c>
      <c r="S116" t="s">
        <v>257</v>
      </c>
      <c r="T116" t="s">
        <v>258</v>
      </c>
      <c r="U116" t="s">
        <v>277</v>
      </c>
      <c r="V116" t="s">
        <v>259</v>
      </c>
      <c r="W116" t="s">
        <v>256</v>
      </c>
      <c r="X116" t="s">
        <v>260</v>
      </c>
      <c r="Y116" t="s">
        <v>261</v>
      </c>
      <c r="Z116">
        <v>6</v>
      </c>
      <c r="AA116" t="s">
        <v>262</v>
      </c>
      <c r="AB116" t="s">
        <v>240</v>
      </c>
      <c r="AD116" t="s">
        <v>330</v>
      </c>
      <c r="AE116" s="66">
        <v>45500.218576388892</v>
      </c>
    </row>
    <row r="117" spans="2:31" x14ac:dyDescent="0.3">
      <c r="B117">
        <v>246681</v>
      </c>
      <c r="C117" t="s">
        <v>423</v>
      </c>
      <c r="D117" t="s">
        <v>245</v>
      </c>
      <c r="E117" t="s">
        <v>246</v>
      </c>
      <c r="F117" t="s">
        <v>415</v>
      </c>
      <c r="G117" t="s">
        <v>424</v>
      </c>
      <c r="H117" t="s">
        <v>459</v>
      </c>
      <c r="I117" t="s">
        <v>422</v>
      </c>
      <c r="J117" t="s">
        <v>296</v>
      </c>
      <c r="K117" t="s">
        <v>251</v>
      </c>
      <c r="L117" t="s">
        <v>269</v>
      </c>
      <c r="M117" t="s">
        <v>256</v>
      </c>
      <c r="N117" t="s">
        <v>253</v>
      </c>
      <c r="O117" t="s">
        <v>265</v>
      </c>
      <c r="P117">
        <v>250</v>
      </c>
      <c r="Q117" t="s">
        <v>255</v>
      </c>
      <c r="R117" t="s">
        <v>256</v>
      </c>
      <c r="S117" t="s">
        <v>257</v>
      </c>
      <c r="T117" t="s">
        <v>258</v>
      </c>
      <c r="U117" t="s">
        <v>277</v>
      </c>
      <c r="V117" t="s">
        <v>259</v>
      </c>
      <c r="W117" t="s">
        <v>256</v>
      </c>
      <c r="X117" t="s">
        <v>278</v>
      </c>
      <c r="Y117" t="s">
        <v>283</v>
      </c>
      <c r="Z117">
        <v>6</v>
      </c>
      <c r="AA117" t="s">
        <v>262</v>
      </c>
      <c r="AB117" t="s">
        <v>240</v>
      </c>
      <c r="AD117" t="s">
        <v>279</v>
      </c>
      <c r="AE117" s="66">
        <v>45500.2184375</v>
      </c>
    </row>
    <row r="118" spans="2:31" x14ac:dyDescent="0.3">
      <c r="B118">
        <v>246680</v>
      </c>
      <c r="C118" t="s">
        <v>420</v>
      </c>
      <c r="D118" t="s">
        <v>245</v>
      </c>
      <c r="E118" t="s">
        <v>246</v>
      </c>
      <c r="F118" t="s">
        <v>415</v>
      </c>
      <c r="G118" t="s">
        <v>416</v>
      </c>
      <c r="H118" t="s">
        <v>460</v>
      </c>
      <c r="I118" t="s">
        <v>461</v>
      </c>
      <c r="J118" t="s">
        <v>250</v>
      </c>
      <c r="K118" t="s">
        <v>251</v>
      </c>
      <c r="L118" t="s">
        <v>269</v>
      </c>
      <c r="M118" t="s">
        <v>256</v>
      </c>
      <c r="N118" t="s">
        <v>253</v>
      </c>
      <c r="O118" t="s">
        <v>265</v>
      </c>
      <c r="P118">
        <v>200</v>
      </c>
      <c r="Q118" t="s">
        <v>255</v>
      </c>
      <c r="R118" t="s">
        <v>256</v>
      </c>
      <c r="S118" t="s">
        <v>257</v>
      </c>
      <c r="T118" t="s">
        <v>258</v>
      </c>
      <c r="U118" t="s">
        <v>39</v>
      </c>
      <c r="V118" t="s">
        <v>259</v>
      </c>
      <c r="W118" t="s">
        <v>256</v>
      </c>
      <c r="X118" t="s">
        <v>278</v>
      </c>
      <c r="Y118" t="s">
        <v>270</v>
      </c>
      <c r="Z118">
        <v>6</v>
      </c>
      <c r="AA118" t="s">
        <v>262</v>
      </c>
      <c r="AB118" t="s">
        <v>240</v>
      </c>
      <c r="AD118" t="s">
        <v>263</v>
      </c>
      <c r="AE118" s="66">
        <v>45500.21806712963</v>
      </c>
    </row>
    <row r="119" spans="2:31" x14ac:dyDescent="0.3">
      <c r="B119">
        <v>246679</v>
      </c>
      <c r="C119" t="s">
        <v>423</v>
      </c>
      <c r="D119" t="s">
        <v>245</v>
      </c>
      <c r="E119" t="s">
        <v>246</v>
      </c>
      <c r="F119" t="s">
        <v>415</v>
      </c>
      <c r="G119" t="s">
        <v>424</v>
      </c>
      <c r="H119" t="s">
        <v>462</v>
      </c>
      <c r="I119" t="s">
        <v>422</v>
      </c>
      <c r="J119" t="s">
        <v>296</v>
      </c>
      <c r="K119" t="s">
        <v>251</v>
      </c>
      <c r="L119" t="s">
        <v>269</v>
      </c>
      <c r="M119" t="s">
        <v>256</v>
      </c>
      <c r="N119" t="s">
        <v>253</v>
      </c>
      <c r="O119" t="s">
        <v>265</v>
      </c>
      <c r="P119">
        <v>250</v>
      </c>
      <c r="Q119" t="s">
        <v>255</v>
      </c>
      <c r="R119" t="s">
        <v>256</v>
      </c>
      <c r="S119" t="s">
        <v>257</v>
      </c>
      <c r="T119" t="s">
        <v>258</v>
      </c>
      <c r="U119" t="s">
        <v>277</v>
      </c>
      <c r="V119" t="s">
        <v>259</v>
      </c>
      <c r="W119" t="s">
        <v>256</v>
      </c>
      <c r="X119" t="s">
        <v>278</v>
      </c>
      <c r="Y119" t="s">
        <v>288</v>
      </c>
      <c r="Z119">
        <v>5</v>
      </c>
      <c r="AA119" t="s">
        <v>262</v>
      </c>
      <c r="AB119" t="s">
        <v>240</v>
      </c>
      <c r="AD119" t="s">
        <v>279</v>
      </c>
      <c r="AE119" s="66">
        <v>45500.216909722221</v>
      </c>
    </row>
    <row r="120" spans="2:31" x14ac:dyDescent="0.3">
      <c r="B120">
        <v>246678</v>
      </c>
      <c r="C120" t="s">
        <v>414</v>
      </c>
      <c r="D120" t="s">
        <v>245</v>
      </c>
      <c r="E120" t="s">
        <v>246</v>
      </c>
      <c r="F120" t="s">
        <v>415</v>
      </c>
      <c r="G120" t="s">
        <v>416</v>
      </c>
      <c r="H120" t="s">
        <v>463</v>
      </c>
      <c r="I120" t="s">
        <v>418</v>
      </c>
      <c r="J120" t="s">
        <v>250</v>
      </c>
      <c r="K120" t="s">
        <v>251</v>
      </c>
      <c r="L120" t="s">
        <v>269</v>
      </c>
      <c r="M120" t="s">
        <v>256</v>
      </c>
      <c r="N120" t="s">
        <v>253</v>
      </c>
      <c r="O120" t="s">
        <v>265</v>
      </c>
      <c r="P120">
        <v>300</v>
      </c>
      <c r="Q120" t="s">
        <v>255</v>
      </c>
      <c r="R120" t="s">
        <v>256</v>
      </c>
      <c r="S120" t="s">
        <v>257</v>
      </c>
      <c r="T120" t="s">
        <v>258</v>
      </c>
      <c r="U120" t="s">
        <v>277</v>
      </c>
      <c r="V120" t="s">
        <v>259</v>
      </c>
      <c r="W120" t="s">
        <v>256</v>
      </c>
      <c r="X120" t="s">
        <v>278</v>
      </c>
      <c r="Y120" t="s">
        <v>261</v>
      </c>
      <c r="Z120">
        <v>7</v>
      </c>
      <c r="AA120" t="s">
        <v>262</v>
      </c>
      <c r="AB120" t="s">
        <v>240</v>
      </c>
      <c r="AD120" t="s">
        <v>330</v>
      </c>
      <c r="AE120" s="66">
        <v>45500.21670138889</v>
      </c>
    </row>
    <row r="121" spans="2:31" x14ac:dyDescent="0.3">
      <c r="B121">
        <v>246677</v>
      </c>
      <c r="C121" t="s">
        <v>420</v>
      </c>
      <c r="D121" t="s">
        <v>245</v>
      </c>
      <c r="E121" t="s">
        <v>246</v>
      </c>
      <c r="F121" t="s">
        <v>415</v>
      </c>
      <c r="G121" t="s">
        <v>416</v>
      </c>
      <c r="H121" t="s">
        <v>464</v>
      </c>
      <c r="I121" t="s">
        <v>465</v>
      </c>
      <c r="J121" t="s">
        <v>250</v>
      </c>
      <c r="K121" t="s">
        <v>251</v>
      </c>
      <c r="L121">
        <v>5</v>
      </c>
      <c r="M121" t="s">
        <v>256</v>
      </c>
      <c r="N121" t="s">
        <v>253</v>
      </c>
      <c r="O121" t="s">
        <v>265</v>
      </c>
      <c r="P121">
        <v>200</v>
      </c>
      <c r="Q121" t="s">
        <v>255</v>
      </c>
      <c r="R121" t="s">
        <v>256</v>
      </c>
      <c r="S121" t="s">
        <v>257</v>
      </c>
      <c r="T121" t="s">
        <v>258</v>
      </c>
      <c r="U121" t="s">
        <v>277</v>
      </c>
      <c r="V121" t="s">
        <v>259</v>
      </c>
      <c r="W121" t="s">
        <v>256</v>
      </c>
      <c r="X121" t="s">
        <v>260</v>
      </c>
      <c r="Y121" t="s">
        <v>270</v>
      </c>
      <c r="Z121">
        <v>6</v>
      </c>
      <c r="AA121" t="s">
        <v>262</v>
      </c>
      <c r="AB121" t="s">
        <v>240</v>
      </c>
      <c r="AD121" t="s">
        <v>263</v>
      </c>
      <c r="AE121" s="66">
        <v>45500.216666666667</v>
      </c>
    </row>
    <row r="122" spans="2:31" x14ac:dyDescent="0.3">
      <c r="B122">
        <v>246686</v>
      </c>
      <c r="C122" t="s">
        <v>414</v>
      </c>
      <c r="D122" t="s">
        <v>245</v>
      </c>
      <c r="E122" t="s">
        <v>246</v>
      </c>
      <c r="F122" t="s">
        <v>415</v>
      </c>
      <c r="G122" t="s">
        <v>416</v>
      </c>
      <c r="H122" t="s">
        <v>451</v>
      </c>
      <c r="I122" t="s">
        <v>452</v>
      </c>
      <c r="J122" t="s">
        <v>250</v>
      </c>
      <c r="K122" t="s">
        <v>251</v>
      </c>
      <c r="L122" t="s">
        <v>269</v>
      </c>
      <c r="M122" t="s">
        <v>256</v>
      </c>
      <c r="N122" t="s">
        <v>253</v>
      </c>
      <c r="O122" t="s">
        <v>265</v>
      </c>
      <c r="P122">
        <v>300</v>
      </c>
      <c r="Q122" t="s">
        <v>255</v>
      </c>
      <c r="R122" t="s">
        <v>256</v>
      </c>
      <c r="S122" t="s">
        <v>257</v>
      </c>
      <c r="T122" t="s">
        <v>258</v>
      </c>
      <c r="U122" t="s">
        <v>277</v>
      </c>
      <c r="V122" t="s">
        <v>259</v>
      </c>
      <c r="W122" t="s">
        <v>256</v>
      </c>
      <c r="X122" t="s">
        <v>278</v>
      </c>
      <c r="Y122" t="s">
        <v>261</v>
      </c>
      <c r="Z122">
        <v>6</v>
      </c>
      <c r="AA122" t="s">
        <v>262</v>
      </c>
      <c r="AB122" t="s">
        <v>240</v>
      </c>
      <c r="AD122" t="s">
        <v>330</v>
      </c>
      <c r="AE122" s="66">
        <v>45500.22074074074</v>
      </c>
    </row>
    <row r="123" spans="2:31" x14ac:dyDescent="0.3">
      <c r="B123">
        <v>246685</v>
      </c>
      <c r="C123" t="s">
        <v>414</v>
      </c>
      <c r="D123" t="s">
        <v>245</v>
      </c>
      <c r="E123" t="s">
        <v>246</v>
      </c>
      <c r="F123" t="s">
        <v>415</v>
      </c>
      <c r="G123" t="s">
        <v>416</v>
      </c>
      <c r="H123" t="s">
        <v>453</v>
      </c>
      <c r="I123" t="s">
        <v>452</v>
      </c>
      <c r="J123" t="s">
        <v>250</v>
      </c>
      <c r="K123" t="s">
        <v>251</v>
      </c>
      <c r="L123" t="s">
        <v>269</v>
      </c>
      <c r="M123" t="s">
        <v>256</v>
      </c>
      <c r="N123" t="s">
        <v>366</v>
      </c>
      <c r="O123" t="s">
        <v>265</v>
      </c>
      <c r="P123">
        <v>300</v>
      </c>
      <c r="Q123" t="s">
        <v>255</v>
      </c>
      <c r="R123" t="s">
        <v>256</v>
      </c>
      <c r="S123" t="s">
        <v>257</v>
      </c>
      <c r="T123" t="s">
        <v>258</v>
      </c>
      <c r="U123" t="s">
        <v>277</v>
      </c>
      <c r="V123" t="s">
        <v>259</v>
      </c>
      <c r="W123" t="s">
        <v>256</v>
      </c>
      <c r="X123" t="s">
        <v>260</v>
      </c>
      <c r="Y123" t="s">
        <v>261</v>
      </c>
      <c r="Z123">
        <v>6</v>
      </c>
      <c r="AA123" t="s">
        <v>262</v>
      </c>
      <c r="AB123" t="s">
        <v>240</v>
      </c>
      <c r="AD123" t="s">
        <v>330</v>
      </c>
      <c r="AE123" s="66">
        <v>45500.219571759262</v>
      </c>
    </row>
    <row r="124" spans="2:31" x14ac:dyDescent="0.3">
      <c r="B124">
        <v>246684</v>
      </c>
      <c r="C124" t="s">
        <v>423</v>
      </c>
      <c r="D124" t="s">
        <v>245</v>
      </c>
      <c r="E124" t="s">
        <v>246</v>
      </c>
      <c r="F124" t="s">
        <v>415</v>
      </c>
      <c r="G124" t="s">
        <v>424</v>
      </c>
      <c r="H124" t="s">
        <v>454</v>
      </c>
      <c r="I124" t="s">
        <v>455</v>
      </c>
      <c r="J124" t="s">
        <v>296</v>
      </c>
      <c r="K124" t="s">
        <v>251</v>
      </c>
      <c r="L124" t="s">
        <v>269</v>
      </c>
      <c r="M124" t="s">
        <v>256</v>
      </c>
      <c r="N124" t="s">
        <v>253</v>
      </c>
      <c r="O124" t="s">
        <v>265</v>
      </c>
      <c r="P124">
        <v>200</v>
      </c>
      <c r="Q124" t="s">
        <v>255</v>
      </c>
      <c r="R124" t="s">
        <v>256</v>
      </c>
      <c r="S124" t="s">
        <v>257</v>
      </c>
      <c r="T124" t="s">
        <v>258</v>
      </c>
      <c r="U124" t="s">
        <v>277</v>
      </c>
      <c r="V124" t="s">
        <v>259</v>
      </c>
      <c r="W124" t="s">
        <v>256</v>
      </c>
      <c r="X124" t="s">
        <v>278</v>
      </c>
      <c r="Y124" t="s">
        <v>270</v>
      </c>
      <c r="Z124">
        <v>5</v>
      </c>
      <c r="AA124" t="s">
        <v>262</v>
      </c>
      <c r="AB124" t="s">
        <v>240</v>
      </c>
      <c r="AD124" t="s">
        <v>279</v>
      </c>
      <c r="AE124" s="66">
        <v>45500.219212962962</v>
      </c>
    </row>
    <row r="125" spans="2:31" x14ac:dyDescent="0.3">
      <c r="B125">
        <v>246683</v>
      </c>
      <c r="C125" t="s">
        <v>420</v>
      </c>
      <c r="D125" t="s">
        <v>245</v>
      </c>
      <c r="E125" t="s">
        <v>246</v>
      </c>
      <c r="F125" t="s">
        <v>415</v>
      </c>
      <c r="G125" t="s">
        <v>416</v>
      </c>
      <c r="H125" t="s">
        <v>456</v>
      </c>
      <c r="I125" t="s">
        <v>457</v>
      </c>
      <c r="J125" t="s">
        <v>250</v>
      </c>
      <c r="K125" t="s">
        <v>251</v>
      </c>
      <c r="L125" t="s">
        <v>269</v>
      </c>
      <c r="M125" t="s">
        <v>256</v>
      </c>
      <c r="N125" t="s">
        <v>253</v>
      </c>
      <c r="O125" t="s">
        <v>265</v>
      </c>
      <c r="P125">
        <v>200</v>
      </c>
      <c r="Q125" t="s">
        <v>255</v>
      </c>
      <c r="R125" t="s">
        <v>256</v>
      </c>
      <c r="S125" t="s">
        <v>257</v>
      </c>
      <c r="T125" t="s">
        <v>258</v>
      </c>
      <c r="U125" t="s">
        <v>39</v>
      </c>
      <c r="V125" t="s">
        <v>259</v>
      </c>
      <c r="W125" t="s">
        <v>256</v>
      </c>
      <c r="X125" t="s">
        <v>278</v>
      </c>
      <c r="Y125" t="s">
        <v>270</v>
      </c>
      <c r="Z125">
        <v>6</v>
      </c>
      <c r="AA125" t="s">
        <v>262</v>
      </c>
      <c r="AB125" t="s">
        <v>240</v>
      </c>
      <c r="AD125" t="s">
        <v>263</v>
      </c>
      <c r="AE125" s="66">
        <v>45500.218969907408</v>
      </c>
    </row>
    <row r="126" spans="2:31" x14ac:dyDescent="0.3">
      <c r="B126">
        <v>246682</v>
      </c>
      <c r="C126" t="s">
        <v>414</v>
      </c>
      <c r="D126" t="s">
        <v>245</v>
      </c>
      <c r="E126" t="s">
        <v>246</v>
      </c>
      <c r="F126" t="s">
        <v>415</v>
      </c>
      <c r="G126" t="s">
        <v>416</v>
      </c>
      <c r="H126" t="s">
        <v>458</v>
      </c>
      <c r="I126" t="s">
        <v>452</v>
      </c>
      <c r="J126" t="s">
        <v>250</v>
      </c>
      <c r="K126" t="s">
        <v>251</v>
      </c>
      <c r="L126" t="s">
        <v>269</v>
      </c>
      <c r="M126" t="s">
        <v>256</v>
      </c>
      <c r="N126" t="s">
        <v>253</v>
      </c>
      <c r="O126" t="s">
        <v>265</v>
      </c>
      <c r="P126">
        <v>300</v>
      </c>
      <c r="Q126" t="s">
        <v>255</v>
      </c>
      <c r="R126" t="s">
        <v>256</v>
      </c>
      <c r="S126" t="s">
        <v>257</v>
      </c>
      <c r="T126" t="s">
        <v>258</v>
      </c>
      <c r="U126" t="s">
        <v>277</v>
      </c>
      <c r="V126" t="s">
        <v>259</v>
      </c>
      <c r="W126" t="s">
        <v>256</v>
      </c>
      <c r="X126" t="s">
        <v>260</v>
      </c>
      <c r="Y126" t="s">
        <v>261</v>
      </c>
      <c r="Z126">
        <v>6</v>
      </c>
      <c r="AA126" t="s">
        <v>262</v>
      </c>
      <c r="AB126" t="s">
        <v>240</v>
      </c>
      <c r="AD126" t="s">
        <v>330</v>
      </c>
      <c r="AE126" s="66">
        <v>45500.218576388892</v>
      </c>
    </row>
    <row r="127" spans="2:31" x14ac:dyDescent="0.3">
      <c r="B127">
        <v>246681</v>
      </c>
      <c r="C127" t="s">
        <v>423</v>
      </c>
      <c r="D127" t="s">
        <v>245</v>
      </c>
      <c r="E127" t="s">
        <v>246</v>
      </c>
      <c r="F127" t="s">
        <v>415</v>
      </c>
      <c r="G127" t="s">
        <v>424</v>
      </c>
      <c r="H127" t="s">
        <v>459</v>
      </c>
      <c r="I127" t="s">
        <v>422</v>
      </c>
      <c r="J127" t="s">
        <v>296</v>
      </c>
      <c r="K127" t="s">
        <v>251</v>
      </c>
      <c r="L127" t="s">
        <v>269</v>
      </c>
      <c r="M127" t="s">
        <v>256</v>
      </c>
      <c r="N127" t="s">
        <v>253</v>
      </c>
      <c r="O127" t="s">
        <v>265</v>
      </c>
      <c r="P127">
        <v>250</v>
      </c>
      <c r="Q127" t="s">
        <v>255</v>
      </c>
      <c r="R127" t="s">
        <v>256</v>
      </c>
      <c r="S127" t="s">
        <v>257</v>
      </c>
      <c r="T127" t="s">
        <v>258</v>
      </c>
      <c r="U127" t="s">
        <v>277</v>
      </c>
      <c r="V127" t="s">
        <v>259</v>
      </c>
      <c r="W127" t="s">
        <v>256</v>
      </c>
      <c r="X127" t="s">
        <v>278</v>
      </c>
      <c r="Y127" t="s">
        <v>283</v>
      </c>
      <c r="Z127">
        <v>6</v>
      </c>
      <c r="AA127" t="s">
        <v>262</v>
      </c>
      <c r="AB127" t="s">
        <v>240</v>
      </c>
      <c r="AD127" t="s">
        <v>279</v>
      </c>
      <c r="AE127" s="66">
        <v>45500.2184375</v>
      </c>
    </row>
    <row r="128" spans="2:31" x14ac:dyDescent="0.3">
      <c r="B128">
        <v>246680</v>
      </c>
      <c r="C128" t="s">
        <v>420</v>
      </c>
      <c r="D128" t="s">
        <v>245</v>
      </c>
      <c r="E128" t="s">
        <v>246</v>
      </c>
      <c r="F128" t="s">
        <v>415</v>
      </c>
      <c r="G128" t="s">
        <v>416</v>
      </c>
      <c r="H128" t="s">
        <v>460</v>
      </c>
      <c r="I128" t="s">
        <v>461</v>
      </c>
      <c r="J128" t="s">
        <v>250</v>
      </c>
      <c r="K128" t="s">
        <v>251</v>
      </c>
      <c r="L128" t="s">
        <v>269</v>
      </c>
      <c r="M128" t="s">
        <v>256</v>
      </c>
      <c r="N128" t="s">
        <v>253</v>
      </c>
      <c r="O128" t="s">
        <v>265</v>
      </c>
      <c r="P128">
        <v>200</v>
      </c>
      <c r="Q128" t="s">
        <v>255</v>
      </c>
      <c r="R128" t="s">
        <v>256</v>
      </c>
      <c r="S128" t="s">
        <v>257</v>
      </c>
      <c r="T128" t="s">
        <v>258</v>
      </c>
      <c r="U128" t="s">
        <v>39</v>
      </c>
      <c r="V128" t="s">
        <v>259</v>
      </c>
      <c r="W128" t="s">
        <v>256</v>
      </c>
      <c r="X128" t="s">
        <v>278</v>
      </c>
      <c r="Y128" t="s">
        <v>270</v>
      </c>
      <c r="Z128">
        <v>6</v>
      </c>
      <c r="AA128" t="s">
        <v>262</v>
      </c>
      <c r="AB128" t="s">
        <v>240</v>
      </c>
      <c r="AD128" t="s">
        <v>263</v>
      </c>
      <c r="AE128" s="66">
        <v>45500.21806712963</v>
      </c>
    </row>
    <row r="129" spans="2:31" x14ac:dyDescent="0.3">
      <c r="B129">
        <v>246679</v>
      </c>
      <c r="C129" t="s">
        <v>423</v>
      </c>
      <c r="D129" t="s">
        <v>245</v>
      </c>
      <c r="E129" t="s">
        <v>246</v>
      </c>
      <c r="F129" t="s">
        <v>415</v>
      </c>
      <c r="G129" t="s">
        <v>424</v>
      </c>
      <c r="H129" t="s">
        <v>462</v>
      </c>
      <c r="I129" t="s">
        <v>422</v>
      </c>
      <c r="J129" t="s">
        <v>296</v>
      </c>
      <c r="K129" t="s">
        <v>251</v>
      </c>
      <c r="L129" t="s">
        <v>269</v>
      </c>
      <c r="M129" t="s">
        <v>256</v>
      </c>
      <c r="N129" t="s">
        <v>253</v>
      </c>
      <c r="O129" t="s">
        <v>265</v>
      </c>
      <c r="P129">
        <v>250</v>
      </c>
      <c r="Q129" t="s">
        <v>255</v>
      </c>
      <c r="R129" t="s">
        <v>256</v>
      </c>
      <c r="S129" t="s">
        <v>257</v>
      </c>
      <c r="T129" t="s">
        <v>258</v>
      </c>
      <c r="U129" t="s">
        <v>277</v>
      </c>
      <c r="V129" t="s">
        <v>259</v>
      </c>
      <c r="W129" t="s">
        <v>256</v>
      </c>
      <c r="X129" t="s">
        <v>278</v>
      </c>
      <c r="Y129" t="s">
        <v>288</v>
      </c>
      <c r="Z129">
        <v>5</v>
      </c>
      <c r="AA129" t="s">
        <v>262</v>
      </c>
      <c r="AB129" t="s">
        <v>240</v>
      </c>
      <c r="AD129" t="s">
        <v>279</v>
      </c>
      <c r="AE129" s="66">
        <v>45500.216909722221</v>
      </c>
    </row>
    <row r="130" spans="2:31" x14ac:dyDescent="0.3">
      <c r="B130">
        <v>246678</v>
      </c>
      <c r="C130" t="s">
        <v>414</v>
      </c>
      <c r="D130" t="s">
        <v>245</v>
      </c>
      <c r="E130" t="s">
        <v>246</v>
      </c>
      <c r="F130" t="s">
        <v>415</v>
      </c>
      <c r="G130" t="s">
        <v>416</v>
      </c>
      <c r="H130" t="s">
        <v>463</v>
      </c>
      <c r="I130" t="s">
        <v>418</v>
      </c>
      <c r="J130" t="s">
        <v>250</v>
      </c>
      <c r="K130" t="s">
        <v>251</v>
      </c>
      <c r="L130" t="s">
        <v>269</v>
      </c>
      <c r="M130" t="s">
        <v>256</v>
      </c>
      <c r="N130" t="s">
        <v>253</v>
      </c>
      <c r="O130" t="s">
        <v>265</v>
      </c>
      <c r="P130">
        <v>300</v>
      </c>
      <c r="Q130" t="s">
        <v>255</v>
      </c>
      <c r="R130" t="s">
        <v>256</v>
      </c>
      <c r="S130" t="s">
        <v>257</v>
      </c>
      <c r="T130" t="s">
        <v>258</v>
      </c>
      <c r="U130" t="s">
        <v>277</v>
      </c>
      <c r="V130" t="s">
        <v>259</v>
      </c>
      <c r="W130" t="s">
        <v>256</v>
      </c>
      <c r="X130" t="s">
        <v>278</v>
      </c>
      <c r="Y130" t="s">
        <v>261</v>
      </c>
      <c r="Z130">
        <v>7</v>
      </c>
      <c r="AA130" t="s">
        <v>262</v>
      </c>
      <c r="AB130" t="s">
        <v>240</v>
      </c>
      <c r="AD130" t="s">
        <v>330</v>
      </c>
      <c r="AE130" s="66">
        <v>45500.21670138889</v>
      </c>
    </row>
    <row r="131" spans="2:31" x14ac:dyDescent="0.3">
      <c r="B131">
        <v>246677</v>
      </c>
      <c r="C131" t="s">
        <v>420</v>
      </c>
      <c r="D131" t="s">
        <v>245</v>
      </c>
      <c r="E131" t="s">
        <v>246</v>
      </c>
      <c r="F131" t="s">
        <v>415</v>
      </c>
      <c r="G131" t="s">
        <v>416</v>
      </c>
      <c r="H131" t="s">
        <v>464</v>
      </c>
      <c r="I131" t="s">
        <v>465</v>
      </c>
      <c r="J131" t="s">
        <v>250</v>
      </c>
      <c r="K131" t="s">
        <v>251</v>
      </c>
      <c r="L131">
        <v>5</v>
      </c>
      <c r="M131" t="s">
        <v>256</v>
      </c>
      <c r="N131" t="s">
        <v>253</v>
      </c>
      <c r="O131" t="s">
        <v>265</v>
      </c>
      <c r="P131">
        <v>200</v>
      </c>
      <c r="Q131" t="s">
        <v>255</v>
      </c>
      <c r="R131" t="s">
        <v>256</v>
      </c>
      <c r="S131" t="s">
        <v>257</v>
      </c>
      <c r="T131" t="s">
        <v>258</v>
      </c>
      <c r="U131" t="s">
        <v>277</v>
      </c>
      <c r="V131" t="s">
        <v>259</v>
      </c>
      <c r="W131" t="s">
        <v>256</v>
      </c>
      <c r="X131" t="s">
        <v>260</v>
      </c>
      <c r="Y131" t="s">
        <v>270</v>
      </c>
      <c r="Z131">
        <v>6</v>
      </c>
      <c r="AA131" t="s">
        <v>262</v>
      </c>
      <c r="AB131" t="s">
        <v>240</v>
      </c>
      <c r="AD131" t="s">
        <v>263</v>
      </c>
      <c r="AE131" s="66">
        <v>45500.216666666667</v>
      </c>
    </row>
    <row r="132" spans="2:31" x14ac:dyDescent="0.3">
      <c r="B132">
        <v>246686</v>
      </c>
      <c r="C132" t="s">
        <v>414</v>
      </c>
      <c r="D132" t="s">
        <v>245</v>
      </c>
      <c r="E132" t="s">
        <v>246</v>
      </c>
      <c r="F132" t="s">
        <v>415</v>
      </c>
      <c r="G132" t="s">
        <v>416</v>
      </c>
      <c r="H132" t="s">
        <v>451</v>
      </c>
      <c r="I132" t="s">
        <v>452</v>
      </c>
      <c r="J132" t="s">
        <v>250</v>
      </c>
      <c r="K132" t="s">
        <v>251</v>
      </c>
      <c r="L132" t="s">
        <v>269</v>
      </c>
      <c r="M132" t="s">
        <v>256</v>
      </c>
      <c r="N132" t="s">
        <v>253</v>
      </c>
      <c r="O132" t="s">
        <v>265</v>
      </c>
      <c r="P132">
        <v>300</v>
      </c>
      <c r="Q132" t="s">
        <v>255</v>
      </c>
      <c r="R132" t="s">
        <v>256</v>
      </c>
      <c r="S132" t="s">
        <v>257</v>
      </c>
      <c r="T132" t="s">
        <v>258</v>
      </c>
      <c r="U132" t="s">
        <v>277</v>
      </c>
      <c r="V132" t="s">
        <v>259</v>
      </c>
      <c r="W132" t="s">
        <v>256</v>
      </c>
      <c r="X132" t="s">
        <v>278</v>
      </c>
      <c r="Y132" t="s">
        <v>261</v>
      </c>
      <c r="Z132">
        <v>6</v>
      </c>
      <c r="AA132" t="s">
        <v>262</v>
      </c>
      <c r="AB132" t="s">
        <v>240</v>
      </c>
      <c r="AD132" t="s">
        <v>330</v>
      </c>
      <c r="AE132" s="66">
        <v>45500.22074074074</v>
      </c>
    </row>
    <row r="133" spans="2:31" x14ac:dyDescent="0.3">
      <c r="B133">
        <v>246685</v>
      </c>
      <c r="C133" t="s">
        <v>414</v>
      </c>
      <c r="D133" t="s">
        <v>245</v>
      </c>
      <c r="E133" t="s">
        <v>246</v>
      </c>
      <c r="F133" t="s">
        <v>415</v>
      </c>
      <c r="G133" t="s">
        <v>416</v>
      </c>
      <c r="H133" t="s">
        <v>453</v>
      </c>
      <c r="I133" t="s">
        <v>452</v>
      </c>
      <c r="J133" t="s">
        <v>250</v>
      </c>
      <c r="K133" t="s">
        <v>251</v>
      </c>
      <c r="L133" t="s">
        <v>269</v>
      </c>
      <c r="M133" t="s">
        <v>256</v>
      </c>
      <c r="N133" t="s">
        <v>366</v>
      </c>
      <c r="O133" t="s">
        <v>265</v>
      </c>
      <c r="P133">
        <v>300</v>
      </c>
      <c r="Q133" t="s">
        <v>255</v>
      </c>
      <c r="R133" t="s">
        <v>256</v>
      </c>
      <c r="S133" t="s">
        <v>257</v>
      </c>
      <c r="T133" t="s">
        <v>258</v>
      </c>
      <c r="U133" t="s">
        <v>277</v>
      </c>
      <c r="V133" t="s">
        <v>259</v>
      </c>
      <c r="W133" t="s">
        <v>256</v>
      </c>
      <c r="X133" t="s">
        <v>260</v>
      </c>
      <c r="Y133" t="s">
        <v>261</v>
      </c>
      <c r="Z133">
        <v>6</v>
      </c>
      <c r="AA133" t="s">
        <v>262</v>
      </c>
      <c r="AB133" t="s">
        <v>240</v>
      </c>
      <c r="AD133" t="s">
        <v>330</v>
      </c>
      <c r="AE133" s="66">
        <v>45500.219571759262</v>
      </c>
    </row>
    <row r="134" spans="2:31" x14ac:dyDescent="0.3">
      <c r="B134">
        <v>246684</v>
      </c>
      <c r="C134" t="s">
        <v>423</v>
      </c>
      <c r="D134" t="s">
        <v>245</v>
      </c>
      <c r="E134" t="s">
        <v>246</v>
      </c>
      <c r="F134" t="s">
        <v>415</v>
      </c>
      <c r="G134" t="s">
        <v>424</v>
      </c>
      <c r="H134" t="s">
        <v>454</v>
      </c>
      <c r="I134" t="s">
        <v>455</v>
      </c>
      <c r="J134" t="s">
        <v>296</v>
      </c>
      <c r="K134" t="s">
        <v>251</v>
      </c>
      <c r="L134" t="s">
        <v>269</v>
      </c>
      <c r="M134" t="s">
        <v>256</v>
      </c>
      <c r="N134" t="s">
        <v>253</v>
      </c>
      <c r="O134" t="s">
        <v>265</v>
      </c>
      <c r="P134">
        <v>200</v>
      </c>
      <c r="Q134" t="s">
        <v>255</v>
      </c>
      <c r="R134" t="s">
        <v>256</v>
      </c>
      <c r="S134" t="s">
        <v>257</v>
      </c>
      <c r="T134" t="s">
        <v>258</v>
      </c>
      <c r="U134" t="s">
        <v>277</v>
      </c>
      <c r="V134" t="s">
        <v>259</v>
      </c>
      <c r="W134" t="s">
        <v>256</v>
      </c>
      <c r="X134" t="s">
        <v>278</v>
      </c>
      <c r="Y134" t="s">
        <v>270</v>
      </c>
      <c r="Z134">
        <v>5</v>
      </c>
      <c r="AA134" t="s">
        <v>262</v>
      </c>
      <c r="AB134" t="s">
        <v>240</v>
      </c>
      <c r="AD134" t="s">
        <v>279</v>
      </c>
      <c r="AE134" s="66">
        <v>45500.219212962962</v>
      </c>
    </row>
    <row r="135" spans="2:31" x14ac:dyDescent="0.3">
      <c r="B135">
        <v>246683</v>
      </c>
      <c r="C135" t="s">
        <v>420</v>
      </c>
      <c r="D135" t="s">
        <v>245</v>
      </c>
      <c r="E135" t="s">
        <v>246</v>
      </c>
      <c r="F135" t="s">
        <v>415</v>
      </c>
      <c r="G135" t="s">
        <v>416</v>
      </c>
      <c r="H135" t="s">
        <v>456</v>
      </c>
      <c r="I135" t="s">
        <v>457</v>
      </c>
      <c r="J135" t="s">
        <v>250</v>
      </c>
      <c r="K135" t="s">
        <v>251</v>
      </c>
      <c r="L135" t="s">
        <v>269</v>
      </c>
      <c r="M135" t="s">
        <v>256</v>
      </c>
      <c r="N135" t="s">
        <v>253</v>
      </c>
      <c r="O135" t="s">
        <v>265</v>
      </c>
      <c r="P135">
        <v>200</v>
      </c>
      <c r="Q135" t="s">
        <v>255</v>
      </c>
      <c r="R135" t="s">
        <v>256</v>
      </c>
      <c r="S135" t="s">
        <v>257</v>
      </c>
      <c r="T135" t="s">
        <v>258</v>
      </c>
      <c r="U135" t="s">
        <v>39</v>
      </c>
      <c r="V135" t="s">
        <v>259</v>
      </c>
      <c r="W135" t="s">
        <v>256</v>
      </c>
      <c r="X135" t="s">
        <v>278</v>
      </c>
      <c r="Y135" t="s">
        <v>270</v>
      </c>
      <c r="Z135">
        <v>6</v>
      </c>
      <c r="AA135" t="s">
        <v>262</v>
      </c>
      <c r="AB135" t="s">
        <v>240</v>
      </c>
      <c r="AD135" t="s">
        <v>263</v>
      </c>
      <c r="AE135" s="66">
        <v>45500.218969907408</v>
      </c>
    </row>
    <row r="136" spans="2:31" x14ac:dyDescent="0.3">
      <c r="B136">
        <v>246682</v>
      </c>
      <c r="C136" t="s">
        <v>414</v>
      </c>
      <c r="D136" t="s">
        <v>245</v>
      </c>
      <c r="E136" t="s">
        <v>246</v>
      </c>
      <c r="F136" t="s">
        <v>415</v>
      </c>
      <c r="G136" t="s">
        <v>416</v>
      </c>
      <c r="H136" t="s">
        <v>458</v>
      </c>
      <c r="I136" t="s">
        <v>452</v>
      </c>
      <c r="J136" t="s">
        <v>250</v>
      </c>
      <c r="K136" t="s">
        <v>251</v>
      </c>
      <c r="L136" t="s">
        <v>269</v>
      </c>
      <c r="M136" t="s">
        <v>256</v>
      </c>
      <c r="N136" t="s">
        <v>253</v>
      </c>
      <c r="O136" t="s">
        <v>265</v>
      </c>
      <c r="P136">
        <v>300</v>
      </c>
      <c r="Q136" t="s">
        <v>255</v>
      </c>
      <c r="R136" t="s">
        <v>256</v>
      </c>
      <c r="S136" t="s">
        <v>257</v>
      </c>
      <c r="T136" t="s">
        <v>258</v>
      </c>
      <c r="U136" t="s">
        <v>277</v>
      </c>
      <c r="V136" t="s">
        <v>259</v>
      </c>
      <c r="W136" t="s">
        <v>256</v>
      </c>
      <c r="X136" t="s">
        <v>260</v>
      </c>
      <c r="Y136" t="s">
        <v>261</v>
      </c>
      <c r="Z136">
        <v>6</v>
      </c>
      <c r="AA136" t="s">
        <v>262</v>
      </c>
      <c r="AB136" t="s">
        <v>240</v>
      </c>
      <c r="AD136" t="s">
        <v>330</v>
      </c>
      <c r="AE136" s="66">
        <v>45500.218576388892</v>
      </c>
    </row>
    <row r="137" spans="2:31" x14ac:dyDescent="0.3">
      <c r="B137">
        <v>246681</v>
      </c>
      <c r="C137" t="s">
        <v>423</v>
      </c>
      <c r="D137" t="s">
        <v>245</v>
      </c>
      <c r="E137" t="s">
        <v>246</v>
      </c>
      <c r="F137" t="s">
        <v>415</v>
      </c>
      <c r="G137" t="s">
        <v>424</v>
      </c>
      <c r="H137" t="s">
        <v>459</v>
      </c>
      <c r="I137" t="s">
        <v>422</v>
      </c>
      <c r="J137" t="s">
        <v>296</v>
      </c>
      <c r="K137" t="s">
        <v>251</v>
      </c>
      <c r="L137" t="s">
        <v>269</v>
      </c>
      <c r="M137" t="s">
        <v>256</v>
      </c>
      <c r="N137" t="s">
        <v>253</v>
      </c>
      <c r="O137" t="s">
        <v>265</v>
      </c>
      <c r="P137">
        <v>250</v>
      </c>
      <c r="Q137" t="s">
        <v>255</v>
      </c>
      <c r="R137" t="s">
        <v>256</v>
      </c>
      <c r="S137" t="s">
        <v>257</v>
      </c>
      <c r="T137" t="s">
        <v>258</v>
      </c>
      <c r="U137" t="s">
        <v>277</v>
      </c>
      <c r="V137" t="s">
        <v>259</v>
      </c>
      <c r="W137" t="s">
        <v>256</v>
      </c>
      <c r="X137" t="s">
        <v>278</v>
      </c>
      <c r="Y137" t="s">
        <v>283</v>
      </c>
      <c r="Z137">
        <v>6</v>
      </c>
      <c r="AA137" t="s">
        <v>262</v>
      </c>
      <c r="AB137" t="s">
        <v>240</v>
      </c>
      <c r="AD137" t="s">
        <v>279</v>
      </c>
      <c r="AE137" s="66">
        <v>45500.2184375</v>
      </c>
    </row>
    <row r="138" spans="2:31" x14ac:dyDescent="0.3">
      <c r="B138">
        <v>246680</v>
      </c>
      <c r="C138" t="s">
        <v>420</v>
      </c>
      <c r="D138" t="s">
        <v>245</v>
      </c>
      <c r="E138" t="s">
        <v>246</v>
      </c>
      <c r="F138" t="s">
        <v>415</v>
      </c>
      <c r="G138" t="s">
        <v>416</v>
      </c>
      <c r="H138" t="s">
        <v>460</v>
      </c>
      <c r="I138" t="s">
        <v>461</v>
      </c>
      <c r="J138" t="s">
        <v>250</v>
      </c>
      <c r="K138" t="s">
        <v>251</v>
      </c>
      <c r="L138" t="s">
        <v>269</v>
      </c>
      <c r="M138" t="s">
        <v>256</v>
      </c>
      <c r="N138" t="s">
        <v>253</v>
      </c>
      <c r="O138" t="s">
        <v>265</v>
      </c>
      <c r="P138">
        <v>200</v>
      </c>
      <c r="Q138" t="s">
        <v>255</v>
      </c>
      <c r="R138" t="s">
        <v>256</v>
      </c>
      <c r="S138" t="s">
        <v>257</v>
      </c>
      <c r="T138" t="s">
        <v>258</v>
      </c>
      <c r="U138" t="s">
        <v>39</v>
      </c>
      <c r="V138" t="s">
        <v>259</v>
      </c>
      <c r="W138" t="s">
        <v>256</v>
      </c>
      <c r="X138" t="s">
        <v>278</v>
      </c>
      <c r="Y138" t="s">
        <v>270</v>
      </c>
      <c r="Z138">
        <v>6</v>
      </c>
      <c r="AA138" t="s">
        <v>262</v>
      </c>
      <c r="AB138" t="s">
        <v>240</v>
      </c>
      <c r="AD138" t="s">
        <v>263</v>
      </c>
      <c r="AE138" s="66">
        <v>45500.21806712963</v>
      </c>
    </row>
    <row r="139" spans="2:31" x14ac:dyDescent="0.3">
      <c r="B139">
        <v>246679</v>
      </c>
      <c r="C139" t="s">
        <v>423</v>
      </c>
      <c r="D139" t="s">
        <v>245</v>
      </c>
      <c r="E139" t="s">
        <v>246</v>
      </c>
      <c r="F139" t="s">
        <v>415</v>
      </c>
      <c r="G139" t="s">
        <v>424</v>
      </c>
      <c r="H139" t="s">
        <v>462</v>
      </c>
      <c r="I139" t="s">
        <v>422</v>
      </c>
      <c r="J139" t="s">
        <v>296</v>
      </c>
      <c r="K139" t="s">
        <v>251</v>
      </c>
      <c r="L139" t="s">
        <v>269</v>
      </c>
      <c r="M139" t="s">
        <v>256</v>
      </c>
      <c r="N139" t="s">
        <v>253</v>
      </c>
      <c r="O139" t="s">
        <v>265</v>
      </c>
      <c r="P139">
        <v>250</v>
      </c>
      <c r="Q139" t="s">
        <v>255</v>
      </c>
      <c r="R139" t="s">
        <v>256</v>
      </c>
      <c r="S139" t="s">
        <v>257</v>
      </c>
      <c r="T139" t="s">
        <v>258</v>
      </c>
      <c r="U139" t="s">
        <v>277</v>
      </c>
      <c r="V139" t="s">
        <v>259</v>
      </c>
      <c r="W139" t="s">
        <v>256</v>
      </c>
      <c r="X139" t="s">
        <v>278</v>
      </c>
      <c r="Y139" t="s">
        <v>288</v>
      </c>
      <c r="Z139">
        <v>5</v>
      </c>
      <c r="AA139" t="s">
        <v>262</v>
      </c>
      <c r="AB139" t="s">
        <v>240</v>
      </c>
      <c r="AD139" t="s">
        <v>279</v>
      </c>
      <c r="AE139" s="66">
        <v>45500.216909722221</v>
      </c>
    </row>
    <row r="140" spans="2:31" x14ac:dyDescent="0.3">
      <c r="B140">
        <v>246678</v>
      </c>
      <c r="C140" t="s">
        <v>414</v>
      </c>
      <c r="D140" t="s">
        <v>245</v>
      </c>
      <c r="E140" t="s">
        <v>246</v>
      </c>
      <c r="F140" t="s">
        <v>415</v>
      </c>
      <c r="G140" t="s">
        <v>416</v>
      </c>
      <c r="H140" t="s">
        <v>463</v>
      </c>
      <c r="I140" t="s">
        <v>418</v>
      </c>
      <c r="J140" t="s">
        <v>250</v>
      </c>
      <c r="K140" t="s">
        <v>251</v>
      </c>
      <c r="L140" t="s">
        <v>269</v>
      </c>
      <c r="M140" t="s">
        <v>256</v>
      </c>
      <c r="N140" t="s">
        <v>253</v>
      </c>
      <c r="O140" t="s">
        <v>265</v>
      </c>
      <c r="P140">
        <v>300</v>
      </c>
      <c r="Q140" t="s">
        <v>255</v>
      </c>
      <c r="R140" t="s">
        <v>256</v>
      </c>
      <c r="S140" t="s">
        <v>257</v>
      </c>
      <c r="T140" t="s">
        <v>258</v>
      </c>
      <c r="U140" t="s">
        <v>277</v>
      </c>
      <c r="V140" t="s">
        <v>259</v>
      </c>
      <c r="W140" t="s">
        <v>256</v>
      </c>
      <c r="X140" t="s">
        <v>278</v>
      </c>
      <c r="Y140" t="s">
        <v>261</v>
      </c>
      <c r="Z140">
        <v>7</v>
      </c>
      <c r="AA140" t="s">
        <v>262</v>
      </c>
      <c r="AB140" t="s">
        <v>240</v>
      </c>
      <c r="AD140" t="s">
        <v>330</v>
      </c>
      <c r="AE140" s="66">
        <v>45500.21670138889</v>
      </c>
    </row>
    <row r="141" spans="2:31" x14ac:dyDescent="0.3">
      <c r="B141">
        <v>246677</v>
      </c>
      <c r="C141" t="s">
        <v>420</v>
      </c>
      <c r="D141" t="s">
        <v>245</v>
      </c>
      <c r="E141" t="s">
        <v>246</v>
      </c>
      <c r="F141" t="s">
        <v>415</v>
      </c>
      <c r="G141" t="s">
        <v>416</v>
      </c>
      <c r="H141" t="s">
        <v>464</v>
      </c>
      <c r="I141" t="s">
        <v>465</v>
      </c>
      <c r="J141" t="s">
        <v>250</v>
      </c>
      <c r="K141" t="s">
        <v>251</v>
      </c>
      <c r="L141">
        <v>5</v>
      </c>
      <c r="M141" t="s">
        <v>256</v>
      </c>
      <c r="N141" t="s">
        <v>253</v>
      </c>
      <c r="O141" t="s">
        <v>265</v>
      </c>
      <c r="P141">
        <v>200</v>
      </c>
      <c r="Q141" t="s">
        <v>255</v>
      </c>
      <c r="R141" t="s">
        <v>256</v>
      </c>
      <c r="S141" t="s">
        <v>257</v>
      </c>
      <c r="T141" t="s">
        <v>258</v>
      </c>
      <c r="U141" t="s">
        <v>277</v>
      </c>
      <c r="V141" t="s">
        <v>259</v>
      </c>
      <c r="W141" t="s">
        <v>256</v>
      </c>
      <c r="X141" t="s">
        <v>260</v>
      </c>
      <c r="Y141" t="s">
        <v>270</v>
      </c>
      <c r="Z141">
        <v>6</v>
      </c>
      <c r="AA141" t="s">
        <v>262</v>
      </c>
      <c r="AB141" t="s">
        <v>240</v>
      </c>
      <c r="AD141" t="s">
        <v>263</v>
      </c>
      <c r="AE141" s="66">
        <v>45500.216666666667</v>
      </c>
    </row>
    <row r="142" spans="2:31" x14ac:dyDescent="0.3">
      <c r="B142">
        <v>97888</v>
      </c>
      <c r="C142" t="s">
        <v>466</v>
      </c>
      <c r="D142" t="s">
        <v>245</v>
      </c>
      <c r="E142" t="s">
        <v>246</v>
      </c>
      <c r="F142" t="s">
        <v>467</v>
      </c>
      <c r="G142" t="s">
        <v>468</v>
      </c>
      <c r="H142" t="s">
        <v>469</v>
      </c>
      <c r="I142" t="s">
        <v>470</v>
      </c>
      <c r="J142" t="s">
        <v>250</v>
      </c>
      <c r="K142" t="s">
        <v>251</v>
      </c>
      <c r="L142">
        <v>1</v>
      </c>
      <c r="M142" t="s">
        <v>252</v>
      </c>
      <c r="N142" t="s">
        <v>366</v>
      </c>
      <c r="O142" t="s">
        <v>254</v>
      </c>
      <c r="P142">
        <v>20</v>
      </c>
      <c r="Q142" t="s">
        <v>255</v>
      </c>
      <c r="R142" t="s">
        <v>252</v>
      </c>
      <c r="S142" t="s">
        <v>471</v>
      </c>
      <c r="T142" t="s">
        <v>388</v>
      </c>
      <c r="U142" t="s">
        <v>277</v>
      </c>
      <c r="V142" t="s">
        <v>472</v>
      </c>
      <c r="W142" t="s">
        <v>252</v>
      </c>
      <c r="X142" t="s">
        <v>260</v>
      </c>
      <c r="Y142" t="s">
        <v>261</v>
      </c>
      <c r="Z142">
        <v>4</v>
      </c>
      <c r="AA142" t="s">
        <v>411</v>
      </c>
      <c r="AB142" t="s">
        <v>473</v>
      </c>
      <c r="AD142" t="s">
        <v>474</v>
      </c>
      <c r="AE142" s="66">
        <v>45092.509004629632</v>
      </c>
    </row>
    <row r="143" spans="2:31" x14ac:dyDescent="0.3">
      <c r="B143">
        <v>97857</v>
      </c>
      <c r="C143" t="s">
        <v>466</v>
      </c>
      <c r="D143" t="s">
        <v>245</v>
      </c>
      <c r="E143" t="s">
        <v>246</v>
      </c>
      <c r="F143" t="s">
        <v>467</v>
      </c>
      <c r="G143" t="s">
        <v>468</v>
      </c>
      <c r="H143" t="s">
        <v>475</v>
      </c>
      <c r="I143" t="s">
        <v>470</v>
      </c>
      <c r="J143" t="s">
        <v>250</v>
      </c>
      <c r="K143" t="s">
        <v>251</v>
      </c>
      <c r="L143">
        <v>1</v>
      </c>
      <c r="M143" t="s">
        <v>252</v>
      </c>
      <c r="N143" t="s">
        <v>366</v>
      </c>
      <c r="O143" t="s">
        <v>254</v>
      </c>
      <c r="P143">
        <v>15</v>
      </c>
      <c r="Q143" t="s">
        <v>255</v>
      </c>
      <c r="R143" t="s">
        <v>252</v>
      </c>
      <c r="S143" t="s">
        <v>471</v>
      </c>
      <c r="T143" t="s">
        <v>388</v>
      </c>
      <c r="U143" t="s">
        <v>277</v>
      </c>
      <c r="V143" t="s">
        <v>472</v>
      </c>
      <c r="W143" t="s">
        <v>252</v>
      </c>
      <c r="X143" t="s">
        <v>260</v>
      </c>
      <c r="Y143" t="s">
        <v>270</v>
      </c>
      <c r="Z143">
        <v>4</v>
      </c>
      <c r="AA143" t="s">
        <v>411</v>
      </c>
      <c r="AB143" t="s">
        <v>473</v>
      </c>
      <c r="AD143" t="s">
        <v>474</v>
      </c>
      <c r="AE143" s="66">
        <v>45092.504687499997</v>
      </c>
    </row>
    <row r="144" spans="2:31" x14ac:dyDescent="0.3">
      <c r="B144">
        <v>97840</v>
      </c>
      <c r="C144" t="s">
        <v>466</v>
      </c>
      <c r="D144" t="s">
        <v>245</v>
      </c>
      <c r="E144" t="s">
        <v>246</v>
      </c>
      <c r="F144" t="s">
        <v>467</v>
      </c>
      <c r="G144" t="s">
        <v>468</v>
      </c>
      <c r="H144" t="s">
        <v>476</v>
      </c>
      <c r="I144" t="s">
        <v>470</v>
      </c>
      <c r="J144" t="s">
        <v>250</v>
      </c>
      <c r="K144" t="s">
        <v>251</v>
      </c>
      <c r="L144">
        <v>1</v>
      </c>
      <c r="M144" t="s">
        <v>252</v>
      </c>
      <c r="N144" t="s">
        <v>366</v>
      </c>
      <c r="O144" t="s">
        <v>254</v>
      </c>
      <c r="P144">
        <v>20</v>
      </c>
      <c r="Q144" t="s">
        <v>255</v>
      </c>
      <c r="R144" t="s">
        <v>252</v>
      </c>
      <c r="S144" t="s">
        <v>471</v>
      </c>
      <c r="T144" t="s">
        <v>388</v>
      </c>
      <c r="U144" t="s">
        <v>277</v>
      </c>
      <c r="V144" t="s">
        <v>472</v>
      </c>
      <c r="W144" t="s">
        <v>252</v>
      </c>
      <c r="X144" t="s">
        <v>260</v>
      </c>
      <c r="Y144" t="s">
        <v>266</v>
      </c>
      <c r="Z144">
        <v>4</v>
      </c>
      <c r="AA144" t="s">
        <v>411</v>
      </c>
      <c r="AB144" t="s">
        <v>473</v>
      </c>
      <c r="AD144" t="s">
        <v>474</v>
      </c>
      <c r="AE144" s="66">
        <v>45092.502893518518</v>
      </c>
    </row>
    <row r="145" spans="2:31" x14ac:dyDescent="0.3">
      <c r="B145">
        <v>97816</v>
      </c>
      <c r="C145" t="s">
        <v>466</v>
      </c>
      <c r="D145" t="s">
        <v>245</v>
      </c>
      <c r="E145" t="s">
        <v>246</v>
      </c>
      <c r="F145" t="s">
        <v>467</v>
      </c>
      <c r="G145" t="s">
        <v>468</v>
      </c>
      <c r="H145" t="s">
        <v>477</v>
      </c>
      <c r="I145" t="s">
        <v>470</v>
      </c>
      <c r="J145" t="s">
        <v>250</v>
      </c>
      <c r="K145" t="s">
        <v>251</v>
      </c>
      <c r="L145">
        <v>1</v>
      </c>
      <c r="M145" t="s">
        <v>252</v>
      </c>
      <c r="N145" t="s">
        <v>366</v>
      </c>
      <c r="O145" t="s">
        <v>254</v>
      </c>
      <c r="P145">
        <v>15</v>
      </c>
      <c r="Q145" t="s">
        <v>255</v>
      </c>
      <c r="R145" t="s">
        <v>252</v>
      </c>
      <c r="S145" t="s">
        <v>471</v>
      </c>
      <c r="T145" t="s">
        <v>388</v>
      </c>
      <c r="U145" t="s">
        <v>277</v>
      </c>
      <c r="V145" t="s">
        <v>472</v>
      </c>
      <c r="W145" t="s">
        <v>252</v>
      </c>
      <c r="X145" t="s">
        <v>260</v>
      </c>
      <c r="Y145" t="s">
        <v>270</v>
      </c>
      <c r="Z145">
        <v>5</v>
      </c>
      <c r="AA145" t="s">
        <v>262</v>
      </c>
      <c r="AB145" t="s">
        <v>473</v>
      </c>
      <c r="AD145" t="s">
        <v>474</v>
      </c>
      <c r="AE145" s="66">
        <v>45092.500324074077</v>
      </c>
    </row>
    <row r="146" spans="2:31" x14ac:dyDescent="0.3">
      <c r="B146">
        <v>97794</v>
      </c>
      <c r="C146" t="s">
        <v>466</v>
      </c>
      <c r="D146" t="s">
        <v>245</v>
      </c>
      <c r="E146" t="s">
        <v>246</v>
      </c>
      <c r="F146" t="s">
        <v>467</v>
      </c>
      <c r="G146" t="s">
        <v>468</v>
      </c>
      <c r="H146" t="s">
        <v>478</v>
      </c>
      <c r="I146" t="s">
        <v>470</v>
      </c>
      <c r="J146" t="s">
        <v>250</v>
      </c>
      <c r="K146" t="s">
        <v>251</v>
      </c>
      <c r="L146">
        <v>1</v>
      </c>
      <c r="M146" t="s">
        <v>252</v>
      </c>
      <c r="N146" t="s">
        <v>366</v>
      </c>
      <c r="O146" t="s">
        <v>254</v>
      </c>
      <c r="P146">
        <v>20</v>
      </c>
      <c r="Q146" t="s">
        <v>393</v>
      </c>
      <c r="R146" t="s">
        <v>252</v>
      </c>
      <c r="S146" t="s">
        <v>471</v>
      </c>
      <c r="T146" t="s">
        <v>388</v>
      </c>
      <c r="U146" t="s">
        <v>277</v>
      </c>
      <c r="V146" t="s">
        <v>472</v>
      </c>
      <c r="W146" t="s">
        <v>252</v>
      </c>
      <c r="X146" t="s">
        <v>260</v>
      </c>
      <c r="Y146" t="s">
        <v>270</v>
      </c>
      <c r="Z146">
        <v>7</v>
      </c>
      <c r="AA146" t="s">
        <v>262</v>
      </c>
      <c r="AB146" t="s">
        <v>473</v>
      </c>
      <c r="AD146" t="s">
        <v>474</v>
      </c>
      <c r="AE146" s="66">
        <v>45092.496979166666</v>
      </c>
    </row>
    <row r="147" spans="2:31" x14ac:dyDescent="0.3">
      <c r="B147">
        <v>97781</v>
      </c>
      <c r="C147" t="s">
        <v>466</v>
      </c>
      <c r="D147" t="s">
        <v>245</v>
      </c>
      <c r="E147" t="s">
        <v>246</v>
      </c>
      <c r="F147" t="s">
        <v>467</v>
      </c>
      <c r="G147" t="s">
        <v>468</v>
      </c>
      <c r="H147" t="s">
        <v>479</v>
      </c>
      <c r="I147" t="s">
        <v>470</v>
      </c>
      <c r="J147" t="s">
        <v>250</v>
      </c>
      <c r="K147" t="s">
        <v>251</v>
      </c>
      <c r="L147">
        <v>1</v>
      </c>
      <c r="M147" t="s">
        <v>252</v>
      </c>
      <c r="N147" t="s">
        <v>366</v>
      </c>
      <c r="O147" t="s">
        <v>254</v>
      </c>
      <c r="P147">
        <v>15</v>
      </c>
      <c r="Q147" t="s">
        <v>255</v>
      </c>
      <c r="R147" t="s">
        <v>252</v>
      </c>
      <c r="S147" t="s">
        <v>471</v>
      </c>
      <c r="T147" t="s">
        <v>388</v>
      </c>
      <c r="U147" t="s">
        <v>277</v>
      </c>
      <c r="V147" t="s">
        <v>259</v>
      </c>
      <c r="W147" t="s">
        <v>252</v>
      </c>
      <c r="X147" t="s">
        <v>260</v>
      </c>
      <c r="Y147" t="s">
        <v>270</v>
      </c>
      <c r="Z147">
        <v>4</v>
      </c>
      <c r="AA147" t="s">
        <v>411</v>
      </c>
      <c r="AB147" t="s">
        <v>473</v>
      </c>
      <c r="AD147" t="s">
        <v>474</v>
      </c>
      <c r="AE147" s="66">
        <v>45092.494664351849</v>
      </c>
    </row>
    <row r="148" spans="2:31" x14ac:dyDescent="0.3">
      <c r="B148">
        <v>97763</v>
      </c>
      <c r="C148" t="s">
        <v>466</v>
      </c>
      <c r="D148" t="s">
        <v>245</v>
      </c>
      <c r="E148" t="s">
        <v>246</v>
      </c>
      <c r="F148" t="s">
        <v>467</v>
      </c>
      <c r="G148" t="s">
        <v>468</v>
      </c>
      <c r="H148" t="s">
        <v>480</v>
      </c>
      <c r="I148" t="s">
        <v>470</v>
      </c>
      <c r="J148" t="s">
        <v>250</v>
      </c>
      <c r="K148" t="s">
        <v>251</v>
      </c>
      <c r="L148">
        <v>1</v>
      </c>
      <c r="M148" t="s">
        <v>252</v>
      </c>
      <c r="N148" t="s">
        <v>366</v>
      </c>
      <c r="O148" t="s">
        <v>254</v>
      </c>
      <c r="P148">
        <v>20</v>
      </c>
      <c r="Q148" t="s">
        <v>255</v>
      </c>
      <c r="R148" t="s">
        <v>252</v>
      </c>
      <c r="S148" t="s">
        <v>471</v>
      </c>
      <c r="T148" t="s">
        <v>388</v>
      </c>
      <c r="U148" t="s">
        <v>277</v>
      </c>
      <c r="V148" t="s">
        <v>472</v>
      </c>
      <c r="W148" t="s">
        <v>252</v>
      </c>
      <c r="X148" t="s">
        <v>260</v>
      </c>
      <c r="Y148" t="s">
        <v>261</v>
      </c>
      <c r="Z148">
        <v>4</v>
      </c>
      <c r="AA148" t="s">
        <v>411</v>
      </c>
      <c r="AB148" t="s">
        <v>473</v>
      </c>
      <c r="AD148" t="s">
        <v>474</v>
      </c>
      <c r="AE148" s="66">
        <v>45092.492060185185</v>
      </c>
    </row>
    <row r="149" spans="2:31" x14ac:dyDescent="0.3">
      <c r="B149">
        <v>97745</v>
      </c>
      <c r="C149" t="s">
        <v>466</v>
      </c>
      <c r="D149" t="s">
        <v>245</v>
      </c>
      <c r="E149" t="s">
        <v>246</v>
      </c>
      <c r="F149" t="s">
        <v>467</v>
      </c>
      <c r="G149" t="s">
        <v>468</v>
      </c>
      <c r="H149" t="s">
        <v>481</v>
      </c>
      <c r="I149" t="s">
        <v>470</v>
      </c>
      <c r="J149" t="s">
        <v>250</v>
      </c>
      <c r="K149" t="s">
        <v>251</v>
      </c>
      <c r="L149">
        <v>1</v>
      </c>
      <c r="M149" t="s">
        <v>252</v>
      </c>
      <c r="N149" t="s">
        <v>366</v>
      </c>
      <c r="O149" t="s">
        <v>254</v>
      </c>
      <c r="P149">
        <v>20</v>
      </c>
      <c r="Q149" t="s">
        <v>255</v>
      </c>
      <c r="R149" t="s">
        <v>252</v>
      </c>
      <c r="S149" t="s">
        <v>471</v>
      </c>
      <c r="T149" t="s">
        <v>388</v>
      </c>
      <c r="U149" t="s">
        <v>277</v>
      </c>
      <c r="V149" t="s">
        <v>472</v>
      </c>
      <c r="W149" t="s">
        <v>252</v>
      </c>
      <c r="X149" t="s">
        <v>260</v>
      </c>
      <c r="Y149" t="s">
        <v>261</v>
      </c>
      <c r="Z149">
        <v>3</v>
      </c>
      <c r="AA149" t="s">
        <v>411</v>
      </c>
      <c r="AB149" t="s">
        <v>473</v>
      </c>
      <c r="AD149" t="s">
        <v>474</v>
      </c>
      <c r="AE149" s="66">
        <v>45092.488587962966</v>
      </c>
    </row>
    <row r="150" spans="2:31" x14ac:dyDescent="0.3">
      <c r="B150">
        <v>97732</v>
      </c>
      <c r="C150" t="s">
        <v>466</v>
      </c>
      <c r="D150" t="s">
        <v>245</v>
      </c>
      <c r="E150" t="s">
        <v>246</v>
      </c>
      <c r="F150" t="s">
        <v>467</v>
      </c>
      <c r="G150" t="s">
        <v>468</v>
      </c>
      <c r="H150" t="s">
        <v>482</v>
      </c>
      <c r="I150" t="s">
        <v>470</v>
      </c>
      <c r="J150" t="s">
        <v>250</v>
      </c>
      <c r="K150" t="s">
        <v>251</v>
      </c>
      <c r="L150">
        <v>1</v>
      </c>
      <c r="M150" t="s">
        <v>252</v>
      </c>
      <c r="N150" t="s">
        <v>366</v>
      </c>
      <c r="O150" t="s">
        <v>254</v>
      </c>
      <c r="P150">
        <v>20</v>
      </c>
      <c r="Q150" t="s">
        <v>255</v>
      </c>
      <c r="R150" t="s">
        <v>252</v>
      </c>
      <c r="S150" t="s">
        <v>471</v>
      </c>
      <c r="T150" t="s">
        <v>388</v>
      </c>
      <c r="U150" t="s">
        <v>277</v>
      </c>
      <c r="V150" t="s">
        <v>472</v>
      </c>
      <c r="W150" t="s">
        <v>252</v>
      </c>
      <c r="X150" t="s">
        <v>260</v>
      </c>
      <c r="Y150" t="s">
        <v>266</v>
      </c>
      <c r="Z150">
        <v>5</v>
      </c>
      <c r="AA150" t="s">
        <v>411</v>
      </c>
      <c r="AB150" t="s">
        <v>473</v>
      </c>
      <c r="AD150" t="s">
        <v>474</v>
      </c>
      <c r="AE150" s="66">
        <v>45092.486284722225</v>
      </c>
    </row>
    <row r="151" spans="2:31" x14ac:dyDescent="0.3">
      <c r="B151">
        <v>97717</v>
      </c>
      <c r="C151" t="s">
        <v>466</v>
      </c>
      <c r="D151" t="s">
        <v>245</v>
      </c>
      <c r="E151" t="s">
        <v>246</v>
      </c>
      <c r="F151" t="s">
        <v>467</v>
      </c>
      <c r="G151" t="s">
        <v>468</v>
      </c>
      <c r="H151" t="s">
        <v>483</v>
      </c>
      <c r="I151" t="s">
        <v>470</v>
      </c>
      <c r="J151" t="s">
        <v>250</v>
      </c>
      <c r="K151" t="s">
        <v>251</v>
      </c>
      <c r="L151">
        <v>1</v>
      </c>
      <c r="M151" t="s">
        <v>252</v>
      </c>
      <c r="N151" t="s">
        <v>366</v>
      </c>
      <c r="O151" t="s">
        <v>254</v>
      </c>
      <c r="P151">
        <v>20</v>
      </c>
      <c r="Q151" t="s">
        <v>255</v>
      </c>
      <c r="R151" t="s">
        <v>252</v>
      </c>
      <c r="S151" t="s">
        <v>471</v>
      </c>
      <c r="T151" t="s">
        <v>258</v>
      </c>
      <c r="U151" t="s">
        <v>277</v>
      </c>
      <c r="V151" t="s">
        <v>259</v>
      </c>
      <c r="W151" t="s">
        <v>252</v>
      </c>
      <c r="X151" t="s">
        <v>260</v>
      </c>
      <c r="Y151" t="s">
        <v>297</v>
      </c>
      <c r="Z151">
        <v>5</v>
      </c>
      <c r="AA151" t="s">
        <v>262</v>
      </c>
      <c r="AB151" t="s">
        <v>473</v>
      </c>
      <c r="AD151" t="s">
        <v>474</v>
      </c>
      <c r="AE151" s="66">
        <v>45092.483900462961</v>
      </c>
    </row>
    <row r="152" spans="2:31" x14ac:dyDescent="0.3">
      <c r="B152">
        <v>97706</v>
      </c>
      <c r="C152" t="s">
        <v>466</v>
      </c>
      <c r="D152" t="s">
        <v>245</v>
      </c>
      <c r="E152" t="s">
        <v>246</v>
      </c>
      <c r="F152" t="s">
        <v>467</v>
      </c>
      <c r="G152" t="s">
        <v>468</v>
      </c>
      <c r="H152" t="s">
        <v>484</v>
      </c>
      <c r="I152" t="s">
        <v>470</v>
      </c>
      <c r="J152" t="s">
        <v>250</v>
      </c>
      <c r="K152" t="s">
        <v>251</v>
      </c>
      <c r="L152">
        <v>1</v>
      </c>
      <c r="M152" t="s">
        <v>252</v>
      </c>
      <c r="N152" t="s">
        <v>366</v>
      </c>
      <c r="O152" t="s">
        <v>254</v>
      </c>
      <c r="P152">
        <v>20</v>
      </c>
      <c r="Q152" t="s">
        <v>255</v>
      </c>
      <c r="R152" t="s">
        <v>252</v>
      </c>
      <c r="S152" t="s">
        <v>485</v>
      </c>
      <c r="T152" t="s">
        <v>388</v>
      </c>
      <c r="U152" t="s">
        <v>277</v>
      </c>
      <c r="V152" t="s">
        <v>472</v>
      </c>
      <c r="W152" t="s">
        <v>252</v>
      </c>
      <c r="X152" t="s">
        <v>260</v>
      </c>
      <c r="Y152" t="s">
        <v>270</v>
      </c>
      <c r="Z152">
        <v>5</v>
      </c>
      <c r="AA152" t="s">
        <v>262</v>
      </c>
      <c r="AB152" t="s">
        <v>486</v>
      </c>
      <c r="AD152" t="s">
        <v>474</v>
      </c>
      <c r="AE152" s="66">
        <v>45092.48201388889</v>
      </c>
    </row>
    <row r="153" spans="2:31" x14ac:dyDescent="0.3">
      <c r="B153">
        <v>97689</v>
      </c>
      <c r="C153" t="s">
        <v>466</v>
      </c>
      <c r="D153" t="s">
        <v>245</v>
      </c>
      <c r="E153" t="s">
        <v>246</v>
      </c>
      <c r="F153" t="s">
        <v>467</v>
      </c>
      <c r="G153" t="s">
        <v>468</v>
      </c>
      <c r="H153" t="s">
        <v>487</v>
      </c>
      <c r="I153" t="s">
        <v>470</v>
      </c>
      <c r="J153" t="s">
        <v>250</v>
      </c>
      <c r="K153" t="s">
        <v>251</v>
      </c>
      <c r="L153">
        <v>0</v>
      </c>
      <c r="M153" t="s">
        <v>252</v>
      </c>
      <c r="N153" t="s">
        <v>366</v>
      </c>
      <c r="O153" t="s">
        <v>254</v>
      </c>
      <c r="P153">
        <v>15</v>
      </c>
      <c r="Q153" t="s">
        <v>255</v>
      </c>
      <c r="R153" t="s">
        <v>252</v>
      </c>
      <c r="S153" t="s">
        <v>471</v>
      </c>
      <c r="T153" t="s">
        <v>388</v>
      </c>
      <c r="U153" t="s">
        <v>277</v>
      </c>
      <c r="V153" t="s">
        <v>472</v>
      </c>
      <c r="W153" t="s">
        <v>252</v>
      </c>
      <c r="X153" t="s">
        <v>260</v>
      </c>
      <c r="Y153" t="s">
        <v>270</v>
      </c>
      <c r="Z153">
        <v>6</v>
      </c>
      <c r="AA153" t="s">
        <v>411</v>
      </c>
      <c r="AB153" t="s">
        <v>473</v>
      </c>
      <c r="AD153" t="s">
        <v>474</v>
      </c>
      <c r="AE153" s="66">
        <v>45092.479143518518</v>
      </c>
    </row>
    <row r="154" spans="2:31" x14ac:dyDescent="0.3">
      <c r="B154">
        <v>97667</v>
      </c>
      <c r="C154" t="s">
        <v>466</v>
      </c>
      <c r="D154" t="s">
        <v>245</v>
      </c>
      <c r="E154" t="s">
        <v>246</v>
      </c>
      <c r="F154" t="s">
        <v>467</v>
      </c>
      <c r="G154" t="s">
        <v>468</v>
      </c>
      <c r="H154" t="s">
        <v>488</v>
      </c>
      <c r="I154" t="s">
        <v>470</v>
      </c>
      <c r="J154" t="s">
        <v>250</v>
      </c>
      <c r="K154" t="s">
        <v>251</v>
      </c>
      <c r="L154">
        <v>1</v>
      </c>
      <c r="M154" t="s">
        <v>252</v>
      </c>
      <c r="N154" t="s">
        <v>366</v>
      </c>
      <c r="O154" t="s">
        <v>254</v>
      </c>
      <c r="P154">
        <v>15</v>
      </c>
      <c r="Q154" t="s">
        <v>255</v>
      </c>
      <c r="R154" t="s">
        <v>252</v>
      </c>
      <c r="S154" t="s">
        <v>471</v>
      </c>
      <c r="T154" t="s">
        <v>388</v>
      </c>
      <c r="U154" t="s">
        <v>277</v>
      </c>
      <c r="V154" t="s">
        <v>472</v>
      </c>
      <c r="W154" t="s">
        <v>252</v>
      </c>
      <c r="X154" t="s">
        <v>260</v>
      </c>
      <c r="Y154" t="s">
        <v>261</v>
      </c>
      <c r="Z154">
        <v>4</v>
      </c>
      <c r="AA154" t="s">
        <v>411</v>
      </c>
      <c r="AB154" t="s">
        <v>473</v>
      </c>
      <c r="AD154" t="s">
        <v>474</v>
      </c>
      <c r="AE154" s="66">
        <v>45092.475219907406</v>
      </c>
    </row>
    <row r="155" spans="2:31" x14ac:dyDescent="0.3">
      <c r="B155">
        <v>97655</v>
      </c>
      <c r="C155" t="s">
        <v>466</v>
      </c>
      <c r="D155" t="s">
        <v>245</v>
      </c>
      <c r="E155" t="s">
        <v>246</v>
      </c>
      <c r="F155" t="s">
        <v>467</v>
      </c>
      <c r="G155" t="s">
        <v>468</v>
      </c>
      <c r="H155" t="s">
        <v>489</v>
      </c>
      <c r="I155" t="s">
        <v>470</v>
      </c>
      <c r="J155" t="s">
        <v>250</v>
      </c>
      <c r="K155" t="s">
        <v>251</v>
      </c>
      <c r="L155">
        <v>1</v>
      </c>
      <c r="M155" t="s">
        <v>252</v>
      </c>
      <c r="N155" t="s">
        <v>366</v>
      </c>
      <c r="O155" t="s">
        <v>254</v>
      </c>
      <c r="P155">
        <v>15</v>
      </c>
      <c r="Q155" t="s">
        <v>255</v>
      </c>
      <c r="R155" t="s">
        <v>252</v>
      </c>
      <c r="S155" t="s">
        <v>471</v>
      </c>
      <c r="T155" t="s">
        <v>447</v>
      </c>
      <c r="U155" t="s">
        <v>277</v>
      </c>
      <c r="V155" t="s">
        <v>259</v>
      </c>
      <c r="W155" t="s">
        <v>252</v>
      </c>
      <c r="X155" t="s">
        <v>260</v>
      </c>
      <c r="Y155" t="s">
        <v>266</v>
      </c>
      <c r="Z155">
        <v>5</v>
      </c>
      <c r="AA155" t="s">
        <v>262</v>
      </c>
      <c r="AB155" t="s">
        <v>473</v>
      </c>
      <c r="AD155" t="s">
        <v>474</v>
      </c>
      <c r="AE155" s="66">
        <v>45092.473460648151</v>
      </c>
    </row>
    <row r="156" spans="2:31" x14ac:dyDescent="0.3">
      <c r="B156">
        <v>97644</v>
      </c>
      <c r="C156" t="s">
        <v>466</v>
      </c>
      <c r="D156" t="s">
        <v>245</v>
      </c>
      <c r="E156" t="s">
        <v>246</v>
      </c>
      <c r="F156" t="s">
        <v>467</v>
      </c>
      <c r="G156" t="s">
        <v>468</v>
      </c>
      <c r="H156" t="s">
        <v>490</v>
      </c>
      <c r="I156" t="s">
        <v>470</v>
      </c>
      <c r="J156" t="s">
        <v>250</v>
      </c>
      <c r="K156" t="s">
        <v>251</v>
      </c>
      <c r="L156">
        <v>1</v>
      </c>
      <c r="M156" t="s">
        <v>252</v>
      </c>
      <c r="N156" t="s">
        <v>366</v>
      </c>
      <c r="O156" t="s">
        <v>254</v>
      </c>
      <c r="P156">
        <v>15</v>
      </c>
      <c r="Q156" t="s">
        <v>255</v>
      </c>
      <c r="R156" t="s">
        <v>252</v>
      </c>
      <c r="S156" t="s">
        <v>471</v>
      </c>
      <c r="T156" t="s">
        <v>388</v>
      </c>
      <c r="U156" t="s">
        <v>277</v>
      </c>
      <c r="V156" t="s">
        <v>259</v>
      </c>
      <c r="W156" t="s">
        <v>252</v>
      </c>
      <c r="X156" t="s">
        <v>260</v>
      </c>
      <c r="Y156" t="s">
        <v>261</v>
      </c>
      <c r="Z156">
        <v>4</v>
      </c>
      <c r="AA156" t="s">
        <v>262</v>
      </c>
      <c r="AB156" t="s">
        <v>473</v>
      </c>
      <c r="AD156" t="s">
        <v>474</v>
      </c>
      <c r="AE156" s="66">
        <v>45092.47111111111</v>
      </c>
    </row>
    <row r="157" spans="2:31" x14ac:dyDescent="0.3">
      <c r="B157">
        <v>97614</v>
      </c>
      <c r="C157" t="s">
        <v>466</v>
      </c>
      <c r="D157" t="s">
        <v>245</v>
      </c>
      <c r="E157" t="s">
        <v>246</v>
      </c>
      <c r="F157" t="s">
        <v>467</v>
      </c>
      <c r="G157" t="s">
        <v>468</v>
      </c>
      <c r="H157" t="s">
        <v>491</v>
      </c>
      <c r="I157" t="s">
        <v>492</v>
      </c>
      <c r="J157" t="s">
        <v>296</v>
      </c>
      <c r="K157" t="s">
        <v>251</v>
      </c>
      <c r="L157">
        <v>1</v>
      </c>
      <c r="M157" t="s">
        <v>256</v>
      </c>
      <c r="N157" t="s">
        <v>325</v>
      </c>
      <c r="O157" t="s">
        <v>254</v>
      </c>
      <c r="P157">
        <v>15</v>
      </c>
      <c r="Q157" t="s">
        <v>255</v>
      </c>
      <c r="R157" t="s">
        <v>252</v>
      </c>
      <c r="S157" t="s">
        <v>493</v>
      </c>
      <c r="T157" t="s">
        <v>447</v>
      </c>
      <c r="U157" t="s">
        <v>277</v>
      </c>
      <c r="V157" t="s">
        <v>494</v>
      </c>
      <c r="W157" t="s">
        <v>252</v>
      </c>
      <c r="X157" t="s">
        <v>260</v>
      </c>
      <c r="Y157" t="s">
        <v>270</v>
      </c>
      <c r="Z157">
        <v>6</v>
      </c>
      <c r="AA157" t="s">
        <v>411</v>
      </c>
      <c r="AB157" t="s">
        <v>473</v>
      </c>
      <c r="AD157" t="s">
        <v>474</v>
      </c>
      <c r="AE157" s="66">
        <v>45092.466527777775</v>
      </c>
    </row>
    <row r="158" spans="2:31" x14ac:dyDescent="0.3">
      <c r="B158">
        <v>97591</v>
      </c>
      <c r="C158" t="s">
        <v>466</v>
      </c>
      <c r="D158" t="s">
        <v>245</v>
      </c>
      <c r="E158" t="s">
        <v>246</v>
      </c>
      <c r="F158" t="s">
        <v>467</v>
      </c>
      <c r="G158" t="s">
        <v>468</v>
      </c>
      <c r="H158" t="s">
        <v>495</v>
      </c>
      <c r="I158" t="s">
        <v>492</v>
      </c>
      <c r="J158" t="s">
        <v>296</v>
      </c>
      <c r="K158" t="s">
        <v>251</v>
      </c>
      <c r="L158">
        <v>1</v>
      </c>
      <c r="M158" t="s">
        <v>252</v>
      </c>
      <c r="N158" t="s">
        <v>366</v>
      </c>
      <c r="O158" t="s">
        <v>254</v>
      </c>
      <c r="P158">
        <v>15</v>
      </c>
      <c r="Q158" t="s">
        <v>255</v>
      </c>
      <c r="R158" t="s">
        <v>252</v>
      </c>
      <c r="S158" t="s">
        <v>493</v>
      </c>
      <c r="T158" t="s">
        <v>388</v>
      </c>
      <c r="U158" t="s">
        <v>277</v>
      </c>
      <c r="V158" t="s">
        <v>494</v>
      </c>
      <c r="W158" t="s">
        <v>252</v>
      </c>
      <c r="X158" t="s">
        <v>260</v>
      </c>
      <c r="Y158" t="s">
        <v>270</v>
      </c>
      <c r="Z158">
        <v>3</v>
      </c>
      <c r="AA158" t="s">
        <v>411</v>
      </c>
      <c r="AB158" t="s">
        <v>486</v>
      </c>
      <c r="AD158" t="s">
        <v>474</v>
      </c>
      <c r="AE158" s="66">
        <v>45092.463125000002</v>
      </c>
    </row>
    <row r="159" spans="2:31" x14ac:dyDescent="0.3">
      <c r="B159">
        <v>97574</v>
      </c>
      <c r="C159" t="s">
        <v>466</v>
      </c>
      <c r="D159" t="s">
        <v>245</v>
      </c>
      <c r="E159" t="s">
        <v>246</v>
      </c>
      <c r="F159" t="s">
        <v>467</v>
      </c>
      <c r="G159" t="s">
        <v>468</v>
      </c>
      <c r="H159" t="s">
        <v>496</v>
      </c>
      <c r="I159" t="s">
        <v>497</v>
      </c>
      <c r="J159" t="s">
        <v>250</v>
      </c>
      <c r="K159" t="s">
        <v>251</v>
      </c>
      <c r="L159">
        <v>0</v>
      </c>
      <c r="M159" t="s">
        <v>252</v>
      </c>
      <c r="N159" t="s">
        <v>366</v>
      </c>
      <c r="O159" t="s">
        <v>254</v>
      </c>
      <c r="P159">
        <v>20</v>
      </c>
      <c r="Q159" t="s">
        <v>393</v>
      </c>
      <c r="R159" t="s">
        <v>252</v>
      </c>
      <c r="S159" t="s">
        <v>471</v>
      </c>
      <c r="T159" t="s">
        <v>447</v>
      </c>
      <c r="U159" t="s">
        <v>277</v>
      </c>
      <c r="V159" t="s">
        <v>472</v>
      </c>
      <c r="W159" t="s">
        <v>252</v>
      </c>
      <c r="X159" t="s">
        <v>260</v>
      </c>
      <c r="Y159" t="s">
        <v>270</v>
      </c>
      <c r="Z159">
        <v>3</v>
      </c>
      <c r="AA159" t="s">
        <v>411</v>
      </c>
      <c r="AB159" t="s">
        <v>473</v>
      </c>
      <c r="AD159" t="s">
        <v>474</v>
      </c>
      <c r="AE159" s="66">
        <v>45092.460914351854</v>
      </c>
    </row>
    <row r="160" spans="2:31" x14ac:dyDescent="0.3">
      <c r="B160">
        <v>97561</v>
      </c>
      <c r="C160" t="s">
        <v>466</v>
      </c>
      <c r="D160" t="s">
        <v>245</v>
      </c>
      <c r="E160" t="s">
        <v>246</v>
      </c>
      <c r="F160" t="s">
        <v>467</v>
      </c>
      <c r="G160" t="s">
        <v>468</v>
      </c>
      <c r="H160" t="s">
        <v>498</v>
      </c>
      <c r="I160" t="s">
        <v>499</v>
      </c>
      <c r="J160" t="s">
        <v>250</v>
      </c>
      <c r="K160" t="s">
        <v>251</v>
      </c>
      <c r="L160">
        <v>0</v>
      </c>
      <c r="M160" t="s">
        <v>252</v>
      </c>
      <c r="N160" t="s">
        <v>366</v>
      </c>
      <c r="O160" t="s">
        <v>254</v>
      </c>
      <c r="P160">
        <v>15</v>
      </c>
      <c r="Q160" t="s">
        <v>255</v>
      </c>
      <c r="R160" t="s">
        <v>252</v>
      </c>
      <c r="S160" t="s">
        <v>471</v>
      </c>
      <c r="T160" t="s">
        <v>447</v>
      </c>
      <c r="U160" t="s">
        <v>277</v>
      </c>
      <c r="V160" t="s">
        <v>472</v>
      </c>
      <c r="W160" t="s">
        <v>252</v>
      </c>
      <c r="X160" t="s">
        <v>260</v>
      </c>
      <c r="Y160" t="s">
        <v>261</v>
      </c>
      <c r="Z160">
        <v>4</v>
      </c>
      <c r="AA160" t="s">
        <v>411</v>
      </c>
      <c r="AB160" t="s">
        <v>473</v>
      </c>
      <c r="AD160" t="s">
        <v>474</v>
      </c>
      <c r="AE160" s="66">
        <v>45092.458518518521</v>
      </c>
    </row>
    <row r="161" spans="2:31" x14ac:dyDescent="0.3">
      <c r="B161">
        <v>97534</v>
      </c>
      <c r="C161" t="s">
        <v>466</v>
      </c>
      <c r="D161" t="s">
        <v>245</v>
      </c>
      <c r="E161" t="s">
        <v>246</v>
      </c>
      <c r="F161" t="s">
        <v>467</v>
      </c>
      <c r="G161" t="s">
        <v>468</v>
      </c>
      <c r="H161" t="s">
        <v>500</v>
      </c>
      <c r="I161" t="s">
        <v>501</v>
      </c>
      <c r="J161" t="s">
        <v>296</v>
      </c>
      <c r="K161" t="s">
        <v>251</v>
      </c>
      <c r="L161">
        <v>1</v>
      </c>
      <c r="M161" t="s">
        <v>256</v>
      </c>
      <c r="N161" t="s">
        <v>366</v>
      </c>
      <c r="O161" t="s">
        <v>254</v>
      </c>
      <c r="P161">
        <v>20</v>
      </c>
      <c r="Q161" t="s">
        <v>255</v>
      </c>
      <c r="R161" t="s">
        <v>252</v>
      </c>
      <c r="S161" t="s">
        <v>493</v>
      </c>
      <c r="T161" t="s">
        <v>388</v>
      </c>
      <c r="U161" t="s">
        <v>277</v>
      </c>
      <c r="V161" t="s">
        <v>494</v>
      </c>
      <c r="W161" t="s">
        <v>252</v>
      </c>
      <c r="X161" t="s">
        <v>260</v>
      </c>
      <c r="Y161" t="s">
        <v>261</v>
      </c>
      <c r="Z161">
        <v>5</v>
      </c>
      <c r="AA161" t="s">
        <v>411</v>
      </c>
      <c r="AB161" t="s">
        <v>486</v>
      </c>
      <c r="AD161" t="s">
        <v>474</v>
      </c>
      <c r="AE161" s="66">
        <v>45092.453263888892</v>
      </c>
    </row>
    <row r="162" spans="2:31" x14ac:dyDescent="0.3">
      <c r="B162">
        <v>111123</v>
      </c>
      <c r="C162" t="s">
        <v>502</v>
      </c>
      <c r="D162" t="s">
        <v>245</v>
      </c>
      <c r="E162" t="s">
        <v>246</v>
      </c>
      <c r="F162" t="s">
        <v>503</v>
      </c>
      <c r="G162" t="s">
        <v>504</v>
      </c>
      <c r="H162" t="s">
        <v>505</v>
      </c>
      <c r="I162" t="s">
        <v>506</v>
      </c>
      <c r="J162" t="s">
        <v>250</v>
      </c>
      <c r="K162" t="s">
        <v>251</v>
      </c>
      <c r="L162">
        <v>4</v>
      </c>
      <c r="M162" t="s">
        <v>252</v>
      </c>
      <c r="N162" t="s">
        <v>366</v>
      </c>
      <c r="O162" t="s">
        <v>507</v>
      </c>
      <c r="P162">
        <v>1000</v>
      </c>
      <c r="Q162" t="s">
        <v>255</v>
      </c>
      <c r="R162" t="s">
        <v>256</v>
      </c>
      <c r="S162" t="s">
        <v>493</v>
      </c>
      <c r="T162" t="s">
        <v>258</v>
      </c>
      <c r="U162" t="s">
        <v>277</v>
      </c>
      <c r="V162" t="s">
        <v>508</v>
      </c>
      <c r="W162" t="s">
        <v>256</v>
      </c>
      <c r="X162" t="s">
        <v>260</v>
      </c>
      <c r="Y162" t="s">
        <v>261</v>
      </c>
      <c r="Z162">
        <v>5</v>
      </c>
      <c r="AA162" t="s">
        <v>509</v>
      </c>
      <c r="AB162" t="s">
        <v>240</v>
      </c>
      <c r="AD162" t="s">
        <v>510</v>
      </c>
      <c r="AE162" s="66">
        <v>45101.373449074075</v>
      </c>
    </row>
    <row r="163" spans="2:31" x14ac:dyDescent="0.3">
      <c r="B163">
        <v>111114</v>
      </c>
      <c r="C163" t="s">
        <v>502</v>
      </c>
      <c r="D163" t="s">
        <v>245</v>
      </c>
      <c r="E163" t="s">
        <v>246</v>
      </c>
      <c r="F163" t="s">
        <v>503</v>
      </c>
      <c r="G163" t="s">
        <v>504</v>
      </c>
      <c r="H163" t="s">
        <v>511</v>
      </c>
      <c r="I163" t="s">
        <v>512</v>
      </c>
      <c r="J163" t="s">
        <v>276</v>
      </c>
      <c r="K163" t="s">
        <v>251</v>
      </c>
      <c r="L163">
        <v>2</v>
      </c>
      <c r="M163" t="s">
        <v>256</v>
      </c>
      <c r="N163" t="s">
        <v>366</v>
      </c>
      <c r="O163" t="s">
        <v>265</v>
      </c>
      <c r="P163">
        <v>1000</v>
      </c>
      <c r="Q163" t="s">
        <v>255</v>
      </c>
      <c r="R163" t="s">
        <v>256</v>
      </c>
      <c r="S163" t="s">
        <v>471</v>
      </c>
      <c r="T163" t="s">
        <v>258</v>
      </c>
      <c r="U163" t="s">
        <v>277</v>
      </c>
      <c r="V163" t="s">
        <v>472</v>
      </c>
      <c r="W163" t="s">
        <v>256</v>
      </c>
      <c r="X163" t="s">
        <v>278</v>
      </c>
      <c r="Y163" t="s">
        <v>261</v>
      </c>
      <c r="Z163">
        <v>5</v>
      </c>
      <c r="AA163" t="s">
        <v>411</v>
      </c>
      <c r="AB163" t="s">
        <v>240</v>
      </c>
      <c r="AD163" t="s">
        <v>510</v>
      </c>
      <c r="AE163" s="66">
        <v>45101.3671875</v>
      </c>
    </row>
    <row r="164" spans="2:31" x14ac:dyDescent="0.3">
      <c r="B164">
        <v>99164</v>
      </c>
      <c r="C164" t="s">
        <v>513</v>
      </c>
      <c r="D164" t="s">
        <v>245</v>
      </c>
      <c r="E164" t="s">
        <v>246</v>
      </c>
      <c r="F164" t="s">
        <v>503</v>
      </c>
      <c r="G164" t="s">
        <v>514</v>
      </c>
      <c r="H164" t="s">
        <v>515</v>
      </c>
      <c r="I164" t="s">
        <v>516</v>
      </c>
      <c r="J164" t="s">
        <v>296</v>
      </c>
      <c r="K164" t="s">
        <v>251</v>
      </c>
      <c r="L164">
        <v>0</v>
      </c>
      <c r="M164" t="s">
        <v>252</v>
      </c>
      <c r="N164" t="s">
        <v>253</v>
      </c>
      <c r="O164" t="s">
        <v>507</v>
      </c>
      <c r="P164">
        <v>30</v>
      </c>
      <c r="Q164" t="s">
        <v>255</v>
      </c>
      <c r="R164" t="s">
        <v>252</v>
      </c>
      <c r="S164" t="s">
        <v>471</v>
      </c>
      <c r="T164" t="s">
        <v>388</v>
      </c>
      <c r="U164" t="s">
        <v>277</v>
      </c>
      <c r="V164" t="s">
        <v>494</v>
      </c>
      <c r="W164" t="s">
        <v>252</v>
      </c>
      <c r="X164" t="s">
        <v>260</v>
      </c>
      <c r="Y164" t="s">
        <v>261</v>
      </c>
      <c r="Z164">
        <v>7</v>
      </c>
      <c r="AA164" t="s">
        <v>411</v>
      </c>
      <c r="AB164" t="s">
        <v>473</v>
      </c>
      <c r="AD164" t="s">
        <v>474</v>
      </c>
      <c r="AE164" s="66">
        <v>45093.3672337963</v>
      </c>
    </row>
    <row r="165" spans="2:31" x14ac:dyDescent="0.3">
      <c r="B165">
        <v>99154</v>
      </c>
      <c r="C165" t="s">
        <v>513</v>
      </c>
      <c r="D165" t="s">
        <v>245</v>
      </c>
      <c r="E165" t="s">
        <v>246</v>
      </c>
      <c r="F165" t="s">
        <v>503</v>
      </c>
      <c r="G165" t="s">
        <v>514</v>
      </c>
      <c r="H165" t="s">
        <v>517</v>
      </c>
      <c r="I165" t="s">
        <v>518</v>
      </c>
      <c r="J165" t="s">
        <v>296</v>
      </c>
      <c r="K165" t="s">
        <v>251</v>
      </c>
      <c r="L165">
        <v>0</v>
      </c>
      <c r="M165" t="s">
        <v>252</v>
      </c>
      <c r="N165" t="s">
        <v>366</v>
      </c>
      <c r="O165" t="s">
        <v>507</v>
      </c>
      <c r="P165">
        <v>30</v>
      </c>
      <c r="Q165" t="s">
        <v>255</v>
      </c>
      <c r="R165" t="s">
        <v>252</v>
      </c>
      <c r="S165" t="s">
        <v>471</v>
      </c>
      <c r="T165" t="s">
        <v>258</v>
      </c>
      <c r="U165" t="s">
        <v>277</v>
      </c>
      <c r="V165" t="s">
        <v>494</v>
      </c>
      <c r="W165" t="s">
        <v>252</v>
      </c>
      <c r="X165" t="s">
        <v>260</v>
      </c>
      <c r="Y165" t="s">
        <v>270</v>
      </c>
      <c r="Z165">
        <v>4</v>
      </c>
      <c r="AA165" t="s">
        <v>411</v>
      </c>
      <c r="AB165" t="s">
        <v>473</v>
      </c>
      <c r="AD165" t="s">
        <v>474</v>
      </c>
      <c r="AE165" s="66">
        <v>45093.364988425928</v>
      </c>
    </row>
    <row r="166" spans="2:31" x14ac:dyDescent="0.3">
      <c r="B166">
        <v>99148</v>
      </c>
      <c r="C166" t="s">
        <v>513</v>
      </c>
      <c r="D166" t="s">
        <v>245</v>
      </c>
      <c r="E166" t="s">
        <v>246</v>
      </c>
      <c r="F166" t="s">
        <v>503</v>
      </c>
      <c r="G166" t="s">
        <v>514</v>
      </c>
      <c r="H166" t="s">
        <v>519</v>
      </c>
      <c r="I166" t="s">
        <v>520</v>
      </c>
      <c r="J166" t="s">
        <v>296</v>
      </c>
      <c r="K166" t="s">
        <v>251</v>
      </c>
      <c r="L166">
        <v>0</v>
      </c>
      <c r="M166" t="s">
        <v>252</v>
      </c>
      <c r="N166" t="s">
        <v>366</v>
      </c>
      <c r="O166" t="s">
        <v>507</v>
      </c>
      <c r="P166">
        <v>20</v>
      </c>
      <c r="Q166" t="s">
        <v>255</v>
      </c>
      <c r="R166" t="s">
        <v>252</v>
      </c>
      <c r="S166" t="s">
        <v>485</v>
      </c>
      <c r="T166" t="s">
        <v>388</v>
      </c>
      <c r="U166" t="s">
        <v>277</v>
      </c>
      <c r="V166" t="s">
        <v>494</v>
      </c>
      <c r="W166" t="s">
        <v>256</v>
      </c>
      <c r="X166" t="s">
        <v>260</v>
      </c>
      <c r="Y166" t="s">
        <v>270</v>
      </c>
      <c r="Z166">
        <v>3</v>
      </c>
      <c r="AA166" t="s">
        <v>411</v>
      </c>
      <c r="AB166" t="s">
        <v>486</v>
      </c>
      <c r="AD166" t="s">
        <v>474</v>
      </c>
      <c r="AE166" s="66">
        <v>45093.362696759257</v>
      </c>
    </row>
    <row r="167" spans="2:31" x14ac:dyDescent="0.3">
      <c r="B167">
        <v>99139</v>
      </c>
      <c r="C167" t="s">
        <v>513</v>
      </c>
      <c r="D167" t="s">
        <v>245</v>
      </c>
      <c r="E167" t="s">
        <v>246</v>
      </c>
      <c r="F167" t="s">
        <v>503</v>
      </c>
      <c r="G167" t="s">
        <v>514</v>
      </c>
      <c r="H167" t="s">
        <v>521</v>
      </c>
      <c r="I167" t="s">
        <v>516</v>
      </c>
      <c r="J167" t="s">
        <v>296</v>
      </c>
      <c r="K167" t="s">
        <v>251</v>
      </c>
      <c r="L167">
        <v>0</v>
      </c>
      <c r="M167" t="s">
        <v>252</v>
      </c>
      <c r="N167" t="s">
        <v>325</v>
      </c>
      <c r="O167" t="s">
        <v>507</v>
      </c>
      <c r="P167">
        <v>20</v>
      </c>
      <c r="Q167" t="s">
        <v>255</v>
      </c>
      <c r="R167" t="s">
        <v>252</v>
      </c>
      <c r="S167" t="s">
        <v>471</v>
      </c>
      <c r="T167" t="s">
        <v>388</v>
      </c>
      <c r="U167" t="s">
        <v>277</v>
      </c>
      <c r="V167" t="s">
        <v>494</v>
      </c>
      <c r="W167" t="s">
        <v>252</v>
      </c>
      <c r="X167" t="s">
        <v>260</v>
      </c>
      <c r="Y167" t="s">
        <v>266</v>
      </c>
      <c r="Z167">
        <v>5</v>
      </c>
      <c r="AA167" t="s">
        <v>411</v>
      </c>
      <c r="AB167" t="s">
        <v>473</v>
      </c>
      <c r="AD167" t="s">
        <v>474</v>
      </c>
      <c r="AE167" s="66">
        <v>45093.360486111109</v>
      </c>
    </row>
    <row r="168" spans="2:31" x14ac:dyDescent="0.3">
      <c r="B168">
        <v>99132</v>
      </c>
      <c r="C168" t="s">
        <v>513</v>
      </c>
      <c r="D168" t="s">
        <v>245</v>
      </c>
      <c r="E168" t="s">
        <v>246</v>
      </c>
      <c r="F168" t="s">
        <v>503</v>
      </c>
      <c r="G168" t="s">
        <v>514</v>
      </c>
      <c r="H168" t="s">
        <v>522</v>
      </c>
      <c r="I168" t="s">
        <v>516</v>
      </c>
      <c r="J168" t="s">
        <v>296</v>
      </c>
      <c r="K168" t="s">
        <v>251</v>
      </c>
      <c r="L168">
        <v>0</v>
      </c>
      <c r="M168" t="s">
        <v>252</v>
      </c>
      <c r="N168" t="s">
        <v>253</v>
      </c>
      <c r="O168" t="s">
        <v>265</v>
      </c>
      <c r="P168">
        <v>25</v>
      </c>
      <c r="Q168" t="s">
        <v>255</v>
      </c>
      <c r="R168" t="s">
        <v>252</v>
      </c>
      <c r="S168" t="s">
        <v>471</v>
      </c>
      <c r="T168" t="s">
        <v>388</v>
      </c>
      <c r="U168" t="s">
        <v>277</v>
      </c>
      <c r="V168" t="s">
        <v>494</v>
      </c>
      <c r="W168" t="s">
        <v>252</v>
      </c>
      <c r="X168" t="s">
        <v>260</v>
      </c>
      <c r="Y168" t="s">
        <v>261</v>
      </c>
      <c r="Z168">
        <v>6</v>
      </c>
      <c r="AA168" t="s">
        <v>411</v>
      </c>
      <c r="AB168" t="s">
        <v>473</v>
      </c>
      <c r="AD168" t="s">
        <v>474</v>
      </c>
      <c r="AE168" s="66">
        <v>45093.358680555553</v>
      </c>
    </row>
    <row r="169" spans="2:31" x14ac:dyDescent="0.3">
      <c r="B169">
        <v>99125</v>
      </c>
      <c r="C169" t="s">
        <v>513</v>
      </c>
      <c r="D169" t="s">
        <v>245</v>
      </c>
      <c r="E169" t="s">
        <v>246</v>
      </c>
      <c r="F169" t="s">
        <v>503</v>
      </c>
      <c r="G169" t="s">
        <v>514</v>
      </c>
      <c r="H169" t="s">
        <v>523</v>
      </c>
      <c r="I169" t="s">
        <v>518</v>
      </c>
      <c r="J169" t="s">
        <v>296</v>
      </c>
      <c r="K169" t="s">
        <v>251</v>
      </c>
      <c r="L169">
        <v>0</v>
      </c>
      <c r="M169" t="s">
        <v>252</v>
      </c>
      <c r="N169" t="s">
        <v>253</v>
      </c>
      <c r="O169" t="s">
        <v>265</v>
      </c>
      <c r="P169">
        <v>30</v>
      </c>
      <c r="Q169" t="s">
        <v>255</v>
      </c>
      <c r="R169" t="s">
        <v>252</v>
      </c>
      <c r="S169" t="s">
        <v>471</v>
      </c>
      <c r="T169" t="s">
        <v>258</v>
      </c>
      <c r="U169" t="s">
        <v>277</v>
      </c>
      <c r="V169" t="s">
        <v>494</v>
      </c>
      <c r="W169" t="s">
        <v>252</v>
      </c>
      <c r="X169" t="s">
        <v>260</v>
      </c>
      <c r="Y169" t="s">
        <v>261</v>
      </c>
      <c r="Z169">
        <v>4</v>
      </c>
      <c r="AA169" t="s">
        <v>411</v>
      </c>
      <c r="AB169" t="s">
        <v>473</v>
      </c>
      <c r="AD169" t="s">
        <v>474</v>
      </c>
      <c r="AE169" s="66">
        <v>45093.356759259259</v>
      </c>
    </row>
    <row r="170" spans="2:31" x14ac:dyDescent="0.3">
      <c r="B170">
        <v>99114</v>
      </c>
      <c r="C170" t="s">
        <v>513</v>
      </c>
      <c r="D170" t="s">
        <v>245</v>
      </c>
      <c r="E170" t="s">
        <v>246</v>
      </c>
      <c r="F170" t="s">
        <v>503</v>
      </c>
      <c r="G170" t="s">
        <v>514</v>
      </c>
      <c r="H170" t="s">
        <v>524</v>
      </c>
      <c r="I170" t="s">
        <v>525</v>
      </c>
      <c r="J170" t="s">
        <v>296</v>
      </c>
      <c r="K170" t="s">
        <v>251</v>
      </c>
      <c r="L170">
        <v>0</v>
      </c>
      <c r="M170" t="s">
        <v>252</v>
      </c>
      <c r="N170" t="s">
        <v>366</v>
      </c>
      <c r="O170" t="s">
        <v>265</v>
      </c>
      <c r="P170">
        <v>20</v>
      </c>
      <c r="Q170" t="s">
        <v>255</v>
      </c>
      <c r="R170" t="s">
        <v>252</v>
      </c>
      <c r="S170" t="s">
        <v>471</v>
      </c>
      <c r="T170" t="s">
        <v>388</v>
      </c>
      <c r="U170" t="s">
        <v>277</v>
      </c>
      <c r="V170" t="s">
        <v>494</v>
      </c>
      <c r="W170" t="s">
        <v>252</v>
      </c>
      <c r="X170" t="s">
        <v>260</v>
      </c>
      <c r="Y170" t="s">
        <v>266</v>
      </c>
      <c r="Z170">
        <v>4</v>
      </c>
      <c r="AA170" t="s">
        <v>411</v>
      </c>
      <c r="AB170" t="s">
        <v>473</v>
      </c>
      <c r="AD170" t="s">
        <v>474</v>
      </c>
      <c r="AE170" s="66">
        <v>45093.354178240741</v>
      </c>
    </row>
    <row r="171" spans="2:31" x14ac:dyDescent="0.3">
      <c r="B171">
        <v>99105</v>
      </c>
      <c r="C171" t="s">
        <v>513</v>
      </c>
      <c r="D171" t="s">
        <v>245</v>
      </c>
      <c r="E171" t="s">
        <v>246</v>
      </c>
      <c r="F171" t="s">
        <v>503</v>
      </c>
      <c r="G171" t="s">
        <v>514</v>
      </c>
      <c r="H171" t="s">
        <v>526</v>
      </c>
      <c r="I171" t="s">
        <v>527</v>
      </c>
      <c r="J171" t="s">
        <v>296</v>
      </c>
      <c r="K171" t="s">
        <v>251</v>
      </c>
      <c r="L171">
        <v>0</v>
      </c>
      <c r="M171" t="s">
        <v>252</v>
      </c>
      <c r="N171" t="s">
        <v>494</v>
      </c>
      <c r="O171" t="s">
        <v>265</v>
      </c>
      <c r="P171">
        <v>20</v>
      </c>
      <c r="Q171" t="s">
        <v>255</v>
      </c>
      <c r="R171" t="s">
        <v>252</v>
      </c>
      <c r="S171" t="s">
        <v>493</v>
      </c>
      <c r="T171" t="s">
        <v>388</v>
      </c>
      <c r="U171" t="s">
        <v>277</v>
      </c>
      <c r="V171" t="s">
        <v>494</v>
      </c>
      <c r="W171" t="s">
        <v>252</v>
      </c>
      <c r="X171" t="s">
        <v>260</v>
      </c>
      <c r="Y171" t="s">
        <v>266</v>
      </c>
      <c r="Z171">
        <v>5</v>
      </c>
      <c r="AA171" t="s">
        <v>411</v>
      </c>
      <c r="AB171" t="s">
        <v>473</v>
      </c>
      <c r="AD171" t="s">
        <v>474</v>
      </c>
      <c r="AE171" s="66">
        <v>45093.346805555557</v>
      </c>
    </row>
    <row r="172" spans="2:31" x14ac:dyDescent="0.3">
      <c r="B172">
        <v>119694</v>
      </c>
      <c r="C172" t="s">
        <v>528</v>
      </c>
      <c r="D172" t="s">
        <v>245</v>
      </c>
      <c r="E172" t="s">
        <v>246</v>
      </c>
      <c r="F172" t="s">
        <v>529</v>
      </c>
      <c r="G172" t="s">
        <v>530</v>
      </c>
      <c r="H172" t="s">
        <v>531</v>
      </c>
      <c r="I172" t="s">
        <v>532</v>
      </c>
      <c r="J172" t="s">
        <v>250</v>
      </c>
      <c r="K172" t="s">
        <v>251</v>
      </c>
      <c r="L172">
        <v>4</v>
      </c>
      <c r="M172" t="s">
        <v>252</v>
      </c>
      <c r="N172" t="s">
        <v>366</v>
      </c>
      <c r="O172" t="s">
        <v>265</v>
      </c>
      <c r="P172">
        <v>200</v>
      </c>
      <c r="Q172" t="s">
        <v>255</v>
      </c>
      <c r="R172" t="s">
        <v>256</v>
      </c>
      <c r="S172" t="s">
        <v>257</v>
      </c>
      <c r="T172" t="s">
        <v>258</v>
      </c>
      <c r="U172" t="s">
        <v>39</v>
      </c>
      <c r="V172" t="s">
        <v>259</v>
      </c>
      <c r="W172" t="s">
        <v>256</v>
      </c>
      <c r="X172" t="s">
        <v>260</v>
      </c>
      <c r="Y172" t="s">
        <v>283</v>
      </c>
      <c r="Z172">
        <v>8</v>
      </c>
      <c r="AA172" t="s">
        <v>262</v>
      </c>
      <c r="AB172" t="s">
        <v>240</v>
      </c>
      <c r="AD172" t="s">
        <v>533</v>
      </c>
      <c r="AE172" s="66">
        <v>45112.202916666669</v>
      </c>
    </row>
    <row r="173" spans="2:31" x14ac:dyDescent="0.3">
      <c r="B173">
        <v>119693</v>
      </c>
      <c r="C173" t="s">
        <v>528</v>
      </c>
      <c r="D173" t="s">
        <v>245</v>
      </c>
      <c r="E173" t="s">
        <v>246</v>
      </c>
      <c r="F173" t="s">
        <v>529</v>
      </c>
      <c r="G173" t="s">
        <v>530</v>
      </c>
      <c r="H173" t="s">
        <v>534</v>
      </c>
      <c r="I173" t="s">
        <v>532</v>
      </c>
      <c r="J173" t="s">
        <v>250</v>
      </c>
      <c r="K173" t="s">
        <v>251</v>
      </c>
      <c r="L173">
        <v>4</v>
      </c>
      <c r="M173" t="s">
        <v>252</v>
      </c>
      <c r="N173" t="s">
        <v>253</v>
      </c>
      <c r="O173" t="s">
        <v>265</v>
      </c>
      <c r="P173">
        <v>200</v>
      </c>
      <c r="Q173" t="s">
        <v>255</v>
      </c>
      <c r="R173" t="s">
        <v>256</v>
      </c>
      <c r="S173" t="s">
        <v>257</v>
      </c>
      <c r="T173" t="s">
        <v>258</v>
      </c>
      <c r="U173" t="s">
        <v>39</v>
      </c>
      <c r="V173" t="s">
        <v>259</v>
      </c>
      <c r="W173" t="s">
        <v>256</v>
      </c>
      <c r="X173" t="s">
        <v>260</v>
      </c>
      <c r="Y173" t="s">
        <v>283</v>
      </c>
      <c r="Z173">
        <v>7</v>
      </c>
      <c r="AA173" t="s">
        <v>262</v>
      </c>
      <c r="AB173" t="s">
        <v>473</v>
      </c>
      <c r="AD173" t="s">
        <v>533</v>
      </c>
      <c r="AE173" s="66">
        <v>45112.200601851851</v>
      </c>
    </row>
    <row r="174" spans="2:31" x14ac:dyDescent="0.3">
      <c r="B174">
        <v>119692</v>
      </c>
      <c r="C174" t="s">
        <v>528</v>
      </c>
      <c r="D174" t="s">
        <v>245</v>
      </c>
      <c r="E174" t="s">
        <v>246</v>
      </c>
      <c r="F174" t="s">
        <v>529</v>
      </c>
      <c r="G174" t="s">
        <v>530</v>
      </c>
      <c r="H174" t="s">
        <v>535</v>
      </c>
      <c r="I174" t="s">
        <v>536</v>
      </c>
      <c r="J174" t="s">
        <v>250</v>
      </c>
      <c r="K174" t="s">
        <v>251</v>
      </c>
      <c r="L174">
        <v>4</v>
      </c>
      <c r="M174" t="s">
        <v>252</v>
      </c>
      <c r="N174" t="s">
        <v>366</v>
      </c>
      <c r="O174" t="s">
        <v>265</v>
      </c>
      <c r="P174">
        <v>200</v>
      </c>
      <c r="Q174" t="s">
        <v>255</v>
      </c>
      <c r="R174" t="s">
        <v>256</v>
      </c>
      <c r="S174" t="s">
        <v>257</v>
      </c>
      <c r="T174" t="s">
        <v>258</v>
      </c>
      <c r="U174" t="s">
        <v>39</v>
      </c>
      <c r="V174" t="s">
        <v>259</v>
      </c>
      <c r="W174" t="s">
        <v>256</v>
      </c>
      <c r="X174" t="s">
        <v>260</v>
      </c>
      <c r="Y174" t="s">
        <v>283</v>
      </c>
      <c r="Z174">
        <v>8</v>
      </c>
      <c r="AA174" t="s">
        <v>262</v>
      </c>
      <c r="AB174" t="s">
        <v>473</v>
      </c>
      <c r="AD174" t="s">
        <v>533</v>
      </c>
      <c r="AE174" s="66">
        <v>45112.198622685188</v>
      </c>
    </row>
    <row r="175" spans="2:31" x14ac:dyDescent="0.3">
      <c r="B175">
        <v>119690</v>
      </c>
      <c r="C175" t="s">
        <v>528</v>
      </c>
      <c r="D175" t="s">
        <v>245</v>
      </c>
      <c r="E175" t="s">
        <v>246</v>
      </c>
      <c r="F175" t="s">
        <v>529</v>
      </c>
      <c r="G175" t="s">
        <v>530</v>
      </c>
      <c r="H175" t="s">
        <v>537</v>
      </c>
      <c r="I175" t="s">
        <v>536</v>
      </c>
      <c r="J175" t="s">
        <v>250</v>
      </c>
      <c r="K175" t="s">
        <v>251</v>
      </c>
      <c r="L175">
        <v>4</v>
      </c>
      <c r="M175" t="s">
        <v>252</v>
      </c>
      <c r="N175" t="s">
        <v>253</v>
      </c>
      <c r="O175" t="s">
        <v>265</v>
      </c>
      <c r="P175">
        <v>200</v>
      </c>
      <c r="Q175" t="s">
        <v>255</v>
      </c>
      <c r="R175" t="s">
        <v>256</v>
      </c>
      <c r="S175" t="s">
        <v>257</v>
      </c>
      <c r="T175" t="s">
        <v>258</v>
      </c>
      <c r="U175" t="s">
        <v>39</v>
      </c>
      <c r="V175" t="s">
        <v>259</v>
      </c>
      <c r="W175" t="s">
        <v>256</v>
      </c>
      <c r="X175" t="s">
        <v>260</v>
      </c>
      <c r="Y175" t="s">
        <v>283</v>
      </c>
      <c r="Z175">
        <v>8</v>
      </c>
      <c r="AA175" t="s">
        <v>262</v>
      </c>
      <c r="AB175" t="s">
        <v>473</v>
      </c>
      <c r="AD175" t="s">
        <v>533</v>
      </c>
      <c r="AE175" s="66">
        <v>45112.196087962962</v>
      </c>
    </row>
    <row r="176" spans="2:31" x14ac:dyDescent="0.3">
      <c r="B176">
        <v>119689</v>
      </c>
      <c r="C176" t="s">
        <v>528</v>
      </c>
      <c r="D176" t="s">
        <v>245</v>
      </c>
      <c r="E176" t="s">
        <v>246</v>
      </c>
      <c r="F176" t="s">
        <v>529</v>
      </c>
      <c r="G176" t="s">
        <v>530</v>
      </c>
      <c r="H176" t="s">
        <v>538</v>
      </c>
      <c r="I176" t="s">
        <v>532</v>
      </c>
      <c r="J176" t="s">
        <v>250</v>
      </c>
      <c r="K176" t="s">
        <v>251</v>
      </c>
      <c r="L176">
        <v>4</v>
      </c>
      <c r="M176" t="s">
        <v>252</v>
      </c>
      <c r="N176" t="s">
        <v>366</v>
      </c>
      <c r="O176" t="s">
        <v>265</v>
      </c>
      <c r="P176">
        <v>200</v>
      </c>
      <c r="Q176" t="s">
        <v>255</v>
      </c>
      <c r="R176" t="s">
        <v>256</v>
      </c>
      <c r="S176" t="s">
        <v>257</v>
      </c>
      <c r="T176" t="s">
        <v>258</v>
      </c>
      <c r="U176" t="s">
        <v>39</v>
      </c>
      <c r="V176" t="s">
        <v>259</v>
      </c>
      <c r="W176" t="s">
        <v>256</v>
      </c>
      <c r="X176" t="s">
        <v>260</v>
      </c>
      <c r="Y176" t="s">
        <v>283</v>
      </c>
      <c r="Z176">
        <v>7</v>
      </c>
      <c r="AA176" t="s">
        <v>262</v>
      </c>
      <c r="AB176" t="s">
        <v>240</v>
      </c>
      <c r="AD176" t="s">
        <v>533</v>
      </c>
      <c r="AE176" s="66">
        <v>45112.195069444446</v>
      </c>
    </row>
    <row r="177" spans="2:31" x14ac:dyDescent="0.3">
      <c r="B177">
        <v>119682</v>
      </c>
      <c r="C177" t="s">
        <v>539</v>
      </c>
      <c r="D177" t="s">
        <v>245</v>
      </c>
      <c r="E177" t="s">
        <v>246</v>
      </c>
      <c r="F177" t="s">
        <v>529</v>
      </c>
      <c r="G177" t="s">
        <v>540</v>
      </c>
      <c r="H177" t="s">
        <v>541</v>
      </c>
      <c r="I177" t="s">
        <v>542</v>
      </c>
      <c r="J177" t="s">
        <v>250</v>
      </c>
      <c r="K177" t="s">
        <v>251</v>
      </c>
      <c r="L177">
        <v>4</v>
      </c>
      <c r="M177" t="s">
        <v>252</v>
      </c>
      <c r="N177" t="s">
        <v>253</v>
      </c>
      <c r="O177" t="s">
        <v>265</v>
      </c>
      <c r="P177">
        <v>60</v>
      </c>
      <c r="Q177" t="s">
        <v>393</v>
      </c>
      <c r="R177" t="s">
        <v>256</v>
      </c>
      <c r="S177" t="s">
        <v>257</v>
      </c>
      <c r="T177" t="s">
        <v>258</v>
      </c>
      <c r="U177" t="s">
        <v>277</v>
      </c>
      <c r="V177" t="s">
        <v>472</v>
      </c>
      <c r="W177" t="s">
        <v>256</v>
      </c>
      <c r="X177" t="s">
        <v>260</v>
      </c>
      <c r="Y177" t="s">
        <v>261</v>
      </c>
      <c r="Z177">
        <v>6</v>
      </c>
      <c r="AA177" t="s">
        <v>509</v>
      </c>
      <c r="AB177" t="s">
        <v>473</v>
      </c>
      <c r="AD177" t="s">
        <v>543</v>
      </c>
      <c r="AE177" s="66">
        <v>45112.186759259261</v>
      </c>
    </row>
    <row r="178" spans="2:31" x14ac:dyDescent="0.3">
      <c r="B178">
        <v>119673</v>
      </c>
      <c r="C178" t="s">
        <v>528</v>
      </c>
      <c r="D178" t="s">
        <v>245</v>
      </c>
      <c r="E178" t="s">
        <v>246</v>
      </c>
      <c r="F178" t="s">
        <v>529</v>
      </c>
      <c r="G178" t="s">
        <v>530</v>
      </c>
      <c r="H178" t="s">
        <v>544</v>
      </c>
      <c r="I178" t="s">
        <v>545</v>
      </c>
      <c r="J178" t="s">
        <v>250</v>
      </c>
      <c r="K178" t="s">
        <v>251</v>
      </c>
      <c r="L178">
        <v>4</v>
      </c>
      <c r="M178" t="s">
        <v>252</v>
      </c>
      <c r="N178" t="s">
        <v>253</v>
      </c>
      <c r="O178" t="s">
        <v>265</v>
      </c>
      <c r="P178">
        <v>150</v>
      </c>
      <c r="Q178" t="s">
        <v>393</v>
      </c>
      <c r="R178" t="s">
        <v>252</v>
      </c>
      <c r="S178" t="s">
        <v>257</v>
      </c>
      <c r="T178" t="s">
        <v>258</v>
      </c>
      <c r="U178" t="s">
        <v>39</v>
      </c>
      <c r="V178" t="s">
        <v>259</v>
      </c>
      <c r="W178" t="s">
        <v>256</v>
      </c>
      <c r="X178" t="s">
        <v>260</v>
      </c>
      <c r="Y178" t="s">
        <v>266</v>
      </c>
      <c r="Z178">
        <v>8</v>
      </c>
      <c r="AA178" t="s">
        <v>262</v>
      </c>
      <c r="AB178" t="s">
        <v>240</v>
      </c>
      <c r="AD178" t="s">
        <v>533</v>
      </c>
      <c r="AE178" s="66">
        <v>45112.18472222222</v>
      </c>
    </row>
    <row r="179" spans="2:31" x14ac:dyDescent="0.3">
      <c r="B179">
        <v>119669</v>
      </c>
      <c r="C179" t="s">
        <v>539</v>
      </c>
      <c r="D179" t="s">
        <v>245</v>
      </c>
      <c r="E179" t="s">
        <v>246</v>
      </c>
      <c r="F179" t="s">
        <v>529</v>
      </c>
      <c r="G179" t="s">
        <v>540</v>
      </c>
      <c r="H179" t="s">
        <v>546</v>
      </c>
      <c r="I179" t="s">
        <v>547</v>
      </c>
      <c r="J179" t="s">
        <v>250</v>
      </c>
      <c r="K179" t="s">
        <v>251</v>
      </c>
      <c r="L179">
        <v>3</v>
      </c>
      <c r="M179" t="s">
        <v>252</v>
      </c>
      <c r="N179" t="s">
        <v>325</v>
      </c>
      <c r="O179" t="s">
        <v>265</v>
      </c>
      <c r="P179">
        <v>80</v>
      </c>
      <c r="Q179" t="s">
        <v>255</v>
      </c>
      <c r="R179" t="s">
        <v>252</v>
      </c>
      <c r="S179" t="s">
        <v>257</v>
      </c>
      <c r="T179" t="s">
        <v>388</v>
      </c>
      <c r="U179" t="s">
        <v>39</v>
      </c>
      <c r="V179" t="s">
        <v>259</v>
      </c>
      <c r="W179" t="s">
        <v>252</v>
      </c>
      <c r="X179" t="s">
        <v>260</v>
      </c>
      <c r="Y179" t="s">
        <v>266</v>
      </c>
      <c r="Z179">
        <v>6</v>
      </c>
      <c r="AA179" t="s">
        <v>548</v>
      </c>
      <c r="AB179" t="s">
        <v>473</v>
      </c>
      <c r="AD179" t="s">
        <v>543</v>
      </c>
      <c r="AE179" s="66">
        <v>45112.18346064815</v>
      </c>
    </row>
    <row r="180" spans="2:31" x14ac:dyDescent="0.3">
      <c r="B180">
        <v>119667</v>
      </c>
      <c r="C180" t="s">
        <v>528</v>
      </c>
      <c r="D180" t="s">
        <v>245</v>
      </c>
      <c r="E180" t="s">
        <v>246</v>
      </c>
      <c r="F180" t="s">
        <v>529</v>
      </c>
      <c r="G180" t="s">
        <v>530</v>
      </c>
      <c r="H180" t="s">
        <v>549</v>
      </c>
      <c r="I180" t="s">
        <v>545</v>
      </c>
      <c r="J180" t="s">
        <v>250</v>
      </c>
      <c r="K180" t="s">
        <v>251</v>
      </c>
      <c r="L180">
        <v>4</v>
      </c>
      <c r="M180" t="s">
        <v>252</v>
      </c>
      <c r="N180" t="s">
        <v>253</v>
      </c>
      <c r="O180" t="s">
        <v>265</v>
      </c>
      <c r="P180">
        <v>150</v>
      </c>
      <c r="Q180" t="s">
        <v>393</v>
      </c>
      <c r="R180" t="s">
        <v>252</v>
      </c>
      <c r="S180" t="s">
        <v>257</v>
      </c>
      <c r="T180" t="s">
        <v>258</v>
      </c>
      <c r="U180" t="s">
        <v>39</v>
      </c>
      <c r="V180" t="s">
        <v>259</v>
      </c>
      <c r="W180" t="s">
        <v>256</v>
      </c>
      <c r="X180" t="s">
        <v>260</v>
      </c>
      <c r="Y180" t="s">
        <v>270</v>
      </c>
      <c r="Z180">
        <v>7</v>
      </c>
      <c r="AA180" t="s">
        <v>262</v>
      </c>
      <c r="AB180" t="s">
        <v>473</v>
      </c>
      <c r="AD180" t="s">
        <v>533</v>
      </c>
      <c r="AE180" s="66">
        <v>45112.183159722219</v>
      </c>
    </row>
    <row r="181" spans="2:31" x14ac:dyDescent="0.3">
      <c r="B181">
        <v>119663</v>
      </c>
      <c r="C181" t="s">
        <v>528</v>
      </c>
      <c r="D181" t="s">
        <v>245</v>
      </c>
      <c r="E181" t="s">
        <v>246</v>
      </c>
      <c r="F181" t="s">
        <v>529</v>
      </c>
      <c r="G181" t="s">
        <v>530</v>
      </c>
      <c r="H181" t="s">
        <v>550</v>
      </c>
      <c r="I181" t="s">
        <v>545</v>
      </c>
      <c r="J181" t="s">
        <v>250</v>
      </c>
      <c r="K181" t="s">
        <v>251</v>
      </c>
      <c r="L181">
        <v>4</v>
      </c>
      <c r="M181" t="s">
        <v>252</v>
      </c>
      <c r="N181" t="s">
        <v>253</v>
      </c>
      <c r="O181" t="s">
        <v>265</v>
      </c>
      <c r="P181">
        <v>150</v>
      </c>
      <c r="Q181" t="s">
        <v>393</v>
      </c>
      <c r="R181" t="s">
        <v>252</v>
      </c>
      <c r="S181" t="s">
        <v>257</v>
      </c>
      <c r="T181" t="s">
        <v>258</v>
      </c>
      <c r="U181" t="s">
        <v>39</v>
      </c>
      <c r="V181" t="s">
        <v>259</v>
      </c>
      <c r="W181" t="s">
        <v>256</v>
      </c>
      <c r="X181" t="s">
        <v>260</v>
      </c>
      <c r="Y181" t="s">
        <v>266</v>
      </c>
      <c r="Z181">
        <v>3</v>
      </c>
      <c r="AA181" t="s">
        <v>262</v>
      </c>
      <c r="AB181" t="s">
        <v>240</v>
      </c>
      <c r="AD181" t="s">
        <v>533</v>
      </c>
      <c r="AE181" s="66">
        <v>45112.18141203704</v>
      </c>
    </row>
    <row r="182" spans="2:31" x14ac:dyDescent="0.3">
      <c r="B182">
        <v>119636</v>
      </c>
      <c r="C182" t="s">
        <v>528</v>
      </c>
      <c r="D182" t="s">
        <v>245</v>
      </c>
      <c r="E182" t="s">
        <v>246</v>
      </c>
      <c r="F182" t="s">
        <v>529</v>
      </c>
      <c r="G182" t="s">
        <v>530</v>
      </c>
      <c r="H182" t="s">
        <v>551</v>
      </c>
      <c r="I182" t="s">
        <v>552</v>
      </c>
      <c r="J182" t="s">
        <v>276</v>
      </c>
      <c r="K182" t="s">
        <v>251</v>
      </c>
      <c r="L182">
        <v>4</v>
      </c>
      <c r="M182" t="s">
        <v>252</v>
      </c>
      <c r="N182" t="s">
        <v>366</v>
      </c>
      <c r="O182" t="s">
        <v>265</v>
      </c>
      <c r="P182">
        <v>200</v>
      </c>
      <c r="Q182" t="s">
        <v>255</v>
      </c>
      <c r="R182" t="s">
        <v>256</v>
      </c>
      <c r="S182" t="s">
        <v>257</v>
      </c>
      <c r="T182" t="s">
        <v>258</v>
      </c>
      <c r="U182" t="s">
        <v>39</v>
      </c>
      <c r="V182" t="s">
        <v>259</v>
      </c>
      <c r="W182" t="s">
        <v>256</v>
      </c>
      <c r="X182" t="s">
        <v>260</v>
      </c>
      <c r="Y182" t="s">
        <v>283</v>
      </c>
      <c r="Z182">
        <v>8</v>
      </c>
      <c r="AA182" t="s">
        <v>262</v>
      </c>
      <c r="AB182" t="s">
        <v>240</v>
      </c>
      <c r="AD182" t="s">
        <v>533</v>
      </c>
      <c r="AE182" s="66">
        <v>45112.166481481479</v>
      </c>
    </row>
    <row r="183" spans="2:31" x14ac:dyDescent="0.3">
      <c r="B183">
        <v>119633</v>
      </c>
      <c r="C183" t="s">
        <v>539</v>
      </c>
      <c r="D183" t="s">
        <v>245</v>
      </c>
      <c r="E183" t="s">
        <v>246</v>
      </c>
      <c r="F183" t="s">
        <v>529</v>
      </c>
      <c r="G183" t="s">
        <v>540</v>
      </c>
      <c r="H183" t="s">
        <v>553</v>
      </c>
      <c r="I183" t="s">
        <v>554</v>
      </c>
      <c r="J183" t="s">
        <v>250</v>
      </c>
      <c r="K183" t="s">
        <v>251</v>
      </c>
      <c r="L183">
        <v>3</v>
      </c>
      <c r="M183" t="s">
        <v>252</v>
      </c>
      <c r="N183" t="s">
        <v>253</v>
      </c>
      <c r="O183" t="s">
        <v>265</v>
      </c>
      <c r="P183">
        <v>70</v>
      </c>
      <c r="Q183" t="s">
        <v>255</v>
      </c>
      <c r="R183" t="s">
        <v>252</v>
      </c>
      <c r="S183" t="s">
        <v>555</v>
      </c>
      <c r="T183" t="s">
        <v>388</v>
      </c>
      <c r="U183" t="s">
        <v>39</v>
      </c>
      <c r="V183" t="s">
        <v>259</v>
      </c>
      <c r="W183" t="s">
        <v>252</v>
      </c>
      <c r="X183" t="s">
        <v>260</v>
      </c>
      <c r="Y183" t="s">
        <v>261</v>
      </c>
      <c r="Z183">
        <v>4</v>
      </c>
      <c r="AA183" t="s">
        <v>262</v>
      </c>
      <c r="AB183" t="s">
        <v>473</v>
      </c>
      <c r="AD183" t="s">
        <v>543</v>
      </c>
      <c r="AE183" s="66">
        <v>45112.164976851855</v>
      </c>
    </row>
    <row r="184" spans="2:31" x14ac:dyDescent="0.3">
      <c r="B184">
        <v>119632</v>
      </c>
      <c r="C184" t="s">
        <v>528</v>
      </c>
      <c r="D184" t="s">
        <v>245</v>
      </c>
      <c r="E184" t="s">
        <v>246</v>
      </c>
      <c r="F184" t="s">
        <v>529</v>
      </c>
      <c r="G184" t="s">
        <v>530</v>
      </c>
      <c r="H184" t="s">
        <v>556</v>
      </c>
      <c r="I184" t="s">
        <v>557</v>
      </c>
      <c r="J184" t="s">
        <v>276</v>
      </c>
      <c r="K184" t="s">
        <v>251</v>
      </c>
      <c r="L184">
        <v>4</v>
      </c>
      <c r="M184" t="s">
        <v>252</v>
      </c>
      <c r="N184" t="s">
        <v>366</v>
      </c>
      <c r="O184" t="s">
        <v>265</v>
      </c>
      <c r="P184">
        <v>200</v>
      </c>
      <c r="Q184" t="s">
        <v>255</v>
      </c>
      <c r="R184" t="s">
        <v>256</v>
      </c>
      <c r="S184" t="s">
        <v>257</v>
      </c>
      <c r="T184" t="s">
        <v>258</v>
      </c>
      <c r="U184" t="s">
        <v>39</v>
      </c>
      <c r="V184" t="s">
        <v>259</v>
      </c>
      <c r="W184" t="s">
        <v>256</v>
      </c>
      <c r="X184" t="s">
        <v>260</v>
      </c>
      <c r="Y184" t="s">
        <v>283</v>
      </c>
      <c r="Z184">
        <v>5</v>
      </c>
      <c r="AA184" t="s">
        <v>262</v>
      </c>
      <c r="AB184" t="s">
        <v>473</v>
      </c>
      <c r="AD184" t="s">
        <v>533</v>
      </c>
      <c r="AE184" s="66">
        <v>45112.163240740738</v>
      </c>
    </row>
    <row r="185" spans="2:31" x14ac:dyDescent="0.3">
      <c r="B185">
        <v>119630</v>
      </c>
      <c r="C185" t="s">
        <v>539</v>
      </c>
      <c r="D185" t="s">
        <v>245</v>
      </c>
      <c r="E185" t="s">
        <v>246</v>
      </c>
      <c r="F185" t="s">
        <v>529</v>
      </c>
      <c r="G185" t="s">
        <v>540</v>
      </c>
      <c r="H185" t="s">
        <v>558</v>
      </c>
      <c r="I185" t="s">
        <v>559</v>
      </c>
      <c r="J185" t="s">
        <v>276</v>
      </c>
      <c r="K185" t="s">
        <v>251</v>
      </c>
      <c r="L185">
        <v>3</v>
      </c>
      <c r="M185" t="s">
        <v>252</v>
      </c>
      <c r="N185" t="s">
        <v>253</v>
      </c>
      <c r="O185" t="s">
        <v>265</v>
      </c>
      <c r="P185">
        <v>1000</v>
      </c>
      <c r="Q185" t="s">
        <v>393</v>
      </c>
      <c r="R185" t="s">
        <v>256</v>
      </c>
      <c r="S185" t="s">
        <v>257</v>
      </c>
      <c r="T185" t="s">
        <v>258</v>
      </c>
      <c r="U185" t="s">
        <v>39</v>
      </c>
      <c r="V185" t="s">
        <v>259</v>
      </c>
      <c r="W185" t="s">
        <v>256</v>
      </c>
      <c r="X185" t="s">
        <v>260</v>
      </c>
      <c r="Y185" t="s">
        <v>270</v>
      </c>
      <c r="Z185">
        <v>4</v>
      </c>
      <c r="AA185" t="s">
        <v>262</v>
      </c>
      <c r="AB185" t="s">
        <v>473</v>
      </c>
      <c r="AD185" t="s">
        <v>543</v>
      </c>
      <c r="AE185" s="66">
        <v>45112.162210648145</v>
      </c>
    </row>
    <row r="186" spans="2:31" x14ac:dyDescent="0.3">
      <c r="B186">
        <v>119627</v>
      </c>
      <c r="C186" t="s">
        <v>528</v>
      </c>
      <c r="D186" t="s">
        <v>245</v>
      </c>
      <c r="E186" t="s">
        <v>246</v>
      </c>
      <c r="F186" t="s">
        <v>529</v>
      </c>
      <c r="G186" t="s">
        <v>530</v>
      </c>
      <c r="H186" t="s">
        <v>560</v>
      </c>
      <c r="I186" t="s">
        <v>557</v>
      </c>
      <c r="J186" t="s">
        <v>276</v>
      </c>
      <c r="K186" t="s">
        <v>251</v>
      </c>
      <c r="L186">
        <v>4</v>
      </c>
      <c r="M186" t="s">
        <v>252</v>
      </c>
      <c r="N186" t="s">
        <v>366</v>
      </c>
      <c r="O186" t="s">
        <v>265</v>
      </c>
      <c r="P186">
        <v>200</v>
      </c>
      <c r="Q186" t="s">
        <v>255</v>
      </c>
      <c r="R186" t="s">
        <v>256</v>
      </c>
      <c r="S186" t="s">
        <v>257</v>
      </c>
      <c r="T186" t="s">
        <v>258</v>
      </c>
      <c r="U186" t="s">
        <v>39</v>
      </c>
      <c r="V186" t="s">
        <v>259</v>
      </c>
      <c r="W186" t="s">
        <v>256</v>
      </c>
      <c r="X186" t="s">
        <v>260</v>
      </c>
      <c r="Y186" t="s">
        <v>266</v>
      </c>
      <c r="Z186">
        <v>3</v>
      </c>
      <c r="AA186" t="s">
        <v>262</v>
      </c>
      <c r="AB186" t="s">
        <v>240</v>
      </c>
      <c r="AD186" t="s">
        <v>533</v>
      </c>
      <c r="AE186" s="66">
        <v>45112.160775462966</v>
      </c>
    </row>
    <row r="187" spans="2:31" x14ac:dyDescent="0.3">
      <c r="B187">
        <v>119626</v>
      </c>
      <c r="C187" t="s">
        <v>539</v>
      </c>
      <c r="D187" t="s">
        <v>245</v>
      </c>
      <c r="E187" t="s">
        <v>246</v>
      </c>
      <c r="F187" t="s">
        <v>529</v>
      </c>
      <c r="G187" t="s">
        <v>540</v>
      </c>
      <c r="H187" t="s">
        <v>561</v>
      </c>
      <c r="I187" t="s">
        <v>562</v>
      </c>
      <c r="J187" t="s">
        <v>276</v>
      </c>
      <c r="K187" t="s">
        <v>251</v>
      </c>
      <c r="L187">
        <v>3</v>
      </c>
      <c r="M187" t="s">
        <v>252</v>
      </c>
      <c r="N187" t="s">
        <v>253</v>
      </c>
      <c r="O187" t="s">
        <v>265</v>
      </c>
      <c r="P187">
        <v>500</v>
      </c>
      <c r="Q187" t="s">
        <v>255</v>
      </c>
      <c r="R187" t="s">
        <v>252</v>
      </c>
      <c r="S187" t="s">
        <v>257</v>
      </c>
      <c r="T187" t="s">
        <v>388</v>
      </c>
      <c r="U187" t="s">
        <v>39</v>
      </c>
      <c r="V187" t="s">
        <v>259</v>
      </c>
      <c r="W187" t="s">
        <v>256</v>
      </c>
      <c r="X187" t="s">
        <v>260</v>
      </c>
      <c r="Y187" t="s">
        <v>261</v>
      </c>
      <c r="Z187">
        <v>4</v>
      </c>
      <c r="AA187" t="s">
        <v>548</v>
      </c>
      <c r="AB187" t="s">
        <v>473</v>
      </c>
      <c r="AD187" t="s">
        <v>543</v>
      </c>
      <c r="AE187" s="66">
        <v>45112.160439814812</v>
      </c>
    </row>
    <row r="188" spans="2:31" x14ac:dyDescent="0.3">
      <c r="B188">
        <v>119624</v>
      </c>
      <c r="C188" t="s">
        <v>539</v>
      </c>
      <c r="D188" t="s">
        <v>245</v>
      </c>
      <c r="E188" t="s">
        <v>246</v>
      </c>
      <c r="F188" t="s">
        <v>529</v>
      </c>
      <c r="G188" t="s">
        <v>540</v>
      </c>
      <c r="H188" t="s">
        <v>563</v>
      </c>
      <c r="I188" t="s">
        <v>564</v>
      </c>
      <c r="J188" t="s">
        <v>250</v>
      </c>
      <c r="K188" t="s">
        <v>251</v>
      </c>
      <c r="L188">
        <v>3</v>
      </c>
      <c r="M188" t="s">
        <v>252</v>
      </c>
      <c r="N188" t="s">
        <v>325</v>
      </c>
      <c r="O188" t="s">
        <v>265</v>
      </c>
      <c r="P188">
        <v>30</v>
      </c>
      <c r="Q188" t="s">
        <v>255</v>
      </c>
      <c r="R188" t="s">
        <v>252</v>
      </c>
      <c r="S188" t="s">
        <v>257</v>
      </c>
      <c r="T188" t="s">
        <v>388</v>
      </c>
      <c r="U188" t="s">
        <v>277</v>
      </c>
      <c r="V188" t="s">
        <v>259</v>
      </c>
      <c r="W188" t="s">
        <v>256</v>
      </c>
      <c r="X188" t="s">
        <v>260</v>
      </c>
      <c r="Y188" t="s">
        <v>261</v>
      </c>
      <c r="Z188">
        <v>5</v>
      </c>
      <c r="AA188" t="s">
        <v>509</v>
      </c>
      <c r="AB188" t="s">
        <v>473</v>
      </c>
      <c r="AD188" t="s">
        <v>543</v>
      </c>
      <c r="AE188" s="66">
        <v>45112.157858796294</v>
      </c>
    </row>
    <row r="189" spans="2:31" x14ac:dyDescent="0.3">
      <c r="B189">
        <v>119620</v>
      </c>
      <c r="C189" t="s">
        <v>539</v>
      </c>
      <c r="D189" t="s">
        <v>245</v>
      </c>
      <c r="E189" t="s">
        <v>246</v>
      </c>
      <c r="F189" t="s">
        <v>529</v>
      </c>
      <c r="G189" t="s">
        <v>540</v>
      </c>
      <c r="H189" t="s">
        <v>565</v>
      </c>
      <c r="I189" t="s">
        <v>566</v>
      </c>
      <c r="J189" t="s">
        <v>250</v>
      </c>
      <c r="K189" t="s">
        <v>251</v>
      </c>
      <c r="L189">
        <v>2</v>
      </c>
      <c r="M189" t="s">
        <v>252</v>
      </c>
      <c r="N189" t="s">
        <v>253</v>
      </c>
      <c r="O189" t="s">
        <v>265</v>
      </c>
      <c r="P189">
        <v>60</v>
      </c>
      <c r="Q189" t="s">
        <v>255</v>
      </c>
      <c r="R189" t="s">
        <v>252</v>
      </c>
      <c r="S189" t="s">
        <v>257</v>
      </c>
      <c r="T189" t="s">
        <v>447</v>
      </c>
      <c r="U189" t="s">
        <v>39</v>
      </c>
      <c r="V189" t="s">
        <v>259</v>
      </c>
      <c r="W189" t="s">
        <v>252</v>
      </c>
      <c r="X189" t="s">
        <v>278</v>
      </c>
      <c r="Y189" t="s">
        <v>261</v>
      </c>
      <c r="Z189">
        <v>4</v>
      </c>
      <c r="AA189" t="s">
        <v>548</v>
      </c>
      <c r="AB189" t="s">
        <v>473</v>
      </c>
      <c r="AD189" t="s">
        <v>543</v>
      </c>
      <c r="AE189" s="66">
        <v>45112.155914351853</v>
      </c>
    </row>
    <row r="190" spans="2:31" x14ac:dyDescent="0.3">
      <c r="B190">
        <v>119615</v>
      </c>
      <c r="C190" t="s">
        <v>539</v>
      </c>
      <c r="D190" t="s">
        <v>245</v>
      </c>
      <c r="E190" t="s">
        <v>246</v>
      </c>
      <c r="F190" t="s">
        <v>529</v>
      </c>
      <c r="G190" t="s">
        <v>540</v>
      </c>
      <c r="H190" t="s">
        <v>567</v>
      </c>
      <c r="I190" t="s">
        <v>568</v>
      </c>
      <c r="J190" t="s">
        <v>276</v>
      </c>
      <c r="K190" t="s">
        <v>251</v>
      </c>
      <c r="L190">
        <v>3</v>
      </c>
      <c r="M190" t="s">
        <v>252</v>
      </c>
      <c r="N190" t="s">
        <v>253</v>
      </c>
      <c r="O190" t="s">
        <v>265</v>
      </c>
      <c r="P190">
        <v>150</v>
      </c>
      <c r="Q190" t="s">
        <v>255</v>
      </c>
      <c r="R190" t="s">
        <v>252</v>
      </c>
      <c r="S190" t="s">
        <v>257</v>
      </c>
      <c r="T190" t="s">
        <v>388</v>
      </c>
      <c r="U190" t="s">
        <v>277</v>
      </c>
      <c r="V190" t="s">
        <v>259</v>
      </c>
      <c r="W190" t="s">
        <v>256</v>
      </c>
      <c r="X190" t="s">
        <v>278</v>
      </c>
      <c r="Y190" t="s">
        <v>283</v>
      </c>
      <c r="Z190">
        <v>4</v>
      </c>
      <c r="AA190" t="s">
        <v>548</v>
      </c>
      <c r="AB190" t="s">
        <v>473</v>
      </c>
      <c r="AD190" t="s">
        <v>543</v>
      </c>
      <c r="AE190" s="66">
        <v>45112.153969907406</v>
      </c>
    </row>
    <row r="191" spans="2:31" x14ac:dyDescent="0.3">
      <c r="B191">
        <v>119611</v>
      </c>
      <c r="C191" t="s">
        <v>528</v>
      </c>
      <c r="D191" t="s">
        <v>245</v>
      </c>
      <c r="E191" t="s">
        <v>246</v>
      </c>
      <c r="F191" t="s">
        <v>529</v>
      </c>
      <c r="G191" t="s">
        <v>530</v>
      </c>
      <c r="H191" t="s">
        <v>569</v>
      </c>
      <c r="I191" t="s">
        <v>570</v>
      </c>
      <c r="J191" t="s">
        <v>250</v>
      </c>
      <c r="K191" t="s">
        <v>251</v>
      </c>
      <c r="L191">
        <v>4</v>
      </c>
      <c r="M191" t="s">
        <v>252</v>
      </c>
      <c r="N191" t="s">
        <v>253</v>
      </c>
      <c r="O191" t="s">
        <v>265</v>
      </c>
      <c r="P191">
        <v>150</v>
      </c>
      <c r="Q191" t="s">
        <v>393</v>
      </c>
      <c r="R191" t="s">
        <v>256</v>
      </c>
      <c r="S191" t="s">
        <v>257</v>
      </c>
      <c r="T191" t="s">
        <v>258</v>
      </c>
      <c r="U191" t="s">
        <v>39</v>
      </c>
      <c r="V191" t="s">
        <v>259</v>
      </c>
      <c r="W191" t="s">
        <v>256</v>
      </c>
      <c r="X191" t="s">
        <v>260</v>
      </c>
      <c r="Y191" t="s">
        <v>266</v>
      </c>
      <c r="Z191">
        <v>7</v>
      </c>
      <c r="AA191" t="s">
        <v>262</v>
      </c>
      <c r="AB191" t="s">
        <v>473</v>
      </c>
      <c r="AD191" t="s">
        <v>533</v>
      </c>
      <c r="AE191" s="66">
        <v>45112.150821759256</v>
      </c>
    </row>
    <row r="192" spans="2:31" x14ac:dyDescent="0.3">
      <c r="B192">
        <v>233648</v>
      </c>
      <c r="C192" t="s">
        <v>571</v>
      </c>
      <c r="D192" t="s">
        <v>245</v>
      </c>
      <c r="E192" t="s">
        <v>246</v>
      </c>
      <c r="F192" t="s">
        <v>572</v>
      </c>
      <c r="G192" t="s">
        <v>573</v>
      </c>
      <c r="H192" t="s">
        <v>574</v>
      </c>
      <c r="I192" t="s">
        <v>575</v>
      </c>
      <c r="J192" t="s">
        <v>296</v>
      </c>
      <c r="K192" t="s">
        <v>251</v>
      </c>
      <c r="L192">
        <v>2</v>
      </c>
      <c r="M192" t="s">
        <v>256</v>
      </c>
      <c r="N192" t="s">
        <v>366</v>
      </c>
      <c r="O192" t="s">
        <v>254</v>
      </c>
      <c r="P192">
        <v>50</v>
      </c>
      <c r="Q192" t="s">
        <v>255</v>
      </c>
      <c r="R192" t="s">
        <v>256</v>
      </c>
      <c r="S192" t="s">
        <v>471</v>
      </c>
      <c r="T192" t="s">
        <v>258</v>
      </c>
      <c r="U192" t="s">
        <v>277</v>
      </c>
      <c r="V192" t="s">
        <v>472</v>
      </c>
      <c r="W192" t="s">
        <v>256</v>
      </c>
      <c r="X192" t="s">
        <v>576</v>
      </c>
      <c r="Y192" t="s">
        <v>261</v>
      </c>
      <c r="Z192">
        <v>3</v>
      </c>
      <c r="AA192" t="s">
        <v>411</v>
      </c>
      <c r="AB192" t="s">
        <v>486</v>
      </c>
      <c r="AD192" t="s">
        <v>577</v>
      </c>
      <c r="AE192" s="66">
        <v>45343.112916666665</v>
      </c>
    </row>
    <row r="193" spans="2:31" x14ac:dyDescent="0.3">
      <c r="B193">
        <v>233647</v>
      </c>
      <c r="C193" t="s">
        <v>571</v>
      </c>
      <c r="D193" t="s">
        <v>245</v>
      </c>
      <c r="E193" t="s">
        <v>246</v>
      </c>
      <c r="F193" t="s">
        <v>572</v>
      </c>
      <c r="G193" t="s">
        <v>573</v>
      </c>
      <c r="H193" t="s">
        <v>578</v>
      </c>
      <c r="I193" t="s">
        <v>575</v>
      </c>
      <c r="J193" t="s">
        <v>296</v>
      </c>
      <c r="K193" t="s">
        <v>251</v>
      </c>
      <c r="L193">
        <v>2</v>
      </c>
      <c r="M193" t="s">
        <v>256</v>
      </c>
      <c r="N193" t="s">
        <v>366</v>
      </c>
      <c r="O193" t="s">
        <v>254</v>
      </c>
      <c r="P193">
        <v>50</v>
      </c>
      <c r="Q193" t="s">
        <v>255</v>
      </c>
      <c r="R193" t="s">
        <v>256</v>
      </c>
      <c r="S193" t="s">
        <v>471</v>
      </c>
      <c r="T193" t="s">
        <v>258</v>
      </c>
      <c r="U193" t="s">
        <v>277</v>
      </c>
      <c r="V193" t="s">
        <v>472</v>
      </c>
      <c r="W193" t="s">
        <v>256</v>
      </c>
      <c r="X193" t="s">
        <v>260</v>
      </c>
      <c r="Y193" t="s">
        <v>266</v>
      </c>
      <c r="Z193">
        <v>3</v>
      </c>
      <c r="AA193" t="s">
        <v>509</v>
      </c>
      <c r="AB193" t="s">
        <v>486</v>
      </c>
      <c r="AD193" t="s">
        <v>577</v>
      </c>
      <c r="AE193" s="66">
        <v>45343.109768518516</v>
      </c>
    </row>
    <row r="194" spans="2:31" x14ac:dyDescent="0.3">
      <c r="B194">
        <v>233646</v>
      </c>
      <c r="C194" t="s">
        <v>571</v>
      </c>
      <c r="D194" t="s">
        <v>245</v>
      </c>
      <c r="E194" t="s">
        <v>246</v>
      </c>
      <c r="F194" t="s">
        <v>572</v>
      </c>
      <c r="G194" t="s">
        <v>573</v>
      </c>
      <c r="H194" t="s">
        <v>579</v>
      </c>
      <c r="I194" t="s">
        <v>575</v>
      </c>
      <c r="J194" t="s">
        <v>296</v>
      </c>
      <c r="K194" t="s">
        <v>251</v>
      </c>
      <c r="L194">
        <v>2</v>
      </c>
      <c r="M194" t="s">
        <v>256</v>
      </c>
      <c r="N194" t="s">
        <v>366</v>
      </c>
      <c r="O194" t="s">
        <v>254</v>
      </c>
      <c r="P194">
        <v>50</v>
      </c>
      <c r="Q194" t="s">
        <v>255</v>
      </c>
      <c r="R194" t="s">
        <v>256</v>
      </c>
      <c r="S194" t="s">
        <v>471</v>
      </c>
      <c r="T194" t="s">
        <v>258</v>
      </c>
      <c r="U194" t="s">
        <v>277</v>
      </c>
      <c r="V194" t="s">
        <v>508</v>
      </c>
      <c r="W194" t="s">
        <v>256</v>
      </c>
      <c r="X194" t="s">
        <v>260</v>
      </c>
      <c r="Y194" t="s">
        <v>266</v>
      </c>
      <c r="Z194">
        <v>3</v>
      </c>
      <c r="AA194" t="s">
        <v>509</v>
      </c>
      <c r="AB194" t="s">
        <v>486</v>
      </c>
      <c r="AD194" t="s">
        <v>577</v>
      </c>
      <c r="AE194" s="66">
        <v>45343.107164351852</v>
      </c>
    </row>
    <row r="195" spans="2:31" x14ac:dyDescent="0.3">
      <c r="B195">
        <v>233645</v>
      </c>
      <c r="C195" t="s">
        <v>571</v>
      </c>
      <c r="D195" t="s">
        <v>245</v>
      </c>
      <c r="E195" t="s">
        <v>246</v>
      </c>
      <c r="F195" t="s">
        <v>572</v>
      </c>
      <c r="G195" t="s">
        <v>573</v>
      </c>
      <c r="H195" t="s">
        <v>580</v>
      </c>
      <c r="I195" t="s">
        <v>575</v>
      </c>
      <c r="J195" t="s">
        <v>296</v>
      </c>
      <c r="K195" t="s">
        <v>251</v>
      </c>
      <c r="L195">
        <v>2</v>
      </c>
      <c r="M195" t="s">
        <v>256</v>
      </c>
      <c r="N195" t="s">
        <v>366</v>
      </c>
      <c r="O195" t="s">
        <v>254</v>
      </c>
      <c r="P195">
        <v>50</v>
      </c>
      <c r="Q195" t="s">
        <v>255</v>
      </c>
      <c r="R195" t="s">
        <v>256</v>
      </c>
      <c r="S195" t="s">
        <v>471</v>
      </c>
      <c r="T195" t="s">
        <v>258</v>
      </c>
      <c r="U195" t="s">
        <v>277</v>
      </c>
      <c r="V195" t="s">
        <v>472</v>
      </c>
      <c r="W195" t="s">
        <v>256</v>
      </c>
      <c r="X195" t="s">
        <v>260</v>
      </c>
      <c r="Y195" t="s">
        <v>297</v>
      </c>
      <c r="Z195">
        <v>4</v>
      </c>
      <c r="AA195" t="s">
        <v>411</v>
      </c>
      <c r="AB195" t="s">
        <v>240</v>
      </c>
      <c r="AD195" t="s">
        <v>577</v>
      </c>
      <c r="AE195" s="66">
        <v>45343.101423611108</v>
      </c>
    </row>
    <row r="196" spans="2:31" x14ac:dyDescent="0.3">
      <c r="B196">
        <v>233644</v>
      </c>
      <c r="C196" t="s">
        <v>571</v>
      </c>
      <c r="D196" t="s">
        <v>245</v>
      </c>
      <c r="E196" t="s">
        <v>246</v>
      </c>
      <c r="F196" t="s">
        <v>572</v>
      </c>
      <c r="G196" t="s">
        <v>573</v>
      </c>
      <c r="H196" t="s">
        <v>581</v>
      </c>
      <c r="I196" t="s">
        <v>575</v>
      </c>
      <c r="J196" t="s">
        <v>296</v>
      </c>
      <c r="K196" t="s">
        <v>251</v>
      </c>
      <c r="L196">
        <v>2</v>
      </c>
      <c r="M196" t="s">
        <v>256</v>
      </c>
      <c r="N196" t="s">
        <v>366</v>
      </c>
      <c r="O196" t="s">
        <v>254</v>
      </c>
      <c r="P196">
        <v>50</v>
      </c>
      <c r="Q196" t="s">
        <v>255</v>
      </c>
      <c r="R196" t="s">
        <v>256</v>
      </c>
      <c r="S196" t="s">
        <v>471</v>
      </c>
      <c r="T196" t="s">
        <v>258</v>
      </c>
      <c r="U196" t="s">
        <v>277</v>
      </c>
      <c r="V196" t="s">
        <v>472</v>
      </c>
      <c r="W196" t="s">
        <v>256</v>
      </c>
      <c r="X196" t="s">
        <v>260</v>
      </c>
      <c r="Y196" t="s">
        <v>266</v>
      </c>
      <c r="Z196">
        <v>3</v>
      </c>
      <c r="AA196" t="s">
        <v>411</v>
      </c>
      <c r="AB196" t="s">
        <v>240</v>
      </c>
      <c r="AD196" t="s">
        <v>577</v>
      </c>
      <c r="AE196" s="66">
        <v>45343.09337962963</v>
      </c>
    </row>
    <row r="197" spans="2:31" x14ac:dyDescent="0.3">
      <c r="B197">
        <v>233643</v>
      </c>
      <c r="C197" t="s">
        <v>571</v>
      </c>
      <c r="D197" t="s">
        <v>245</v>
      </c>
      <c r="E197" t="s">
        <v>246</v>
      </c>
      <c r="F197" t="s">
        <v>572</v>
      </c>
      <c r="G197" t="s">
        <v>573</v>
      </c>
      <c r="H197" t="s">
        <v>582</v>
      </c>
      <c r="I197" t="s">
        <v>575</v>
      </c>
      <c r="J197" t="s">
        <v>296</v>
      </c>
      <c r="K197" t="s">
        <v>251</v>
      </c>
      <c r="L197">
        <v>2</v>
      </c>
      <c r="M197" t="s">
        <v>256</v>
      </c>
      <c r="N197" t="s">
        <v>366</v>
      </c>
      <c r="O197" t="s">
        <v>254</v>
      </c>
      <c r="P197">
        <v>50</v>
      </c>
      <c r="Q197" t="s">
        <v>255</v>
      </c>
      <c r="R197" t="s">
        <v>256</v>
      </c>
      <c r="S197" t="s">
        <v>471</v>
      </c>
      <c r="T197" t="s">
        <v>258</v>
      </c>
      <c r="U197" t="s">
        <v>277</v>
      </c>
      <c r="V197" t="s">
        <v>472</v>
      </c>
      <c r="W197" t="s">
        <v>256</v>
      </c>
      <c r="X197" t="s">
        <v>260</v>
      </c>
      <c r="Y197" t="s">
        <v>270</v>
      </c>
      <c r="Z197">
        <v>4</v>
      </c>
      <c r="AA197" t="s">
        <v>509</v>
      </c>
      <c r="AB197" t="s">
        <v>473</v>
      </c>
      <c r="AD197" t="s">
        <v>577</v>
      </c>
      <c r="AE197" s="66">
        <v>45343.091145833336</v>
      </c>
    </row>
    <row r="198" spans="2:31" x14ac:dyDescent="0.3">
      <c r="B198">
        <v>233642</v>
      </c>
      <c r="C198" t="s">
        <v>571</v>
      </c>
      <c r="D198" t="s">
        <v>245</v>
      </c>
      <c r="E198" t="s">
        <v>246</v>
      </c>
      <c r="F198" t="s">
        <v>572</v>
      </c>
      <c r="G198" t="s">
        <v>573</v>
      </c>
      <c r="H198" t="s">
        <v>583</v>
      </c>
      <c r="I198" t="s">
        <v>575</v>
      </c>
      <c r="J198" t="s">
        <v>296</v>
      </c>
      <c r="K198" t="s">
        <v>251</v>
      </c>
      <c r="L198">
        <v>2</v>
      </c>
      <c r="M198" t="s">
        <v>256</v>
      </c>
      <c r="N198" t="s">
        <v>366</v>
      </c>
      <c r="O198" t="s">
        <v>254</v>
      </c>
      <c r="P198">
        <v>50</v>
      </c>
      <c r="Q198" t="s">
        <v>255</v>
      </c>
      <c r="R198" t="s">
        <v>256</v>
      </c>
      <c r="S198" t="s">
        <v>471</v>
      </c>
      <c r="T198" t="s">
        <v>258</v>
      </c>
      <c r="U198" t="s">
        <v>277</v>
      </c>
      <c r="V198" t="s">
        <v>472</v>
      </c>
      <c r="W198" t="s">
        <v>256</v>
      </c>
      <c r="X198" t="s">
        <v>260</v>
      </c>
      <c r="Y198" t="s">
        <v>270</v>
      </c>
      <c r="Z198">
        <v>3</v>
      </c>
      <c r="AA198" t="s">
        <v>509</v>
      </c>
      <c r="AB198" t="s">
        <v>486</v>
      </c>
      <c r="AD198" t="s">
        <v>577</v>
      </c>
      <c r="AE198" s="66">
        <v>45343.088587962964</v>
      </c>
    </row>
    <row r="199" spans="2:31" x14ac:dyDescent="0.3">
      <c r="B199">
        <v>233641</v>
      </c>
      <c r="C199" t="s">
        <v>571</v>
      </c>
      <c r="D199" t="s">
        <v>245</v>
      </c>
      <c r="E199" t="s">
        <v>246</v>
      </c>
      <c r="F199" t="s">
        <v>572</v>
      </c>
      <c r="G199" t="s">
        <v>573</v>
      </c>
      <c r="H199" t="s">
        <v>584</v>
      </c>
      <c r="I199" t="s">
        <v>575</v>
      </c>
      <c r="J199" t="s">
        <v>250</v>
      </c>
      <c r="K199" t="s">
        <v>251</v>
      </c>
      <c r="L199">
        <v>2</v>
      </c>
      <c r="M199" t="s">
        <v>256</v>
      </c>
      <c r="N199" t="s">
        <v>366</v>
      </c>
      <c r="O199" t="s">
        <v>254</v>
      </c>
      <c r="P199">
        <v>50</v>
      </c>
      <c r="Q199" t="s">
        <v>255</v>
      </c>
      <c r="R199" t="s">
        <v>256</v>
      </c>
      <c r="S199" t="s">
        <v>471</v>
      </c>
      <c r="T199" t="s">
        <v>258</v>
      </c>
      <c r="U199" t="s">
        <v>277</v>
      </c>
      <c r="V199" t="s">
        <v>472</v>
      </c>
      <c r="W199" t="s">
        <v>256</v>
      </c>
      <c r="X199" t="s">
        <v>260</v>
      </c>
      <c r="Y199" t="s">
        <v>261</v>
      </c>
      <c r="Z199">
        <v>2</v>
      </c>
      <c r="AA199" t="s">
        <v>411</v>
      </c>
      <c r="AB199" t="s">
        <v>473</v>
      </c>
      <c r="AD199" t="s">
        <v>577</v>
      </c>
      <c r="AE199" s="66">
        <v>45343.0859837963</v>
      </c>
    </row>
    <row r="200" spans="2:31" x14ac:dyDescent="0.3">
      <c r="B200">
        <v>233639</v>
      </c>
      <c r="C200" t="s">
        <v>571</v>
      </c>
      <c r="D200" t="s">
        <v>245</v>
      </c>
      <c r="E200" t="s">
        <v>246</v>
      </c>
      <c r="F200" t="s">
        <v>572</v>
      </c>
      <c r="G200" t="s">
        <v>573</v>
      </c>
      <c r="H200" t="s">
        <v>585</v>
      </c>
      <c r="I200" t="s">
        <v>586</v>
      </c>
      <c r="J200" t="s">
        <v>296</v>
      </c>
      <c r="K200" t="s">
        <v>251</v>
      </c>
      <c r="L200">
        <v>3</v>
      </c>
      <c r="M200" t="s">
        <v>256</v>
      </c>
      <c r="N200" t="s">
        <v>366</v>
      </c>
      <c r="O200" t="s">
        <v>254</v>
      </c>
      <c r="P200">
        <v>50</v>
      </c>
      <c r="Q200" t="s">
        <v>255</v>
      </c>
      <c r="R200" t="s">
        <v>256</v>
      </c>
      <c r="S200" t="s">
        <v>471</v>
      </c>
      <c r="T200" t="s">
        <v>258</v>
      </c>
      <c r="U200" t="s">
        <v>277</v>
      </c>
      <c r="V200" t="s">
        <v>472</v>
      </c>
      <c r="W200" t="s">
        <v>256</v>
      </c>
      <c r="X200" t="s">
        <v>260</v>
      </c>
      <c r="Y200" t="s">
        <v>266</v>
      </c>
      <c r="Z200">
        <v>4</v>
      </c>
      <c r="AA200" t="s">
        <v>411</v>
      </c>
      <c r="AB200" t="s">
        <v>240</v>
      </c>
      <c r="AD200" t="s">
        <v>587</v>
      </c>
      <c r="AE200" s="66">
        <v>45343.082199074073</v>
      </c>
    </row>
    <row r="201" spans="2:31" x14ac:dyDescent="0.3">
      <c r="B201">
        <v>233636</v>
      </c>
      <c r="C201" t="s">
        <v>571</v>
      </c>
      <c r="D201" t="s">
        <v>245</v>
      </c>
      <c r="E201" t="s">
        <v>246</v>
      </c>
      <c r="F201" t="s">
        <v>572</v>
      </c>
      <c r="G201" t="s">
        <v>573</v>
      </c>
      <c r="H201" t="s">
        <v>588</v>
      </c>
      <c r="I201" t="s">
        <v>575</v>
      </c>
      <c r="J201" t="s">
        <v>296</v>
      </c>
      <c r="K201" t="s">
        <v>251</v>
      </c>
      <c r="L201">
        <v>2</v>
      </c>
      <c r="M201" t="s">
        <v>256</v>
      </c>
      <c r="N201" t="s">
        <v>366</v>
      </c>
      <c r="O201" t="s">
        <v>254</v>
      </c>
      <c r="P201">
        <v>50</v>
      </c>
      <c r="Q201" t="s">
        <v>255</v>
      </c>
      <c r="R201" t="s">
        <v>256</v>
      </c>
      <c r="S201" t="s">
        <v>471</v>
      </c>
      <c r="T201" t="s">
        <v>258</v>
      </c>
      <c r="U201" t="s">
        <v>277</v>
      </c>
      <c r="V201" t="s">
        <v>472</v>
      </c>
      <c r="W201" t="s">
        <v>256</v>
      </c>
      <c r="X201" t="s">
        <v>260</v>
      </c>
      <c r="Y201" t="s">
        <v>261</v>
      </c>
      <c r="Z201">
        <v>3</v>
      </c>
      <c r="AA201" t="s">
        <v>411</v>
      </c>
      <c r="AB201" t="s">
        <v>473</v>
      </c>
      <c r="AD201" t="s">
        <v>577</v>
      </c>
      <c r="AE201" s="66">
        <v>45343.079837962963</v>
      </c>
    </row>
    <row r="202" spans="2:31" x14ac:dyDescent="0.3">
      <c r="B202">
        <v>246828</v>
      </c>
      <c r="C202" t="s">
        <v>591</v>
      </c>
      <c r="D202" t="s">
        <v>245</v>
      </c>
      <c r="E202" t="s">
        <v>246</v>
      </c>
      <c r="F202" t="s">
        <v>415</v>
      </c>
      <c r="G202" t="s">
        <v>592</v>
      </c>
      <c r="H202" t="s">
        <v>593</v>
      </c>
      <c r="I202" t="s">
        <v>594</v>
      </c>
      <c r="J202" t="s">
        <v>250</v>
      </c>
      <c r="K202" t="s">
        <v>251</v>
      </c>
      <c r="L202" t="s">
        <v>269</v>
      </c>
      <c r="M202" t="s">
        <v>256</v>
      </c>
      <c r="N202" t="s">
        <v>253</v>
      </c>
      <c r="O202" t="s">
        <v>265</v>
      </c>
      <c r="P202">
        <v>200</v>
      </c>
      <c r="Q202" t="s">
        <v>255</v>
      </c>
      <c r="R202" t="s">
        <v>256</v>
      </c>
      <c r="S202" t="s">
        <v>257</v>
      </c>
      <c r="T202" t="s">
        <v>258</v>
      </c>
      <c r="U202" t="s">
        <v>39</v>
      </c>
      <c r="V202" t="s">
        <v>259</v>
      </c>
      <c r="W202" t="s">
        <v>256</v>
      </c>
      <c r="X202" t="s">
        <v>278</v>
      </c>
      <c r="Y202" t="s">
        <v>283</v>
      </c>
      <c r="Z202">
        <v>7</v>
      </c>
      <c r="AA202" t="s">
        <v>262</v>
      </c>
      <c r="AB202" t="s">
        <v>240</v>
      </c>
      <c r="AD202" t="s">
        <v>263</v>
      </c>
      <c r="AE202" s="66">
        <v>45502.125833333332</v>
      </c>
    </row>
    <row r="203" spans="2:31" x14ac:dyDescent="0.3">
      <c r="B203">
        <v>246826</v>
      </c>
      <c r="C203" t="s">
        <v>591</v>
      </c>
      <c r="D203" t="s">
        <v>245</v>
      </c>
      <c r="E203" t="s">
        <v>246</v>
      </c>
      <c r="F203" t="s">
        <v>415</v>
      </c>
      <c r="G203" t="s">
        <v>592</v>
      </c>
      <c r="H203" t="s">
        <v>595</v>
      </c>
      <c r="I203" t="s">
        <v>596</v>
      </c>
      <c r="J203" t="s">
        <v>250</v>
      </c>
      <c r="K203" t="s">
        <v>251</v>
      </c>
      <c r="L203" t="s">
        <v>269</v>
      </c>
      <c r="M203" t="s">
        <v>256</v>
      </c>
      <c r="N203" t="s">
        <v>253</v>
      </c>
      <c r="O203" t="s">
        <v>265</v>
      </c>
      <c r="P203">
        <v>200</v>
      </c>
      <c r="Q203" t="s">
        <v>255</v>
      </c>
      <c r="R203" t="s">
        <v>256</v>
      </c>
      <c r="S203" t="s">
        <v>257</v>
      </c>
      <c r="T203" t="s">
        <v>258</v>
      </c>
      <c r="U203" t="s">
        <v>39</v>
      </c>
      <c r="V203" t="s">
        <v>259</v>
      </c>
      <c r="W203" t="s">
        <v>256</v>
      </c>
      <c r="X203" t="s">
        <v>278</v>
      </c>
      <c r="Y203" t="s">
        <v>270</v>
      </c>
      <c r="Z203">
        <v>6</v>
      </c>
      <c r="AA203" t="s">
        <v>262</v>
      </c>
      <c r="AB203" t="s">
        <v>240</v>
      </c>
      <c r="AD203" t="s">
        <v>263</v>
      </c>
      <c r="AE203" s="66">
        <v>45502.122395833336</v>
      </c>
    </row>
    <row r="204" spans="2:31" x14ac:dyDescent="0.3">
      <c r="B204">
        <v>246824</v>
      </c>
      <c r="C204" t="s">
        <v>591</v>
      </c>
      <c r="D204" t="s">
        <v>245</v>
      </c>
      <c r="E204" t="s">
        <v>246</v>
      </c>
      <c r="F204" t="s">
        <v>415</v>
      </c>
      <c r="G204" t="s">
        <v>592</v>
      </c>
      <c r="H204" t="s">
        <v>597</v>
      </c>
      <c r="I204" t="s">
        <v>598</v>
      </c>
      <c r="J204" t="s">
        <v>250</v>
      </c>
      <c r="K204" t="s">
        <v>251</v>
      </c>
      <c r="L204" t="s">
        <v>269</v>
      </c>
      <c r="M204" t="s">
        <v>256</v>
      </c>
      <c r="N204" t="s">
        <v>253</v>
      </c>
      <c r="O204" t="s">
        <v>265</v>
      </c>
      <c r="P204">
        <v>200</v>
      </c>
      <c r="Q204" t="s">
        <v>255</v>
      </c>
      <c r="R204" t="s">
        <v>256</v>
      </c>
      <c r="S204" t="s">
        <v>257</v>
      </c>
      <c r="T204" t="s">
        <v>258</v>
      </c>
      <c r="U204" t="s">
        <v>39</v>
      </c>
      <c r="V204" t="s">
        <v>259</v>
      </c>
      <c r="W204" t="s">
        <v>256</v>
      </c>
      <c r="X204" t="s">
        <v>260</v>
      </c>
      <c r="Y204" t="s">
        <v>270</v>
      </c>
      <c r="Z204">
        <v>5</v>
      </c>
      <c r="AA204" t="s">
        <v>262</v>
      </c>
      <c r="AB204" t="s">
        <v>240</v>
      </c>
      <c r="AD204" t="s">
        <v>263</v>
      </c>
      <c r="AE204" s="66">
        <v>45502.121134259258</v>
      </c>
    </row>
    <row r="205" spans="2:31" x14ac:dyDescent="0.3">
      <c r="B205">
        <v>246823</v>
      </c>
      <c r="C205" t="s">
        <v>591</v>
      </c>
      <c r="D205" t="s">
        <v>245</v>
      </c>
      <c r="E205" t="s">
        <v>246</v>
      </c>
      <c r="F205" t="s">
        <v>415</v>
      </c>
      <c r="G205" t="s">
        <v>592</v>
      </c>
      <c r="H205" t="s">
        <v>599</v>
      </c>
      <c r="I205" t="s">
        <v>600</v>
      </c>
      <c r="J205" t="s">
        <v>250</v>
      </c>
      <c r="K205" t="s">
        <v>251</v>
      </c>
      <c r="L205" t="s">
        <v>269</v>
      </c>
      <c r="M205" t="s">
        <v>256</v>
      </c>
      <c r="N205" t="s">
        <v>253</v>
      </c>
      <c r="O205" t="s">
        <v>265</v>
      </c>
      <c r="P205">
        <v>200</v>
      </c>
      <c r="Q205" t="s">
        <v>255</v>
      </c>
      <c r="R205" t="s">
        <v>256</v>
      </c>
      <c r="S205" t="s">
        <v>257</v>
      </c>
      <c r="T205" t="s">
        <v>258</v>
      </c>
      <c r="U205" t="s">
        <v>39</v>
      </c>
      <c r="V205" t="s">
        <v>259</v>
      </c>
      <c r="W205" t="s">
        <v>256</v>
      </c>
      <c r="X205" t="s">
        <v>260</v>
      </c>
      <c r="Y205" t="s">
        <v>270</v>
      </c>
      <c r="Z205">
        <v>5</v>
      </c>
      <c r="AA205" t="s">
        <v>262</v>
      </c>
      <c r="AB205" t="s">
        <v>240</v>
      </c>
      <c r="AD205" t="s">
        <v>263</v>
      </c>
      <c r="AE205" s="66">
        <v>45502.119710648149</v>
      </c>
    </row>
    <row r="206" spans="2:31" x14ac:dyDescent="0.3">
      <c r="B206">
        <v>246820</v>
      </c>
      <c r="C206" t="s">
        <v>591</v>
      </c>
      <c r="D206" t="s">
        <v>245</v>
      </c>
      <c r="E206" t="s">
        <v>246</v>
      </c>
      <c r="F206" t="s">
        <v>415</v>
      </c>
      <c r="G206" t="s">
        <v>592</v>
      </c>
      <c r="H206" t="s">
        <v>601</v>
      </c>
      <c r="I206" t="s">
        <v>602</v>
      </c>
      <c r="J206" t="s">
        <v>250</v>
      </c>
      <c r="K206" t="s">
        <v>251</v>
      </c>
      <c r="L206" t="s">
        <v>269</v>
      </c>
      <c r="M206" t="s">
        <v>256</v>
      </c>
      <c r="N206" t="s">
        <v>253</v>
      </c>
      <c r="O206" t="s">
        <v>265</v>
      </c>
      <c r="P206">
        <v>200</v>
      </c>
      <c r="Q206" t="s">
        <v>255</v>
      </c>
      <c r="R206" t="s">
        <v>256</v>
      </c>
      <c r="S206" t="s">
        <v>257</v>
      </c>
      <c r="T206" t="s">
        <v>258</v>
      </c>
      <c r="U206" t="s">
        <v>39</v>
      </c>
      <c r="V206" t="s">
        <v>259</v>
      </c>
      <c r="W206" t="s">
        <v>256</v>
      </c>
      <c r="X206" t="s">
        <v>278</v>
      </c>
      <c r="Y206" t="s">
        <v>270</v>
      </c>
      <c r="Z206">
        <v>5</v>
      </c>
      <c r="AA206" t="s">
        <v>262</v>
      </c>
      <c r="AB206" t="s">
        <v>240</v>
      </c>
      <c r="AD206" t="s">
        <v>263</v>
      </c>
      <c r="AE206" s="66">
        <v>45502.118275462963</v>
      </c>
    </row>
    <row r="207" spans="2:31" x14ac:dyDescent="0.3">
      <c r="B207">
        <v>246816</v>
      </c>
      <c r="C207" t="s">
        <v>591</v>
      </c>
      <c r="D207" t="s">
        <v>245</v>
      </c>
      <c r="E207" t="s">
        <v>246</v>
      </c>
      <c r="F207" t="s">
        <v>415</v>
      </c>
      <c r="G207" t="s">
        <v>592</v>
      </c>
      <c r="H207" t="s">
        <v>603</v>
      </c>
      <c r="I207" t="s">
        <v>598</v>
      </c>
      <c r="J207" t="s">
        <v>250</v>
      </c>
      <c r="K207" t="s">
        <v>251</v>
      </c>
      <c r="L207" t="s">
        <v>269</v>
      </c>
      <c r="M207" t="s">
        <v>256</v>
      </c>
      <c r="N207" t="s">
        <v>253</v>
      </c>
      <c r="O207" t="s">
        <v>265</v>
      </c>
      <c r="P207">
        <v>200</v>
      </c>
      <c r="Q207" t="s">
        <v>255</v>
      </c>
      <c r="R207" t="s">
        <v>256</v>
      </c>
      <c r="S207" t="s">
        <v>257</v>
      </c>
      <c r="T207" t="s">
        <v>258</v>
      </c>
      <c r="U207" t="s">
        <v>39</v>
      </c>
      <c r="V207" t="s">
        <v>259</v>
      </c>
      <c r="W207" t="s">
        <v>256</v>
      </c>
      <c r="X207" t="s">
        <v>278</v>
      </c>
      <c r="Y207" t="s">
        <v>270</v>
      </c>
      <c r="Z207">
        <v>8</v>
      </c>
      <c r="AA207" t="s">
        <v>262</v>
      </c>
      <c r="AB207" t="s">
        <v>240</v>
      </c>
      <c r="AD207" t="s">
        <v>263</v>
      </c>
      <c r="AE207" s="66">
        <v>45502.115590277775</v>
      </c>
    </row>
    <row r="208" spans="2:31" x14ac:dyDescent="0.3">
      <c r="B208">
        <v>246814</v>
      </c>
      <c r="C208" t="s">
        <v>591</v>
      </c>
      <c r="D208" t="s">
        <v>245</v>
      </c>
      <c r="E208" t="s">
        <v>246</v>
      </c>
      <c r="F208" t="s">
        <v>415</v>
      </c>
      <c r="G208" t="s">
        <v>592</v>
      </c>
      <c r="H208" t="s">
        <v>604</v>
      </c>
      <c r="I208" t="s">
        <v>605</v>
      </c>
      <c r="J208" t="s">
        <v>250</v>
      </c>
      <c r="K208" t="s">
        <v>251</v>
      </c>
      <c r="L208" t="s">
        <v>269</v>
      </c>
      <c r="M208" t="s">
        <v>252</v>
      </c>
      <c r="N208" t="s">
        <v>366</v>
      </c>
      <c r="O208" t="s">
        <v>265</v>
      </c>
      <c r="P208">
        <v>200</v>
      </c>
      <c r="Q208" t="s">
        <v>255</v>
      </c>
      <c r="R208" t="s">
        <v>256</v>
      </c>
      <c r="S208" t="s">
        <v>257</v>
      </c>
      <c r="T208" t="s">
        <v>258</v>
      </c>
      <c r="U208" t="s">
        <v>39</v>
      </c>
      <c r="V208" t="s">
        <v>259</v>
      </c>
      <c r="W208" t="s">
        <v>256</v>
      </c>
      <c r="X208" t="s">
        <v>278</v>
      </c>
      <c r="Y208" t="s">
        <v>270</v>
      </c>
      <c r="Z208">
        <v>7</v>
      </c>
      <c r="AA208" t="s">
        <v>262</v>
      </c>
      <c r="AB208" t="s">
        <v>240</v>
      </c>
      <c r="AD208" t="s">
        <v>263</v>
      </c>
      <c r="AE208" s="66">
        <v>45502.113576388889</v>
      </c>
    </row>
    <row r="209" spans="2:31" x14ac:dyDescent="0.3">
      <c r="B209">
        <v>246812</v>
      </c>
      <c r="C209" t="s">
        <v>591</v>
      </c>
      <c r="D209" t="s">
        <v>245</v>
      </c>
      <c r="E209" t="s">
        <v>246</v>
      </c>
      <c r="F209" t="s">
        <v>415</v>
      </c>
      <c r="G209" t="s">
        <v>592</v>
      </c>
      <c r="H209" t="s">
        <v>606</v>
      </c>
      <c r="I209" t="s">
        <v>607</v>
      </c>
      <c r="J209" t="s">
        <v>250</v>
      </c>
      <c r="K209" t="s">
        <v>251</v>
      </c>
      <c r="L209" t="s">
        <v>269</v>
      </c>
      <c r="M209" t="s">
        <v>256</v>
      </c>
      <c r="N209" t="s">
        <v>253</v>
      </c>
      <c r="O209" t="s">
        <v>265</v>
      </c>
      <c r="P209">
        <v>200</v>
      </c>
      <c r="Q209" t="s">
        <v>255</v>
      </c>
      <c r="R209" t="s">
        <v>256</v>
      </c>
      <c r="S209" t="s">
        <v>257</v>
      </c>
      <c r="T209" t="s">
        <v>258</v>
      </c>
      <c r="U209" t="s">
        <v>39</v>
      </c>
      <c r="V209" t="s">
        <v>259</v>
      </c>
      <c r="W209" t="s">
        <v>256</v>
      </c>
      <c r="X209" t="s">
        <v>260</v>
      </c>
      <c r="Y209" t="s">
        <v>270</v>
      </c>
      <c r="Z209">
        <v>6</v>
      </c>
      <c r="AA209" t="s">
        <v>262</v>
      </c>
      <c r="AB209" t="s">
        <v>240</v>
      </c>
      <c r="AD209" t="s">
        <v>263</v>
      </c>
      <c r="AE209" s="66">
        <v>45502.111979166664</v>
      </c>
    </row>
    <row r="210" spans="2:31" x14ac:dyDescent="0.3">
      <c r="B210">
        <v>246809</v>
      </c>
      <c r="C210" t="s">
        <v>591</v>
      </c>
      <c r="D210" t="s">
        <v>245</v>
      </c>
      <c r="E210" t="s">
        <v>246</v>
      </c>
      <c r="F210" t="s">
        <v>415</v>
      </c>
      <c r="G210" t="s">
        <v>592</v>
      </c>
      <c r="H210" t="s">
        <v>608</v>
      </c>
      <c r="I210" t="s">
        <v>609</v>
      </c>
      <c r="J210" t="s">
        <v>250</v>
      </c>
      <c r="K210" t="s">
        <v>251</v>
      </c>
      <c r="L210" t="s">
        <v>269</v>
      </c>
      <c r="M210" t="s">
        <v>256</v>
      </c>
      <c r="N210" t="s">
        <v>253</v>
      </c>
      <c r="O210" t="s">
        <v>265</v>
      </c>
      <c r="P210">
        <v>200</v>
      </c>
      <c r="Q210" t="s">
        <v>255</v>
      </c>
      <c r="R210" t="s">
        <v>256</v>
      </c>
      <c r="S210" t="s">
        <v>257</v>
      </c>
      <c r="T210" t="s">
        <v>258</v>
      </c>
      <c r="U210" t="s">
        <v>39</v>
      </c>
      <c r="V210" t="s">
        <v>259</v>
      </c>
      <c r="W210" t="s">
        <v>256</v>
      </c>
      <c r="X210" t="s">
        <v>278</v>
      </c>
      <c r="Y210" t="s">
        <v>261</v>
      </c>
      <c r="Z210">
        <v>6</v>
      </c>
      <c r="AA210" t="s">
        <v>262</v>
      </c>
      <c r="AB210" t="s">
        <v>240</v>
      </c>
      <c r="AD210" t="s">
        <v>263</v>
      </c>
      <c r="AE210" s="66">
        <v>45502.110613425924</v>
      </c>
    </row>
    <row r="211" spans="2:31" x14ac:dyDescent="0.3">
      <c r="B211">
        <v>246806</v>
      </c>
      <c r="C211" t="s">
        <v>591</v>
      </c>
      <c r="D211" t="s">
        <v>245</v>
      </c>
      <c r="E211" t="s">
        <v>246</v>
      </c>
      <c r="F211" t="s">
        <v>415</v>
      </c>
      <c r="G211" t="s">
        <v>592</v>
      </c>
      <c r="H211" t="s">
        <v>610</v>
      </c>
      <c r="I211" t="s">
        <v>611</v>
      </c>
      <c r="J211" t="s">
        <v>250</v>
      </c>
      <c r="K211" t="s">
        <v>251</v>
      </c>
      <c r="L211" t="s">
        <v>269</v>
      </c>
      <c r="M211" t="s">
        <v>256</v>
      </c>
      <c r="N211" t="s">
        <v>253</v>
      </c>
      <c r="O211" t="s">
        <v>265</v>
      </c>
      <c r="P211">
        <v>200</v>
      </c>
      <c r="Q211" t="s">
        <v>255</v>
      </c>
      <c r="R211" t="s">
        <v>256</v>
      </c>
      <c r="S211" t="s">
        <v>257</v>
      </c>
      <c r="T211" t="s">
        <v>258</v>
      </c>
      <c r="U211" t="s">
        <v>39</v>
      </c>
      <c r="V211" t="s">
        <v>472</v>
      </c>
      <c r="W211" t="s">
        <v>256</v>
      </c>
      <c r="X211" t="s">
        <v>260</v>
      </c>
      <c r="Y211" t="s">
        <v>270</v>
      </c>
      <c r="Z211">
        <v>5</v>
      </c>
      <c r="AA211" t="s">
        <v>411</v>
      </c>
      <c r="AB211" t="s">
        <v>240</v>
      </c>
      <c r="AD211" t="s">
        <v>263</v>
      </c>
      <c r="AE211" s="66">
        <v>45502.108356481483</v>
      </c>
    </row>
    <row r="212" spans="2:31" x14ac:dyDescent="0.3">
      <c r="B212">
        <v>131092</v>
      </c>
      <c r="C212" t="s">
        <v>612</v>
      </c>
      <c r="D212" t="s">
        <v>245</v>
      </c>
      <c r="E212" t="s">
        <v>246</v>
      </c>
      <c r="F212" t="s">
        <v>613</v>
      </c>
      <c r="G212" t="s">
        <v>614</v>
      </c>
      <c r="H212" t="s">
        <v>615</v>
      </c>
      <c r="I212" t="s">
        <v>616</v>
      </c>
      <c r="J212" t="s">
        <v>276</v>
      </c>
      <c r="K212" t="s">
        <v>251</v>
      </c>
      <c r="L212">
        <v>3</v>
      </c>
      <c r="M212" t="s">
        <v>252</v>
      </c>
      <c r="N212" t="s">
        <v>253</v>
      </c>
      <c r="O212" t="s">
        <v>265</v>
      </c>
      <c r="P212">
        <v>150</v>
      </c>
      <c r="Q212" t="s">
        <v>255</v>
      </c>
      <c r="R212" t="s">
        <v>256</v>
      </c>
      <c r="S212" t="s">
        <v>257</v>
      </c>
      <c r="T212" t="s">
        <v>388</v>
      </c>
      <c r="U212" t="s">
        <v>277</v>
      </c>
      <c r="V212" t="s">
        <v>472</v>
      </c>
      <c r="W212" t="s">
        <v>256</v>
      </c>
      <c r="X212" t="s">
        <v>260</v>
      </c>
      <c r="Y212" t="s">
        <v>266</v>
      </c>
      <c r="Z212">
        <v>5</v>
      </c>
      <c r="AA212" t="s">
        <v>509</v>
      </c>
      <c r="AB212" t="s">
        <v>473</v>
      </c>
      <c r="AD212" t="s">
        <v>543</v>
      </c>
      <c r="AE212" s="66">
        <v>45125.15079861111</v>
      </c>
    </row>
    <row r="213" spans="2:31" x14ac:dyDescent="0.3">
      <c r="B213">
        <v>131080</v>
      </c>
      <c r="C213" t="s">
        <v>612</v>
      </c>
      <c r="D213" t="s">
        <v>245</v>
      </c>
      <c r="E213" t="s">
        <v>246</v>
      </c>
      <c r="F213" t="s">
        <v>613</v>
      </c>
      <c r="G213" t="s">
        <v>614</v>
      </c>
      <c r="H213" t="s">
        <v>617</v>
      </c>
      <c r="I213" t="s">
        <v>618</v>
      </c>
      <c r="J213" t="s">
        <v>296</v>
      </c>
      <c r="K213" t="s">
        <v>251</v>
      </c>
      <c r="L213">
        <v>3</v>
      </c>
      <c r="M213" t="s">
        <v>252</v>
      </c>
      <c r="N213" t="s">
        <v>253</v>
      </c>
      <c r="O213" t="s">
        <v>265</v>
      </c>
      <c r="P213">
        <v>150</v>
      </c>
      <c r="Q213" t="s">
        <v>255</v>
      </c>
      <c r="R213" t="s">
        <v>256</v>
      </c>
      <c r="S213" t="s">
        <v>485</v>
      </c>
      <c r="T213" t="s">
        <v>388</v>
      </c>
      <c r="U213" t="s">
        <v>277</v>
      </c>
      <c r="V213" t="s">
        <v>472</v>
      </c>
      <c r="W213" t="s">
        <v>256</v>
      </c>
      <c r="X213" t="s">
        <v>260</v>
      </c>
      <c r="Y213" t="s">
        <v>261</v>
      </c>
      <c r="Z213">
        <v>5</v>
      </c>
      <c r="AA213" t="s">
        <v>509</v>
      </c>
      <c r="AB213" t="s">
        <v>473</v>
      </c>
      <c r="AD213" t="s">
        <v>543</v>
      </c>
      <c r="AE213" s="66">
        <v>45125.141261574077</v>
      </c>
    </row>
    <row r="214" spans="2:31" x14ac:dyDescent="0.3">
      <c r="B214">
        <v>131028</v>
      </c>
      <c r="C214" t="s">
        <v>612</v>
      </c>
      <c r="D214" t="s">
        <v>245</v>
      </c>
      <c r="E214" t="s">
        <v>246</v>
      </c>
      <c r="F214" t="s">
        <v>613</v>
      </c>
      <c r="G214" t="s">
        <v>614</v>
      </c>
      <c r="H214" t="s">
        <v>619</v>
      </c>
      <c r="I214" t="s">
        <v>618</v>
      </c>
      <c r="J214" t="s">
        <v>296</v>
      </c>
      <c r="K214" t="s">
        <v>251</v>
      </c>
      <c r="L214">
        <v>3</v>
      </c>
      <c r="M214" t="s">
        <v>252</v>
      </c>
      <c r="N214" t="s">
        <v>253</v>
      </c>
      <c r="O214" t="s">
        <v>265</v>
      </c>
      <c r="P214">
        <v>150</v>
      </c>
      <c r="Q214" t="s">
        <v>255</v>
      </c>
      <c r="R214" t="s">
        <v>256</v>
      </c>
      <c r="S214" t="s">
        <v>485</v>
      </c>
      <c r="T214" t="s">
        <v>388</v>
      </c>
      <c r="U214" t="s">
        <v>277</v>
      </c>
      <c r="V214" t="s">
        <v>472</v>
      </c>
      <c r="W214" t="s">
        <v>256</v>
      </c>
      <c r="X214" t="s">
        <v>260</v>
      </c>
      <c r="Y214" t="s">
        <v>261</v>
      </c>
      <c r="Z214">
        <v>5</v>
      </c>
      <c r="AA214" t="s">
        <v>548</v>
      </c>
      <c r="AB214" t="s">
        <v>473</v>
      </c>
      <c r="AD214" t="s">
        <v>543</v>
      </c>
      <c r="AE214" s="66">
        <v>45125.107662037037</v>
      </c>
    </row>
    <row r="215" spans="2:31" x14ac:dyDescent="0.3">
      <c r="B215">
        <v>131018</v>
      </c>
      <c r="C215" t="s">
        <v>612</v>
      </c>
      <c r="D215" t="s">
        <v>245</v>
      </c>
      <c r="E215" t="s">
        <v>246</v>
      </c>
      <c r="F215" t="s">
        <v>613</v>
      </c>
      <c r="G215" t="s">
        <v>614</v>
      </c>
      <c r="H215" t="s">
        <v>620</v>
      </c>
      <c r="I215" t="s">
        <v>618</v>
      </c>
      <c r="J215" t="s">
        <v>296</v>
      </c>
      <c r="K215" t="s">
        <v>251</v>
      </c>
      <c r="L215">
        <v>3</v>
      </c>
      <c r="M215" t="s">
        <v>252</v>
      </c>
      <c r="N215" t="s">
        <v>253</v>
      </c>
      <c r="O215" t="s">
        <v>265</v>
      </c>
      <c r="P215">
        <v>300</v>
      </c>
      <c r="Q215" t="s">
        <v>255</v>
      </c>
      <c r="R215" t="s">
        <v>256</v>
      </c>
      <c r="S215" t="s">
        <v>485</v>
      </c>
      <c r="T215" t="s">
        <v>388</v>
      </c>
      <c r="U215" t="s">
        <v>277</v>
      </c>
      <c r="V215" t="s">
        <v>472</v>
      </c>
      <c r="W215" t="s">
        <v>256</v>
      </c>
      <c r="X215" t="s">
        <v>260</v>
      </c>
      <c r="Y215" t="s">
        <v>261</v>
      </c>
      <c r="Z215">
        <v>4</v>
      </c>
      <c r="AA215" t="s">
        <v>509</v>
      </c>
      <c r="AB215" t="s">
        <v>473</v>
      </c>
      <c r="AD215" t="s">
        <v>543</v>
      </c>
      <c r="AE215" s="66">
        <v>45125.094236111108</v>
      </c>
    </row>
    <row r="216" spans="2:31" x14ac:dyDescent="0.3">
      <c r="B216">
        <v>131012</v>
      </c>
      <c r="C216" t="s">
        <v>612</v>
      </c>
      <c r="D216" t="s">
        <v>245</v>
      </c>
      <c r="E216" t="s">
        <v>246</v>
      </c>
      <c r="F216" t="s">
        <v>613</v>
      </c>
      <c r="G216" t="s">
        <v>614</v>
      </c>
      <c r="H216" t="s">
        <v>621</v>
      </c>
      <c r="I216" t="s">
        <v>618</v>
      </c>
      <c r="J216" t="s">
        <v>296</v>
      </c>
      <c r="K216" t="s">
        <v>251</v>
      </c>
      <c r="L216">
        <v>3</v>
      </c>
      <c r="M216" t="s">
        <v>252</v>
      </c>
      <c r="N216" t="s">
        <v>253</v>
      </c>
      <c r="O216" t="s">
        <v>265</v>
      </c>
      <c r="P216">
        <v>150</v>
      </c>
      <c r="Q216" t="s">
        <v>255</v>
      </c>
      <c r="R216" t="s">
        <v>256</v>
      </c>
      <c r="S216" t="s">
        <v>485</v>
      </c>
      <c r="T216" t="s">
        <v>388</v>
      </c>
      <c r="U216" t="s">
        <v>277</v>
      </c>
      <c r="V216" t="s">
        <v>472</v>
      </c>
      <c r="W216" t="s">
        <v>256</v>
      </c>
      <c r="X216" t="s">
        <v>260</v>
      </c>
      <c r="Y216" t="s">
        <v>266</v>
      </c>
      <c r="Z216">
        <v>4</v>
      </c>
      <c r="AA216" t="s">
        <v>509</v>
      </c>
      <c r="AB216" t="s">
        <v>473</v>
      </c>
      <c r="AD216" t="s">
        <v>543</v>
      </c>
      <c r="AE216" s="66">
        <v>45125.087500000001</v>
      </c>
    </row>
    <row r="217" spans="2:31" x14ac:dyDescent="0.3">
      <c r="B217">
        <v>131009</v>
      </c>
      <c r="C217" t="s">
        <v>622</v>
      </c>
      <c r="D217" t="s">
        <v>245</v>
      </c>
      <c r="E217" t="s">
        <v>246</v>
      </c>
      <c r="F217" t="s">
        <v>613</v>
      </c>
      <c r="G217" t="s">
        <v>623</v>
      </c>
      <c r="H217" t="s">
        <v>624</v>
      </c>
      <c r="I217" t="s">
        <v>625</v>
      </c>
      <c r="J217" t="s">
        <v>296</v>
      </c>
      <c r="K217" t="s">
        <v>251</v>
      </c>
      <c r="L217">
        <v>3</v>
      </c>
      <c r="M217" t="s">
        <v>256</v>
      </c>
      <c r="N217" t="s">
        <v>253</v>
      </c>
      <c r="O217" t="s">
        <v>265</v>
      </c>
      <c r="P217">
        <v>50</v>
      </c>
      <c r="Q217" t="s">
        <v>393</v>
      </c>
      <c r="R217" t="s">
        <v>256</v>
      </c>
      <c r="S217" t="s">
        <v>471</v>
      </c>
      <c r="T217" t="s">
        <v>388</v>
      </c>
      <c r="U217" t="s">
        <v>277</v>
      </c>
      <c r="V217" t="s">
        <v>472</v>
      </c>
      <c r="W217" t="s">
        <v>256</v>
      </c>
      <c r="X217" t="s">
        <v>260</v>
      </c>
      <c r="Y217" t="s">
        <v>266</v>
      </c>
      <c r="Z217">
        <v>7</v>
      </c>
      <c r="AA217" t="s">
        <v>411</v>
      </c>
      <c r="AB217" t="s">
        <v>240</v>
      </c>
      <c r="AD217" t="s">
        <v>533</v>
      </c>
      <c r="AE217" s="66">
        <v>45125.085370370369</v>
      </c>
    </row>
    <row r="218" spans="2:31" x14ac:dyDescent="0.3">
      <c r="B218">
        <v>131005</v>
      </c>
      <c r="C218" t="s">
        <v>622</v>
      </c>
      <c r="D218" t="s">
        <v>245</v>
      </c>
      <c r="E218" t="s">
        <v>246</v>
      </c>
      <c r="F218" t="s">
        <v>613</v>
      </c>
      <c r="G218" t="s">
        <v>623</v>
      </c>
      <c r="H218" t="s">
        <v>626</v>
      </c>
      <c r="I218" t="s">
        <v>627</v>
      </c>
      <c r="J218" t="s">
        <v>296</v>
      </c>
      <c r="K218" t="s">
        <v>251</v>
      </c>
      <c r="L218">
        <v>3</v>
      </c>
      <c r="M218" t="s">
        <v>252</v>
      </c>
      <c r="N218" t="s">
        <v>253</v>
      </c>
      <c r="O218" t="s">
        <v>265</v>
      </c>
      <c r="P218">
        <v>150</v>
      </c>
      <c r="Q218" t="s">
        <v>255</v>
      </c>
      <c r="R218" t="s">
        <v>256</v>
      </c>
      <c r="S218" t="s">
        <v>485</v>
      </c>
      <c r="T218" t="s">
        <v>388</v>
      </c>
      <c r="U218" t="s">
        <v>277</v>
      </c>
      <c r="V218" t="s">
        <v>472</v>
      </c>
      <c r="W218" t="s">
        <v>256</v>
      </c>
      <c r="X218" t="s">
        <v>260</v>
      </c>
      <c r="Y218" t="s">
        <v>266</v>
      </c>
      <c r="Z218">
        <v>4</v>
      </c>
      <c r="AA218" t="s">
        <v>509</v>
      </c>
      <c r="AB218" t="s">
        <v>473</v>
      </c>
      <c r="AD218" t="s">
        <v>543</v>
      </c>
      <c r="AE218" s="66">
        <v>45125.08148148148</v>
      </c>
    </row>
    <row r="219" spans="2:31" x14ac:dyDescent="0.3">
      <c r="B219">
        <v>131002</v>
      </c>
      <c r="C219" t="s">
        <v>612</v>
      </c>
      <c r="D219" t="s">
        <v>245</v>
      </c>
      <c r="E219" t="s">
        <v>246</v>
      </c>
      <c r="F219" t="s">
        <v>613</v>
      </c>
      <c r="G219" t="s">
        <v>614</v>
      </c>
      <c r="H219" t="s">
        <v>628</v>
      </c>
      <c r="I219" t="s">
        <v>627</v>
      </c>
      <c r="J219" t="s">
        <v>296</v>
      </c>
      <c r="K219" t="s">
        <v>251</v>
      </c>
      <c r="L219">
        <v>3</v>
      </c>
      <c r="M219" t="s">
        <v>252</v>
      </c>
      <c r="N219" t="s">
        <v>253</v>
      </c>
      <c r="O219" t="s">
        <v>265</v>
      </c>
      <c r="P219">
        <v>150</v>
      </c>
      <c r="Q219" t="s">
        <v>255</v>
      </c>
      <c r="R219" t="s">
        <v>256</v>
      </c>
      <c r="S219" t="s">
        <v>485</v>
      </c>
      <c r="T219" t="s">
        <v>388</v>
      </c>
      <c r="U219" t="s">
        <v>277</v>
      </c>
      <c r="V219" t="s">
        <v>472</v>
      </c>
      <c r="W219" t="s">
        <v>256</v>
      </c>
      <c r="X219" t="s">
        <v>260</v>
      </c>
      <c r="Y219" t="s">
        <v>266</v>
      </c>
      <c r="Z219">
        <v>4</v>
      </c>
      <c r="AA219" t="s">
        <v>509</v>
      </c>
      <c r="AB219" t="s">
        <v>473</v>
      </c>
      <c r="AD219" t="s">
        <v>543</v>
      </c>
      <c r="AE219" s="66">
        <v>45125.078622685185</v>
      </c>
    </row>
    <row r="220" spans="2:31" x14ac:dyDescent="0.3">
      <c r="B220">
        <v>130998</v>
      </c>
      <c r="C220" t="s">
        <v>622</v>
      </c>
      <c r="D220" t="s">
        <v>245</v>
      </c>
      <c r="E220" t="s">
        <v>246</v>
      </c>
      <c r="F220" t="s">
        <v>613</v>
      </c>
      <c r="G220" t="s">
        <v>623</v>
      </c>
      <c r="H220" t="s">
        <v>629</v>
      </c>
      <c r="I220" t="s">
        <v>625</v>
      </c>
      <c r="J220" t="s">
        <v>296</v>
      </c>
      <c r="K220" t="s">
        <v>251</v>
      </c>
      <c r="L220">
        <v>3</v>
      </c>
      <c r="M220" t="s">
        <v>256</v>
      </c>
      <c r="N220" t="s">
        <v>253</v>
      </c>
      <c r="O220" t="s">
        <v>265</v>
      </c>
      <c r="P220">
        <v>50</v>
      </c>
      <c r="Q220" t="s">
        <v>393</v>
      </c>
      <c r="R220" t="s">
        <v>256</v>
      </c>
      <c r="S220" t="s">
        <v>471</v>
      </c>
      <c r="T220" t="s">
        <v>388</v>
      </c>
      <c r="U220" t="s">
        <v>277</v>
      </c>
      <c r="V220" t="s">
        <v>472</v>
      </c>
      <c r="W220" t="s">
        <v>256</v>
      </c>
      <c r="X220" t="s">
        <v>260</v>
      </c>
      <c r="Y220" t="s">
        <v>266</v>
      </c>
      <c r="Z220">
        <v>5</v>
      </c>
      <c r="AA220" t="s">
        <v>411</v>
      </c>
      <c r="AB220" t="s">
        <v>240</v>
      </c>
      <c r="AD220" t="s">
        <v>533</v>
      </c>
      <c r="AE220" s="66">
        <v>45125.077002314814</v>
      </c>
    </row>
    <row r="221" spans="2:31" x14ac:dyDescent="0.3">
      <c r="B221">
        <v>130996</v>
      </c>
      <c r="C221" t="s">
        <v>622</v>
      </c>
      <c r="D221" t="s">
        <v>245</v>
      </c>
      <c r="E221" t="s">
        <v>246</v>
      </c>
      <c r="F221" t="s">
        <v>613</v>
      </c>
      <c r="G221" t="s">
        <v>623</v>
      </c>
      <c r="H221" t="s">
        <v>630</v>
      </c>
      <c r="I221" t="s">
        <v>631</v>
      </c>
      <c r="J221" t="s">
        <v>276</v>
      </c>
      <c r="K221" t="s">
        <v>251</v>
      </c>
      <c r="L221">
        <v>3</v>
      </c>
      <c r="M221" t="s">
        <v>252</v>
      </c>
      <c r="N221" t="s">
        <v>253</v>
      </c>
      <c r="O221" t="s">
        <v>265</v>
      </c>
      <c r="P221">
        <v>150</v>
      </c>
      <c r="Q221" t="s">
        <v>255</v>
      </c>
      <c r="R221" t="s">
        <v>252</v>
      </c>
      <c r="S221" t="s">
        <v>485</v>
      </c>
      <c r="T221" t="s">
        <v>388</v>
      </c>
      <c r="U221" t="s">
        <v>277</v>
      </c>
      <c r="V221" t="s">
        <v>472</v>
      </c>
      <c r="W221" t="s">
        <v>256</v>
      </c>
      <c r="X221" t="s">
        <v>260</v>
      </c>
      <c r="Y221" t="s">
        <v>261</v>
      </c>
      <c r="Z221">
        <v>4</v>
      </c>
      <c r="AA221" t="s">
        <v>548</v>
      </c>
      <c r="AB221" t="s">
        <v>473</v>
      </c>
      <c r="AD221" t="s">
        <v>543</v>
      </c>
      <c r="AE221" s="66">
        <v>45125.076365740744</v>
      </c>
    </row>
    <row r="222" spans="2:31" x14ac:dyDescent="0.3">
      <c r="B222">
        <v>88766</v>
      </c>
      <c r="C222" t="s">
        <v>632</v>
      </c>
      <c r="D222" t="s">
        <v>245</v>
      </c>
      <c r="E222" t="s">
        <v>246</v>
      </c>
      <c r="F222" t="s">
        <v>633</v>
      </c>
      <c r="G222" t="s">
        <v>634</v>
      </c>
      <c r="H222" t="s">
        <v>635</v>
      </c>
      <c r="I222" t="s">
        <v>636</v>
      </c>
      <c r="J222" t="s">
        <v>276</v>
      </c>
      <c r="K222" t="s">
        <v>251</v>
      </c>
      <c r="L222">
        <v>2</v>
      </c>
      <c r="M222" t="s">
        <v>252</v>
      </c>
      <c r="N222" t="s">
        <v>366</v>
      </c>
      <c r="O222" t="s">
        <v>265</v>
      </c>
      <c r="P222">
        <v>30</v>
      </c>
      <c r="Q222" t="s">
        <v>255</v>
      </c>
      <c r="R222" t="s">
        <v>252</v>
      </c>
      <c r="S222" t="s">
        <v>471</v>
      </c>
      <c r="T222" t="s">
        <v>388</v>
      </c>
      <c r="U222" t="s">
        <v>39</v>
      </c>
      <c r="V222" t="s">
        <v>259</v>
      </c>
      <c r="W222" t="s">
        <v>252</v>
      </c>
      <c r="X222" t="s">
        <v>260</v>
      </c>
      <c r="Y222" t="s">
        <v>297</v>
      </c>
      <c r="Z222">
        <v>4</v>
      </c>
      <c r="AA222" t="s">
        <v>262</v>
      </c>
      <c r="AB222" t="s">
        <v>486</v>
      </c>
      <c r="AD222" t="s">
        <v>474</v>
      </c>
      <c r="AE222" s="66">
        <v>45085.133703703701</v>
      </c>
    </row>
    <row r="223" spans="2:31" x14ac:dyDescent="0.3">
      <c r="B223">
        <v>88757</v>
      </c>
      <c r="C223" t="s">
        <v>632</v>
      </c>
      <c r="D223" t="s">
        <v>245</v>
      </c>
      <c r="E223" t="s">
        <v>246</v>
      </c>
      <c r="F223" t="s">
        <v>633</v>
      </c>
      <c r="G223" t="s">
        <v>634</v>
      </c>
      <c r="H223" t="s">
        <v>637</v>
      </c>
      <c r="I223" t="s">
        <v>636</v>
      </c>
      <c r="J223" t="s">
        <v>276</v>
      </c>
      <c r="K223" t="s">
        <v>251</v>
      </c>
      <c r="L223">
        <v>2</v>
      </c>
      <c r="M223" t="s">
        <v>252</v>
      </c>
      <c r="N223" t="s">
        <v>366</v>
      </c>
      <c r="O223" t="s">
        <v>265</v>
      </c>
      <c r="P223">
        <v>30</v>
      </c>
      <c r="Q223" t="s">
        <v>255</v>
      </c>
      <c r="R223" t="s">
        <v>252</v>
      </c>
      <c r="S223" t="s">
        <v>471</v>
      </c>
      <c r="T223" t="s">
        <v>388</v>
      </c>
      <c r="U223" t="s">
        <v>39</v>
      </c>
      <c r="V223" t="s">
        <v>472</v>
      </c>
      <c r="W223" t="s">
        <v>256</v>
      </c>
      <c r="X223" t="s">
        <v>260</v>
      </c>
      <c r="Y223" t="s">
        <v>261</v>
      </c>
      <c r="Z223">
        <v>2</v>
      </c>
      <c r="AA223" t="s">
        <v>411</v>
      </c>
      <c r="AB223" t="s">
        <v>486</v>
      </c>
      <c r="AD223" t="s">
        <v>474</v>
      </c>
      <c r="AE223" s="66">
        <v>45085.131273148145</v>
      </c>
    </row>
    <row r="224" spans="2:31" x14ac:dyDescent="0.3">
      <c r="B224">
        <v>88748</v>
      </c>
      <c r="C224" t="s">
        <v>632</v>
      </c>
      <c r="D224" t="s">
        <v>245</v>
      </c>
      <c r="E224" t="s">
        <v>246</v>
      </c>
      <c r="F224" t="s">
        <v>633</v>
      </c>
      <c r="G224" t="s">
        <v>634</v>
      </c>
      <c r="H224" t="s">
        <v>638</v>
      </c>
      <c r="I224" t="s">
        <v>636</v>
      </c>
      <c r="J224" t="s">
        <v>276</v>
      </c>
      <c r="K224" t="s">
        <v>251</v>
      </c>
      <c r="L224">
        <v>2</v>
      </c>
      <c r="M224" t="s">
        <v>252</v>
      </c>
      <c r="N224" t="s">
        <v>366</v>
      </c>
      <c r="O224" t="s">
        <v>254</v>
      </c>
      <c r="P224">
        <v>30</v>
      </c>
      <c r="Q224" t="s">
        <v>255</v>
      </c>
      <c r="R224" t="s">
        <v>252</v>
      </c>
      <c r="S224" t="s">
        <v>471</v>
      </c>
      <c r="T224" t="s">
        <v>388</v>
      </c>
      <c r="U224" t="s">
        <v>39</v>
      </c>
      <c r="V224" t="s">
        <v>259</v>
      </c>
      <c r="W224" t="s">
        <v>256</v>
      </c>
      <c r="X224" t="s">
        <v>260</v>
      </c>
      <c r="Y224" t="s">
        <v>266</v>
      </c>
      <c r="Z224">
        <v>9</v>
      </c>
      <c r="AA224" t="s">
        <v>262</v>
      </c>
      <c r="AB224" t="s">
        <v>473</v>
      </c>
      <c r="AD224" t="s">
        <v>474</v>
      </c>
      <c r="AE224" s="66">
        <v>45085.129652777781</v>
      </c>
    </row>
    <row r="225" spans="2:31" x14ac:dyDescent="0.3">
      <c r="B225">
        <v>88737</v>
      </c>
      <c r="C225" t="s">
        <v>632</v>
      </c>
      <c r="D225" t="s">
        <v>245</v>
      </c>
      <c r="E225" t="s">
        <v>246</v>
      </c>
      <c r="F225" t="s">
        <v>633</v>
      </c>
      <c r="G225" t="s">
        <v>634</v>
      </c>
      <c r="H225" t="s">
        <v>639</v>
      </c>
      <c r="I225" t="s">
        <v>640</v>
      </c>
      <c r="J225" t="s">
        <v>296</v>
      </c>
      <c r="K225" t="s">
        <v>251</v>
      </c>
      <c r="L225">
        <v>1</v>
      </c>
      <c r="M225" t="s">
        <v>252</v>
      </c>
      <c r="N225" t="s">
        <v>366</v>
      </c>
      <c r="O225" t="s">
        <v>507</v>
      </c>
      <c r="P225">
        <v>30</v>
      </c>
      <c r="Q225" t="s">
        <v>255</v>
      </c>
      <c r="R225" t="s">
        <v>252</v>
      </c>
      <c r="S225" t="s">
        <v>471</v>
      </c>
      <c r="T225" t="s">
        <v>388</v>
      </c>
      <c r="U225" t="s">
        <v>277</v>
      </c>
      <c r="V225" t="s">
        <v>472</v>
      </c>
      <c r="W225" t="s">
        <v>252</v>
      </c>
      <c r="X225" t="s">
        <v>260</v>
      </c>
      <c r="Y225" t="s">
        <v>297</v>
      </c>
      <c r="Z225">
        <v>5</v>
      </c>
      <c r="AA225" t="s">
        <v>411</v>
      </c>
      <c r="AB225" t="s">
        <v>473</v>
      </c>
      <c r="AD225" t="s">
        <v>474</v>
      </c>
      <c r="AE225" s="66">
        <v>45085.127546296295</v>
      </c>
    </row>
    <row r="226" spans="2:31" x14ac:dyDescent="0.3">
      <c r="B226">
        <v>88731</v>
      </c>
      <c r="C226" t="s">
        <v>632</v>
      </c>
      <c r="D226" t="s">
        <v>245</v>
      </c>
      <c r="E226" t="s">
        <v>246</v>
      </c>
      <c r="F226" t="s">
        <v>633</v>
      </c>
      <c r="G226" t="s">
        <v>634</v>
      </c>
      <c r="H226" t="s">
        <v>641</v>
      </c>
      <c r="I226" t="s">
        <v>640</v>
      </c>
      <c r="J226" t="s">
        <v>296</v>
      </c>
      <c r="K226" t="s">
        <v>251</v>
      </c>
      <c r="L226">
        <v>1</v>
      </c>
      <c r="M226" t="s">
        <v>252</v>
      </c>
      <c r="N226" t="s">
        <v>366</v>
      </c>
      <c r="O226" t="s">
        <v>507</v>
      </c>
      <c r="P226">
        <v>30</v>
      </c>
      <c r="Q226" t="s">
        <v>255</v>
      </c>
      <c r="R226" t="s">
        <v>252</v>
      </c>
      <c r="S226" t="s">
        <v>471</v>
      </c>
      <c r="T226" t="s">
        <v>388</v>
      </c>
      <c r="U226" t="s">
        <v>277</v>
      </c>
      <c r="V226" t="s">
        <v>472</v>
      </c>
      <c r="W226" t="s">
        <v>252</v>
      </c>
      <c r="X226" t="s">
        <v>260</v>
      </c>
      <c r="Y226" t="s">
        <v>266</v>
      </c>
      <c r="Z226">
        <v>4</v>
      </c>
      <c r="AA226" t="s">
        <v>411</v>
      </c>
      <c r="AB226" t="s">
        <v>486</v>
      </c>
      <c r="AD226" t="s">
        <v>474</v>
      </c>
      <c r="AE226" s="66">
        <v>45085.125856481478</v>
      </c>
    </row>
    <row r="227" spans="2:31" x14ac:dyDescent="0.3">
      <c r="B227">
        <v>88722</v>
      </c>
      <c r="C227" t="s">
        <v>632</v>
      </c>
      <c r="D227" t="s">
        <v>245</v>
      </c>
      <c r="E227" t="s">
        <v>246</v>
      </c>
      <c r="F227" t="s">
        <v>633</v>
      </c>
      <c r="G227" t="s">
        <v>634</v>
      </c>
      <c r="H227" t="s">
        <v>642</v>
      </c>
      <c r="I227" t="s">
        <v>643</v>
      </c>
      <c r="J227" t="s">
        <v>296</v>
      </c>
      <c r="K227" t="s">
        <v>251</v>
      </c>
      <c r="L227">
        <v>0</v>
      </c>
      <c r="M227" t="s">
        <v>252</v>
      </c>
      <c r="N227" t="s">
        <v>253</v>
      </c>
      <c r="O227" t="s">
        <v>265</v>
      </c>
      <c r="P227">
        <v>30</v>
      </c>
      <c r="Q227" t="s">
        <v>255</v>
      </c>
      <c r="R227" t="s">
        <v>252</v>
      </c>
      <c r="S227" t="s">
        <v>493</v>
      </c>
      <c r="T227" t="s">
        <v>258</v>
      </c>
      <c r="U227" t="s">
        <v>277</v>
      </c>
      <c r="V227" t="s">
        <v>472</v>
      </c>
      <c r="W227" t="s">
        <v>252</v>
      </c>
      <c r="X227" t="s">
        <v>260</v>
      </c>
      <c r="Y227" t="s">
        <v>261</v>
      </c>
      <c r="Z227">
        <v>5</v>
      </c>
      <c r="AA227" t="s">
        <v>411</v>
      </c>
      <c r="AB227" t="s">
        <v>473</v>
      </c>
      <c r="AD227" t="s">
        <v>474</v>
      </c>
      <c r="AE227" s="66">
        <v>45085.123819444445</v>
      </c>
    </row>
    <row r="228" spans="2:31" x14ac:dyDescent="0.3">
      <c r="B228">
        <v>88712</v>
      </c>
      <c r="C228" t="s">
        <v>632</v>
      </c>
      <c r="D228" t="s">
        <v>245</v>
      </c>
      <c r="E228" t="s">
        <v>246</v>
      </c>
      <c r="F228" t="s">
        <v>633</v>
      </c>
      <c r="G228" t="s">
        <v>634</v>
      </c>
      <c r="H228" t="s">
        <v>644</v>
      </c>
      <c r="I228" t="s">
        <v>636</v>
      </c>
      <c r="J228" t="s">
        <v>276</v>
      </c>
      <c r="K228" t="s">
        <v>251</v>
      </c>
      <c r="L228">
        <v>3</v>
      </c>
      <c r="M228" t="s">
        <v>252</v>
      </c>
      <c r="N228" t="s">
        <v>366</v>
      </c>
      <c r="O228" t="s">
        <v>265</v>
      </c>
      <c r="P228">
        <v>30</v>
      </c>
      <c r="Q228" t="s">
        <v>255</v>
      </c>
      <c r="R228" t="s">
        <v>252</v>
      </c>
      <c r="S228" t="s">
        <v>471</v>
      </c>
      <c r="T228" t="s">
        <v>388</v>
      </c>
      <c r="U228" t="s">
        <v>277</v>
      </c>
      <c r="V228" t="s">
        <v>472</v>
      </c>
      <c r="W228" t="s">
        <v>256</v>
      </c>
      <c r="X228" t="s">
        <v>260</v>
      </c>
      <c r="Y228" t="s">
        <v>261</v>
      </c>
      <c r="Z228">
        <v>4</v>
      </c>
      <c r="AA228" t="s">
        <v>262</v>
      </c>
      <c r="AB228" t="s">
        <v>473</v>
      </c>
      <c r="AD228" t="s">
        <v>474</v>
      </c>
      <c r="AE228" s="66">
        <v>45085.120949074073</v>
      </c>
    </row>
    <row r="229" spans="2:31" x14ac:dyDescent="0.3">
      <c r="B229">
        <v>88704</v>
      </c>
      <c r="C229" t="s">
        <v>632</v>
      </c>
      <c r="D229" t="s">
        <v>245</v>
      </c>
      <c r="E229" t="s">
        <v>246</v>
      </c>
      <c r="F229" t="s">
        <v>633</v>
      </c>
      <c r="G229" t="s">
        <v>634</v>
      </c>
      <c r="H229" t="s">
        <v>645</v>
      </c>
      <c r="I229" t="s">
        <v>646</v>
      </c>
      <c r="J229" t="s">
        <v>276</v>
      </c>
      <c r="K229" t="s">
        <v>251</v>
      </c>
      <c r="L229">
        <v>1</v>
      </c>
      <c r="M229" t="s">
        <v>252</v>
      </c>
      <c r="N229" t="s">
        <v>366</v>
      </c>
      <c r="O229" t="s">
        <v>254</v>
      </c>
      <c r="P229">
        <v>30</v>
      </c>
      <c r="Q229" t="s">
        <v>255</v>
      </c>
      <c r="R229" t="s">
        <v>252</v>
      </c>
      <c r="S229" t="s">
        <v>493</v>
      </c>
      <c r="T229" t="s">
        <v>388</v>
      </c>
      <c r="U229" t="s">
        <v>277</v>
      </c>
      <c r="V229" t="s">
        <v>472</v>
      </c>
      <c r="W229" t="s">
        <v>252</v>
      </c>
      <c r="X229" t="s">
        <v>260</v>
      </c>
      <c r="Y229" t="s">
        <v>270</v>
      </c>
      <c r="Z229">
        <v>5</v>
      </c>
      <c r="AA229" t="s">
        <v>411</v>
      </c>
      <c r="AB229" t="s">
        <v>473</v>
      </c>
      <c r="AD229" t="s">
        <v>474</v>
      </c>
      <c r="AE229" s="66">
        <v>45085.118402777778</v>
      </c>
    </row>
    <row r="230" spans="2:31" x14ac:dyDescent="0.3">
      <c r="B230">
        <v>88695</v>
      </c>
      <c r="C230" t="s">
        <v>632</v>
      </c>
      <c r="D230" t="s">
        <v>245</v>
      </c>
      <c r="E230" t="s">
        <v>246</v>
      </c>
      <c r="F230" t="s">
        <v>633</v>
      </c>
      <c r="G230" t="s">
        <v>634</v>
      </c>
      <c r="H230" t="s">
        <v>647</v>
      </c>
      <c r="I230" t="s">
        <v>648</v>
      </c>
      <c r="J230" t="s">
        <v>276</v>
      </c>
      <c r="K230" t="s">
        <v>251</v>
      </c>
      <c r="L230">
        <v>2</v>
      </c>
      <c r="M230" t="s">
        <v>252</v>
      </c>
      <c r="N230" t="s">
        <v>366</v>
      </c>
      <c r="O230" t="s">
        <v>254</v>
      </c>
      <c r="P230">
        <v>20</v>
      </c>
      <c r="Q230" t="s">
        <v>255</v>
      </c>
      <c r="R230" t="s">
        <v>252</v>
      </c>
      <c r="S230" t="s">
        <v>493</v>
      </c>
      <c r="T230" t="s">
        <v>388</v>
      </c>
      <c r="U230" t="s">
        <v>277</v>
      </c>
      <c r="V230" t="s">
        <v>259</v>
      </c>
      <c r="W230" t="s">
        <v>252</v>
      </c>
      <c r="X230" t="s">
        <v>260</v>
      </c>
      <c r="Y230" t="s">
        <v>261</v>
      </c>
      <c r="Z230">
        <v>4</v>
      </c>
      <c r="AA230" t="s">
        <v>411</v>
      </c>
      <c r="AB230" t="s">
        <v>473</v>
      </c>
      <c r="AD230" t="s">
        <v>474</v>
      </c>
      <c r="AE230" s="66">
        <v>45085.116111111114</v>
      </c>
    </row>
    <row r="231" spans="2:31" x14ac:dyDescent="0.3">
      <c r="B231">
        <v>88688</v>
      </c>
      <c r="C231" t="s">
        <v>632</v>
      </c>
      <c r="D231" t="s">
        <v>245</v>
      </c>
      <c r="E231" t="s">
        <v>246</v>
      </c>
      <c r="F231" t="s">
        <v>633</v>
      </c>
      <c r="G231" t="s">
        <v>634</v>
      </c>
      <c r="H231" t="s">
        <v>649</v>
      </c>
      <c r="I231" t="s">
        <v>648</v>
      </c>
      <c r="J231" t="s">
        <v>276</v>
      </c>
      <c r="K231" t="s">
        <v>251</v>
      </c>
      <c r="L231">
        <v>1</v>
      </c>
      <c r="M231" t="s">
        <v>252</v>
      </c>
      <c r="N231" t="s">
        <v>253</v>
      </c>
      <c r="O231" t="s">
        <v>265</v>
      </c>
      <c r="P231">
        <v>30</v>
      </c>
      <c r="Q231" t="s">
        <v>255</v>
      </c>
      <c r="R231" t="s">
        <v>252</v>
      </c>
      <c r="S231" t="s">
        <v>471</v>
      </c>
      <c r="T231" t="s">
        <v>388</v>
      </c>
      <c r="U231" t="s">
        <v>39</v>
      </c>
      <c r="V231" t="s">
        <v>259</v>
      </c>
      <c r="W231" t="s">
        <v>256</v>
      </c>
      <c r="X231" t="s">
        <v>260</v>
      </c>
      <c r="Y231" t="s">
        <v>261</v>
      </c>
      <c r="Z231">
        <v>2</v>
      </c>
      <c r="AA231" t="s">
        <v>411</v>
      </c>
      <c r="AB231" t="s">
        <v>473</v>
      </c>
      <c r="AD231" t="s">
        <v>474</v>
      </c>
      <c r="AE231" s="66">
        <v>45085.114386574074</v>
      </c>
    </row>
    <row r="232" spans="2:31" x14ac:dyDescent="0.3">
      <c r="B232">
        <v>103938</v>
      </c>
      <c r="C232" t="s">
        <v>650</v>
      </c>
      <c r="D232" t="s">
        <v>245</v>
      </c>
      <c r="E232" t="s">
        <v>246</v>
      </c>
      <c r="F232" t="s">
        <v>651</v>
      </c>
      <c r="G232" t="s">
        <v>652</v>
      </c>
      <c r="H232" t="s">
        <v>653</v>
      </c>
      <c r="I232" t="s">
        <v>654</v>
      </c>
      <c r="J232" t="s">
        <v>276</v>
      </c>
      <c r="K232" t="s">
        <v>251</v>
      </c>
      <c r="L232" t="s">
        <v>269</v>
      </c>
      <c r="M232" t="s">
        <v>256</v>
      </c>
      <c r="N232" t="s">
        <v>253</v>
      </c>
      <c r="O232" t="s">
        <v>265</v>
      </c>
      <c r="P232">
        <v>350</v>
      </c>
      <c r="Q232" t="s">
        <v>393</v>
      </c>
      <c r="R232" t="s">
        <v>256</v>
      </c>
      <c r="S232" t="s">
        <v>257</v>
      </c>
      <c r="T232" t="s">
        <v>258</v>
      </c>
      <c r="U232" t="s">
        <v>39</v>
      </c>
      <c r="V232" t="s">
        <v>259</v>
      </c>
      <c r="W232" t="s">
        <v>256</v>
      </c>
      <c r="X232" t="s">
        <v>278</v>
      </c>
      <c r="Y232" t="s">
        <v>270</v>
      </c>
      <c r="Z232">
        <v>6</v>
      </c>
      <c r="AA232" t="s">
        <v>262</v>
      </c>
      <c r="AB232" t="s">
        <v>240</v>
      </c>
      <c r="AD232" t="s">
        <v>655</v>
      </c>
      <c r="AE232" s="66">
        <v>45097.116296296299</v>
      </c>
    </row>
    <row r="233" spans="2:31" x14ac:dyDescent="0.3">
      <c r="B233">
        <v>103930</v>
      </c>
      <c r="C233" t="s">
        <v>650</v>
      </c>
      <c r="D233" t="s">
        <v>245</v>
      </c>
      <c r="E233" t="s">
        <v>246</v>
      </c>
      <c r="F233" t="s">
        <v>651</v>
      </c>
      <c r="G233" t="s">
        <v>652</v>
      </c>
      <c r="H233" t="s">
        <v>656</v>
      </c>
      <c r="I233" t="s">
        <v>654</v>
      </c>
      <c r="J233" t="s">
        <v>276</v>
      </c>
      <c r="K233" t="s">
        <v>251</v>
      </c>
      <c r="L233" t="s">
        <v>269</v>
      </c>
      <c r="M233" t="s">
        <v>256</v>
      </c>
      <c r="N233" t="s">
        <v>253</v>
      </c>
      <c r="O233" t="s">
        <v>265</v>
      </c>
      <c r="P233">
        <v>350</v>
      </c>
      <c r="Q233" t="s">
        <v>393</v>
      </c>
      <c r="R233" t="s">
        <v>256</v>
      </c>
      <c r="S233" t="s">
        <v>257</v>
      </c>
      <c r="T233" t="s">
        <v>258</v>
      </c>
      <c r="U233" t="s">
        <v>39</v>
      </c>
      <c r="V233" t="s">
        <v>259</v>
      </c>
      <c r="W233" t="s">
        <v>256</v>
      </c>
      <c r="X233" t="s">
        <v>278</v>
      </c>
      <c r="Y233" t="s">
        <v>288</v>
      </c>
      <c r="Z233">
        <v>5</v>
      </c>
      <c r="AA233" t="s">
        <v>262</v>
      </c>
      <c r="AB233" t="s">
        <v>240</v>
      </c>
      <c r="AD233" t="s">
        <v>655</v>
      </c>
      <c r="AE233" s="66">
        <v>45097.115104166667</v>
      </c>
    </row>
    <row r="234" spans="2:31" x14ac:dyDescent="0.3">
      <c r="B234">
        <v>103923</v>
      </c>
      <c r="C234" t="s">
        <v>650</v>
      </c>
      <c r="D234" t="s">
        <v>245</v>
      </c>
      <c r="E234" t="s">
        <v>246</v>
      </c>
      <c r="F234" t="s">
        <v>651</v>
      </c>
      <c r="G234" t="s">
        <v>652</v>
      </c>
      <c r="H234" t="s">
        <v>657</v>
      </c>
      <c r="I234" t="s">
        <v>654</v>
      </c>
      <c r="J234" t="s">
        <v>276</v>
      </c>
      <c r="K234" t="s">
        <v>251</v>
      </c>
      <c r="L234" t="s">
        <v>269</v>
      </c>
      <c r="M234" t="s">
        <v>256</v>
      </c>
      <c r="N234" t="s">
        <v>253</v>
      </c>
      <c r="O234" t="s">
        <v>265</v>
      </c>
      <c r="P234">
        <v>350</v>
      </c>
      <c r="Q234" t="s">
        <v>393</v>
      </c>
      <c r="R234" t="s">
        <v>256</v>
      </c>
      <c r="S234" t="s">
        <v>257</v>
      </c>
      <c r="T234" t="s">
        <v>258</v>
      </c>
      <c r="U234" t="s">
        <v>277</v>
      </c>
      <c r="V234" t="s">
        <v>259</v>
      </c>
      <c r="W234" t="s">
        <v>256</v>
      </c>
      <c r="X234" t="s">
        <v>278</v>
      </c>
      <c r="Y234" t="s">
        <v>270</v>
      </c>
      <c r="Z234">
        <v>5</v>
      </c>
      <c r="AA234" t="s">
        <v>262</v>
      </c>
      <c r="AB234" t="s">
        <v>240</v>
      </c>
      <c r="AD234" t="s">
        <v>655</v>
      </c>
      <c r="AE234" s="66">
        <v>45097.113912037035</v>
      </c>
    </row>
    <row r="235" spans="2:31" x14ac:dyDescent="0.3">
      <c r="B235">
        <v>103918</v>
      </c>
      <c r="C235" t="s">
        <v>650</v>
      </c>
      <c r="D235" t="s">
        <v>245</v>
      </c>
      <c r="E235" t="s">
        <v>246</v>
      </c>
      <c r="F235" t="s">
        <v>651</v>
      </c>
      <c r="G235" t="s">
        <v>652</v>
      </c>
      <c r="H235" t="s">
        <v>658</v>
      </c>
      <c r="I235" t="s">
        <v>654</v>
      </c>
      <c r="J235" t="s">
        <v>276</v>
      </c>
      <c r="K235" t="s">
        <v>251</v>
      </c>
      <c r="L235" t="s">
        <v>269</v>
      </c>
      <c r="M235" t="s">
        <v>256</v>
      </c>
      <c r="N235" t="s">
        <v>253</v>
      </c>
      <c r="O235" t="s">
        <v>265</v>
      </c>
      <c r="P235">
        <v>350</v>
      </c>
      <c r="Q235" t="s">
        <v>393</v>
      </c>
      <c r="R235" t="s">
        <v>256</v>
      </c>
      <c r="S235" t="s">
        <v>257</v>
      </c>
      <c r="T235" t="s">
        <v>258</v>
      </c>
      <c r="U235" t="s">
        <v>39</v>
      </c>
      <c r="V235" t="s">
        <v>259</v>
      </c>
      <c r="W235" t="s">
        <v>256</v>
      </c>
      <c r="X235" t="s">
        <v>278</v>
      </c>
      <c r="Y235" t="s">
        <v>283</v>
      </c>
      <c r="Z235">
        <v>5</v>
      </c>
      <c r="AA235" t="s">
        <v>262</v>
      </c>
      <c r="AB235" t="s">
        <v>240</v>
      </c>
      <c r="AD235" t="s">
        <v>655</v>
      </c>
      <c r="AE235" s="66">
        <v>45097.112974537034</v>
      </c>
    </row>
    <row r="236" spans="2:31" x14ac:dyDescent="0.3">
      <c r="B236">
        <v>103914</v>
      </c>
      <c r="C236" t="s">
        <v>650</v>
      </c>
      <c r="D236" t="s">
        <v>245</v>
      </c>
      <c r="E236" t="s">
        <v>246</v>
      </c>
      <c r="F236" t="s">
        <v>651</v>
      </c>
      <c r="G236" t="s">
        <v>652</v>
      </c>
      <c r="H236" t="s">
        <v>659</v>
      </c>
      <c r="I236" t="s">
        <v>654</v>
      </c>
      <c r="J236" t="s">
        <v>276</v>
      </c>
      <c r="K236" t="s">
        <v>251</v>
      </c>
      <c r="L236" t="s">
        <v>269</v>
      </c>
      <c r="M236" t="s">
        <v>256</v>
      </c>
      <c r="N236" t="s">
        <v>253</v>
      </c>
      <c r="O236" t="s">
        <v>265</v>
      </c>
      <c r="P236">
        <v>350</v>
      </c>
      <c r="Q236" t="s">
        <v>393</v>
      </c>
      <c r="R236" t="s">
        <v>256</v>
      </c>
      <c r="S236" t="s">
        <v>257</v>
      </c>
      <c r="T236" t="s">
        <v>258</v>
      </c>
      <c r="U236" t="s">
        <v>39</v>
      </c>
      <c r="V236" t="s">
        <v>259</v>
      </c>
      <c r="W236" t="s">
        <v>256</v>
      </c>
      <c r="X236" t="s">
        <v>278</v>
      </c>
      <c r="Y236" t="s">
        <v>261</v>
      </c>
      <c r="Z236">
        <v>5</v>
      </c>
      <c r="AA236" t="s">
        <v>262</v>
      </c>
      <c r="AB236" t="s">
        <v>240</v>
      </c>
      <c r="AD236" t="s">
        <v>655</v>
      </c>
      <c r="AE236" s="66">
        <v>45097.111967592595</v>
      </c>
    </row>
    <row r="237" spans="2:31" x14ac:dyDescent="0.3">
      <c r="B237">
        <v>103909</v>
      </c>
      <c r="C237" t="s">
        <v>650</v>
      </c>
      <c r="D237" t="s">
        <v>245</v>
      </c>
      <c r="E237" t="s">
        <v>246</v>
      </c>
      <c r="F237" t="s">
        <v>651</v>
      </c>
      <c r="G237" t="s">
        <v>652</v>
      </c>
      <c r="H237" t="s">
        <v>660</v>
      </c>
      <c r="I237" t="s">
        <v>654</v>
      </c>
      <c r="J237" t="s">
        <v>276</v>
      </c>
      <c r="K237" t="s">
        <v>251</v>
      </c>
      <c r="L237" t="s">
        <v>269</v>
      </c>
      <c r="M237" t="s">
        <v>256</v>
      </c>
      <c r="N237" t="s">
        <v>253</v>
      </c>
      <c r="O237" t="s">
        <v>265</v>
      </c>
      <c r="P237">
        <v>350</v>
      </c>
      <c r="Q237" t="s">
        <v>393</v>
      </c>
      <c r="R237" t="s">
        <v>256</v>
      </c>
      <c r="S237" t="s">
        <v>257</v>
      </c>
      <c r="T237" t="s">
        <v>258</v>
      </c>
      <c r="U237" t="s">
        <v>39</v>
      </c>
      <c r="V237" t="s">
        <v>259</v>
      </c>
      <c r="W237" t="s">
        <v>256</v>
      </c>
      <c r="X237" t="s">
        <v>278</v>
      </c>
      <c r="Y237" t="s">
        <v>288</v>
      </c>
      <c r="Z237">
        <v>5</v>
      </c>
      <c r="AA237" t="s">
        <v>262</v>
      </c>
      <c r="AB237" t="s">
        <v>240</v>
      </c>
      <c r="AD237" t="s">
        <v>655</v>
      </c>
      <c r="AE237" s="66">
        <v>45097.11105324074</v>
      </c>
    </row>
    <row r="238" spans="2:31" x14ac:dyDescent="0.3">
      <c r="B238">
        <v>103904</v>
      </c>
      <c r="C238" t="s">
        <v>650</v>
      </c>
      <c r="D238" t="s">
        <v>245</v>
      </c>
      <c r="E238" t="s">
        <v>246</v>
      </c>
      <c r="F238" t="s">
        <v>651</v>
      </c>
      <c r="G238" t="s">
        <v>652</v>
      </c>
      <c r="H238" t="s">
        <v>661</v>
      </c>
      <c r="I238" t="s">
        <v>654</v>
      </c>
      <c r="J238" t="s">
        <v>276</v>
      </c>
      <c r="K238" t="s">
        <v>251</v>
      </c>
      <c r="L238" t="s">
        <v>269</v>
      </c>
      <c r="M238" t="s">
        <v>256</v>
      </c>
      <c r="N238" t="s">
        <v>253</v>
      </c>
      <c r="O238" t="s">
        <v>265</v>
      </c>
      <c r="P238">
        <v>350</v>
      </c>
      <c r="Q238" t="s">
        <v>393</v>
      </c>
      <c r="R238" t="s">
        <v>256</v>
      </c>
      <c r="S238" t="s">
        <v>257</v>
      </c>
      <c r="T238" t="s">
        <v>258</v>
      </c>
      <c r="U238" t="s">
        <v>277</v>
      </c>
      <c r="V238" t="s">
        <v>259</v>
      </c>
      <c r="W238" t="s">
        <v>256</v>
      </c>
      <c r="X238" t="s">
        <v>278</v>
      </c>
      <c r="Y238" t="s">
        <v>288</v>
      </c>
      <c r="Z238">
        <v>4</v>
      </c>
      <c r="AA238" t="s">
        <v>262</v>
      </c>
      <c r="AB238" t="s">
        <v>240</v>
      </c>
      <c r="AD238" t="s">
        <v>655</v>
      </c>
      <c r="AE238" s="66">
        <v>45097.110138888886</v>
      </c>
    </row>
    <row r="239" spans="2:31" x14ac:dyDescent="0.3">
      <c r="B239">
        <v>103901</v>
      </c>
      <c r="C239" t="s">
        <v>650</v>
      </c>
      <c r="D239" t="s">
        <v>245</v>
      </c>
      <c r="E239" t="s">
        <v>246</v>
      </c>
      <c r="F239" t="s">
        <v>651</v>
      </c>
      <c r="G239" t="s">
        <v>652</v>
      </c>
      <c r="H239" t="s">
        <v>662</v>
      </c>
      <c r="I239" t="s">
        <v>654</v>
      </c>
      <c r="J239" t="s">
        <v>276</v>
      </c>
      <c r="K239" t="s">
        <v>251</v>
      </c>
      <c r="L239" t="s">
        <v>269</v>
      </c>
      <c r="M239" t="s">
        <v>256</v>
      </c>
      <c r="N239" t="s">
        <v>253</v>
      </c>
      <c r="O239" t="s">
        <v>265</v>
      </c>
      <c r="P239">
        <v>350</v>
      </c>
      <c r="Q239" t="s">
        <v>393</v>
      </c>
      <c r="R239" t="s">
        <v>256</v>
      </c>
      <c r="S239" t="s">
        <v>257</v>
      </c>
      <c r="T239" t="s">
        <v>258</v>
      </c>
      <c r="U239" t="s">
        <v>39</v>
      </c>
      <c r="V239" t="s">
        <v>259</v>
      </c>
      <c r="W239" t="s">
        <v>256</v>
      </c>
      <c r="X239" t="s">
        <v>278</v>
      </c>
      <c r="Y239" t="s">
        <v>261</v>
      </c>
      <c r="Z239">
        <v>4</v>
      </c>
      <c r="AA239" t="s">
        <v>262</v>
      </c>
      <c r="AB239" t="s">
        <v>240</v>
      </c>
      <c r="AD239" t="s">
        <v>655</v>
      </c>
      <c r="AE239" s="66">
        <v>45097.109293981484</v>
      </c>
    </row>
    <row r="240" spans="2:31" x14ac:dyDescent="0.3">
      <c r="B240">
        <v>103892</v>
      </c>
      <c r="C240" t="s">
        <v>650</v>
      </c>
      <c r="D240" t="s">
        <v>245</v>
      </c>
      <c r="E240" t="s">
        <v>246</v>
      </c>
      <c r="F240" t="s">
        <v>651</v>
      </c>
      <c r="G240" t="s">
        <v>652</v>
      </c>
      <c r="H240" t="s">
        <v>663</v>
      </c>
      <c r="I240" t="s">
        <v>654</v>
      </c>
      <c r="J240" t="s">
        <v>276</v>
      </c>
      <c r="K240" t="s">
        <v>251</v>
      </c>
      <c r="L240" t="s">
        <v>269</v>
      </c>
      <c r="M240" t="s">
        <v>256</v>
      </c>
      <c r="N240" t="s">
        <v>253</v>
      </c>
      <c r="O240" t="s">
        <v>265</v>
      </c>
      <c r="P240">
        <v>350</v>
      </c>
      <c r="Q240" t="s">
        <v>393</v>
      </c>
      <c r="R240" t="s">
        <v>256</v>
      </c>
      <c r="S240" t="s">
        <v>257</v>
      </c>
      <c r="T240" t="s">
        <v>258</v>
      </c>
      <c r="U240" t="s">
        <v>39</v>
      </c>
      <c r="V240" t="s">
        <v>259</v>
      </c>
      <c r="W240" t="s">
        <v>256</v>
      </c>
      <c r="X240" t="s">
        <v>278</v>
      </c>
      <c r="Y240" t="s">
        <v>270</v>
      </c>
      <c r="Z240">
        <v>5</v>
      </c>
      <c r="AA240" t="s">
        <v>262</v>
      </c>
      <c r="AB240" t="s">
        <v>240</v>
      </c>
      <c r="AD240" t="s">
        <v>655</v>
      </c>
      <c r="AE240" s="66">
        <v>45097.108414351853</v>
      </c>
    </row>
    <row r="241" spans="2:31" x14ac:dyDescent="0.3">
      <c r="B241">
        <v>103887</v>
      </c>
      <c r="C241" t="s">
        <v>650</v>
      </c>
      <c r="D241" t="s">
        <v>245</v>
      </c>
      <c r="E241" t="s">
        <v>246</v>
      </c>
      <c r="F241" t="s">
        <v>651</v>
      </c>
      <c r="G241" t="s">
        <v>652</v>
      </c>
      <c r="H241" t="s">
        <v>664</v>
      </c>
      <c r="I241" t="s">
        <v>654</v>
      </c>
      <c r="J241" t="s">
        <v>276</v>
      </c>
      <c r="K241" t="s">
        <v>251</v>
      </c>
      <c r="L241" t="s">
        <v>269</v>
      </c>
      <c r="M241" t="s">
        <v>256</v>
      </c>
      <c r="N241" t="s">
        <v>253</v>
      </c>
      <c r="O241" t="s">
        <v>265</v>
      </c>
      <c r="P241">
        <v>350</v>
      </c>
      <c r="Q241" t="s">
        <v>393</v>
      </c>
      <c r="R241" t="s">
        <v>256</v>
      </c>
      <c r="S241" t="s">
        <v>257</v>
      </c>
      <c r="T241" t="s">
        <v>258</v>
      </c>
      <c r="U241" t="s">
        <v>39</v>
      </c>
      <c r="V241" t="s">
        <v>259</v>
      </c>
      <c r="W241" t="s">
        <v>256</v>
      </c>
      <c r="X241" t="s">
        <v>278</v>
      </c>
      <c r="Y241" t="s">
        <v>270</v>
      </c>
      <c r="Z241">
        <v>6</v>
      </c>
      <c r="AA241" t="s">
        <v>262</v>
      </c>
      <c r="AB241" t="s">
        <v>240</v>
      </c>
      <c r="AD241" t="s">
        <v>655</v>
      </c>
      <c r="AE241" s="66">
        <v>45097.107511574075</v>
      </c>
    </row>
    <row r="242" spans="2:31" x14ac:dyDescent="0.3">
      <c r="B242">
        <v>95005</v>
      </c>
      <c r="C242" t="s">
        <v>665</v>
      </c>
      <c r="D242" t="s">
        <v>245</v>
      </c>
      <c r="E242" t="s">
        <v>246</v>
      </c>
      <c r="F242" t="s">
        <v>666</v>
      </c>
      <c r="G242" t="s">
        <v>667</v>
      </c>
      <c r="H242" t="s">
        <v>668</v>
      </c>
      <c r="I242" t="s">
        <v>669</v>
      </c>
      <c r="J242" t="s">
        <v>276</v>
      </c>
      <c r="K242" t="s">
        <v>251</v>
      </c>
      <c r="L242">
        <v>3</v>
      </c>
      <c r="M242" t="s">
        <v>252</v>
      </c>
      <c r="N242" t="s">
        <v>253</v>
      </c>
      <c r="O242" t="s">
        <v>265</v>
      </c>
      <c r="P242">
        <v>200</v>
      </c>
      <c r="Q242" t="s">
        <v>255</v>
      </c>
      <c r="R242" t="s">
        <v>252</v>
      </c>
      <c r="S242" t="s">
        <v>471</v>
      </c>
      <c r="T242" t="s">
        <v>388</v>
      </c>
      <c r="U242" t="s">
        <v>277</v>
      </c>
      <c r="V242" t="s">
        <v>494</v>
      </c>
      <c r="W242" t="s">
        <v>256</v>
      </c>
      <c r="X242" t="s">
        <v>260</v>
      </c>
      <c r="Y242" t="s">
        <v>261</v>
      </c>
      <c r="Z242">
        <v>3</v>
      </c>
      <c r="AA242" t="s">
        <v>411</v>
      </c>
      <c r="AB242" t="s">
        <v>473</v>
      </c>
      <c r="AD242" t="s">
        <v>670</v>
      </c>
      <c r="AE242" s="66">
        <v>45090.237222222226</v>
      </c>
    </row>
    <row r="243" spans="2:31" x14ac:dyDescent="0.3">
      <c r="B243">
        <v>95001</v>
      </c>
      <c r="C243" t="s">
        <v>665</v>
      </c>
      <c r="D243" t="s">
        <v>245</v>
      </c>
      <c r="E243" t="s">
        <v>246</v>
      </c>
      <c r="F243" t="s">
        <v>666</v>
      </c>
      <c r="G243" t="s">
        <v>667</v>
      </c>
      <c r="H243" t="s">
        <v>671</v>
      </c>
      <c r="I243" t="s">
        <v>672</v>
      </c>
      <c r="J243" t="s">
        <v>296</v>
      </c>
      <c r="K243" t="s">
        <v>251</v>
      </c>
      <c r="L243">
        <v>2</v>
      </c>
      <c r="M243" t="s">
        <v>252</v>
      </c>
      <c r="N243" t="s">
        <v>253</v>
      </c>
      <c r="O243" t="s">
        <v>265</v>
      </c>
      <c r="P243">
        <v>150</v>
      </c>
      <c r="Q243" t="s">
        <v>255</v>
      </c>
      <c r="R243" t="s">
        <v>252</v>
      </c>
      <c r="S243" t="s">
        <v>471</v>
      </c>
      <c r="T243" t="s">
        <v>388</v>
      </c>
      <c r="U243" t="s">
        <v>277</v>
      </c>
      <c r="V243" t="s">
        <v>494</v>
      </c>
      <c r="W243" t="s">
        <v>256</v>
      </c>
      <c r="X243" t="s">
        <v>260</v>
      </c>
      <c r="Y243" t="s">
        <v>261</v>
      </c>
      <c r="Z243">
        <v>4</v>
      </c>
      <c r="AA243" t="s">
        <v>411</v>
      </c>
      <c r="AB243" t="s">
        <v>473</v>
      </c>
      <c r="AD243" t="s">
        <v>670</v>
      </c>
      <c r="AE243" s="66">
        <v>45090.235023148147</v>
      </c>
    </row>
    <row r="244" spans="2:31" x14ac:dyDescent="0.3">
      <c r="B244">
        <v>94997</v>
      </c>
      <c r="C244" t="s">
        <v>665</v>
      </c>
      <c r="D244" t="s">
        <v>245</v>
      </c>
      <c r="E244" t="s">
        <v>246</v>
      </c>
      <c r="F244" t="s">
        <v>666</v>
      </c>
      <c r="G244" t="s">
        <v>667</v>
      </c>
      <c r="H244" t="s">
        <v>673</v>
      </c>
      <c r="I244" t="s">
        <v>672</v>
      </c>
      <c r="J244" t="s">
        <v>296</v>
      </c>
      <c r="K244" t="s">
        <v>251</v>
      </c>
      <c r="L244">
        <v>0</v>
      </c>
      <c r="M244" t="s">
        <v>252</v>
      </c>
      <c r="N244" t="s">
        <v>325</v>
      </c>
      <c r="O244" t="s">
        <v>507</v>
      </c>
      <c r="P244">
        <v>100</v>
      </c>
      <c r="Q244" t="s">
        <v>255</v>
      </c>
      <c r="R244" t="s">
        <v>252</v>
      </c>
      <c r="S244" t="s">
        <v>471</v>
      </c>
      <c r="T244" t="s">
        <v>388</v>
      </c>
      <c r="U244" t="s">
        <v>277</v>
      </c>
      <c r="V244" t="s">
        <v>494</v>
      </c>
      <c r="W244" t="s">
        <v>252</v>
      </c>
      <c r="X244" t="s">
        <v>260</v>
      </c>
      <c r="Y244" t="s">
        <v>261</v>
      </c>
      <c r="Z244">
        <v>3</v>
      </c>
      <c r="AA244" t="s">
        <v>411</v>
      </c>
      <c r="AB244" t="s">
        <v>486</v>
      </c>
      <c r="AD244" t="s">
        <v>670</v>
      </c>
      <c r="AE244" s="66">
        <v>45090.232893518521</v>
      </c>
    </row>
    <row r="245" spans="2:31" x14ac:dyDescent="0.3">
      <c r="B245">
        <v>94992</v>
      </c>
      <c r="C245" t="s">
        <v>665</v>
      </c>
      <c r="D245" t="s">
        <v>245</v>
      </c>
      <c r="E245" t="s">
        <v>246</v>
      </c>
      <c r="F245" t="s">
        <v>666</v>
      </c>
      <c r="G245" t="s">
        <v>667</v>
      </c>
      <c r="H245" t="s">
        <v>674</v>
      </c>
      <c r="I245" t="s">
        <v>672</v>
      </c>
      <c r="J245" t="s">
        <v>296</v>
      </c>
      <c r="K245" t="s">
        <v>251</v>
      </c>
      <c r="L245">
        <v>0</v>
      </c>
      <c r="M245" t="s">
        <v>252</v>
      </c>
      <c r="N245" t="s">
        <v>325</v>
      </c>
      <c r="O245" t="s">
        <v>507</v>
      </c>
      <c r="P245">
        <v>100</v>
      </c>
      <c r="Q245" t="s">
        <v>255</v>
      </c>
      <c r="R245" t="s">
        <v>256</v>
      </c>
      <c r="S245" t="s">
        <v>471</v>
      </c>
      <c r="T245" t="s">
        <v>258</v>
      </c>
      <c r="U245" t="s">
        <v>277</v>
      </c>
      <c r="V245" t="s">
        <v>472</v>
      </c>
      <c r="W245" t="s">
        <v>252</v>
      </c>
      <c r="X245" t="s">
        <v>260</v>
      </c>
      <c r="Y245" t="s">
        <v>261</v>
      </c>
      <c r="Z245">
        <v>5</v>
      </c>
      <c r="AA245" t="s">
        <v>411</v>
      </c>
      <c r="AB245" t="s">
        <v>240</v>
      </c>
      <c r="AD245" t="s">
        <v>670</v>
      </c>
      <c r="AE245" s="66">
        <v>45090.230752314812</v>
      </c>
    </row>
    <row r="246" spans="2:31" x14ac:dyDescent="0.3">
      <c r="B246">
        <v>94986</v>
      </c>
      <c r="C246" t="s">
        <v>665</v>
      </c>
      <c r="D246" t="s">
        <v>245</v>
      </c>
      <c r="E246" t="s">
        <v>246</v>
      </c>
      <c r="F246" t="s">
        <v>666</v>
      </c>
      <c r="G246" t="s">
        <v>667</v>
      </c>
      <c r="H246" t="s">
        <v>675</v>
      </c>
      <c r="I246" t="s">
        <v>676</v>
      </c>
      <c r="J246" t="s">
        <v>296</v>
      </c>
      <c r="K246" t="s">
        <v>251</v>
      </c>
      <c r="L246">
        <v>0</v>
      </c>
      <c r="M246" t="s">
        <v>252</v>
      </c>
      <c r="N246" t="s">
        <v>325</v>
      </c>
      <c r="O246" t="s">
        <v>507</v>
      </c>
      <c r="P246">
        <v>50</v>
      </c>
      <c r="Q246" t="s">
        <v>255</v>
      </c>
      <c r="R246" t="s">
        <v>252</v>
      </c>
      <c r="S246" t="s">
        <v>471</v>
      </c>
      <c r="T246" t="s">
        <v>388</v>
      </c>
      <c r="U246" t="s">
        <v>277</v>
      </c>
      <c r="V246" t="s">
        <v>494</v>
      </c>
      <c r="W246" t="s">
        <v>252</v>
      </c>
      <c r="X246" t="s">
        <v>260</v>
      </c>
      <c r="Y246" t="s">
        <v>261</v>
      </c>
      <c r="Z246">
        <v>4</v>
      </c>
      <c r="AA246" t="s">
        <v>411</v>
      </c>
      <c r="AB246" t="s">
        <v>486</v>
      </c>
      <c r="AD246" t="s">
        <v>670</v>
      </c>
      <c r="AE246" s="66">
        <v>45090.227164351854</v>
      </c>
    </row>
    <row r="247" spans="2:31" x14ac:dyDescent="0.3">
      <c r="B247">
        <v>94976</v>
      </c>
      <c r="C247" t="s">
        <v>665</v>
      </c>
      <c r="D247" t="s">
        <v>245</v>
      </c>
      <c r="E247" t="s">
        <v>246</v>
      </c>
      <c r="F247" t="s">
        <v>666</v>
      </c>
      <c r="G247" t="s">
        <v>667</v>
      </c>
      <c r="H247" t="s">
        <v>677</v>
      </c>
      <c r="I247" t="s">
        <v>676</v>
      </c>
      <c r="J247" t="s">
        <v>276</v>
      </c>
      <c r="K247" t="s">
        <v>251</v>
      </c>
      <c r="L247">
        <v>1</v>
      </c>
      <c r="M247" t="s">
        <v>252</v>
      </c>
      <c r="N247" t="s">
        <v>325</v>
      </c>
      <c r="O247" t="s">
        <v>507</v>
      </c>
      <c r="P247">
        <v>50</v>
      </c>
      <c r="Q247" t="s">
        <v>255</v>
      </c>
      <c r="R247" t="s">
        <v>252</v>
      </c>
      <c r="S247" t="s">
        <v>471</v>
      </c>
      <c r="T247" t="s">
        <v>388</v>
      </c>
      <c r="U247" t="s">
        <v>277</v>
      </c>
      <c r="V247" t="s">
        <v>494</v>
      </c>
      <c r="W247" t="s">
        <v>252</v>
      </c>
      <c r="X247" t="s">
        <v>260</v>
      </c>
      <c r="Y247" t="s">
        <v>261</v>
      </c>
      <c r="Z247">
        <v>3</v>
      </c>
      <c r="AA247" t="s">
        <v>411</v>
      </c>
      <c r="AB247" t="s">
        <v>473</v>
      </c>
      <c r="AD247" t="s">
        <v>670</v>
      </c>
      <c r="AE247" s="66">
        <v>45090.223020833335</v>
      </c>
    </row>
    <row r="248" spans="2:31" x14ac:dyDescent="0.3">
      <c r="B248">
        <v>94972</v>
      </c>
      <c r="C248" t="s">
        <v>665</v>
      </c>
      <c r="D248" t="s">
        <v>245</v>
      </c>
      <c r="E248" t="s">
        <v>246</v>
      </c>
      <c r="F248" t="s">
        <v>666</v>
      </c>
      <c r="G248" t="s">
        <v>667</v>
      </c>
      <c r="H248" t="s">
        <v>678</v>
      </c>
      <c r="I248" t="s">
        <v>676</v>
      </c>
      <c r="J248" t="s">
        <v>296</v>
      </c>
      <c r="K248" t="s">
        <v>251</v>
      </c>
      <c r="L248">
        <v>2</v>
      </c>
      <c r="M248" t="s">
        <v>252</v>
      </c>
      <c r="N248" t="s">
        <v>253</v>
      </c>
      <c r="O248" t="s">
        <v>507</v>
      </c>
      <c r="P248">
        <v>200</v>
      </c>
      <c r="Q248" t="s">
        <v>255</v>
      </c>
      <c r="R248" t="s">
        <v>252</v>
      </c>
      <c r="S248" t="s">
        <v>471</v>
      </c>
      <c r="T248" t="s">
        <v>258</v>
      </c>
      <c r="U248" t="s">
        <v>277</v>
      </c>
      <c r="V248" t="s">
        <v>472</v>
      </c>
      <c r="W248" t="s">
        <v>256</v>
      </c>
      <c r="X248" t="s">
        <v>260</v>
      </c>
      <c r="Y248" t="s">
        <v>261</v>
      </c>
      <c r="Z248">
        <v>3</v>
      </c>
      <c r="AA248" t="s">
        <v>411</v>
      </c>
      <c r="AB248" t="s">
        <v>240</v>
      </c>
      <c r="AD248" t="s">
        <v>670</v>
      </c>
      <c r="AE248" s="66">
        <v>45090.220960648148</v>
      </c>
    </row>
    <row r="249" spans="2:31" x14ac:dyDescent="0.3">
      <c r="B249">
        <v>94966</v>
      </c>
      <c r="C249" t="s">
        <v>665</v>
      </c>
      <c r="D249" t="s">
        <v>245</v>
      </c>
      <c r="E249" t="s">
        <v>246</v>
      </c>
      <c r="F249" t="s">
        <v>666</v>
      </c>
      <c r="G249" t="s">
        <v>667</v>
      </c>
      <c r="H249" t="s">
        <v>679</v>
      </c>
      <c r="I249" t="s">
        <v>676</v>
      </c>
      <c r="J249" t="s">
        <v>296</v>
      </c>
      <c r="K249" t="s">
        <v>251</v>
      </c>
      <c r="L249">
        <v>2</v>
      </c>
      <c r="M249" t="s">
        <v>252</v>
      </c>
      <c r="N249" t="s">
        <v>253</v>
      </c>
      <c r="O249" t="s">
        <v>265</v>
      </c>
      <c r="P249">
        <v>250</v>
      </c>
      <c r="Q249" t="s">
        <v>255</v>
      </c>
      <c r="R249" t="s">
        <v>252</v>
      </c>
      <c r="S249" t="s">
        <v>471</v>
      </c>
      <c r="T249" t="s">
        <v>258</v>
      </c>
      <c r="U249" t="s">
        <v>277</v>
      </c>
      <c r="V249" t="s">
        <v>472</v>
      </c>
      <c r="W249" t="s">
        <v>256</v>
      </c>
      <c r="X249" t="s">
        <v>260</v>
      </c>
      <c r="Y249" t="s">
        <v>283</v>
      </c>
      <c r="Z249">
        <v>4</v>
      </c>
      <c r="AA249" t="s">
        <v>411</v>
      </c>
      <c r="AB249" t="s">
        <v>240</v>
      </c>
      <c r="AD249" t="s">
        <v>670</v>
      </c>
      <c r="AE249" s="66">
        <v>45090.2190162037</v>
      </c>
    </row>
    <row r="250" spans="2:31" x14ac:dyDescent="0.3">
      <c r="B250">
        <v>94959</v>
      </c>
      <c r="C250" t="s">
        <v>665</v>
      </c>
      <c r="D250" t="s">
        <v>245</v>
      </c>
      <c r="E250" t="s">
        <v>246</v>
      </c>
      <c r="F250" t="s">
        <v>666</v>
      </c>
      <c r="G250" t="s">
        <v>667</v>
      </c>
      <c r="H250" t="s">
        <v>680</v>
      </c>
      <c r="I250" t="s">
        <v>681</v>
      </c>
      <c r="J250" t="s">
        <v>296</v>
      </c>
      <c r="K250" t="s">
        <v>251</v>
      </c>
      <c r="L250">
        <v>2</v>
      </c>
      <c r="M250" t="s">
        <v>252</v>
      </c>
      <c r="N250" t="s">
        <v>253</v>
      </c>
      <c r="O250" t="s">
        <v>265</v>
      </c>
      <c r="P250">
        <v>300</v>
      </c>
      <c r="Q250" t="s">
        <v>255</v>
      </c>
      <c r="R250" t="s">
        <v>252</v>
      </c>
      <c r="S250" t="s">
        <v>471</v>
      </c>
      <c r="T250" t="s">
        <v>258</v>
      </c>
      <c r="U250" t="s">
        <v>277</v>
      </c>
      <c r="V250" t="s">
        <v>494</v>
      </c>
      <c r="W250" t="s">
        <v>256</v>
      </c>
      <c r="X250" t="s">
        <v>260</v>
      </c>
      <c r="Y250" t="s">
        <v>270</v>
      </c>
      <c r="Z250">
        <v>4</v>
      </c>
      <c r="AA250" t="s">
        <v>411</v>
      </c>
      <c r="AB250" t="s">
        <v>240</v>
      </c>
      <c r="AD250" t="s">
        <v>670</v>
      </c>
      <c r="AE250" s="66">
        <v>45090.21733796296</v>
      </c>
    </row>
    <row r="251" spans="2:31" x14ac:dyDescent="0.3">
      <c r="B251">
        <v>94952</v>
      </c>
      <c r="C251" t="s">
        <v>665</v>
      </c>
      <c r="D251" t="s">
        <v>245</v>
      </c>
      <c r="E251" t="s">
        <v>246</v>
      </c>
      <c r="F251" t="s">
        <v>666</v>
      </c>
      <c r="G251" t="s">
        <v>667</v>
      </c>
      <c r="H251" t="s">
        <v>682</v>
      </c>
      <c r="I251" t="s">
        <v>681</v>
      </c>
      <c r="J251" t="s">
        <v>296</v>
      </c>
      <c r="K251" t="s">
        <v>251</v>
      </c>
      <c r="L251">
        <v>2</v>
      </c>
      <c r="M251" t="s">
        <v>252</v>
      </c>
      <c r="N251" t="s">
        <v>253</v>
      </c>
      <c r="O251" t="s">
        <v>265</v>
      </c>
      <c r="P251">
        <v>350</v>
      </c>
      <c r="Q251" t="s">
        <v>255</v>
      </c>
      <c r="R251" t="s">
        <v>252</v>
      </c>
      <c r="S251" t="s">
        <v>485</v>
      </c>
      <c r="T251" t="s">
        <v>388</v>
      </c>
      <c r="U251" t="s">
        <v>277</v>
      </c>
      <c r="V251" t="s">
        <v>472</v>
      </c>
      <c r="W251" t="s">
        <v>256</v>
      </c>
      <c r="X251" t="s">
        <v>260</v>
      </c>
      <c r="Y251" t="s">
        <v>261</v>
      </c>
      <c r="Z251">
        <v>4</v>
      </c>
      <c r="AA251" t="s">
        <v>411</v>
      </c>
      <c r="AB251" t="s">
        <v>240</v>
      </c>
      <c r="AD251" t="s">
        <v>670</v>
      </c>
      <c r="AE251" s="66">
        <v>45090.215266203704</v>
      </c>
    </row>
    <row r="252" spans="2:31" x14ac:dyDescent="0.3">
      <c r="B252">
        <v>246860</v>
      </c>
      <c r="C252" t="s">
        <v>683</v>
      </c>
      <c r="D252" t="s">
        <v>245</v>
      </c>
      <c r="E252" t="s">
        <v>246</v>
      </c>
      <c r="F252" t="s">
        <v>684</v>
      </c>
      <c r="G252" t="s">
        <v>685</v>
      </c>
      <c r="H252" t="s">
        <v>686</v>
      </c>
      <c r="I252" t="s">
        <v>687</v>
      </c>
      <c r="J252" t="s">
        <v>296</v>
      </c>
      <c r="K252" t="s">
        <v>251</v>
      </c>
      <c r="L252" t="s">
        <v>269</v>
      </c>
      <c r="M252" t="s">
        <v>256</v>
      </c>
      <c r="N252" t="s">
        <v>253</v>
      </c>
      <c r="O252" t="s">
        <v>265</v>
      </c>
      <c r="P252">
        <v>200</v>
      </c>
      <c r="Q252" t="s">
        <v>255</v>
      </c>
      <c r="R252" t="s">
        <v>256</v>
      </c>
      <c r="S252" t="s">
        <v>257</v>
      </c>
      <c r="T252" t="s">
        <v>258</v>
      </c>
      <c r="U252" t="s">
        <v>277</v>
      </c>
      <c r="V252" t="s">
        <v>259</v>
      </c>
      <c r="W252" t="s">
        <v>256</v>
      </c>
      <c r="X252" t="s">
        <v>278</v>
      </c>
      <c r="Y252" t="s">
        <v>261</v>
      </c>
      <c r="Z252">
        <v>6</v>
      </c>
      <c r="AA252" t="s">
        <v>262</v>
      </c>
      <c r="AB252" t="s">
        <v>240</v>
      </c>
      <c r="AD252" t="s">
        <v>279</v>
      </c>
      <c r="AE252" s="66">
        <v>45502.227349537039</v>
      </c>
    </row>
    <row r="253" spans="2:31" x14ac:dyDescent="0.3">
      <c r="B253">
        <v>246859</v>
      </c>
      <c r="C253" t="s">
        <v>683</v>
      </c>
      <c r="D253" t="s">
        <v>245</v>
      </c>
      <c r="E253" t="s">
        <v>246</v>
      </c>
      <c r="F253" t="s">
        <v>684</v>
      </c>
      <c r="G253" t="s">
        <v>685</v>
      </c>
      <c r="H253" t="s">
        <v>688</v>
      </c>
      <c r="I253" t="s">
        <v>687</v>
      </c>
      <c r="J253" t="s">
        <v>276</v>
      </c>
      <c r="K253" t="s">
        <v>251</v>
      </c>
      <c r="L253" t="s">
        <v>269</v>
      </c>
      <c r="M253" t="s">
        <v>256</v>
      </c>
      <c r="N253" t="s">
        <v>253</v>
      </c>
      <c r="O253" t="s">
        <v>265</v>
      </c>
      <c r="P253">
        <v>250</v>
      </c>
      <c r="Q253" t="s">
        <v>255</v>
      </c>
      <c r="R253" t="s">
        <v>256</v>
      </c>
      <c r="S253" t="s">
        <v>257</v>
      </c>
      <c r="T253" t="s">
        <v>258</v>
      </c>
      <c r="U253" t="s">
        <v>277</v>
      </c>
      <c r="V253" t="s">
        <v>259</v>
      </c>
      <c r="W253" t="s">
        <v>256</v>
      </c>
      <c r="X253" t="s">
        <v>278</v>
      </c>
      <c r="Y253" t="s">
        <v>288</v>
      </c>
      <c r="Z253">
        <v>5</v>
      </c>
      <c r="AA253" t="s">
        <v>262</v>
      </c>
      <c r="AB253" t="s">
        <v>240</v>
      </c>
      <c r="AD253" t="s">
        <v>279</v>
      </c>
      <c r="AE253" s="66">
        <v>45502.226724537039</v>
      </c>
    </row>
    <row r="254" spans="2:31" x14ac:dyDescent="0.3">
      <c r="B254">
        <v>246858</v>
      </c>
      <c r="C254" t="s">
        <v>683</v>
      </c>
      <c r="D254" t="s">
        <v>245</v>
      </c>
      <c r="E254" t="s">
        <v>246</v>
      </c>
      <c r="F254" t="s">
        <v>684</v>
      </c>
      <c r="G254" t="s">
        <v>685</v>
      </c>
      <c r="H254" t="s">
        <v>689</v>
      </c>
      <c r="I254" t="s">
        <v>687</v>
      </c>
      <c r="J254" t="s">
        <v>296</v>
      </c>
      <c r="K254" t="s">
        <v>251</v>
      </c>
      <c r="L254" t="s">
        <v>269</v>
      </c>
      <c r="M254" t="s">
        <v>256</v>
      </c>
      <c r="N254" t="s">
        <v>253</v>
      </c>
      <c r="O254" t="s">
        <v>265</v>
      </c>
      <c r="P254">
        <v>200</v>
      </c>
      <c r="Q254" t="s">
        <v>255</v>
      </c>
      <c r="R254" t="s">
        <v>256</v>
      </c>
      <c r="S254" t="s">
        <v>257</v>
      </c>
      <c r="T254" t="s">
        <v>258</v>
      </c>
      <c r="U254" t="s">
        <v>277</v>
      </c>
      <c r="V254" t="s">
        <v>259</v>
      </c>
      <c r="W254" t="s">
        <v>256</v>
      </c>
      <c r="X254" t="s">
        <v>278</v>
      </c>
      <c r="Y254" t="s">
        <v>270</v>
      </c>
      <c r="Z254">
        <v>6</v>
      </c>
      <c r="AA254" t="s">
        <v>262</v>
      </c>
      <c r="AB254" t="s">
        <v>240</v>
      </c>
      <c r="AD254" t="s">
        <v>279</v>
      </c>
      <c r="AE254" s="66">
        <v>45502.225405092591</v>
      </c>
    </row>
    <row r="255" spans="2:31" x14ac:dyDescent="0.3">
      <c r="B255">
        <v>246857</v>
      </c>
      <c r="C255" t="s">
        <v>683</v>
      </c>
      <c r="D255" t="s">
        <v>245</v>
      </c>
      <c r="E255" t="s">
        <v>246</v>
      </c>
      <c r="F255" t="s">
        <v>684</v>
      </c>
      <c r="G255" t="s">
        <v>685</v>
      </c>
      <c r="H255" t="s">
        <v>690</v>
      </c>
      <c r="I255" t="s">
        <v>691</v>
      </c>
      <c r="J255" t="s">
        <v>296</v>
      </c>
      <c r="K255" t="s">
        <v>251</v>
      </c>
      <c r="L255" t="s">
        <v>269</v>
      </c>
      <c r="M255" t="s">
        <v>256</v>
      </c>
      <c r="N255" t="s">
        <v>253</v>
      </c>
      <c r="O255" t="s">
        <v>265</v>
      </c>
      <c r="P255">
        <v>200</v>
      </c>
      <c r="Q255" t="s">
        <v>255</v>
      </c>
      <c r="R255" t="s">
        <v>256</v>
      </c>
      <c r="S255" t="s">
        <v>485</v>
      </c>
      <c r="T255" t="s">
        <v>258</v>
      </c>
      <c r="U255" t="s">
        <v>277</v>
      </c>
      <c r="V255" t="s">
        <v>472</v>
      </c>
      <c r="W255" t="s">
        <v>256</v>
      </c>
      <c r="X255" t="s">
        <v>278</v>
      </c>
      <c r="Y255" t="s">
        <v>266</v>
      </c>
      <c r="Z255">
        <v>6</v>
      </c>
      <c r="AA255" t="s">
        <v>262</v>
      </c>
      <c r="AB255" t="s">
        <v>240</v>
      </c>
      <c r="AD255" t="s">
        <v>279</v>
      </c>
      <c r="AE255" s="66">
        <v>45502.224710648145</v>
      </c>
    </row>
    <row r="256" spans="2:31" x14ac:dyDescent="0.3">
      <c r="B256">
        <v>246856</v>
      </c>
      <c r="C256" t="s">
        <v>683</v>
      </c>
      <c r="D256" t="s">
        <v>245</v>
      </c>
      <c r="E256" t="s">
        <v>246</v>
      </c>
      <c r="F256" t="s">
        <v>684</v>
      </c>
      <c r="G256" t="s">
        <v>685</v>
      </c>
      <c r="H256" t="s">
        <v>692</v>
      </c>
      <c r="I256" t="s">
        <v>693</v>
      </c>
      <c r="J256" t="s">
        <v>276</v>
      </c>
      <c r="K256" t="s">
        <v>251</v>
      </c>
      <c r="L256" t="s">
        <v>269</v>
      </c>
      <c r="M256" t="s">
        <v>256</v>
      </c>
      <c r="N256" t="s">
        <v>253</v>
      </c>
      <c r="O256" t="s">
        <v>265</v>
      </c>
      <c r="P256">
        <v>200</v>
      </c>
      <c r="Q256" t="s">
        <v>255</v>
      </c>
      <c r="R256" t="s">
        <v>256</v>
      </c>
      <c r="S256" t="s">
        <v>257</v>
      </c>
      <c r="T256" t="s">
        <v>258</v>
      </c>
      <c r="U256" t="s">
        <v>277</v>
      </c>
      <c r="V256" t="s">
        <v>259</v>
      </c>
      <c r="W256" t="s">
        <v>256</v>
      </c>
      <c r="X256" t="s">
        <v>278</v>
      </c>
      <c r="Y256" t="s">
        <v>261</v>
      </c>
      <c r="Z256">
        <v>5</v>
      </c>
      <c r="AA256" t="s">
        <v>262</v>
      </c>
      <c r="AB256" t="s">
        <v>240</v>
      </c>
      <c r="AD256" t="s">
        <v>279</v>
      </c>
      <c r="AE256" s="66">
        <v>45502.209629629629</v>
      </c>
    </row>
    <row r="257" spans="2:31" x14ac:dyDescent="0.3">
      <c r="B257">
        <v>246855</v>
      </c>
      <c r="C257" t="s">
        <v>683</v>
      </c>
      <c r="D257" t="s">
        <v>245</v>
      </c>
      <c r="E257" t="s">
        <v>246</v>
      </c>
      <c r="F257" t="s">
        <v>684</v>
      </c>
      <c r="G257" t="s">
        <v>685</v>
      </c>
      <c r="H257" t="s">
        <v>694</v>
      </c>
      <c r="I257" t="s">
        <v>693</v>
      </c>
      <c r="J257" t="s">
        <v>276</v>
      </c>
      <c r="K257" t="s">
        <v>251</v>
      </c>
      <c r="L257" t="s">
        <v>269</v>
      </c>
      <c r="M257" t="s">
        <v>256</v>
      </c>
      <c r="N257" t="s">
        <v>253</v>
      </c>
      <c r="O257" t="s">
        <v>265</v>
      </c>
      <c r="P257">
        <v>200</v>
      </c>
      <c r="Q257" t="s">
        <v>255</v>
      </c>
      <c r="R257" t="s">
        <v>256</v>
      </c>
      <c r="S257" t="s">
        <v>257</v>
      </c>
      <c r="T257" t="s">
        <v>258</v>
      </c>
      <c r="U257" t="s">
        <v>277</v>
      </c>
      <c r="V257" t="s">
        <v>259</v>
      </c>
      <c r="W257" t="s">
        <v>256</v>
      </c>
      <c r="X257" t="s">
        <v>278</v>
      </c>
      <c r="Y257" t="s">
        <v>270</v>
      </c>
      <c r="Z257">
        <v>6</v>
      </c>
      <c r="AA257" t="s">
        <v>262</v>
      </c>
      <c r="AB257" t="s">
        <v>240</v>
      </c>
      <c r="AD257" t="s">
        <v>279</v>
      </c>
      <c r="AE257" s="66">
        <v>45502.207129629627</v>
      </c>
    </row>
    <row r="258" spans="2:31" x14ac:dyDescent="0.3">
      <c r="B258">
        <v>246854</v>
      </c>
      <c r="C258" t="s">
        <v>683</v>
      </c>
      <c r="D258" t="s">
        <v>245</v>
      </c>
      <c r="E258" t="s">
        <v>246</v>
      </c>
      <c r="F258" t="s">
        <v>684</v>
      </c>
      <c r="G258" t="s">
        <v>685</v>
      </c>
      <c r="H258" t="s">
        <v>695</v>
      </c>
      <c r="I258" t="s">
        <v>693</v>
      </c>
      <c r="J258" t="s">
        <v>276</v>
      </c>
      <c r="K258" t="s">
        <v>251</v>
      </c>
      <c r="L258" t="s">
        <v>269</v>
      </c>
      <c r="M258" t="s">
        <v>256</v>
      </c>
      <c r="N258" t="s">
        <v>253</v>
      </c>
      <c r="O258" t="s">
        <v>265</v>
      </c>
      <c r="P258">
        <v>300</v>
      </c>
      <c r="Q258" t="s">
        <v>255</v>
      </c>
      <c r="R258" t="s">
        <v>256</v>
      </c>
      <c r="S258" t="s">
        <v>257</v>
      </c>
      <c r="T258" t="s">
        <v>258</v>
      </c>
      <c r="U258" t="s">
        <v>277</v>
      </c>
      <c r="V258" t="s">
        <v>259</v>
      </c>
      <c r="W258" t="s">
        <v>256</v>
      </c>
      <c r="X258" t="s">
        <v>278</v>
      </c>
      <c r="Y258" t="s">
        <v>261</v>
      </c>
      <c r="Z258">
        <v>5</v>
      </c>
      <c r="AA258" t="s">
        <v>262</v>
      </c>
      <c r="AB258" t="s">
        <v>240</v>
      </c>
      <c r="AD258" t="s">
        <v>279</v>
      </c>
      <c r="AE258" s="66">
        <v>45502.205995370372</v>
      </c>
    </row>
    <row r="259" spans="2:31" x14ac:dyDescent="0.3">
      <c r="B259">
        <v>246853</v>
      </c>
      <c r="C259" t="s">
        <v>683</v>
      </c>
      <c r="D259" t="s">
        <v>245</v>
      </c>
      <c r="E259" t="s">
        <v>246</v>
      </c>
      <c r="F259" t="s">
        <v>684</v>
      </c>
      <c r="G259" t="s">
        <v>685</v>
      </c>
      <c r="H259" t="s">
        <v>696</v>
      </c>
      <c r="I259" t="s">
        <v>693</v>
      </c>
      <c r="J259" t="s">
        <v>276</v>
      </c>
      <c r="K259" t="s">
        <v>251</v>
      </c>
      <c r="L259" t="s">
        <v>269</v>
      </c>
      <c r="M259" t="s">
        <v>256</v>
      </c>
      <c r="N259" t="s">
        <v>253</v>
      </c>
      <c r="O259" t="s">
        <v>265</v>
      </c>
      <c r="P259">
        <v>200</v>
      </c>
      <c r="Q259" t="s">
        <v>255</v>
      </c>
      <c r="R259" t="s">
        <v>256</v>
      </c>
      <c r="S259" t="s">
        <v>257</v>
      </c>
      <c r="T259" t="s">
        <v>258</v>
      </c>
      <c r="U259" t="s">
        <v>277</v>
      </c>
      <c r="V259" t="s">
        <v>259</v>
      </c>
      <c r="W259" t="s">
        <v>256</v>
      </c>
      <c r="X259" t="s">
        <v>278</v>
      </c>
      <c r="Y259" t="s">
        <v>270</v>
      </c>
      <c r="Z259">
        <v>5</v>
      </c>
      <c r="AA259" t="s">
        <v>262</v>
      </c>
      <c r="AB259" t="s">
        <v>240</v>
      </c>
      <c r="AD259" t="s">
        <v>279</v>
      </c>
      <c r="AE259" s="66">
        <v>45502.204016203701</v>
      </c>
    </row>
    <row r="260" spans="2:31" x14ac:dyDescent="0.3">
      <c r="B260">
        <v>246852</v>
      </c>
      <c r="C260" t="s">
        <v>683</v>
      </c>
      <c r="D260" t="s">
        <v>245</v>
      </c>
      <c r="E260" t="s">
        <v>246</v>
      </c>
      <c r="F260" t="s">
        <v>684</v>
      </c>
      <c r="G260" t="s">
        <v>685</v>
      </c>
      <c r="H260" t="s">
        <v>697</v>
      </c>
      <c r="I260" t="s">
        <v>693</v>
      </c>
      <c r="J260" t="s">
        <v>276</v>
      </c>
      <c r="K260" t="s">
        <v>251</v>
      </c>
      <c r="L260" t="s">
        <v>269</v>
      </c>
      <c r="M260" t="s">
        <v>256</v>
      </c>
      <c r="N260" t="s">
        <v>253</v>
      </c>
      <c r="O260" t="s">
        <v>265</v>
      </c>
      <c r="P260">
        <v>250</v>
      </c>
      <c r="Q260" t="s">
        <v>255</v>
      </c>
      <c r="R260" t="s">
        <v>256</v>
      </c>
      <c r="S260" t="s">
        <v>257</v>
      </c>
      <c r="T260" t="s">
        <v>258</v>
      </c>
      <c r="U260" t="s">
        <v>277</v>
      </c>
      <c r="V260" t="s">
        <v>259</v>
      </c>
      <c r="W260" t="s">
        <v>256</v>
      </c>
      <c r="X260" t="s">
        <v>278</v>
      </c>
      <c r="Y260" t="s">
        <v>266</v>
      </c>
      <c r="Z260">
        <v>6</v>
      </c>
      <c r="AA260" t="s">
        <v>262</v>
      </c>
      <c r="AB260" t="s">
        <v>240</v>
      </c>
      <c r="AD260" t="s">
        <v>279</v>
      </c>
      <c r="AE260" s="66">
        <v>45502.200601851851</v>
      </c>
    </row>
    <row r="261" spans="2:31" x14ac:dyDescent="0.3">
      <c r="B261">
        <v>246851</v>
      </c>
      <c r="C261" t="s">
        <v>683</v>
      </c>
      <c r="D261" t="s">
        <v>245</v>
      </c>
      <c r="E261" t="s">
        <v>246</v>
      </c>
      <c r="F261" t="s">
        <v>684</v>
      </c>
      <c r="G261" t="s">
        <v>685</v>
      </c>
      <c r="H261" t="s">
        <v>698</v>
      </c>
      <c r="I261" t="s">
        <v>699</v>
      </c>
      <c r="J261" t="s">
        <v>276</v>
      </c>
      <c r="K261" t="s">
        <v>251</v>
      </c>
      <c r="L261" t="s">
        <v>269</v>
      </c>
      <c r="M261" t="s">
        <v>256</v>
      </c>
      <c r="N261" t="s">
        <v>253</v>
      </c>
      <c r="O261" t="s">
        <v>265</v>
      </c>
      <c r="P261">
        <v>250</v>
      </c>
      <c r="Q261" t="s">
        <v>255</v>
      </c>
      <c r="R261" t="s">
        <v>256</v>
      </c>
      <c r="S261" t="s">
        <v>257</v>
      </c>
      <c r="T261" t="s">
        <v>258</v>
      </c>
      <c r="U261" t="s">
        <v>277</v>
      </c>
      <c r="V261" t="s">
        <v>259</v>
      </c>
      <c r="W261" t="s">
        <v>256</v>
      </c>
      <c r="X261" t="s">
        <v>278</v>
      </c>
      <c r="Y261" t="s">
        <v>283</v>
      </c>
      <c r="Z261">
        <v>5</v>
      </c>
      <c r="AA261" t="s">
        <v>262</v>
      </c>
      <c r="AB261" t="s">
        <v>240</v>
      </c>
      <c r="AD261" t="s">
        <v>279</v>
      </c>
      <c r="AE261" s="66">
        <v>45502.199386574073</v>
      </c>
    </row>
    <row r="262" spans="2:31" x14ac:dyDescent="0.3">
      <c r="B262">
        <v>246850</v>
      </c>
      <c r="C262" t="s">
        <v>683</v>
      </c>
      <c r="D262" t="s">
        <v>245</v>
      </c>
      <c r="E262" t="s">
        <v>246</v>
      </c>
      <c r="F262" t="s">
        <v>684</v>
      </c>
      <c r="G262" t="s">
        <v>685</v>
      </c>
      <c r="H262" t="s">
        <v>700</v>
      </c>
      <c r="I262" t="s">
        <v>701</v>
      </c>
      <c r="J262" t="s">
        <v>250</v>
      </c>
      <c r="K262" t="s">
        <v>251</v>
      </c>
      <c r="L262" t="s">
        <v>269</v>
      </c>
      <c r="M262" t="s">
        <v>256</v>
      </c>
      <c r="N262" t="s">
        <v>253</v>
      </c>
      <c r="O262" t="s">
        <v>265</v>
      </c>
      <c r="P262">
        <v>200</v>
      </c>
      <c r="Q262" t="s">
        <v>393</v>
      </c>
      <c r="R262" t="s">
        <v>256</v>
      </c>
      <c r="S262" t="s">
        <v>257</v>
      </c>
      <c r="T262" t="s">
        <v>258</v>
      </c>
      <c r="U262" t="s">
        <v>277</v>
      </c>
      <c r="V262" t="s">
        <v>259</v>
      </c>
      <c r="W262" t="s">
        <v>256</v>
      </c>
      <c r="X262" t="s">
        <v>278</v>
      </c>
      <c r="Y262" t="s">
        <v>283</v>
      </c>
      <c r="Z262">
        <v>6</v>
      </c>
      <c r="AA262" t="s">
        <v>262</v>
      </c>
      <c r="AB262" t="s">
        <v>240</v>
      </c>
      <c r="AD262" t="s">
        <v>279</v>
      </c>
      <c r="AE262" s="66">
        <v>45502.196400462963</v>
      </c>
    </row>
    <row r="263" spans="2:31" x14ac:dyDescent="0.3">
      <c r="B263">
        <v>246849</v>
      </c>
      <c r="C263" t="s">
        <v>683</v>
      </c>
      <c r="D263" t="s">
        <v>245</v>
      </c>
      <c r="E263" t="s">
        <v>246</v>
      </c>
      <c r="F263" t="s">
        <v>684</v>
      </c>
      <c r="G263" t="s">
        <v>685</v>
      </c>
      <c r="H263" t="s">
        <v>702</v>
      </c>
      <c r="I263" t="s">
        <v>703</v>
      </c>
      <c r="J263" t="s">
        <v>250</v>
      </c>
      <c r="K263" t="s">
        <v>251</v>
      </c>
      <c r="L263" t="s">
        <v>269</v>
      </c>
      <c r="M263" t="s">
        <v>256</v>
      </c>
      <c r="N263" t="s">
        <v>253</v>
      </c>
      <c r="O263" t="s">
        <v>265</v>
      </c>
      <c r="P263">
        <v>200</v>
      </c>
      <c r="Q263" t="s">
        <v>393</v>
      </c>
      <c r="R263" t="s">
        <v>256</v>
      </c>
      <c r="S263" t="s">
        <v>257</v>
      </c>
      <c r="T263" t="s">
        <v>258</v>
      </c>
      <c r="U263" t="s">
        <v>277</v>
      </c>
      <c r="V263" t="s">
        <v>259</v>
      </c>
      <c r="W263" t="s">
        <v>256</v>
      </c>
      <c r="X263" t="s">
        <v>278</v>
      </c>
      <c r="Y263" t="s">
        <v>270</v>
      </c>
      <c r="Z263">
        <v>5</v>
      </c>
      <c r="AA263" t="s">
        <v>262</v>
      </c>
      <c r="AB263" t="s">
        <v>240</v>
      </c>
      <c r="AD263" t="s">
        <v>279</v>
      </c>
      <c r="AE263" s="66">
        <v>45502.192893518521</v>
      </c>
    </row>
    <row r="264" spans="2:31" x14ac:dyDescent="0.3">
      <c r="B264">
        <v>246848</v>
      </c>
      <c r="C264" t="s">
        <v>683</v>
      </c>
      <c r="D264" t="s">
        <v>245</v>
      </c>
      <c r="E264" t="s">
        <v>246</v>
      </c>
      <c r="F264" t="s">
        <v>684</v>
      </c>
      <c r="G264" t="s">
        <v>685</v>
      </c>
      <c r="H264" t="s">
        <v>704</v>
      </c>
      <c r="I264" t="s">
        <v>705</v>
      </c>
      <c r="J264" t="s">
        <v>296</v>
      </c>
      <c r="K264" t="s">
        <v>251</v>
      </c>
      <c r="L264" t="s">
        <v>269</v>
      </c>
      <c r="M264" t="s">
        <v>256</v>
      </c>
      <c r="N264" t="s">
        <v>253</v>
      </c>
      <c r="O264" t="s">
        <v>265</v>
      </c>
      <c r="P264">
        <v>300</v>
      </c>
      <c r="Q264" t="s">
        <v>255</v>
      </c>
      <c r="R264" t="s">
        <v>256</v>
      </c>
      <c r="S264" t="s">
        <v>257</v>
      </c>
      <c r="T264" t="s">
        <v>258</v>
      </c>
      <c r="U264" t="s">
        <v>277</v>
      </c>
      <c r="V264" t="s">
        <v>259</v>
      </c>
      <c r="W264" t="s">
        <v>256</v>
      </c>
      <c r="X264" t="s">
        <v>278</v>
      </c>
      <c r="Y264" t="s">
        <v>283</v>
      </c>
      <c r="Z264">
        <v>6</v>
      </c>
      <c r="AA264" t="s">
        <v>262</v>
      </c>
      <c r="AB264" t="s">
        <v>240</v>
      </c>
      <c r="AD264" t="s">
        <v>279</v>
      </c>
      <c r="AE264" s="66">
        <v>45502.174004629633</v>
      </c>
    </row>
    <row r="265" spans="2:31" x14ac:dyDescent="0.3">
      <c r="B265">
        <v>246847</v>
      </c>
      <c r="C265" t="s">
        <v>683</v>
      </c>
      <c r="D265" t="s">
        <v>245</v>
      </c>
      <c r="E265" t="s">
        <v>246</v>
      </c>
      <c r="F265" t="s">
        <v>684</v>
      </c>
      <c r="G265" t="s">
        <v>685</v>
      </c>
      <c r="H265" t="s">
        <v>706</v>
      </c>
      <c r="I265" t="s">
        <v>705</v>
      </c>
      <c r="J265" t="s">
        <v>296</v>
      </c>
      <c r="K265" t="s">
        <v>251</v>
      </c>
      <c r="L265" t="s">
        <v>269</v>
      </c>
      <c r="M265" t="s">
        <v>256</v>
      </c>
      <c r="N265" t="s">
        <v>253</v>
      </c>
      <c r="O265" t="s">
        <v>265</v>
      </c>
      <c r="P265">
        <v>250</v>
      </c>
      <c r="Q265" t="s">
        <v>255</v>
      </c>
      <c r="R265" t="s">
        <v>256</v>
      </c>
      <c r="S265" t="s">
        <v>257</v>
      </c>
      <c r="T265" t="s">
        <v>258</v>
      </c>
      <c r="U265" t="s">
        <v>277</v>
      </c>
      <c r="V265" t="s">
        <v>259</v>
      </c>
      <c r="W265" t="s">
        <v>256</v>
      </c>
      <c r="X265" t="s">
        <v>278</v>
      </c>
      <c r="Y265" t="s">
        <v>261</v>
      </c>
      <c r="Z265">
        <v>5</v>
      </c>
      <c r="AA265" t="s">
        <v>262</v>
      </c>
      <c r="AB265" t="s">
        <v>240</v>
      </c>
      <c r="AD265" t="s">
        <v>279</v>
      </c>
      <c r="AE265" s="66">
        <v>45502.173252314817</v>
      </c>
    </row>
    <row r="266" spans="2:31" x14ac:dyDescent="0.3">
      <c r="B266">
        <v>246846</v>
      </c>
      <c r="C266" t="s">
        <v>683</v>
      </c>
      <c r="D266" t="s">
        <v>245</v>
      </c>
      <c r="E266" t="s">
        <v>246</v>
      </c>
      <c r="F266" t="s">
        <v>684</v>
      </c>
      <c r="G266" t="s">
        <v>685</v>
      </c>
      <c r="H266" t="s">
        <v>707</v>
      </c>
      <c r="I266" t="s">
        <v>705</v>
      </c>
      <c r="J266" t="s">
        <v>296</v>
      </c>
      <c r="K266" t="s">
        <v>251</v>
      </c>
      <c r="L266" t="s">
        <v>269</v>
      </c>
      <c r="M266" t="s">
        <v>256</v>
      </c>
      <c r="N266" t="s">
        <v>253</v>
      </c>
      <c r="O266" t="s">
        <v>265</v>
      </c>
      <c r="P266">
        <v>250</v>
      </c>
      <c r="Q266" t="s">
        <v>255</v>
      </c>
      <c r="R266" t="s">
        <v>256</v>
      </c>
      <c r="S266" t="s">
        <v>257</v>
      </c>
      <c r="T266" t="s">
        <v>258</v>
      </c>
      <c r="U266" t="s">
        <v>277</v>
      </c>
      <c r="V266" t="s">
        <v>259</v>
      </c>
      <c r="W266" t="s">
        <v>256</v>
      </c>
      <c r="X266" t="s">
        <v>278</v>
      </c>
      <c r="Y266" t="s">
        <v>261</v>
      </c>
      <c r="Z266">
        <v>5</v>
      </c>
      <c r="AA266" t="s">
        <v>262</v>
      </c>
      <c r="AB266" t="s">
        <v>240</v>
      </c>
      <c r="AD266" t="s">
        <v>279</v>
      </c>
      <c r="AE266" s="66">
        <v>45502.171180555553</v>
      </c>
    </row>
    <row r="267" spans="2:31" x14ac:dyDescent="0.3">
      <c r="B267">
        <v>246845</v>
      </c>
      <c r="C267" t="s">
        <v>683</v>
      </c>
      <c r="D267" t="s">
        <v>245</v>
      </c>
      <c r="E267" t="s">
        <v>246</v>
      </c>
      <c r="F267" t="s">
        <v>684</v>
      </c>
      <c r="G267" t="s">
        <v>685</v>
      </c>
      <c r="H267" t="s">
        <v>708</v>
      </c>
      <c r="I267" t="s">
        <v>705</v>
      </c>
      <c r="J267" t="s">
        <v>296</v>
      </c>
      <c r="K267" t="s">
        <v>251</v>
      </c>
      <c r="L267" t="s">
        <v>269</v>
      </c>
      <c r="M267" t="s">
        <v>256</v>
      </c>
      <c r="N267" t="s">
        <v>253</v>
      </c>
      <c r="O267" t="s">
        <v>265</v>
      </c>
      <c r="P267">
        <v>250</v>
      </c>
      <c r="Q267" t="s">
        <v>255</v>
      </c>
      <c r="R267" t="s">
        <v>256</v>
      </c>
      <c r="S267" t="s">
        <v>257</v>
      </c>
      <c r="T267" t="s">
        <v>258</v>
      </c>
      <c r="U267" t="s">
        <v>277</v>
      </c>
      <c r="V267" t="s">
        <v>259</v>
      </c>
      <c r="W267" t="s">
        <v>256</v>
      </c>
      <c r="X267" t="s">
        <v>278</v>
      </c>
      <c r="Y267" t="s">
        <v>270</v>
      </c>
      <c r="Z267">
        <v>5</v>
      </c>
      <c r="AA267" t="s">
        <v>262</v>
      </c>
      <c r="AB267" t="s">
        <v>240</v>
      </c>
      <c r="AD267" t="s">
        <v>279</v>
      </c>
      <c r="AE267" s="66">
        <v>45502.170324074075</v>
      </c>
    </row>
    <row r="268" spans="2:31" x14ac:dyDescent="0.3">
      <c r="B268">
        <v>246844</v>
      </c>
      <c r="C268" t="s">
        <v>683</v>
      </c>
      <c r="D268" t="s">
        <v>245</v>
      </c>
      <c r="E268" t="s">
        <v>246</v>
      </c>
      <c r="F268" t="s">
        <v>684</v>
      </c>
      <c r="G268" t="s">
        <v>685</v>
      </c>
      <c r="H268" t="s">
        <v>709</v>
      </c>
      <c r="I268" t="s">
        <v>705</v>
      </c>
      <c r="J268" t="s">
        <v>296</v>
      </c>
      <c r="K268" t="s">
        <v>251</v>
      </c>
      <c r="L268" t="s">
        <v>269</v>
      </c>
      <c r="M268" t="s">
        <v>256</v>
      </c>
      <c r="N268" t="s">
        <v>253</v>
      </c>
      <c r="O268" t="s">
        <v>265</v>
      </c>
      <c r="P268">
        <v>250</v>
      </c>
      <c r="Q268" t="s">
        <v>255</v>
      </c>
      <c r="R268" t="s">
        <v>256</v>
      </c>
      <c r="S268" t="s">
        <v>257</v>
      </c>
      <c r="T268" t="s">
        <v>258</v>
      </c>
      <c r="U268" t="s">
        <v>277</v>
      </c>
      <c r="V268" t="s">
        <v>259</v>
      </c>
      <c r="W268" t="s">
        <v>256</v>
      </c>
      <c r="X268" t="s">
        <v>278</v>
      </c>
      <c r="Y268" t="s">
        <v>261</v>
      </c>
      <c r="Z268">
        <v>5</v>
      </c>
      <c r="AA268" t="s">
        <v>262</v>
      </c>
      <c r="AB268" t="s">
        <v>240</v>
      </c>
      <c r="AD268" t="s">
        <v>279</v>
      </c>
      <c r="AE268" s="66">
        <v>45502.167928240742</v>
      </c>
    </row>
    <row r="269" spans="2:31" x14ac:dyDescent="0.3">
      <c r="B269">
        <v>246843</v>
      </c>
      <c r="C269" t="s">
        <v>683</v>
      </c>
      <c r="D269" t="s">
        <v>245</v>
      </c>
      <c r="E269" t="s">
        <v>246</v>
      </c>
      <c r="F269" t="s">
        <v>684</v>
      </c>
      <c r="G269" t="s">
        <v>685</v>
      </c>
      <c r="H269" t="s">
        <v>710</v>
      </c>
      <c r="I269" t="s">
        <v>705</v>
      </c>
      <c r="J269" t="s">
        <v>296</v>
      </c>
      <c r="K269" t="s">
        <v>251</v>
      </c>
      <c r="L269" t="s">
        <v>269</v>
      </c>
      <c r="M269" t="s">
        <v>256</v>
      </c>
      <c r="N269" t="s">
        <v>253</v>
      </c>
      <c r="O269" t="s">
        <v>265</v>
      </c>
      <c r="P269">
        <v>300</v>
      </c>
      <c r="Q269" t="s">
        <v>255</v>
      </c>
      <c r="R269" t="s">
        <v>256</v>
      </c>
      <c r="S269" t="s">
        <v>257</v>
      </c>
      <c r="T269" t="s">
        <v>258</v>
      </c>
      <c r="U269" t="s">
        <v>277</v>
      </c>
      <c r="V269" t="s">
        <v>259</v>
      </c>
      <c r="W269" t="s">
        <v>256</v>
      </c>
      <c r="X269" t="s">
        <v>278</v>
      </c>
      <c r="Y269" t="s">
        <v>261</v>
      </c>
      <c r="Z269">
        <v>5</v>
      </c>
      <c r="AA269" t="s">
        <v>262</v>
      </c>
      <c r="AB269" t="s">
        <v>240</v>
      </c>
      <c r="AD269" t="s">
        <v>279</v>
      </c>
      <c r="AE269" s="66">
        <v>45502.164340277777</v>
      </c>
    </row>
    <row r="270" spans="2:31" x14ac:dyDescent="0.3">
      <c r="B270">
        <v>246842</v>
      </c>
      <c r="C270" t="s">
        <v>683</v>
      </c>
      <c r="D270" t="s">
        <v>245</v>
      </c>
      <c r="E270" t="s">
        <v>246</v>
      </c>
      <c r="F270" t="s">
        <v>684</v>
      </c>
      <c r="G270" t="s">
        <v>685</v>
      </c>
      <c r="H270" t="s">
        <v>711</v>
      </c>
      <c r="I270" t="s">
        <v>705</v>
      </c>
      <c r="J270" t="s">
        <v>296</v>
      </c>
      <c r="K270" t="s">
        <v>251</v>
      </c>
      <c r="L270" t="s">
        <v>269</v>
      </c>
      <c r="M270" t="s">
        <v>256</v>
      </c>
      <c r="N270" t="s">
        <v>253</v>
      </c>
      <c r="O270" t="s">
        <v>265</v>
      </c>
      <c r="P270">
        <v>250</v>
      </c>
      <c r="Q270" t="s">
        <v>255</v>
      </c>
      <c r="R270" t="s">
        <v>256</v>
      </c>
      <c r="S270" t="s">
        <v>257</v>
      </c>
      <c r="T270" t="s">
        <v>258</v>
      </c>
      <c r="U270" t="s">
        <v>277</v>
      </c>
      <c r="V270" t="s">
        <v>259</v>
      </c>
      <c r="W270" t="s">
        <v>256</v>
      </c>
      <c r="X270" t="s">
        <v>278</v>
      </c>
      <c r="Y270" t="s">
        <v>270</v>
      </c>
      <c r="Z270">
        <v>6</v>
      </c>
      <c r="AA270" t="s">
        <v>262</v>
      </c>
      <c r="AB270" t="s">
        <v>240</v>
      </c>
      <c r="AD270" t="s">
        <v>279</v>
      </c>
      <c r="AE270" s="66">
        <v>45502.161400462966</v>
      </c>
    </row>
    <row r="271" spans="2:31" x14ac:dyDescent="0.3">
      <c r="B271">
        <v>246841</v>
      </c>
      <c r="C271" t="s">
        <v>683</v>
      </c>
      <c r="D271" t="s">
        <v>245</v>
      </c>
      <c r="E271" t="s">
        <v>246</v>
      </c>
      <c r="F271" t="s">
        <v>684</v>
      </c>
      <c r="G271" t="s">
        <v>685</v>
      </c>
      <c r="H271" t="s">
        <v>712</v>
      </c>
      <c r="I271" t="s">
        <v>713</v>
      </c>
      <c r="J271" t="s">
        <v>296</v>
      </c>
      <c r="K271" t="s">
        <v>251</v>
      </c>
      <c r="L271" t="s">
        <v>269</v>
      </c>
      <c r="M271" t="s">
        <v>256</v>
      </c>
      <c r="N271" t="s">
        <v>253</v>
      </c>
      <c r="O271" t="s">
        <v>265</v>
      </c>
      <c r="P271">
        <v>250</v>
      </c>
      <c r="Q271" t="s">
        <v>255</v>
      </c>
      <c r="R271" t="s">
        <v>256</v>
      </c>
      <c r="S271" t="s">
        <v>257</v>
      </c>
      <c r="T271" t="s">
        <v>258</v>
      </c>
      <c r="U271" t="s">
        <v>277</v>
      </c>
      <c r="V271" t="s">
        <v>259</v>
      </c>
      <c r="W271" t="s">
        <v>256</v>
      </c>
      <c r="X271" t="s">
        <v>278</v>
      </c>
      <c r="Y271" t="s">
        <v>297</v>
      </c>
      <c r="Z271">
        <v>5</v>
      </c>
      <c r="AA271" t="s">
        <v>262</v>
      </c>
      <c r="AB271" t="s">
        <v>240</v>
      </c>
      <c r="AD271" t="s">
        <v>279</v>
      </c>
      <c r="AE271" s="66">
        <v>45502.160462962966</v>
      </c>
    </row>
    <row r="272" spans="2:31" x14ac:dyDescent="0.3">
      <c r="B272">
        <v>98213</v>
      </c>
      <c r="C272" t="s">
        <v>714</v>
      </c>
      <c r="D272" t="s">
        <v>245</v>
      </c>
      <c r="E272" t="s">
        <v>246</v>
      </c>
      <c r="F272" t="s">
        <v>95</v>
      </c>
      <c r="G272" t="s">
        <v>715</v>
      </c>
      <c r="H272" t="s">
        <v>716</v>
      </c>
      <c r="I272" t="s">
        <v>717</v>
      </c>
      <c r="J272" t="s">
        <v>276</v>
      </c>
      <c r="K272" t="s">
        <v>718</v>
      </c>
      <c r="L272">
        <v>3</v>
      </c>
      <c r="M272" t="s">
        <v>252</v>
      </c>
      <c r="N272" t="s">
        <v>325</v>
      </c>
      <c r="O272" t="s">
        <v>507</v>
      </c>
      <c r="P272">
        <v>30</v>
      </c>
      <c r="Q272" t="s">
        <v>255</v>
      </c>
      <c r="R272" t="s">
        <v>252</v>
      </c>
      <c r="S272" t="s">
        <v>493</v>
      </c>
      <c r="T272" t="s">
        <v>388</v>
      </c>
      <c r="U272" t="s">
        <v>277</v>
      </c>
      <c r="V272" t="s">
        <v>494</v>
      </c>
      <c r="W272" t="s">
        <v>252</v>
      </c>
      <c r="X272" t="s">
        <v>260</v>
      </c>
      <c r="Y272" t="s">
        <v>270</v>
      </c>
      <c r="Z272">
        <v>4</v>
      </c>
      <c r="AA272" t="s">
        <v>262</v>
      </c>
      <c r="AB272" t="s">
        <v>486</v>
      </c>
      <c r="AD272" t="s">
        <v>719</v>
      </c>
      <c r="AE272" s="66">
        <v>45092.069108796299</v>
      </c>
    </row>
    <row r="273" spans="2:31" x14ac:dyDescent="0.3">
      <c r="B273">
        <v>98202</v>
      </c>
      <c r="C273" t="s">
        <v>714</v>
      </c>
      <c r="D273" t="s">
        <v>245</v>
      </c>
      <c r="E273" t="s">
        <v>246</v>
      </c>
      <c r="F273" t="s">
        <v>95</v>
      </c>
      <c r="G273" t="s">
        <v>715</v>
      </c>
      <c r="H273" t="s">
        <v>720</v>
      </c>
      <c r="I273" t="s">
        <v>721</v>
      </c>
      <c r="J273" t="s">
        <v>276</v>
      </c>
      <c r="K273" t="s">
        <v>718</v>
      </c>
      <c r="L273" t="s">
        <v>269</v>
      </c>
      <c r="M273" t="s">
        <v>252</v>
      </c>
      <c r="N273" t="s">
        <v>366</v>
      </c>
      <c r="O273" t="s">
        <v>265</v>
      </c>
      <c r="P273">
        <v>20</v>
      </c>
      <c r="Q273" t="s">
        <v>255</v>
      </c>
      <c r="R273" t="s">
        <v>252</v>
      </c>
      <c r="S273" t="s">
        <v>471</v>
      </c>
      <c r="T273" t="s">
        <v>447</v>
      </c>
      <c r="U273" t="s">
        <v>277</v>
      </c>
      <c r="V273" t="s">
        <v>494</v>
      </c>
      <c r="W273" t="s">
        <v>252</v>
      </c>
      <c r="X273" t="s">
        <v>260</v>
      </c>
      <c r="Y273" t="s">
        <v>261</v>
      </c>
      <c r="Z273">
        <v>3</v>
      </c>
      <c r="AA273" t="s">
        <v>411</v>
      </c>
      <c r="AB273" t="s">
        <v>486</v>
      </c>
      <c r="AD273" t="s">
        <v>722</v>
      </c>
      <c r="AE273" s="66">
        <v>45092.066099537034</v>
      </c>
    </row>
    <row r="274" spans="2:31" x14ac:dyDescent="0.3">
      <c r="B274">
        <v>98169</v>
      </c>
      <c r="C274" t="s">
        <v>714</v>
      </c>
      <c r="D274" t="s">
        <v>245</v>
      </c>
      <c r="E274" t="s">
        <v>246</v>
      </c>
      <c r="F274" t="s">
        <v>95</v>
      </c>
      <c r="G274" t="s">
        <v>715</v>
      </c>
      <c r="H274" t="s">
        <v>723</v>
      </c>
      <c r="I274" t="s">
        <v>724</v>
      </c>
      <c r="J274" t="s">
        <v>296</v>
      </c>
      <c r="K274" t="s">
        <v>718</v>
      </c>
      <c r="L274">
        <v>1</v>
      </c>
      <c r="M274" t="s">
        <v>252</v>
      </c>
      <c r="N274" t="s">
        <v>325</v>
      </c>
      <c r="O274" t="s">
        <v>507</v>
      </c>
      <c r="P274">
        <v>30</v>
      </c>
      <c r="Q274" t="s">
        <v>255</v>
      </c>
      <c r="R274" t="s">
        <v>256</v>
      </c>
      <c r="S274" t="s">
        <v>493</v>
      </c>
      <c r="T274" t="s">
        <v>388</v>
      </c>
      <c r="U274" t="s">
        <v>277</v>
      </c>
      <c r="V274" t="s">
        <v>494</v>
      </c>
      <c r="W274" t="s">
        <v>256</v>
      </c>
      <c r="X274" t="s">
        <v>260</v>
      </c>
      <c r="Y274" t="s">
        <v>270</v>
      </c>
      <c r="Z274">
        <v>5</v>
      </c>
      <c r="AA274" t="s">
        <v>262</v>
      </c>
      <c r="AB274" t="s">
        <v>486</v>
      </c>
      <c r="AD274" t="s">
        <v>719</v>
      </c>
      <c r="AE274" s="66">
        <v>45092.060069444444</v>
      </c>
    </row>
    <row r="275" spans="2:31" x14ac:dyDescent="0.3">
      <c r="B275">
        <v>98162</v>
      </c>
      <c r="C275" t="s">
        <v>714</v>
      </c>
      <c r="D275" t="s">
        <v>245</v>
      </c>
      <c r="E275" t="s">
        <v>246</v>
      </c>
      <c r="F275" t="s">
        <v>95</v>
      </c>
      <c r="G275" t="s">
        <v>715</v>
      </c>
      <c r="H275" t="s">
        <v>725</v>
      </c>
      <c r="I275" t="s">
        <v>726</v>
      </c>
      <c r="J275" t="s">
        <v>296</v>
      </c>
      <c r="K275" t="s">
        <v>718</v>
      </c>
      <c r="L275">
        <v>1</v>
      </c>
      <c r="M275" t="s">
        <v>252</v>
      </c>
      <c r="N275" t="s">
        <v>366</v>
      </c>
      <c r="O275" t="s">
        <v>507</v>
      </c>
      <c r="P275">
        <v>15</v>
      </c>
      <c r="Q275" t="s">
        <v>255</v>
      </c>
      <c r="R275" t="s">
        <v>252</v>
      </c>
      <c r="S275" t="s">
        <v>493</v>
      </c>
      <c r="T275" t="s">
        <v>388</v>
      </c>
      <c r="U275" t="s">
        <v>277</v>
      </c>
      <c r="V275" t="s">
        <v>494</v>
      </c>
      <c r="W275" t="s">
        <v>252</v>
      </c>
      <c r="X275" t="s">
        <v>260</v>
      </c>
      <c r="Y275" t="s">
        <v>261</v>
      </c>
      <c r="Z275">
        <v>3</v>
      </c>
      <c r="AA275" t="s">
        <v>411</v>
      </c>
      <c r="AB275" t="s">
        <v>486</v>
      </c>
      <c r="AD275" t="s">
        <v>722</v>
      </c>
      <c r="AE275" s="66">
        <v>45092.058425925927</v>
      </c>
    </row>
    <row r="276" spans="2:31" x14ac:dyDescent="0.3">
      <c r="B276">
        <v>98145</v>
      </c>
      <c r="C276" t="s">
        <v>714</v>
      </c>
      <c r="D276" t="s">
        <v>245</v>
      </c>
      <c r="E276" t="s">
        <v>246</v>
      </c>
      <c r="F276" t="s">
        <v>95</v>
      </c>
      <c r="G276" t="s">
        <v>715</v>
      </c>
      <c r="H276" t="s">
        <v>727</v>
      </c>
      <c r="I276" t="s">
        <v>724</v>
      </c>
      <c r="J276" t="s">
        <v>296</v>
      </c>
      <c r="K276" t="s">
        <v>718</v>
      </c>
      <c r="L276">
        <v>1</v>
      </c>
      <c r="M276" t="s">
        <v>252</v>
      </c>
      <c r="N276" t="s">
        <v>325</v>
      </c>
      <c r="O276" t="s">
        <v>507</v>
      </c>
      <c r="P276">
        <v>25</v>
      </c>
      <c r="Q276" t="s">
        <v>255</v>
      </c>
      <c r="R276" t="s">
        <v>252</v>
      </c>
      <c r="S276" t="s">
        <v>493</v>
      </c>
      <c r="T276" t="s">
        <v>388</v>
      </c>
      <c r="U276" t="s">
        <v>277</v>
      </c>
      <c r="V276" t="s">
        <v>494</v>
      </c>
      <c r="W276" t="s">
        <v>252</v>
      </c>
      <c r="X276" t="s">
        <v>260</v>
      </c>
      <c r="Y276" t="s">
        <v>270</v>
      </c>
      <c r="Z276">
        <v>4</v>
      </c>
      <c r="AA276" t="s">
        <v>262</v>
      </c>
      <c r="AB276" t="s">
        <v>486</v>
      </c>
      <c r="AD276" t="s">
        <v>719</v>
      </c>
      <c r="AE276" s="66">
        <v>45092.054606481484</v>
      </c>
    </row>
    <row r="277" spans="2:31" x14ac:dyDescent="0.3">
      <c r="B277">
        <v>98138</v>
      </c>
      <c r="C277" t="s">
        <v>714</v>
      </c>
      <c r="D277" t="s">
        <v>245</v>
      </c>
      <c r="E277" t="s">
        <v>246</v>
      </c>
      <c r="F277" t="s">
        <v>95</v>
      </c>
      <c r="G277" t="s">
        <v>715</v>
      </c>
      <c r="H277" t="s">
        <v>728</v>
      </c>
      <c r="I277" t="s">
        <v>726</v>
      </c>
      <c r="J277" t="s">
        <v>296</v>
      </c>
      <c r="K277" t="s">
        <v>718</v>
      </c>
      <c r="L277">
        <v>1</v>
      </c>
      <c r="M277" t="s">
        <v>252</v>
      </c>
      <c r="N277" t="s">
        <v>366</v>
      </c>
      <c r="O277" t="s">
        <v>265</v>
      </c>
      <c r="P277">
        <v>15</v>
      </c>
      <c r="Q277" t="s">
        <v>255</v>
      </c>
      <c r="R277" t="s">
        <v>252</v>
      </c>
      <c r="S277" t="s">
        <v>471</v>
      </c>
      <c r="T277" t="s">
        <v>388</v>
      </c>
      <c r="U277" t="s">
        <v>277</v>
      </c>
      <c r="V277" t="s">
        <v>494</v>
      </c>
      <c r="W277" t="s">
        <v>252</v>
      </c>
      <c r="X277" t="s">
        <v>260</v>
      </c>
      <c r="Y277" t="s">
        <v>261</v>
      </c>
      <c r="Z277">
        <v>4</v>
      </c>
      <c r="AA277" t="s">
        <v>411</v>
      </c>
      <c r="AB277" t="s">
        <v>473</v>
      </c>
      <c r="AD277" t="s">
        <v>722</v>
      </c>
      <c r="AE277" s="66">
        <v>45092.053055555552</v>
      </c>
    </row>
    <row r="278" spans="2:31" x14ac:dyDescent="0.3">
      <c r="B278">
        <v>98121</v>
      </c>
      <c r="C278" t="s">
        <v>714</v>
      </c>
      <c r="D278" t="s">
        <v>245</v>
      </c>
      <c r="E278" t="s">
        <v>246</v>
      </c>
      <c r="F278" t="s">
        <v>95</v>
      </c>
      <c r="G278" t="s">
        <v>715</v>
      </c>
      <c r="H278" t="s">
        <v>729</v>
      </c>
      <c r="I278" t="s">
        <v>724</v>
      </c>
      <c r="J278" t="s">
        <v>296</v>
      </c>
      <c r="K278" t="s">
        <v>718</v>
      </c>
      <c r="L278">
        <v>1</v>
      </c>
      <c r="M278" t="s">
        <v>252</v>
      </c>
      <c r="N278" t="s">
        <v>325</v>
      </c>
      <c r="O278" t="s">
        <v>507</v>
      </c>
      <c r="P278">
        <v>25</v>
      </c>
      <c r="Q278" t="s">
        <v>255</v>
      </c>
      <c r="R278" t="s">
        <v>252</v>
      </c>
      <c r="S278" t="s">
        <v>493</v>
      </c>
      <c r="T278" t="s">
        <v>388</v>
      </c>
      <c r="U278" t="s">
        <v>277</v>
      </c>
      <c r="V278" t="s">
        <v>494</v>
      </c>
      <c r="W278" t="s">
        <v>252</v>
      </c>
      <c r="X278" t="s">
        <v>260</v>
      </c>
      <c r="Y278" t="s">
        <v>270</v>
      </c>
      <c r="Z278">
        <v>4</v>
      </c>
      <c r="AA278" t="s">
        <v>548</v>
      </c>
      <c r="AB278" t="s">
        <v>486</v>
      </c>
      <c r="AD278" t="s">
        <v>719</v>
      </c>
      <c r="AE278" s="66">
        <v>45092.048831018517</v>
      </c>
    </row>
    <row r="279" spans="2:31" x14ac:dyDescent="0.3">
      <c r="B279">
        <v>98110</v>
      </c>
      <c r="C279" t="s">
        <v>714</v>
      </c>
      <c r="D279" t="s">
        <v>245</v>
      </c>
      <c r="E279" t="s">
        <v>246</v>
      </c>
      <c r="F279" t="s">
        <v>95</v>
      </c>
      <c r="G279" t="s">
        <v>715</v>
      </c>
      <c r="H279" t="s">
        <v>730</v>
      </c>
      <c r="I279" t="s">
        <v>731</v>
      </c>
      <c r="J279" t="s">
        <v>296</v>
      </c>
      <c r="K279" t="s">
        <v>718</v>
      </c>
      <c r="L279">
        <v>1</v>
      </c>
      <c r="M279" t="s">
        <v>252</v>
      </c>
      <c r="N279" t="s">
        <v>366</v>
      </c>
      <c r="O279" t="s">
        <v>507</v>
      </c>
      <c r="P279">
        <v>15</v>
      </c>
      <c r="Q279" t="s">
        <v>255</v>
      </c>
      <c r="R279" t="s">
        <v>252</v>
      </c>
      <c r="S279" t="s">
        <v>493</v>
      </c>
      <c r="T279" t="s">
        <v>388</v>
      </c>
      <c r="U279" t="s">
        <v>277</v>
      </c>
      <c r="V279" t="s">
        <v>494</v>
      </c>
      <c r="W279" t="s">
        <v>252</v>
      </c>
      <c r="X279" t="s">
        <v>260</v>
      </c>
      <c r="Y279" t="s">
        <v>261</v>
      </c>
      <c r="Z279">
        <v>3</v>
      </c>
      <c r="AA279" t="s">
        <v>411</v>
      </c>
      <c r="AB279" t="s">
        <v>473</v>
      </c>
      <c r="AD279" t="s">
        <v>722</v>
      </c>
      <c r="AE279" s="66">
        <v>45092.046805555554</v>
      </c>
    </row>
    <row r="280" spans="2:31" x14ac:dyDescent="0.3">
      <c r="B280">
        <v>98096</v>
      </c>
      <c r="C280" t="s">
        <v>714</v>
      </c>
      <c r="D280" t="s">
        <v>245</v>
      </c>
      <c r="E280" t="s">
        <v>246</v>
      </c>
      <c r="F280" t="s">
        <v>95</v>
      </c>
      <c r="G280" t="s">
        <v>715</v>
      </c>
      <c r="H280" t="s">
        <v>732</v>
      </c>
      <c r="I280" t="s">
        <v>724</v>
      </c>
      <c r="J280" t="s">
        <v>296</v>
      </c>
      <c r="K280" t="s">
        <v>718</v>
      </c>
      <c r="L280">
        <v>1</v>
      </c>
      <c r="M280" t="s">
        <v>252</v>
      </c>
      <c r="N280" t="s">
        <v>325</v>
      </c>
      <c r="O280" t="s">
        <v>507</v>
      </c>
      <c r="P280">
        <v>35</v>
      </c>
      <c r="Q280" t="s">
        <v>255</v>
      </c>
      <c r="R280" t="s">
        <v>256</v>
      </c>
      <c r="S280" t="s">
        <v>493</v>
      </c>
      <c r="T280" t="s">
        <v>388</v>
      </c>
      <c r="U280" t="s">
        <v>277</v>
      </c>
      <c r="V280" t="s">
        <v>494</v>
      </c>
      <c r="W280" t="s">
        <v>252</v>
      </c>
      <c r="X280" t="s">
        <v>260</v>
      </c>
      <c r="Y280" t="s">
        <v>270</v>
      </c>
      <c r="Z280">
        <v>3</v>
      </c>
      <c r="AA280" t="s">
        <v>262</v>
      </c>
      <c r="AB280" t="s">
        <v>473</v>
      </c>
      <c r="AD280" t="s">
        <v>719</v>
      </c>
      <c r="AE280" s="66">
        <v>45092.044398148151</v>
      </c>
    </row>
    <row r="281" spans="2:31" x14ac:dyDescent="0.3">
      <c r="B281">
        <v>98083</v>
      </c>
      <c r="C281" t="s">
        <v>714</v>
      </c>
      <c r="D281" t="s">
        <v>245</v>
      </c>
      <c r="E281" t="s">
        <v>246</v>
      </c>
      <c r="F281" t="s">
        <v>95</v>
      </c>
      <c r="G281" t="s">
        <v>715</v>
      </c>
      <c r="H281" t="s">
        <v>733</v>
      </c>
      <c r="I281" t="s">
        <v>734</v>
      </c>
      <c r="J281" t="s">
        <v>296</v>
      </c>
      <c r="K281" t="s">
        <v>718</v>
      </c>
      <c r="L281">
        <v>1</v>
      </c>
      <c r="M281" t="s">
        <v>252</v>
      </c>
      <c r="N281" t="s">
        <v>366</v>
      </c>
      <c r="O281" t="s">
        <v>265</v>
      </c>
      <c r="P281">
        <v>20</v>
      </c>
      <c r="Q281" t="s">
        <v>255</v>
      </c>
      <c r="R281" t="s">
        <v>252</v>
      </c>
      <c r="S281" t="s">
        <v>493</v>
      </c>
      <c r="T281" t="s">
        <v>388</v>
      </c>
      <c r="U281" t="s">
        <v>277</v>
      </c>
      <c r="V281" t="s">
        <v>494</v>
      </c>
      <c r="W281" t="s">
        <v>252</v>
      </c>
      <c r="X281" t="s">
        <v>260</v>
      </c>
      <c r="Y281" t="s">
        <v>261</v>
      </c>
      <c r="Z281">
        <v>2</v>
      </c>
      <c r="AA281" t="s">
        <v>411</v>
      </c>
      <c r="AB281" t="s">
        <v>486</v>
      </c>
      <c r="AD281" t="s">
        <v>722</v>
      </c>
      <c r="AE281" s="66">
        <v>45092.041678240741</v>
      </c>
    </row>
    <row r="282" spans="2:31" x14ac:dyDescent="0.3">
      <c r="B282">
        <v>97827</v>
      </c>
      <c r="C282" t="s">
        <v>714</v>
      </c>
      <c r="D282" t="s">
        <v>245</v>
      </c>
      <c r="E282" t="s">
        <v>246</v>
      </c>
      <c r="F282" t="s">
        <v>95</v>
      </c>
      <c r="G282" t="s">
        <v>715</v>
      </c>
      <c r="H282" t="s">
        <v>735</v>
      </c>
      <c r="I282" t="s">
        <v>724</v>
      </c>
      <c r="J282" t="s">
        <v>296</v>
      </c>
      <c r="K282" t="s">
        <v>251</v>
      </c>
      <c r="L282">
        <v>0</v>
      </c>
      <c r="M282" t="s">
        <v>252</v>
      </c>
      <c r="N282" t="s">
        <v>325</v>
      </c>
      <c r="O282" t="s">
        <v>507</v>
      </c>
      <c r="P282">
        <v>0</v>
      </c>
      <c r="Q282" t="s">
        <v>255</v>
      </c>
      <c r="R282" t="s">
        <v>256</v>
      </c>
      <c r="S282" t="s">
        <v>736</v>
      </c>
      <c r="T282" t="s">
        <v>447</v>
      </c>
      <c r="U282" t="s">
        <v>277</v>
      </c>
      <c r="V282" t="s">
        <v>494</v>
      </c>
      <c r="W282" t="s">
        <v>256</v>
      </c>
      <c r="X282" t="s">
        <v>737</v>
      </c>
      <c r="Y282" t="s">
        <v>283</v>
      </c>
      <c r="Z282">
        <v>1</v>
      </c>
      <c r="AA282" t="s">
        <v>411</v>
      </c>
      <c r="AB282" t="s">
        <v>486</v>
      </c>
      <c r="AD282" t="s">
        <v>719</v>
      </c>
      <c r="AE282" s="66">
        <v>45092.501377314817</v>
      </c>
    </row>
    <row r="283" spans="2:31" x14ac:dyDescent="0.3">
      <c r="B283">
        <v>97810</v>
      </c>
      <c r="C283" t="s">
        <v>714</v>
      </c>
      <c r="D283" t="s">
        <v>245</v>
      </c>
      <c r="E283" t="s">
        <v>246</v>
      </c>
      <c r="F283" t="s">
        <v>95</v>
      </c>
      <c r="G283" t="s">
        <v>715</v>
      </c>
      <c r="H283" t="s">
        <v>738</v>
      </c>
      <c r="I283" t="s">
        <v>724</v>
      </c>
      <c r="J283" t="s">
        <v>296</v>
      </c>
      <c r="K283" t="s">
        <v>718</v>
      </c>
      <c r="L283">
        <v>2</v>
      </c>
      <c r="M283" t="s">
        <v>252</v>
      </c>
      <c r="N283" t="s">
        <v>325</v>
      </c>
      <c r="O283" t="s">
        <v>507</v>
      </c>
      <c r="P283">
        <v>20</v>
      </c>
      <c r="Q283" t="s">
        <v>255</v>
      </c>
      <c r="R283" t="s">
        <v>252</v>
      </c>
      <c r="S283" t="s">
        <v>493</v>
      </c>
      <c r="T283" t="s">
        <v>388</v>
      </c>
      <c r="U283" t="s">
        <v>277</v>
      </c>
      <c r="V283" t="s">
        <v>494</v>
      </c>
      <c r="W283" t="s">
        <v>252</v>
      </c>
      <c r="X283" t="s">
        <v>576</v>
      </c>
      <c r="Y283" t="s">
        <v>270</v>
      </c>
      <c r="Z283">
        <v>4</v>
      </c>
      <c r="AA283" t="s">
        <v>411</v>
      </c>
      <c r="AB283" t="s">
        <v>486</v>
      </c>
      <c r="AD283" t="s">
        <v>719</v>
      </c>
      <c r="AE283" s="66">
        <v>45092.499409722222</v>
      </c>
    </row>
    <row r="284" spans="2:31" x14ac:dyDescent="0.3">
      <c r="B284">
        <v>97801</v>
      </c>
      <c r="C284" t="s">
        <v>714</v>
      </c>
      <c r="D284" t="s">
        <v>245</v>
      </c>
      <c r="E284" t="s">
        <v>246</v>
      </c>
      <c r="F284" t="s">
        <v>95</v>
      </c>
      <c r="G284" t="s">
        <v>715</v>
      </c>
      <c r="H284" t="s">
        <v>739</v>
      </c>
      <c r="I284" t="s">
        <v>724</v>
      </c>
      <c r="J284" t="s">
        <v>296</v>
      </c>
      <c r="K284" t="s">
        <v>718</v>
      </c>
      <c r="L284">
        <v>2</v>
      </c>
      <c r="M284" t="s">
        <v>252</v>
      </c>
      <c r="N284" t="s">
        <v>325</v>
      </c>
      <c r="O284" t="s">
        <v>507</v>
      </c>
      <c r="P284">
        <v>20</v>
      </c>
      <c r="Q284" t="s">
        <v>255</v>
      </c>
      <c r="R284" t="s">
        <v>252</v>
      </c>
      <c r="S284" t="s">
        <v>493</v>
      </c>
      <c r="T284" t="s">
        <v>388</v>
      </c>
      <c r="U284" t="s">
        <v>277</v>
      </c>
      <c r="V284" t="s">
        <v>494</v>
      </c>
      <c r="W284" t="s">
        <v>252</v>
      </c>
      <c r="X284" t="s">
        <v>260</v>
      </c>
      <c r="Y284" t="s">
        <v>270</v>
      </c>
      <c r="Z284">
        <v>3</v>
      </c>
      <c r="AA284" t="s">
        <v>411</v>
      </c>
      <c r="AB284" t="s">
        <v>486</v>
      </c>
      <c r="AD284" t="s">
        <v>719</v>
      </c>
      <c r="AE284" s="66">
        <v>45092.498124999998</v>
      </c>
    </row>
    <row r="285" spans="2:31" x14ac:dyDescent="0.3">
      <c r="B285">
        <v>97799</v>
      </c>
      <c r="C285" t="s">
        <v>714</v>
      </c>
      <c r="D285" t="s">
        <v>245</v>
      </c>
      <c r="E285" t="s">
        <v>246</v>
      </c>
      <c r="F285" t="s">
        <v>95</v>
      </c>
      <c r="G285" t="s">
        <v>715</v>
      </c>
      <c r="H285" t="s">
        <v>740</v>
      </c>
      <c r="I285" t="s">
        <v>741</v>
      </c>
      <c r="J285" t="s">
        <v>296</v>
      </c>
      <c r="K285" t="s">
        <v>718</v>
      </c>
      <c r="L285">
        <v>2</v>
      </c>
      <c r="M285" t="s">
        <v>252</v>
      </c>
      <c r="N285" t="s">
        <v>253</v>
      </c>
      <c r="O285" t="s">
        <v>507</v>
      </c>
      <c r="P285">
        <v>10</v>
      </c>
      <c r="Q285" t="s">
        <v>255</v>
      </c>
      <c r="R285" t="s">
        <v>252</v>
      </c>
      <c r="S285" t="s">
        <v>471</v>
      </c>
      <c r="T285" t="s">
        <v>447</v>
      </c>
      <c r="U285" t="s">
        <v>277</v>
      </c>
      <c r="V285" t="s">
        <v>494</v>
      </c>
      <c r="W285" t="s">
        <v>252</v>
      </c>
      <c r="X285" t="s">
        <v>260</v>
      </c>
      <c r="Y285" t="s">
        <v>261</v>
      </c>
      <c r="Z285">
        <v>3</v>
      </c>
      <c r="AA285" t="s">
        <v>411</v>
      </c>
      <c r="AB285" t="s">
        <v>486</v>
      </c>
      <c r="AD285" t="s">
        <v>722</v>
      </c>
      <c r="AE285" s="66">
        <v>45092.497974537036</v>
      </c>
    </row>
    <row r="286" spans="2:31" x14ac:dyDescent="0.3">
      <c r="B286">
        <v>97791</v>
      </c>
      <c r="C286" t="s">
        <v>714</v>
      </c>
      <c r="D286" t="s">
        <v>245</v>
      </c>
      <c r="E286" t="s">
        <v>246</v>
      </c>
      <c r="F286" t="s">
        <v>95</v>
      </c>
      <c r="G286" t="s">
        <v>715</v>
      </c>
      <c r="H286" t="s">
        <v>742</v>
      </c>
      <c r="I286" t="s">
        <v>724</v>
      </c>
      <c r="J286" t="s">
        <v>276</v>
      </c>
      <c r="K286" t="s">
        <v>718</v>
      </c>
      <c r="L286">
        <v>2</v>
      </c>
      <c r="M286" t="s">
        <v>252</v>
      </c>
      <c r="N286" t="s">
        <v>325</v>
      </c>
      <c r="O286" t="s">
        <v>507</v>
      </c>
      <c r="P286">
        <v>20</v>
      </c>
      <c r="Q286" t="s">
        <v>255</v>
      </c>
      <c r="R286" t="s">
        <v>252</v>
      </c>
      <c r="S286" t="s">
        <v>493</v>
      </c>
      <c r="T286" t="s">
        <v>388</v>
      </c>
      <c r="U286" t="s">
        <v>277</v>
      </c>
      <c r="V286" t="s">
        <v>494</v>
      </c>
      <c r="W286" t="s">
        <v>252</v>
      </c>
      <c r="X286" t="s">
        <v>576</v>
      </c>
      <c r="Y286" t="s">
        <v>270</v>
      </c>
      <c r="Z286">
        <v>3</v>
      </c>
      <c r="AA286" t="s">
        <v>411</v>
      </c>
      <c r="AB286" t="s">
        <v>486</v>
      </c>
      <c r="AD286" t="s">
        <v>719</v>
      </c>
      <c r="AE286" s="66">
        <v>45092.496921296297</v>
      </c>
    </row>
    <row r="287" spans="2:31" x14ac:dyDescent="0.3">
      <c r="B287">
        <v>97780</v>
      </c>
      <c r="C287" t="s">
        <v>714</v>
      </c>
      <c r="D287" t="s">
        <v>245</v>
      </c>
      <c r="E287" t="s">
        <v>246</v>
      </c>
      <c r="F287" t="s">
        <v>95</v>
      </c>
      <c r="G287" t="s">
        <v>715</v>
      </c>
      <c r="H287" t="s">
        <v>743</v>
      </c>
      <c r="I287" t="s">
        <v>717</v>
      </c>
      <c r="J287" t="s">
        <v>296</v>
      </c>
      <c r="K287" t="s">
        <v>718</v>
      </c>
      <c r="L287">
        <v>0</v>
      </c>
      <c r="M287" t="s">
        <v>252</v>
      </c>
      <c r="N287" t="s">
        <v>325</v>
      </c>
      <c r="O287" t="s">
        <v>507</v>
      </c>
      <c r="P287">
        <v>30</v>
      </c>
      <c r="Q287" t="s">
        <v>255</v>
      </c>
      <c r="R287" t="s">
        <v>252</v>
      </c>
      <c r="S287" t="s">
        <v>493</v>
      </c>
      <c r="T287" t="s">
        <v>388</v>
      </c>
      <c r="U287" t="s">
        <v>277</v>
      </c>
      <c r="V287" t="s">
        <v>494</v>
      </c>
      <c r="W287" t="s">
        <v>252</v>
      </c>
      <c r="X287" t="s">
        <v>576</v>
      </c>
      <c r="Y287" t="s">
        <v>270</v>
      </c>
      <c r="Z287">
        <v>3</v>
      </c>
      <c r="AA287" t="s">
        <v>411</v>
      </c>
      <c r="AB287" t="s">
        <v>486</v>
      </c>
      <c r="AD287" t="s">
        <v>719</v>
      </c>
      <c r="AE287" s="66">
        <v>45092.494513888887</v>
      </c>
    </row>
    <row r="288" spans="2:31" x14ac:dyDescent="0.3">
      <c r="B288">
        <v>97774</v>
      </c>
      <c r="C288" t="s">
        <v>714</v>
      </c>
      <c r="D288" t="s">
        <v>245</v>
      </c>
      <c r="E288" t="s">
        <v>246</v>
      </c>
      <c r="F288" t="s">
        <v>95</v>
      </c>
      <c r="G288" t="s">
        <v>715</v>
      </c>
      <c r="H288" t="s">
        <v>744</v>
      </c>
      <c r="I288" t="s">
        <v>741</v>
      </c>
      <c r="J288" t="s">
        <v>296</v>
      </c>
      <c r="K288" t="s">
        <v>718</v>
      </c>
      <c r="L288">
        <v>3</v>
      </c>
      <c r="M288" t="s">
        <v>252</v>
      </c>
      <c r="N288" t="s">
        <v>253</v>
      </c>
      <c r="O288" t="s">
        <v>507</v>
      </c>
      <c r="P288">
        <v>15</v>
      </c>
      <c r="Q288" t="s">
        <v>255</v>
      </c>
      <c r="R288" t="s">
        <v>252</v>
      </c>
      <c r="S288" t="s">
        <v>471</v>
      </c>
      <c r="T288" t="s">
        <v>388</v>
      </c>
      <c r="U288" t="s">
        <v>277</v>
      </c>
      <c r="V288" t="s">
        <v>494</v>
      </c>
      <c r="W288" t="s">
        <v>252</v>
      </c>
      <c r="X288" t="s">
        <v>260</v>
      </c>
      <c r="Y288" t="s">
        <v>270</v>
      </c>
      <c r="Z288">
        <v>4</v>
      </c>
      <c r="AA288" t="s">
        <v>262</v>
      </c>
      <c r="AB288" t="s">
        <v>473</v>
      </c>
      <c r="AD288" t="s">
        <v>722</v>
      </c>
      <c r="AE288" s="66">
        <v>45092.494097222225</v>
      </c>
    </row>
    <row r="289" spans="2:31" x14ac:dyDescent="0.3">
      <c r="B289">
        <v>97760</v>
      </c>
      <c r="C289" t="s">
        <v>714</v>
      </c>
      <c r="D289" t="s">
        <v>245</v>
      </c>
      <c r="E289" t="s">
        <v>246</v>
      </c>
      <c r="F289" t="s">
        <v>95</v>
      </c>
      <c r="G289" t="s">
        <v>715</v>
      </c>
      <c r="H289" t="s">
        <v>745</v>
      </c>
      <c r="I289" t="s">
        <v>721</v>
      </c>
      <c r="J289" t="s">
        <v>276</v>
      </c>
      <c r="K289" t="s">
        <v>718</v>
      </c>
      <c r="L289" t="s">
        <v>269</v>
      </c>
      <c r="M289" t="s">
        <v>252</v>
      </c>
      <c r="N289" t="s">
        <v>366</v>
      </c>
      <c r="O289" t="s">
        <v>265</v>
      </c>
      <c r="P289">
        <v>20</v>
      </c>
      <c r="Q289" t="s">
        <v>255</v>
      </c>
      <c r="R289" t="s">
        <v>252</v>
      </c>
      <c r="S289" t="s">
        <v>471</v>
      </c>
      <c r="T289" t="s">
        <v>388</v>
      </c>
      <c r="U289" t="s">
        <v>277</v>
      </c>
      <c r="V289" t="s">
        <v>472</v>
      </c>
      <c r="W289" t="s">
        <v>252</v>
      </c>
      <c r="X289" t="s">
        <v>260</v>
      </c>
      <c r="Y289" t="s">
        <v>270</v>
      </c>
      <c r="Z289">
        <v>6</v>
      </c>
      <c r="AA289" t="s">
        <v>262</v>
      </c>
      <c r="AB289" t="s">
        <v>486</v>
      </c>
      <c r="AD289" t="s">
        <v>722</v>
      </c>
      <c r="AE289" s="66">
        <v>45092.49150462963</v>
      </c>
    </row>
    <row r="290" spans="2:31" x14ac:dyDescent="0.3">
      <c r="B290">
        <v>97757</v>
      </c>
      <c r="C290" t="s">
        <v>714</v>
      </c>
      <c r="D290" t="s">
        <v>245</v>
      </c>
      <c r="E290" t="s">
        <v>246</v>
      </c>
      <c r="F290" t="s">
        <v>95</v>
      </c>
      <c r="G290" t="s">
        <v>715</v>
      </c>
      <c r="H290" t="s">
        <v>746</v>
      </c>
      <c r="I290" t="s">
        <v>717</v>
      </c>
      <c r="J290" t="s">
        <v>276</v>
      </c>
      <c r="K290" t="s">
        <v>251</v>
      </c>
      <c r="L290">
        <v>4</v>
      </c>
      <c r="M290" t="s">
        <v>252</v>
      </c>
      <c r="N290" t="s">
        <v>325</v>
      </c>
      <c r="O290" t="s">
        <v>265</v>
      </c>
      <c r="P290">
        <v>20</v>
      </c>
      <c r="Q290" t="s">
        <v>255</v>
      </c>
      <c r="R290" t="s">
        <v>252</v>
      </c>
      <c r="S290" t="s">
        <v>493</v>
      </c>
      <c r="T290" t="s">
        <v>388</v>
      </c>
      <c r="U290" t="s">
        <v>277</v>
      </c>
      <c r="V290" t="s">
        <v>494</v>
      </c>
      <c r="W290" t="s">
        <v>252</v>
      </c>
      <c r="X290" t="s">
        <v>260</v>
      </c>
      <c r="Y290" t="s">
        <v>270</v>
      </c>
      <c r="Z290">
        <v>3</v>
      </c>
      <c r="AA290" t="s">
        <v>411</v>
      </c>
      <c r="AB290" t="s">
        <v>473</v>
      </c>
      <c r="AD290" t="s">
        <v>719</v>
      </c>
      <c r="AE290" s="66">
        <v>45092.490960648145</v>
      </c>
    </row>
    <row r="291" spans="2:31" x14ac:dyDescent="0.3">
      <c r="B291">
        <v>97754</v>
      </c>
      <c r="C291" t="s">
        <v>714</v>
      </c>
      <c r="D291" t="s">
        <v>245</v>
      </c>
      <c r="E291" t="s">
        <v>246</v>
      </c>
      <c r="F291" t="s">
        <v>95</v>
      </c>
      <c r="G291" t="s">
        <v>715</v>
      </c>
      <c r="H291" t="s">
        <v>747</v>
      </c>
      <c r="I291" t="s">
        <v>721</v>
      </c>
      <c r="J291" t="s">
        <v>276</v>
      </c>
      <c r="K291" t="s">
        <v>718</v>
      </c>
      <c r="L291" t="s">
        <v>269</v>
      </c>
      <c r="M291" t="s">
        <v>252</v>
      </c>
      <c r="N291" t="s">
        <v>366</v>
      </c>
      <c r="O291" t="s">
        <v>265</v>
      </c>
      <c r="P291">
        <v>20</v>
      </c>
      <c r="Q291" t="s">
        <v>255</v>
      </c>
      <c r="R291" t="s">
        <v>252</v>
      </c>
      <c r="S291" t="s">
        <v>471</v>
      </c>
      <c r="T291" t="s">
        <v>388</v>
      </c>
      <c r="U291" t="s">
        <v>277</v>
      </c>
      <c r="V291" t="s">
        <v>472</v>
      </c>
      <c r="W291" t="s">
        <v>252</v>
      </c>
      <c r="X291" t="s">
        <v>260</v>
      </c>
      <c r="Y291" t="s">
        <v>270</v>
      </c>
      <c r="Z291">
        <v>6</v>
      </c>
      <c r="AA291" t="s">
        <v>262</v>
      </c>
      <c r="AB291" t="s">
        <v>486</v>
      </c>
      <c r="AD291" t="s">
        <v>722</v>
      </c>
      <c r="AE291" s="66">
        <v>45092.490729166668</v>
      </c>
    </row>
    <row r="292" spans="2:31" x14ac:dyDescent="0.3">
      <c r="B292">
        <v>97748</v>
      </c>
      <c r="C292" t="s">
        <v>714</v>
      </c>
      <c r="D292" t="s">
        <v>245</v>
      </c>
      <c r="E292" t="s">
        <v>246</v>
      </c>
      <c r="F292" t="s">
        <v>95</v>
      </c>
      <c r="G292" t="s">
        <v>715</v>
      </c>
      <c r="H292" t="s">
        <v>748</v>
      </c>
      <c r="I292" t="s">
        <v>717</v>
      </c>
      <c r="J292" t="s">
        <v>276</v>
      </c>
      <c r="K292" t="s">
        <v>718</v>
      </c>
      <c r="L292">
        <v>3</v>
      </c>
      <c r="M292" t="s">
        <v>252</v>
      </c>
      <c r="N292" t="s">
        <v>325</v>
      </c>
      <c r="O292" t="s">
        <v>507</v>
      </c>
      <c r="P292">
        <v>20</v>
      </c>
      <c r="Q292" t="s">
        <v>255</v>
      </c>
      <c r="R292" t="s">
        <v>252</v>
      </c>
      <c r="S292" t="s">
        <v>493</v>
      </c>
      <c r="T292" t="s">
        <v>388</v>
      </c>
      <c r="U292" t="s">
        <v>277</v>
      </c>
      <c r="V292" t="s">
        <v>494</v>
      </c>
      <c r="W292" t="s">
        <v>252</v>
      </c>
      <c r="X292" t="s">
        <v>260</v>
      </c>
      <c r="Y292" t="s">
        <v>270</v>
      </c>
      <c r="Z292">
        <v>3</v>
      </c>
      <c r="AA292" t="s">
        <v>411</v>
      </c>
      <c r="AB292" t="s">
        <v>486</v>
      </c>
      <c r="AD292" t="s">
        <v>719</v>
      </c>
      <c r="AE292" s="66">
        <v>45092.489247685182</v>
      </c>
    </row>
    <row r="293" spans="2:31" x14ac:dyDescent="0.3">
      <c r="B293">
        <v>97744</v>
      </c>
      <c r="C293" t="s">
        <v>714</v>
      </c>
      <c r="D293" t="s">
        <v>245</v>
      </c>
      <c r="E293" t="s">
        <v>246</v>
      </c>
      <c r="F293" t="s">
        <v>95</v>
      </c>
      <c r="G293" t="s">
        <v>715</v>
      </c>
      <c r="H293" t="s">
        <v>749</v>
      </c>
      <c r="I293" t="s">
        <v>721</v>
      </c>
      <c r="J293" t="s">
        <v>276</v>
      </c>
      <c r="K293" t="s">
        <v>718</v>
      </c>
      <c r="L293" t="s">
        <v>269</v>
      </c>
      <c r="M293" t="s">
        <v>252</v>
      </c>
      <c r="N293" t="s">
        <v>366</v>
      </c>
      <c r="O293" t="s">
        <v>265</v>
      </c>
      <c r="P293">
        <v>15</v>
      </c>
      <c r="Q293" t="s">
        <v>255</v>
      </c>
      <c r="R293" t="s">
        <v>256</v>
      </c>
      <c r="S293" t="s">
        <v>471</v>
      </c>
      <c r="T293" t="s">
        <v>388</v>
      </c>
      <c r="U293" t="s">
        <v>277</v>
      </c>
      <c r="V293" t="s">
        <v>494</v>
      </c>
      <c r="W293" t="s">
        <v>252</v>
      </c>
      <c r="X293" t="s">
        <v>260</v>
      </c>
      <c r="Y293" t="s">
        <v>261</v>
      </c>
      <c r="Z293">
        <v>4</v>
      </c>
      <c r="AA293" t="s">
        <v>262</v>
      </c>
      <c r="AB293" t="s">
        <v>473</v>
      </c>
      <c r="AD293" t="s">
        <v>722</v>
      </c>
      <c r="AE293" s="66">
        <v>45092.488437499997</v>
      </c>
    </row>
    <row r="294" spans="2:31" x14ac:dyDescent="0.3">
      <c r="B294">
        <v>97742</v>
      </c>
      <c r="C294" t="s">
        <v>714</v>
      </c>
      <c r="D294" t="s">
        <v>245</v>
      </c>
      <c r="E294" t="s">
        <v>246</v>
      </c>
      <c r="F294" t="s">
        <v>95</v>
      </c>
      <c r="G294" t="s">
        <v>715</v>
      </c>
      <c r="H294" t="s">
        <v>750</v>
      </c>
      <c r="I294" t="s">
        <v>717</v>
      </c>
      <c r="J294" t="s">
        <v>276</v>
      </c>
      <c r="K294" t="s">
        <v>251</v>
      </c>
      <c r="L294">
        <v>3</v>
      </c>
      <c r="M294" t="s">
        <v>252</v>
      </c>
      <c r="N294" t="s">
        <v>325</v>
      </c>
      <c r="O294" t="s">
        <v>507</v>
      </c>
      <c r="P294">
        <v>20</v>
      </c>
      <c r="Q294" t="s">
        <v>255</v>
      </c>
      <c r="R294" t="s">
        <v>252</v>
      </c>
      <c r="S294" t="s">
        <v>493</v>
      </c>
      <c r="T294" t="s">
        <v>388</v>
      </c>
      <c r="U294" t="s">
        <v>277</v>
      </c>
      <c r="V294" t="s">
        <v>494</v>
      </c>
      <c r="W294" t="s">
        <v>252</v>
      </c>
      <c r="X294" t="s">
        <v>576</v>
      </c>
      <c r="Y294" t="s">
        <v>270</v>
      </c>
      <c r="Z294">
        <v>3</v>
      </c>
      <c r="AA294" t="s">
        <v>411</v>
      </c>
      <c r="AB294" t="s">
        <v>473</v>
      </c>
      <c r="AD294" t="s">
        <v>719</v>
      </c>
      <c r="AE294" s="66">
        <v>45092.487893518519</v>
      </c>
    </row>
    <row r="295" spans="2:31" x14ac:dyDescent="0.3">
      <c r="B295">
        <v>97735</v>
      </c>
      <c r="C295" t="s">
        <v>714</v>
      </c>
      <c r="D295" t="s">
        <v>245</v>
      </c>
      <c r="E295" t="s">
        <v>246</v>
      </c>
      <c r="F295" t="s">
        <v>95</v>
      </c>
      <c r="G295" t="s">
        <v>715</v>
      </c>
      <c r="H295" t="s">
        <v>751</v>
      </c>
      <c r="I295" t="s">
        <v>717</v>
      </c>
      <c r="J295" t="s">
        <v>276</v>
      </c>
      <c r="K295" t="s">
        <v>718</v>
      </c>
      <c r="L295">
        <v>4</v>
      </c>
      <c r="M295" t="s">
        <v>252</v>
      </c>
      <c r="N295" t="s">
        <v>325</v>
      </c>
      <c r="O295" t="s">
        <v>507</v>
      </c>
      <c r="P295">
        <v>20</v>
      </c>
      <c r="Q295" t="s">
        <v>255</v>
      </c>
      <c r="R295" t="s">
        <v>252</v>
      </c>
      <c r="S295" t="s">
        <v>493</v>
      </c>
      <c r="T295" t="s">
        <v>388</v>
      </c>
      <c r="U295" t="s">
        <v>277</v>
      </c>
      <c r="V295" t="s">
        <v>494</v>
      </c>
      <c r="W295" t="s">
        <v>252</v>
      </c>
      <c r="X295" t="s">
        <v>576</v>
      </c>
      <c r="Y295" t="s">
        <v>266</v>
      </c>
      <c r="Z295">
        <v>3</v>
      </c>
      <c r="AA295" t="s">
        <v>411</v>
      </c>
      <c r="AB295" t="s">
        <v>473</v>
      </c>
      <c r="AD295" t="s">
        <v>719</v>
      </c>
      <c r="AE295" s="66">
        <v>45092.486701388887</v>
      </c>
    </row>
    <row r="296" spans="2:31" x14ac:dyDescent="0.3">
      <c r="B296">
        <v>97734</v>
      </c>
      <c r="C296" t="s">
        <v>714</v>
      </c>
      <c r="D296" t="s">
        <v>245</v>
      </c>
      <c r="E296" t="s">
        <v>246</v>
      </c>
      <c r="F296" t="s">
        <v>95</v>
      </c>
      <c r="G296" t="s">
        <v>715</v>
      </c>
      <c r="H296" t="s">
        <v>752</v>
      </c>
      <c r="I296" t="s">
        <v>721</v>
      </c>
      <c r="J296" t="s">
        <v>276</v>
      </c>
      <c r="K296" t="s">
        <v>718</v>
      </c>
      <c r="L296" t="s">
        <v>269</v>
      </c>
      <c r="M296" t="s">
        <v>252</v>
      </c>
      <c r="N296" t="s">
        <v>366</v>
      </c>
      <c r="O296" t="s">
        <v>265</v>
      </c>
      <c r="P296">
        <v>20</v>
      </c>
      <c r="Q296" t="s">
        <v>255</v>
      </c>
      <c r="R296" t="s">
        <v>256</v>
      </c>
      <c r="S296" t="s">
        <v>471</v>
      </c>
      <c r="T296" t="s">
        <v>388</v>
      </c>
      <c r="U296" t="s">
        <v>277</v>
      </c>
      <c r="V296" t="s">
        <v>494</v>
      </c>
      <c r="W296" t="s">
        <v>252</v>
      </c>
      <c r="X296" t="s">
        <v>260</v>
      </c>
      <c r="Y296" t="s">
        <v>261</v>
      </c>
      <c r="Z296">
        <v>3</v>
      </c>
      <c r="AA296" t="s">
        <v>411</v>
      </c>
      <c r="AB296" t="s">
        <v>486</v>
      </c>
      <c r="AD296" t="s">
        <v>722</v>
      </c>
      <c r="AE296" s="66">
        <v>45092.486527777779</v>
      </c>
    </row>
    <row r="297" spans="2:31" x14ac:dyDescent="0.3">
      <c r="B297">
        <v>97730</v>
      </c>
      <c r="C297" t="s">
        <v>714</v>
      </c>
      <c r="D297" t="s">
        <v>245</v>
      </c>
      <c r="E297" t="s">
        <v>246</v>
      </c>
      <c r="F297" t="s">
        <v>95</v>
      </c>
      <c r="G297" t="s">
        <v>715</v>
      </c>
      <c r="H297" t="s">
        <v>753</v>
      </c>
      <c r="I297" t="s">
        <v>717</v>
      </c>
      <c r="J297" t="s">
        <v>276</v>
      </c>
      <c r="K297" t="s">
        <v>718</v>
      </c>
      <c r="L297">
        <v>4</v>
      </c>
      <c r="M297" t="s">
        <v>252</v>
      </c>
      <c r="N297" t="s">
        <v>325</v>
      </c>
      <c r="O297" t="s">
        <v>507</v>
      </c>
      <c r="P297">
        <v>35</v>
      </c>
      <c r="Q297" t="s">
        <v>255</v>
      </c>
      <c r="R297" t="s">
        <v>252</v>
      </c>
      <c r="S297" t="s">
        <v>493</v>
      </c>
      <c r="T297" t="s">
        <v>388</v>
      </c>
      <c r="U297" t="s">
        <v>277</v>
      </c>
      <c r="V297" t="s">
        <v>494</v>
      </c>
      <c r="W297" t="s">
        <v>252</v>
      </c>
      <c r="X297" t="s">
        <v>260</v>
      </c>
      <c r="Y297" t="s">
        <v>270</v>
      </c>
      <c r="Z297">
        <v>4</v>
      </c>
      <c r="AA297" t="s">
        <v>411</v>
      </c>
      <c r="AB297" t="s">
        <v>486</v>
      </c>
      <c r="AD297" t="s">
        <v>719</v>
      </c>
      <c r="AE297" s="66">
        <v>45092.485636574071</v>
      </c>
    </row>
    <row r="298" spans="2:31" x14ac:dyDescent="0.3">
      <c r="B298">
        <v>97722</v>
      </c>
      <c r="C298" t="s">
        <v>714</v>
      </c>
      <c r="D298" t="s">
        <v>245</v>
      </c>
      <c r="E298" t="s">
        <v>246</v>
      </c>
      <c r="F298" t="s">
        <v>95</v>
      </c>
      <c r="G298" t="s">
        <v>715</v>
      </c>
      <c r="H298" t="s">
        <v>754</v>
      </c>
      <c r="I298" t="s">
        <v>755</v>
      </c>
      <c r="J298" t="s">
        <v>276</v>
      </c>
      <c r="K298" t="s">
        <v>718</v>
      </c>
      <c r="L298" t="s">
        <v>269</v>
      </c>
      <c r="M298" t="s">
        <v>252</v>
      </c>
      <c r="N298" t="s">
        <v>325</v>
      </c>
      <c r="O298" t="s">
        <v>507</v>
      </c>
      <c r="P298">
        <v>35</v>
      </c>
      <c r="Q298" t="s">
        <v>255</v>
      </c>
      <c r="R298" t="s">
        <v>252</v>
      </c>
      <c r="S298" t="s">
        <v>493</v>
      </c>
      <c r="T298" t="s">
        <v>388</v>
      </c>
      <c r="U298" t="s">
        <v>277</v>
      </c>
      <c r="V298" t="s">
        <v>494</v>
      </c>
      <c r="W298" t="s">
        <v>252</v>
      </c>
      <c r="X298" t="s">
        <v>576</v>
      </c>
      <c r="Y298" t="s">
        <v>270</v>
      </c>
      <c r="Z298">
        <v>3</v>
      </c>
      <c r="AA298" t="s">
        <v>411</v>
      </c>
      <c r="AB298" t="s">
        <v>486</v>
      </c>
      <c r="AD298" t="s">
        <v>719</v>
      </c>
      <c r="AE298" s="66">
        <v>45092.484375</v>
      </c>
    </row>
    <row r="299" spans="2:31" x14ac:dyDescent="0.3">
      <c r="B299">
        <v>97721</v>
      </c>
      <c r="C299" t="s">
        <v>714</v>
      </c>
      <c r="D299" t="s">
        <v>245</v>
      </c>
      <c r="E299" t="s">
        <v>246</v>
      </c>
      <c r="F299" t="s">
        <v>95</v>
      </c>
      <c r="G299" t="s">
        <v>715</v>
      </c>
      <c r="H299" t="s">
        <v>756</v>
      </c>
      <c r="I299" t="s">
        <v>721</v>
      </c>
      <c r="J299" t="s">
        <v>276</v>
      </c>
      <c r="K299" t="s">
        <v>718</v>
      </c>
      <c r="L299" t="s">
        <v>269</v>
      </c>
      <c r="M299" t="s">
        <v>252</v>
      </c>
      <c r="N299" t="s">
        <v>366</v>
      </c>
      <c r="O299" t="s">
        <v>265</v>
      </c>
      <c r="P299">
        <v>15</v>
      </c>
      <c r="Q299" t="s">
        <v>255</v>
      </c>
      <c r="R299" t="s">
        <v>252</v>
      </c>
      <c r="S299" t="s">
        <v>471</v>
      </c>
      <c r="T299" t="s">
        <v>447</v>
      </c>
      <c r="U299" t="s">
        <v>277</v>
      </c>
      <c r="V299" t="s">
        <v>472</v>
      </c>
      <c r="W299" t="s">
        <v>252</v>
      </c>
      <c r="X299" t="s">
        <v>260</v>
      </c>
      <c r="Y299" t="s">
        <v>270</v>
      </c>
      <c r="Z299">
        <v>3</v>
      </c>
      <c r="AA299" t="s">
        <v>548</v>
      </c>
      <c r="AB299" t="s">
        <v>473</v>
      </c>
      <c r="AD299" t="s">
        <v>722</v>
      </c>
      <c r="AE299" s="66">
        <v>45092.484293981484</v>
      </c>
    </row>
    <row r="300" spans="2:31" x14ac:dyDescent="0.3">
      <c r="B300">
        <v>97711</v>
      </c>
      <c r="C300" t="s">
        <v>714</v>
      </c>
      <c r="D300" t="s">
        <v>245</v>
      </c>
      <c r="E300" t="s">
        <v>246</v>
      </c>
      <c r="F300" t="s">
        <v>95</v>
      </c>
      <c r="G300" t="s">
        <v>715</v>
      </c>
      <c r="H300" t="s">
        <v>757</v>
      </c>
      <c r="I300" t="s">
        <v>717</v>
      </c>
      <c r="J300" t="s">
        <v>276</v>
      </c>
      <c r="K300" t="s">
        <v>718</v>
      </c>
      <c r="L300" t="s">
        <v>269</v>
      </c>
      <c r="M300" t="s">
        <v>252</v>
      </c>
      <c r="N300" t="s">
        <v>325</v>
      </c>
      <c r="O300" t="s">
        <v>507</v>
      </c>
      <c r="P300">
        <v>35</v>
      </c>
      <c r="Q300" t="s">
        <v>255</v>
      </c>
      <c r="R300" t="s">
        <v>252</v>
      </c>
      <c r="S300" t="s">
        <v>493</v>
      </c>
      <c r="T300" t="s">
        <v>388</v>
      </c>
      <c r="U300" t="s">
        <v>277</v>
      </c>
      <c r="V300" t="s">
        <v>494</v>
      </c>
      <c r="W300" t="s">
        <v>256</v>
      </c>
      <c r="X300" t="s">
        <v>576</v>
      </c>
      <c r="Y300" t="s">
        <v>270</v>
      </c>
      <c r="Z300">
        <v>3</v>
      </c>
      <c r="AA300" t="s">
        <v>411</v>
      </c>
      <c r="AB300" t="s">
        <v>486</v>
      </c>
      <c r="AD300" t="s">
        <v>719</v>
      </c>
      <c r="AE300" s="66">
        <v>45092.482708333337</v>
      </c>
    </row>
    <row r="301" spans="2:31" x14ac:dyDescent="0.3">
      <c r="B301">
        <v>97709</v>
      </c>
      <c r="C301" t="s">
        <v>714</v>
      </c>
      <c r="D301" t="s">
        <v>245</v>
      </c>
      <c r="E301" t="s">
        <v>246</v>
      </c>
      <c r="F301" t="s">
        <v>95</v>
      </c>
      <c r="G301" t="s">
        <v>715</v>
      </c>
      <c r="H301" t="s">
        <v>758</v>
      </c>
      <c r="I301" t="s">
        <v>721</v>
      </c>
      <c r="J301" t="s">
        <v>276</v>
      </c>
      <c r="K301" t="s">
        <v>718</v>
      </c>
      <c r="L301" t="s">
        <v>269</v>
      </c>
      <c r="M301" t="s">
        <v>252</v>
      </c>
      <c r="N301" t="s">
        <v>366</v>
      </c>
      <c r="O301" t="s">
        <v>265</v>
      </c>
      <c r="P301">
        <v>25</v>
      </c>
      <c r="Q301" t="s">
        <v>255</v>
      </c>
      <c r="R301" t="s">
        <v>252</v>
      </c>
      <c r="S301" t="s">
        <v>471</v>
      </c>
      <c r="T301" t="s">
        <v>388</v>
      </c>
      <c r="U301" t="s">
        <v>277</v>
      </c>
      <c r="V301" t="s">
        <v>494</v>
      </c>
      <c r="W301" t="s">
        <v>252</v>
      </c>
      <c r="X301" t="s">
        <v>260</v>
      </c>
      <c r="Y301" t="s">
        <v>261</v>
      </c>
      <c r="Z301">
        <v>3</v>
      </c>
      <c r="AA301" t="s">
        <v>262</v>
      </c>
      <c r="AB301" t="s">
        <v>473</v>
      </c>
      <c r="AD301" t="s">
        <v>722</v>
      </c>
      <c r="AE301" s="66">
        <v>45092.482592592591</v>
      </c>
    </row>
    <row r="302" spans="2:31" x14ac:dyDescent="0.3">
      <c r="B302">
        <v>97668</v>
      </c>
      <c r="C302" t="s">
        <v>759</v>
      </c>
      <c r="D302" t="s">
        <v>760</v>
      </c>
      <c r="E302" t="s">
        <v>246</v>
      </c>
      <c r="F302" t="s">
        <v>95</v>
      </c>
      <c r="G302" t="s">
        <v>95</v>
      </c>
      <c r="H302" t="s">
        <v>761</v>
      </c>
      <c r="I302" t="s">
        <v>762</v>
      </c>
      <c r="J302" t="s">
        <v>763</v>
      </c>
      <c r="K302" t="s">
        <v>764</v>
      </c>
      <c r="L302" t="s">
        <v>269</v>
      </c>
      <c r="M302" t="s">
        <v>765</v>
      </c>
      <c r="N302" t="s">
        <v>766</v>
      </c>
      <c r="O302" t="s">
        <v>767</v>
      </c>
      <c r="P302">
        <v>35</v>
      </c>
      <c r="Q302" t="s">
        <v>768</v>
      </c>
      <c r="R302" t="s">
        <v>769</v>
      </c>
      <c r="S302" t="s">
        <v>770</v>
      </c>
      <c r="T302" t="s">
        <v>771</v>
      </c>
      <c r="U302" t="s">
        <v>277</v>
      </c>
      <c r="V302" t="s">
        <v>772</v>
      </c>
      <c r="W302" t="s">
        <v>769</v>
      </c>
      <c r="X302" t="s">
        <v>773</v>
      </c>
      <c r="Y302" t="s">
        <v>774</v>
      </c>
      <c r="Z302">
        <v>4</v>
      </c>
      <c r="AA302" t="s">
        <v>262</v>
      </c>
      <c r="AB302" t="s">
        <v>775</v>
      </c>
      <c r="AD302" t="s">
        <v>719</v>
      </c>
      <c r="AE302" s="66">
        <v>45092.475486111114</v>
      </c>
    </row>
    <row r="303" spans="2:31" x14ac:dyDescent="0.3">
      <c r="B303">
        <v>97654</v>
      </c>
      <c r="C303" t="s">
        <v>759</v>
      </c>
      <c r="D303" t="s">
        <v>760</v>
      </c>
      <c r="E303" t="s">
        <v>246</v>
      </c>
      <c r="F303" t="s">
        <v>95</v>
      </c>
      <c r="G303" t="s">
        <v>95</v>
      </c>
      <c r="H303" t="s">
        <v>776</v>
      </c>
      <c r="I303" t="s">
        <v>777</v>
      </c>
      <c r="J303" t="s">
        <v>763</v>
      </c>
      <c r="K303" t="s">
        <v>764</v>
      </c>
      <c r="L303" t="s">
        <v>269</v>
      </c>
      <c r="M303" t="s">
        <v>765</v>
      </c>
      <c r="N303" t="s">
        <v>778</v>
      </c>
      <c r="O303" t="s">
        <v>779</v>
      </c>
      <c r="P303">
        <v>30</v>
      </c>
      <c r="Q303" t="s">
        <v>768</v>
      </c>
      <c r="R303" t="s">
        <v>765</v>
      </c>
      <c r="S303" t="s">
        <v>780</v>
      </c>
      <c r="T303" t="s">
        <v>781</v>
      </c>
      <c r="U303" t="s">
        <v>277</v>
      </c>
      <c r="V303" t="s">
        <v>772</v>
      </c>
      <c r="W303" t="s">
        <v>769</v>
      </c>
      <c r="X303" t="s">
        <v>773</v>
      </c>
      <c r="Y303" t="s">
        <v>774</v>
      </c>
      <c r="Z303">
        <v>4</v>
      </c>
      <c r="AA303" t="s">
        <v>262</v>
      </c>
      <c r="AB303" t="s">
        <v>775</v>
      </c>
      <c r="AD303" t="s">
        <v>722</v>
      </c>
      <c r="AE303" s="66">
        <v>45092.473414351851</v>
      </c>
    </row>
    <row r="304" spans="2:31" x14ac:dyDescent="0.3">
      <c r="B304">
        <v>97636</v>
      </c>
      <c r="C304" t="s">
        <v>759</v>
      </c>
      <c r="D304" t="s">
        <v>760</v>
      </c>
      <c r="E304" t="s">
        <v>246</v>
      </c>
      <c r="F304" t="s">
        <v>95</v>
      </c>
      <c r="G304" t="s">
        <v>95</v>
      </c>
      <c r="H304" t="s">
        <v>782</v>
      </c>
      <c r="I304" t="s">
        <v>783</v>
      </c>
      <c r="J304" t="s">
        <v>763</v>
      </c>
      <c r="K304" t="s">
        <v>764</v>
      </c>
      <c r="L304" t="s">
        <v>269</v>
      </c>
      <c r="M304" t="s">
        <v>765</v>
      </c>
      <c r="N304" t="s">
        <v>778</v>
      </c>
      <c r="O304" t="s">
        <v>779</v>
      </c>
      <c r="P304">
        <v>20</v>
      </c>
      <c r="Q304" t="s">
        <v>768</v>
      </c>
      <c r="R304" t="s">
        <v>769</v>
      </c>
      <c r="S304" t="s">
        <v>780</v>
      </c>
      <c r="T304" t="s">
        <v>781</v>
      </c>
      <c r="U304" t="s">
        <v>277</v>
      </c>
      <c r="V304" t="s">
        <v>784</v>
      </c>
      <c r="W304" t="s">
        <v>765</v>
      </c>
      <c r="X304" t="s">
        <v>773</v>
      </c>
      <c r="Y304" t="s">
        <v>785</v>
      </c>
      <c r="Z304">
        <v>3</v>
      </c>
      <c r="AA304" t="s">
        <v>765</v>
      </c>
      <c r="AB304" t="s">
        <v>775</v>
      </c>
      <c r="AD304" t="s">
        <v>722</v>
      </c>
      <c r="AE304" s="66">
        <v>45092.469837962963</v>
      </c>
    </row>
    <row r="305" spans="2:31" x14ac:dyDescent="0.3">
      <c r="B305">
        <v>97632</v>
      </c>
      <c r="C305" t="s">
        <v>759</v>
      </c>
      <c r="D305" t="s">
        <v>760</v>
      </c>
      <c r="E305" t="s">
        <v>246</v>
      </c>
      <c r="F305" t="s">
        <v>95</v>
      </c>
      <c r="G305" t="s">
        <v>95</v>
      </c>
      <c r="H305" t="s">
        <v>786</v>
      </c>
      <c r="I305" t="s">
        <v>787</v>
      </c>
      <c r="J305" t="s">
        <v>763</v>
      </c>
      <c r="K305" t="s">
        <v>764</v>
      </c>
      <c r="L305" t="s">
        <v>269</v>
      </c>
      <c r="M305" t="s">
        <v>765</v>
      </c>
      <c r="N305" t="s">
        <v>766</v>
      </c>
      <c r="O305" t="s">
        <v>767</v>
      </c>
      <c r="P305">
        <v>35</v>
      </c>
      <c r="Q305" t="s">
        <v>768</v>
      </c>
      <c r="R305" t="s">
        <v>769</v>
      </c>
      <c r="S305" t="s">
        <v>770</v>
      </c>
      <c r="T305" t="s">
        <v>771</v>
      </c>
      <c r="U305" t="s">
        <v>277</v>
      </c>
      <c r="V305" t="s">
        <v>772</v>
      </c>
      <c r="W305" t="s">
        <v>769</v>
      </c>
      <c r="X305" t="s">
        <v>773</v>
      </c>
      <c r="Y305" t="s">
        <v>774</v>
      </c>
      <c r="Z305">
        <v>5</v>
      </c>
      <c r="AA305" t="s">
        <v>262</v>
      </c>
      <c r="AB305" t="s">
        <v>788</v>
      </c>
      <c r="AD305" t="s">
        <v>719</v>
      </c>
      <c r="AE305" s="66">
        <v>45092.469571759262</v>
      </c>
    </row>
    <row r="306" spans="2:31" x14ac:dyDescent="0.3">
      <c r="B306">
        <v>97609</v>
      </c>
      <c r="C306" t="s">
        <v>759</v>
      </c>
      <c r="D306" t="s">
        <v>760</v>
      </c>
      <c r="E306" t="s">
        <v>246</v>
      </c>
      <c r="F306" t="s">
        <v>95</v>
      </c>
      <c r="G306" t="s">
        <v>95</v>
      </c>
      <c r="H306" t="s">
        <v>789</v>
      </c>
      <c r="I306" t="s">
        <v>787</v>
      </c>
      <c r="J306" t="s">
        <v>763</v>
      </c>
      <c r="K306" t="s">
        <v>764</v>
      </c>
      <c r="L306" t="s">
        <v>269</v>
      </c>
      <c r="M306" t="s">
        <v>765</v>
      </c>
      <c r="N306" t="s">
        <v>766</v>
      </c>
      <c r="O306" t="s">
        <v>767</v>
      </c>
      <c r="P306">
        <v>35</v>
      </c>
      <c r="Q306" t="s">
        <v>768</v>
      </c>
      <c r="R306" t="s">
        <v>769</v>
      </c>
      <c r="S306" t="s">
        <v>770</v>
      </c>
      <c r="T306" t="s">
        <v>771</v>
      </c>
      <c r="U306" t="s">
        <v>277</v>
      </c>
      <c r="V306" t="s">
        <v>772</v>
      </c>
      <c r="W306" t="s">
        <v>769</v>
      </c>
      <c r="X306" t="s">
        <v>773</v>
      </c>
      <c r="Y306" t="s">
        <v>774</v>
      </c>
      <c r="Z306">
        <v>4</v>
      </c>
      <c r="AA306" t="s">
        <v>262</v>
      </c>
      <c r="AB306" t="s">
        <v>788</v>
      </c>
      <c r="AD306" t="s">
        <v>719</v>
      </c>
      <c r="AE306" s="66">
        <v>45092.465821759259</v>
      </c>
    </row>
    <row r="307" spans="2:31" x14ac:dyDescent="0.3">
      <c r="B307">
        <v>97597</v>
      </c>
      <c r="C307" t="s">
        <v>759</v>
      </c>
      <c r="D307" t="s">
        <v>760</v>
      </c>
      <c r="E307" t="s">
        <v>246</v>
      </c>
      <c r="F307" t="s">
        <v>95</v>
      </c>
      <c r="G307" t="s">
        <v>95</v>
      </c>
      <c r="H307" t="s">
        <v>790</v>
      </c>
      <c r="I307" t="s">
        <v>783</v>
      </c>
      <c r="J307" t="s">
        <v>763</v>
      </c>
      <c r="K307" t="s">
        <v>764</v>
      </c>
      <c r="L307" t="s">
        <v>269</v>
      </c>
      <c r="M307" t="s">
        <v>765</v>
      </c>
      <c r="N307" t="s">
        <v>778</v>
      </c>
      <c r="O307" t="s">
        <v>779</v>
      </c>
      <c r="P307">
        <v>25</v>
      </c>
      <c r="Q307" t="s">
        <v>768</v>
      </c>
      <c r="R307" t="s">
        <v>765</v>
      </c>
      <c r="S307" t="s">
        <v>791</v>
      </c>
      <c r="T307" t="s">
        <v>771</v>
      </c>
      <c r="U307" t="s">
        <v>277</v>
      </c>
      <c r="V307" t="s">
        <v>784</v>
      </c>
      <c r="W307" t="s">
        <v>765</v>
      </c>
      <c r="X307" t="s">
        <v>773</v>
      </c>
      <c r="Y307" t="s">
        <v>774</v>
      </c>
      <c r="Z307">
        <v>4</v>
      </c>
      <c r="AA307" t="s">
        <v>262</v>
      </c>
      <c r="AB307" t="s">
        <v>788</v>
      </c>
      <c r="AD307" t="s">
        <v>722</v>
      </c>
      <c r="AE307" s="66">
        <v>45092.464120370372</v>
      </c>
    </row>
    <row r="308" spans="2:31" x14ac:dyDescent="0.3">
      <c r="B308">
        <v>97579</v>
      </c>
      <c r="C308" t="s">
        <v>759</v>
      </c>
      <c r="D308" t="s">
        <v>760</v>
      </c>
      <c r="E308" t="s">
        <v>246</v>
      </c>
      <c r="F308" t="s">
        <v>95</v>
      </c>
      <c r="G308" t="s">
        <v>95</v>
      </c>
      <c r="H308" t="s">
        <v>792</v>
      </c>
      <c r="I308" t="s">
        <v>762</v>
      </c>
      <c r="J308" t="s">
        <v>763</v>
      </c>
      <c r="K308" t="s">
        <v>764</v>
      </c>
      <c r="L308" t="s">
        <v>269</v>
      </c>
      <c r="M308" t="s">
        <v>765</v>
      </c>
      <c r="N308" t="s">
        <v>766</v>
      </c>
      <c r="O308" t="s">
        <v>767</v>
      </c>
      <c r="P308">
        <v>40</v>
      </c>
      <c r="Q308" t="s">
        <v>768</v>
      </c>
      <c r="R308" t="s">
        <v>769</v>
      </c>
      <c r="S308" t="s">
        <v>770</v>
      </c>
      <c r="T308" t="s">
        <v>771</v>
      </c>
      <c r="U308" t="s">
        <v>277</v>
      </c>
      <c r="V308" t="s">
        <v>772</v>
      </c>
      <c r="W308" t="s">
        <v>765</v>
      </c>
      <c r="X308" t="s">
        <v>773</v>
      </c>
      <c r="Y308" t="s">
        <v>774</v>
      </c>
      <c r="Z308">
        <v>5</v>
      </c>
      <c r="AA308" t="s">
        <v>262</v>
      </c>
      <c r="AB308" t="s">
        <v>788</v>
      </c>
      <c r="AD308" t="s">
        <v>719</v>
      </c>
      <c r="AE308" s="66">
        <v>45092.461643518516</v>
      </c>
    </row>
    <row r="309" spans="2:31" x14ac:dyDescent="0.3">
      <c r="B309">
        <v>97565</v>
      </c>
      <c r="C309" t="s">
        <v>759</v>
      </c>
      <c r="D309" t="s">
        <v>760</v>
      </c>
      <c r="E309" t="s">
        <v>246</v>
      </c>
      <c r="F309" t="s">
        <v>95</v>
      </c>
      <c r="G309" t="s">
        <v>95</v>
      </c>
      <c r="H309" t="s">
        <v>793</v>
      </c>
      <c r="I309" t="s">
        <v>794</v>
      </c>
      <c r="J309" t="s">
        <v>763</v>
      </c>
      <c r="K309" t="s">
        <v>764</v>
      </c>
      <c r="L309" t="s">
        <v>269</v>
      </c>
      <c r="M309" t="s">
        <v>765</v>
      </c>
      <c r="N309" t="s">
        <v>778</v>
      </c>
      <c r="O309" t="s">
        <v>779</v>
      </c>
      <c r="P309">
        <v>30</v>
      </c>
      <c r="Q309" t="s">
        <v>768</v>
      </c>
      <c r="R309" t="s">
        <v>769</v>
      </c>
      <c r="S309" t="s">
        <v>780</v>
      </c>
      <c r="T309" t="s">
        <v>771</v>
      </c>
      <c r="U309" t="s">
        <v>277</v>
      </c>
      <c r="V309" t="s">
        <v>784</v>
      </c>
      <c r="W309" t="s">
        <v>769</v>
      </c>
      <c r="X309" t="s">
        <v>773</v>
      </c>
      <c r="Y309" t="s">
        <v>785</v>
      </c>
      <c r="Z309">
        <v>4</v>
      </c>
      <c r="AA309" t="s">
        <v>548</v>
      </c>
      <c r="AB309" t="s">
        <v>775</v>
      </c>
      <c r="AD309" t="s">
        <v>722</v>
      </c>
      <c r="AE309" s="66">
        <v>45092.459120370368</v>
      </c>
    </row>
    <row r="310" spans="2:31" x14ac:dyDescent="0.3">
      <c r="B310">
        <v>97549</v>
      </c>
      <c r="C310" t="s">
        <v>759</v>
      </c>
      <c r="D310" t="s">
        <v>760</v>
      </c>
      <c r="E310" t="s">
        <v>246</v>
      </c>
      <c r="F310" t="s">
        <v>95</v>
      </c>
      <c r="G310" t="s">
        <v>95</v>
      </c>
      <c r="H310" t="s">
        <v>795</v>
      </c>
      <c r="I310" t="s">
        <v>762</v>
      </c>
      <c r="J310" t="s">
        <v>763</v>
      </c>
      <c r="K310" t="s">
        <v>764</v>
      </c>
      <c r="L310" t="s">
        <v>269</v>
      </c>
      <c r="M310" t="s">
        <v>765</v>
      </c>
      <c r="N310" t="s">
        <v>766</v>
      </c>
      <c r="O310" t="s">
        <v>767</v>
      </c>
      <c r="P310">
        <v>40</v>
      </c>
      <c r="Q310" t="s">
        <v>768</v>
      </c>
      <c r="R310" t="s">
        <v>769</v>
      </c>
      <c r="S310" t="s">
        <v>770</v>
      </c>
      <c r="T310" t="s">
        <v>771</v>
      </c>
      <c r="U310" t="s">
        <v>277</v>
      </c>
      <c r="V310" t="s">
        <v>772</v>
      </c>
      <c r="W310" t="s">
        <v>769</v>
      </c>
      <c r="X310" t="s">
        <v>773</v>
      </c>
      <c r="Y310" t="s">
        <v>774</v>
      </c>
      <c r="Z310">
        <v>4</v>
      </c>
      <c r="AA310" t="s">
        <v>262</v>
      </c>
      <c r="AB310" t="s">
        <v>775</v>
      </c>
      <c r="AD310" t="s">
        <v>719</v>
      </c>
      <c r="AE310" s="66">
        <v>45092.456331018519</v>
      </c>
    </row>
    <row r="311" spans="2:31" x14ac:dyDescent="0.3">
      <c r="B311">
        <v>97543</v>
      </c>
      <c r="C311" t="s">
        <v>759</v>
      </c>
      <c r="D311" t="s">
        <v>760</v>
      </c>
      <c r="E311" t="s">
        <v>246</v>
      </c>
      <c r="F311" t="s">
        <v>95</v>
      </c>
      <c r="G311" t="s">
        <v>95</v>
      </c>
      <c r="H311" t="s">
        <v>796</v>
      </c>
      <c r="I311" t="s">
        <v>794</v>
      </c>
      <c r="J311" t="s">
        <v>763</v>
      </c>
      <c r="K311" t="s">
        <v>764</v>
      </c>
      <c r="L311" t="s">
        <v>269</v>
      </c>
      <c r="M311" t="s">
        <v>765</v>
      </c>
      <c r="N311" t="s">
        <v>778</v>
      </c>
      <c r="O311" t="s">
        <v>779</v>
      </c>
      <c r="P311">
        <v>25</v>
      </c>
      <c r="Q311" t="s">
        <v>768</v>
      </c>
      <c r="R311" t="s">
        <v>769</v>
      </c>
      <c r="S311" t="s">
        <v>780</v>
      </c>
      <c r="T311" t="s">
        <v>771</v>
      </c>
      <c r="U311" t="s">
        <v>277</v>
      </c>
      <c r="V311" t="s">
        <v>784</v>
      </c>
      <c r="W311" t="s">
        <v>769</v>
      </c>
      <c r="X311" t="s">
        <v>773</v>
      </c>
      <c r="Y311" t="s">
        <v>774</v>
      </c>
      <c r="Z311">
        <v>4</v>
      </c>
      <c r="AA311" t="s">
        <v>548</v>
      </c>
      <c r="AB311" t="s">
        <v>775</v>
      </c>
      <c r="AD311" t="s">
        <v>722</v>
      </c>
      <c r="AE311" s="66">
        <v>45092.45484953704</v>
      </c>
    </row>
  </sheetData>
  <autoFilter ref="A1:AE281" xr:uid="{00000000-0009-0000-0000-000004000000}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D8"/>
  <sheetViews>
    <sheetView workbookViewId="0">
      <selection activeCell="H15" sqref="H15"/>
    </sheetView>
  </sheetViews>
  <sheetFormatPr defaultRowHeight="14.4" x14ac:dyDescent="0.3"/>
  <cols>
    <col min="2" max="2" width="10.5546875" bestFit="1" customWidth="1"/>
  </cols>
  <sheetData>
    <row r="3" spans="2:4" x14ac:dyDescent="0.3">
      <c r="C3" t="s">
        <v>206</v>
      </c>
      <c r="D3" t="s">
        <v>207</v>
      </c>
    </row>
    <row r="4" spans="2:4" x14ac:dyDescent="0.3">
      <c r="B4" t="s">
        <v>205</v>
      </c>
      <c r="C4">
        <v>7230.63</v>
      </c>
      <c r="D4">
        <v>2624.51</v>
      </c>
    </row>
    <row r="8" spans="2:4" x14ac:dyDescent="0.3">
      <c r="B8" t="s">
        <v>208</v>
      </c>
      <c r="C8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Riau</vt:lpstr>
      <vt:lpstr>Jabar</vt:lpstr>
      <vt:lpstr>Ranking</vt:lpstr>
      <vt:lpstr>Kab Bandung</vt:lpstr>
      <vt:lpstr>Survey Rismon</vt:lpstr>
      <vt:lpstr>PLN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Rizki Novitri Susanti Setia Putri</dc:creator>
  <cp:lastModifiedBy>Kevin Han</cp:lastModifiedBy>
  <dcterms:created xsi:type="dcterms:W3CDTF">2024-04-24T05:11:30Z</dcterms:created>
  <dcterms:modified xsi:type="dcterms:W3CDTF">2024-11-05T02:37:55Z</dcterms:modified>
</cp:coreProperties>
</file>