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E:\DA\"/>
    </mc:Choice>
  </mc:AlternateContent>
  <xr:revisionPtr revIDLastSave="0" documentId="13_ncr:1_{6E9A71DB-D3DD-43AE-B50A-F9B034476511}" xr6:coauthVersionLast="47" xr6:coauthVersionMax="47" xr10:uidLastSave="{00000000-0000-0000-0000-000000000000}"/>
  <bookViews>
    <workbookView xWindow="-108" yWindow="-108" windowWidth="23256" windowHeight="12456" activeTab="1" xr2:uid="{A66A2D03-73D2-4216-A0CF-FACAD719430E}"/>
  </bookViews>
  <sheets>
    <sheet name="Sheet1" sheetId="2" r:id="rId1"/>
    <sheet name="DA" sheetId="1" r:id="rId2"/>
    <sheet name="Sheet2" sheetId="3" r:id="rId3"/>
  </sheets>
  <definedNames>
    <definedName name="_xlchart.v1.0" hidden="1">DA!$E$4:$E$13</definedName>
    <definedName name="_xlchart.v1.1" hidden="1">DA!$G$3</definedName>
    <definedName name="_xlchart.v1.10" hidden="1">DA!$E$4:$E$14</definedName>
    <definedName name="_xlchart.v1.11" hidden="1">DA!$F$3</definedName>
    <definedName name="_xlchart.v1.12" hidden="1">DA!$F$4:$F$14</definedName>
    <definedName name="_xlchart.v1.13" hidden="1">DA!$G$3</definedName>
    <definedName name="_xlchart.v1.14" hidden="1">DA!$G$4:$G$14</definedName>
    <definedName name="_xlchart.v1.15" hidden="1">DA!$H$3</definedName>
    <definedName name="_xlchart.v1.16" hidden="1">DA!$H$4:$H$14</definedName>
    <definedName name="_xlchart.v1.17" hidden="1">DA!$I$3</definedName>
    <definedName name="_xlchart.v1.18" hidden="1">DA!$I$4:$I$14</definedName>
    <definedName name="_xlchart.v1.19" hidden="1">DA!$J$3</definedName>
    <definedName name="_xlchart.v1.2" hidden="1">DA!$G$4:$G$13</definedName>
    <definedName name="_xlchart.v1.20" hidden="1">DA!$J$4:$J$14</definedName>
    <definedName name="_xlchart.v1.21" hidden="1">DA!$K$3</definedName>
    <definedName name="_xlchart.v1.22" hidden="1">DA!$K$4:$K$14</definedName>
    <definedName name="_xlchart.v1.23" hidden="1">DA!$L$3</definedName>
    <definedName name="_xlchart.v1.24" hidden="1">DA!$L$4:$L$14</definedName>
    <definedName name="_xlchart.v1.25" hidden="1">DA!$M$3</definedName>
    <definedName name="_xlchart.v1.26" hidden="1">DA!$M$4:$M$14</definedName>
    <definedName name="_xlchart.v1.3" hidden="1">DA!$B$3</definedName>
    <definedName name="_xlchart.v1.4" hidden="1">DA!$B$4:$B$14</definedName>
    <definedName name="_xlchart.v1.5" hidden="1">DA!$C$3</definedName>
    <definedName name="_xlchart.v1.6" hidden="1">DA!$C$4:$C$14</definedName>
    <definedName name="_xlchart.v1.7" hidden="1">DA!$D$3</definedName>
    <definedName name="_xlchart.v1.8" hidden="1">DA!$D$4:$D$14</definedName>
    <definedName name="_xlchart.v1.9" hidden="1">DA!$E$3</definedName>
    <definedName name="Dept">Data[[#Headers],[Dept]]</definedName>
    <definedName name="Emp_Id">Data[[#Headers],[Emp Id]]</definedName>
    <definedName name="FN">Data[[#Headers],[FN]]</definedName>
    <definedName name="Gender">Data[[#Headers],[Gender]]</definedName>
    <definedName name="LN">Data[[#Headers],[LN]]</definedName>
    <definedName name="Location">Data[[#Headers],[Location]]</definedName>
    <definedName name="Salary">Data[[#Headers],[Salary]]</definedName>
    <definedName name="Slicer_Location">#N/A</definedName>
    <definedName name="Work_Type">Data[[#Headers],[Work Type]]</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8" i="1" l="1"/>
  <c r="H38" i="1"/>
  <c r="I38" i="1" s="1"/>
  <c r="J38" i="1" s="1"/>
  <c r="G39" i="1"/>
  <c r="H39" i="1"/>
  <c r="I39" i="1"/>
  <c r="J39" i="1" s="1"/>
  <c r="G40" i="1"/>
  <c r="H40" i="1"/>
  <c r="I40" i="1"/>
  <c r="J40" i="1"/>
  <c r="G41" i="1"/>
  <c r="H41" i="1"/>
  <c r="I41" i="1" s="1"/>
  <c r="J41" i="1" s="1"/>
  <c r="G42" i="1"/>
  <c r="H42" i="1"/>
  <c r="I42" i="1"/>
  <c r="J42" i="1"/>
  <c r="G43" i="1"/>
  <c r="H43" i="1"/>
  <c r="I43" i="1"/>
  <c r="J43" i="1"/>
  <c r="F39" i="1"/>
  <c r="F40" i="1"/>
  <c r="F41" i="1"/>
  <c r="F42" i="1"/>
  <c r="F43" i="1"/>
  <c r="F38" i="1"/>
  <c r="M4" i="1" a="1"/>
  <c r="M4" i="1" s="1"/>
  <c r="M5" i="1" a="1"/>
  <c r="M5" i="1" s="1"/>
  <c r="M6" i="1" a="1"/>
  <c r="M6" i="1" s="1"/>
  <c r="M7" i="1" a="1"/>
  <c r="M7" i="1" s="1"/>
  <c r="M8" i="1" a="1"/>
  <c r="M8" i="1" s="1"/>
  <c r="M9" i="1" a="1"/>
  <c r="M9" i="1" s="1"/>
  <c r="M10" i="1" a="1"/>
  <c r="M10" i="1" s="1"/>
  <c r="M11" i="1" a="1"/>
  <c r="M11" i="1" s="1"/>
  <c r="M12" i="1" a="1"/>
  <c r="M12" i="1" s="1"/>
  <c r="M13" i="1" a="1"/>
  <c r="M13" i="1" s="1"/>
  <c r="L4" i="1"/>
  <c r="L5" i="1"/>
  <c r="L6" i="1"/>
  <c r="L7" i="1"/>
  <c r="L8" i="1"/>
  <c r="L9" i="1"/>
  <c r="L10" i="1"/>
  <c r="L11" i="1"/>
  <c r="L12" i="1"/>
  <c r="L13" i="1"/>
  <c r="K4" i="1"/>
  <c r="K5" i="1"/>
  <c r="K6" i="1"/>
  <c r="K7" i="1"/>
  <c r="K8" i="1"/>
  <c r="K9" i="1"/>
  <c r="K10" i="1"/>
  <c r="K11" i="1"/>
  <c r="K12" i="1"/>
  <c r="K13" i="1"/>
  <c r="D23" i="1" a="1"/>
  <c r="D23" i="1" s="1"/>
  <c r="E2" i="1"/>
  <c r="H2" i="1"/>
  <c r="G2" i="1"/>
  <c r="F2" i="1"/>
  <c r="D2" i="1"/>
  <c r="C2" i="1"/>
  <c r="I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<sst xmlns="http://schemas.openxmlformats.org/spreadsheetml/2006/main" count="100" uniqueCount="65">
  <si>
    <t>Emp Id</t>
  </si>
  <si>
    <t>FN</t>
  </si>
  <si>
    <t>LN</t>
  </si>
  <si>
    <t>Gender</t>
  </si>
  <si>
    <t>Dept</t>
  </si>
  <si>
    <t>Salary</t>
  </si>
  <si>
    <t>Work Type</t>
  </si>
  <si>
    <t>Location</t>
  </si>
  <si>
    <t>A</t>
  </si>
  <si>
    <t>B</t>
  </si>
  <si>
    <t>C</t>
  </si>
  <si>
    <t>D</t>
  </si>
  <si>
    <t>E</t>
  </si>
  <si>
    <t>F</t>
  </si>
  <si>
    <t>G</t>
  </si>
  <si>
    <t>H</t>
  </si>
  <si>
    <t>I</t>
  </si>
  <si>
    <t>J</t>
  </si>
  <si>
    <t>K</t>
  </si>
  <si>
    <t>L</t>
  </si>
  <si>
    <t>M</t>
  </si>
  <si>
    <t>N</t>
  </si>
  <si>
    <t>O</t>
  </si>
  <si>
    <t>P</t>
  </si>
  <si>
    <t>Q</t>
  </si>
  <si>
    <t>R</t>
  </si>
  <si>
    <t>S</t>
  </si>
  <si>
    <t>T</t>
  </si>
  <si>
    <t>CS</t>
  </si>
  <si>
    <t>Mech</t>
  </si>
  <si>
    <t>Eng</t>
  </si>
  <si>
    <t>Tam</t>
  </si>
  <si>
    <t>Chem</t>
  </si>
  <si>
    <t>Phy</t>
  </si>
  <si>
    <t>Bcom</t>
  </si>
  <si>
    <t>Civil</t>
  </si>
  <si>
    <t>Electronics</t>
  </si>
  <si>
    <t>Bot</t>
  </si>
  <si>
    <t>FT</t>
  </si>
  <si>
    <t>PT</t>
  </si>
  <si>
    <t>Bangalore</t>
  </si>
  <si>
    <t>Coimbatore</t>
  </si>
  <si>
    <t>Trichy</t>
  </si>
  <si>
    <t>Salem</t>
  </si>
  <si>
    <t>Madurai</t>
  </si>
  <si>
    <t>Thoothukuti</t>
  </si>
  <si>
    <t>Vellore</t>
  </si>
  <si>
    <t>Mumbai</t>
  </si>
  <si>
    <t>Pondicherry</t>
  </si>
  <si>
    <t>Total</t>
  </si>
  <si>
    <t>Amt</t>
  </si>
  <si>
    <t>USD</t>
  </si>
  <si>
    <t>INR</t>
  </si>
  <si>
    <t>GBP</t>
  </si>
  <si>
    <t>EUR</t>
  </si>
  <si>
    <t>AUD</t>
  </si>
  <si>
    <t>Bonus</t>
  </si>
  <si>
    <t>Bonus 2</t>
  </si>
  <si>
    <t>Tenure</t>
  </si>
  <si>
    <t>Bonus 3</t>
  </si>
  <si>
    <t>Row Labels</t>
  </si>
  <si>
    <t>Grand Total</t>
  </si>
  <si>
    <t>Sum of Emp Id</t>
  </si>
  <si>
    <t>Sum of Salary</t>
  </si>
  <si>
    <t>Average of Salary2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</si>
</sst>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 &quot;₹&quot;\ * #,##0.00_ ;_ &quot;₹&quot;\ * \-#,##0.00_ ;_ &quot;₹&quot;\ * &quot;-&quot;??_ ;_ @_ "/>
    <numFmt numFmtId="164" formatCode="&quot;₹&quot;\ #,##0.00"/>
    <numFmt numFmtId="165" formatCode="[$$-409]#,##0.00"/>
    <numFmt numFmtId="166" formatCode="[$$-409]#,##0"/>
    <numFmt numFmtId="167" formatCode="&quot;₹&quot;\ #,##0"/>
  </numFmts>
  <fonts count="4" x14ac:knownFonts="1">
    <font>
      <sz val="11"/>
      <color theme="1"/>
      <name val="Calibri"/>
      <family val="2"/>
      <scheme val="minor"/>
    </font>
    <font>
      <b/>
      <sz val="11"/>
      <color theme="0"/>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bgColor theme="4"/>
      </patternFill>
    </fill>
  </fills>
  <borders count="5">
    <border>
      <left/>
      <right/>
      <top/>
      <bottom/>
      <diagonal/>
    </border>
    <border>
      <left style="thin">
        <color theme="0"/>
      </left>
      <right style="thin">
        <color theme="0"/>
      </right>
      <top style="thick">
        <color theme="0"/>
      </top>
      <bottom/>
      <diagonal/>
    </border>
    <border>
      <left style="thin">
        <color theme="0"/>
      </left>
      <right/>
      <top style="thick">
        <color theme="0"/>
      </top>
      <bottom/>
      <diagonal/>
    </border>
    <border>
      <left/>
      <right style="thin">
        <color theme="0"/>
      </right>
      <top style="thick">
        <color theme="0"/>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2" fillId="0" borderId="0" applyFont="0" applyFill="0" applyBorder="0" applyAlignment="0" applyProtection="0"/>
  </cellStyleXfs>
  <cellXfs count="15">
    <xf numFmtId="0" fontId="0" fillId="0" borderId="0" xfId="0"/>
    <xf numFmtId="164" fontId="0" fillId="0" borderId="0" xfId="0" applyNumberFormat="1"/>
    <xf numFmtId="0" fontId="1" fillId="2" borderId="1" xfId="0" applyFont="1" applyFill="1" applyBorder="1"/>
    <xf numFmtId="0" fontId="1" fillId="2" borderId="2" xfId="0" applyFont="1" applyFill="1" applyBorder="1"/>
    <xf numFmtId="0" fontId="1" fillId="2" borderId="3" xfId="0" applyFont="1" applyFill="1" applyBorder="1"/>
    <xf numFmtId="164" fontId="1" fillId="2" borderId="1" xfId="0" applyNumberFormat="1" applyFont="1" applyFill="1" applyBorder="1"/>
    <xf numFmtId="0" fontId="3" fillId="0" borderId="4" xfId="0" applyFont="1" applyBorder="1"/>
    <xf numFmtId="0" fontId="3" fillId="0" borderId="4" xfId="0" applyFont="1" applyBorder="1" applyAlignment="1">
      <alignment horizontal="center"/>
    </xf>
    <xf numFmtId="165" fontId="0" fillId="0" borderId="4" xfId="1" applyNumberFormat="1" applyFont="1" applyBorder="1"/>
    <xf numFmtId="166" fontId="0" fillId="0" borderId="4" xfId="0" applyNumberFormat="1" applyBorder="1"/>
    <xf numFmtId="0" fontId="0" fillId="0" borderId="0" xfId="0" applyAlignment="1">
      <alignment horizontal="right"/>
    </xf>
    <xf numFmtId="0" fontId="0" fillId="0" borderId="0" xfId="0" pivotButton="1"/>
    <xf numFmtId="0" fontId="0" fillId="0" borderId="0" xfId="0" applyAlignment="1">
      <alignment horizontal="left"/>
    </xf>
    <xf numFmtId="167" fontId="0" fillId="0" borderId="0" xfId="0" applyNumberFormat="1"/>
    <xf numFmtId="165" fontId="0" fillId="0" borderId="4" xfId="0" applyNumberFormat="1" applyBorder="1"/>
  </cellXfs>
  <cellStyles count="2">
    <cellStyle name="Currency" xfId="1" builtinId="4"/>
    <cellStyle name="Normal" xfId="0" builtinId="0"/>
  </cellStyles>
  <dxfs count="5">
    <dxf>
      <numFmt numFmtId="164" formatCode="&quot;₹&quot;\ #,##0.00"/>
    </dxf>
    <dxf>
      <numFmt numFmtId="164" formatCode="&quot;₹&quot;\ #,##0.00"/>
    </dxf>
    <dxf>
      <numFmt numFmtId="164" formatCode="&quot;₹&quot;\ #,##0.00"/>
    </dxf>
    <dxf>
      <numFmt numFmtId="164" formatCode="&quot;₹&quot;\ #,##0.00"/>
    </dxf>
    <dxf>
      <numFmt numFmtId="164" formatCode="&quot;₹&quot;\ #,##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data id="1">
      <cx:numDim type="val">
        <cx:f>_xlchart.v1.6</cx:f>
      </cx:numDim>
    </cx:data>
    <cx:data id="2">
      <cx:numDim type="val">
        <cx:f>_xlchart.v1.8</cx:f>
      </cx:numDim>
    </cx:data>
    <cx:data id="3">
      <cx:numDim type="val">
        <cx:f>_xlchart.v1.10</cx:f>
      </cx:numDim>
    </cx:data>
    <cx:data id="4">
      <cx:numDim type="val">
        <cx:f>_xlchart.v1.12</cx:f>
      </cx:numDim>
    </cx:data>
    <cx:data id="5">
      <cx:numDim type="val">
        <cx:f>_xlchart.v1.14</cx:f>
      </cx:numDim>
    </cx:data>
    <cx:data id="6">
      <cx:numDim type="val">
        <cx:f>_xlchart.v1.16</cx:f>
      </cx:numDim>
    </cx:data>
    <cx:data id="7">
      <cx:numDim type="val">
        <cx:f>_xlchart.v1.18</cx:f>
      </cx:numDim>
    </cx:data>
    <cx:data id="8">
      <cx:numDim type="val">
        <cx:f>_xlchart.v1.20</cx:f>
      </cx:numDim>
    </cx:data>
    <cx:data id="9">
      <cx:numDim type="val">
        <cx:f>_xlchart.v1.22</cx:f>
      </cx:numDim>
    </cx:data>
    <cx:data id="10">
      <cx:numDim type="val">
        <cx:f>_xlchart.v1.24</cx:f>
      </cx:numDim>
    </cx:data>
    <cx:data id="11">
      <cx:numDim type="val">
        <cx:f>_xlchart.v1.26</cx:f>
      </cx:numDim>
    </cx:data>
  </cx:chartData>
  <cx:chart>
    <cx:title pos="t" align="ctr" overlay="0"/>
    <cx:plotArea>
      <cx:plotAreaRegion>
        <cx:series layoutId="boxWhisker" uniqueId="{64F26474-A238-456D-9B05-F3D15EBC9EC6}">
          <cx:tx>
            <cx:txData>
              <cx:f>_xlchart.v1.3</cx:f>
              <cx:v>Emp Id</cx:v>
            </cx:txData>
          </cx:tx>
          <cx:dataId val="0"/>
          <cx:layoutPr>
            <cx:visibility meanLine="0" meanMarker="1" nonoutliers="0" outliers="1"/>
            <cx:statistics quartileMethod="exclusive"/>
          </cx:layoutPr>
        </cx:series>
        <cx:series layoutId="boxWhisker" uniqueId="{A08E2215-6AE1-4E39-87B1-6862CB40874C}">
          <cx:tx>
            <cx:txData>
              <cx:f>_xlchart.v1.5</cx:f>
              <cx:v>FN</cx:v>
            </cx:txData>
          </cx:tx>
          <cx:dataId val="1"/>
          <cx:layoutPr>
            <cx:visibility meanLine="0" meanMarker="1" nonoutliers="0" outliers="1"/>
            <cx:statistics quartileMethod="exclusive"/>
          </cx:layoutPr>
        </cx:series>
        <cx:series layoutId="boxWhisker" uniqueId="{A255E9BD-17EB-4E8A-993C-815F6213D8B5}">
          <cx:tx>
            <cx:txData>
              <cx:f>_xlchart.v1.7</cx:f>
              <cx:v>LN</cx:v>
            </cx:txData>
          </cx:tx>
          <cx:dataId val="2"/>
          <cx:layoutPr>
            <cx:visibility meanLine="0" meanMarker="1" nonoutliers="0" outliers="1"/>
            <cx:statistics quartileMethod="exclusive"/>
          </cx:layoutPr>
        </cx:series>
        <cx:series layoutId="boxWhisker" uniqueId="{8A3C9D23-39A6-4455-AD6A-6B0D60CD3A42}">
          <cx:tx>
            <cx:txData>
              <cx:f>_xlchart.v1.9</cx:f>
              <cx:v>Gender</cx:v>
            </cx:txData>
          </cx:tx>
          <cx:dataId val="3"/>
          <cx:layoutPr>
            <cx:visibility meanLine="0" meanMarker="1" nonoutliers="0" outliers="1"/>
            <cx:statistics quartileMethod="exclusive"/>
          </cx:layoutPr>
        </cx:series>
        <cx:series layoutId="boxWhisker" uniqueId="{E43F02B9-935C-4688-938A-FC4F1A730B7D}">
          <cx:tx>
            <cx:txData>
              <cx:f>_xlchart.v1.11</cx:f>
              <cx:v>Dept</cx:v>
            </cx:txData>
          </cx:tx>
          <cx:dataId val="4"/>
          <cx:layoutPr>
            <cx:visibility meanLine="0" meanMarker="1" nonoutliers="0" outliers="1"/>
            <cx:statistics quartileMethod="exclusive"/>
          </cx:layoutPr>
        </cx:series>
        <cx:series layoutId="boxWhisker" uniqueId="{90A410E6-067E-4374-9018-C5E6E661014E}">
          <cx:tx>
            <cx:txData>
              <cx:f>_xlchart.v1.13</cx:f>
              <cx:v>Salary</cx:v>
            </cx:txData>
          </cx:tx>
          <cx:dataId val="5"/>
          <cx:layoutPr>
            <cx:visibility meanLine="0" meanMarker="1" nonoutliers="0" outliers="1"/>
            <cx:statistics quartileMethod="exclusive"/>
          </cx:layoutPr>
        </cx:series>
        <cx:series layoutId="boxWhisker" uniqueId="{87C962B0-AC6B-4B29-A945-B6B6FB09C3A7}">
          <cx:tx>
            <cx:txData>
              <cx:f>_xlchart.v1.15</cx:f>
              <cx:v>Work Type</cx:v>
            </cx:txData>
          </cx:tx>
          <cx:dataId val="6"/>
          <cx:layoutPr>
            <cx:visibility meanLine="0" meanMarker="1" nonoutliers="0" outliers="1"/>
            <cx:statistics quartileMethod="exclusive"/>
          </cx:layoutPr>
        </cx:series>
        <cx:series layoutId="boxWhisker" uniqueId="{3B2B3A40-B588-470D-A7E2-3B82EA596126}">
          <cx:tx>
            <cx:txData>
              <cx:f>_xlchart.v1.17</cx:f>
              <cx:v>Location</cx:v>
            </cx:txData>
          </cx:tx>
          <cx:dataId val="7"/>
          <cx:layoutPr>
            <cx:visibility meanLine="0" meanMarker="1" nonoutliers="0" outliers="1"/>
            <cx:statistics quartileMethod="exclusive"/>
          </cx:layoutPr>
        </cx:series>
        <cx:series layoutId="boxWhisker" uniqueId="{54E167A7-2228-415C-9ED9-141FD0A5823F}">
          <cx:tx>
            <cx:txData>
              <cx:f>_xlchart.v1.19</cx:f>
              <cx:v>Tenure</cx:v>
            </cx:txData>
          </cx:tx>
          <cx:dataId val="8"/>
          <cx:layoutPr>
            <cx:visibility meanLine="0" meanMarker="1" nonoutliers="0" outliers="1"/>
            <cx:statistics quartileMethod="exclusive"/>
          </cx:layoutPr>
        </cx:series>
        <cx:series layoutId="boxWhisker" uniqueId="{BEDC6BE9-7284-4A4D-83C7-36400F91C0C9}">
          <cx:tx>
            <cx:txData>
              <cx:f>_xlchart.v1.21</cx:f>
              <cx:v>Bonus</cx:v>
            </cx:txData>
          </cx:tx>
          <cx:dataId val="9"/>
          <cx:layoutPr>
            <cx:visibility meanLine="0" meanMarker="1" nonoutliers="0" outliers="1"/>
            <cx:statistics quartileMethod="exclusive"/>
          </cx:layoutPr>
        </cx:series>
        <cx:series layoutId="boxWhisker" uniqueId="{720CFCBB-AF24-4B64-86BC-39721EE00833}">
          <cx:tx>
            <cx:txData>
              <cx:f>_xlchart.v1.23</cx:f>
              <cx:v>Bonus 2</cx:v>
            </cx:txData>
          </cx:tx>
          <cx:dataId val="10"/>
          <cx:layoutPr>
            <cx:visibility meanLine="0" meanMarker="1" nonoutliers="0" outliers="1"/>
            <cx:statistics quartileMethod="exclusive"/>
          </cx:layoutPr>
        </cx:series>
        <cx:series layoutId="boxWhisker" uniqueId="{EC282812-1529-4C34-9D25-0FCD7923DF5D}">
          <cx:tx>
            <cx:txData>
              <cx:f>_xlchart.v1.25</cx:f>
              <cx:v>Bonus 3</cx:v>
            </cx:txData>
          </cx:tx>
          <cx:dataId val="11"/>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boxWhisker" uniqueId="{379B9065-FBEB-4E95-AD13-90D9DC523C33}">
          <cx:tx>
            <cx:txData>
              <cx:f>_xlchart.v1.1</cx:f>
              <cx:v>Salary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5</xdr:col>
      <xdr:colOff>228600</xdr:colOff>
      <xdr:row>7</xdr:row>
      <xdr:rowOff>7620</xdr:rowOff>
    </xdr:from>
    <xdr:to>
      <xdr:col>8</xdr:col>
      <xdr:colOff>228600</xdr:colOff>
      <xdr:row>20</xdr:row>
      <xdr:rowOff>97155</xdr:rowOff>
    </xdr:to>
    <mc:AlternateContent xmlns:mc="http://schemas.openxmlformats.org/markup-compatibility/2006" xmlns:a14="http://schemas.microsoft.com/office/drawing/2010/main">
      <mc:Choice Requires="a14">
        <xdr:graphicFrame macro="">
          <xdr:nvGraphicFramePr>
            <xdr:cNvPr id="2" name="Location">
              <a:extLst>
                <a:ext uri="{FF2B5EF4-FFF2-40B4-BE49-F238E27FC236}">
                  <a16:creationId xmlns:a16="http://schemas.microsoft.com/office/drawing/2014/main" id="{61B4F01B-F3BE-3266-9572-A8D884C6F2C3}"/>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4632960" y="1287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129540</xdr:colOff>
      <xdr:row>4</xdr:row>
      <xdr:rowOff>53340</xdr:rowOff>
    </xdr:from>
    <xdr:to>
      <xdr:col>9</xdr:col>
      <xdr:colOff>434340</xdr:colOff>
      <xdr:row>31</xdr:row>
      <xdr:rowOff>53340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04EF9CE4-3BEF-4BD8-8013-F54596D95C7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48740" y="784860"/>
              <a:ext cx="4572000" cy="49377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0</xdr:colOff>
      <xdr:row>10</xdr:row>
      <xdr:rowOff>0</xdr:rowOff>
    </xdr:from>
    <xdr:to>
      <xdr:col>19</xdr:col>
      <xdr:colOff>304800</xdr:colOff>
      <xdr:row>25</xdr:row>
      <xdr:rowOff>0</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14AD6FA4-E0D2-4D3C-A4BC-89C6F353EB1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315200" y="18288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vin Lazarus" refreshedDate="45661.045808564813" createdVersion="8" refreshedVersion="8" minRefreshableVersion="3" recordCount="10" xr:uid="{98A97B2C-334F-43DD-87CE-6DDB7942266B}">
  <cacheSource type="worksheet">
    <worksheetSource name="Data"/>
  </cacheSource>
  <cacheFields count="12">
    <cacheField name="Emp Id" numFmtId="0">
      <sharedItems containsSemiMixedTypes="0" containsString="0" containsNumber="1" containsInteger="1" minValue="1001" maxValue="1010"/>
    </cacheField>
    <cacheField name="FN" numFmtId="0">
      <sharedItems/>
    </cacheField>
    <cacheField name="LN" numFmtId="0">
      <sharedItems/>
    </cacheField>
    <cacheField name="Gender" numFmtId="0">
      <sharedItems/>
    </cacheField>
    <cacheField name="Dept" numFmtId="0">
      <sharedItems count="10">
        <s v="CS"/>
        <s v="Mech"/>
        <s v="Eng"/>
        <s v="Tam"/>
        <s v="Chem"/>
        <s v="Phy"/>
        <s v="Bcom"/>
        <s v="Civil"/>
        <s v="Electronics"/>
        <s v="Bot"/>
      </sharedItems>
    </cacheField>
    <cacheField name="Salary" numFmtId="164">
      <sharedItems containsSemiMixedTypes="0" containsString="0" containsNumber="1" containsInteger="1" minValue="250000" maxValue="600000" count="8">
        <n v="580000"/>
        <n v="400000"/>
        <n v="300000"/>
        <n v="250000"/>
        <n v="350000"/>
        <n v="550000"/>
        <n v="600000"/>
        <n v="570000"/>
      </sharedItems>
    </cacheField>
    <cacheField name="Work Type" numFmtId="0">
      <sharedItems/>
    </cacheField>
    <cacheField name="Location" numFmtId="0">
      <sharedItems count="9">
        <s v="Bangalore"/>
        <s v="Coimbatore"/>
        <s v="Trichy"/>
        <s v="Salem"/>
        <s v="Madurai"/>
        <s v="Thoothukuti"/>
        <s v="Vellore"/>
        <s v="Mumbai"/>
        <s v="Pondicherry"/>
      </sharedItems>
    </cacheField>
    <cacheField name="Tenure" numFmtId="0">
      <sharedItems containsSemiMixedTypes="0" containsString="0" containsNumber="1" minValue="2.64" maxValue="6.09"/>
    </cacheField>
    <cacheField name="Bonus" numFmtId="164">
      <sharedItems containsSemiMixedTypes="0" containsString="0" containsNumber="1" containsInteger="1" minValue="12500" maxValue="30000"/>
    </cacheField>
    <cacheField name="Bonus 2" numFmtId="164">
      <sharedItems containsSemiMixedTypes="0" containsString="0" containsNumber="1" containsInteger="1" minValue="11400" maxValue="60000"/>
    </cacheField>
    <cacheField name="Bonus 3" numFmtId="164">
      <sharedItems containsSemiMixedTypes="0" containsString="0" containsNumber="1" containsInteger="1" minValue="11400" maxValue="60000"/>
    </cacheField>
  </cacheFields>
  <extLst>
    <ext xmlns:x14="http://schemas.microsoft.com/office/spreadsheetml/2009/9/main" uri="{725AE2AE-9491-48be-B2B4-4EB974FC3084}">
      <x14:pivotCacheDefinition pivotCacheId="20177469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n v="1001"/>
    <s v="A"/>
    <s v="T"/>
    <s v="M"/>
    <x v="0"/>
    <x v="0"/>
    <s v="FT"/>
    <x v="0"/>
    <n v="3.94"/>
    <n v="29000"/>
    <n v="29000"/>
    <n v="29000"/>
  </r>
  <r>
    <n v="1002"/>
    <s v="B"/>
    <s v="S"/>
    <s v="F"/>
    <x v="1"/>
    <x v="1"/>
    <s v="FT"/>
    <x v="1"/>
    <n v="4.4400000000000004"/>
    <n v="20000"/>
    <n v="20000"/>
    <n v="20000"/>
  </r>
  <r>
    <n v="1003"/>
    <s v="C"/>
    <s v="R"/>
    <s v="M"/>
    <x v="2"/>
    <x v="2"/>
    <s v="PT"/>
    <x v="2"/>
    <n v="5.76"/>
    <n v="15000"/>
    <n v="30000"/>
    <n v="30000"/>
  </r>
  <r>
    <n v="1004"/>
    <s v="D"/>
    <s v="Q"/>
    <s v="F"/>
    <x v="3"/>
    <x v="3"/>
    <s v="PT"/>
    <x v="3"/>
    <n v="5.71"/>
    <n v="12500"/>
    <n v="25000"/>
    <n v="25000"/>
  </r>
  <r>
    <n v="1005"/>
    <s v="E"/>
    <s v="P"/>
    <s v="M"/>
    <x v="4"/>
    <x v="4"/>
    <s v="FT"/>
    <x v="4"/>
    <n v="3.48"/>
    <n v="17500"/>
    <n v="17500"/>
    <n v="17500"/>
  </r>
  <r>
    <n v="1006"/>
    <s v="F"/>
    <s v="O"/>
    <s v="F"/>
    <x v="5"/>
    <x v="5"/>
    <s v="FT"/>
    <x v="5"/>
    <n v="5.4"/>
    <n v="27500"/>
    <n v="55000"/>
    <n v="55000"/>
  </r>
  <r>
    <n v="1007"/>
    <s v="G"/>
    <s v="N"/>
    <s v="M"/>
    <x v="6"/>
    <x v="6"/>
    <s v="FT"/>
    <x v="0"/>
    <n v="4.88"/>
    <n v="30000"/>
    <n v="30000"/>
    <n v="30000"/>
  </r>
  <r>
    <n v="1008"/>
    <s v="H"/>
    <s v="M"/>
    <s v="F"/>
    <x v="7"/>
    <x v="3"/>
    <s v="FT"/>
    <x v="6"/>
    <n v="3.72"/>
    <n v="12500"/>
    <n v="12500"/>
    <n v="12500"/>
  </r>
  <r>
    <n v="1009"/>
    <s v="I"/>
    <s v="L"/>
    <s v="M"/>
    <x v="8"/>
    <x v="7"/>
    <s v="PT"/>
    <x v="7"/>
    <n v="2.64"/>
    <n v="28500"/>
    <n v="11400"/>
    <n v="11400"/>
  </r>
  <r>
    <n v="1010"/>
    <s v="J"/>
    <s v="K"/>
    <s v="F"/>
    <x v="9"/>
    <x v="6"/>
    <s v="PT"/>
    <x v="8"/>
    <n v="6.09"/>
    <n v="30000"/>
    <n v="60000"/>
    <n v="6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950672-472A-4CCA-98D5-8554DA846EE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4" firstHeaderRow="0" firstDataRow="1" firstDataCol="1"/>
  <pivotFields count="12">
    <pivotField dataField="1" showAll="0"/>
    <pivotField showAll="0"/>
    <pivotField showAll="0"/>
    <pivotField showAll="0"/>
    <pivotField axis="axisRow" showAll="0">
      <items count="11">
        <item x="6"/>
        <item x="9"/>
        <item x="4"/>
        <item x="7"/>
        <item x="0"/>
        <item x="8"/>
        <item x="2"/>
        <item x="1"/>
        <item x="5"/>
        <item x="3"/>
        <item t="default"/>
      </items>
    </pivotField>
    <pivotField dataField="1" numFmtId="164" showAll="0">
      <items count="9">
        <item x="3"/>
        <item x="2"/>
        <item x="4"/>
        <item x="1"/>
        <item x="5"/>
        <item x="7"/>
        <item x="0"/>
        <item x="6"/>
        <item t="default"/>
      </items>
    </pivotField>
    <pivotField showAll="0"/>
    <pivotField multipleItemSelectionAllowed="1" showAll="0">
      <items count="10">
        <item x="0"/>
        <item x="1"/>
        <item x="4"/>
        <item x="7"/>
        <item x="8"/>
        <item x="3"/>
        <item x="5"/>
        <item x="2"/>
        <item x="6"/>
        <item t="default"/>
      </items>
    </pivotField>
    <pivotField showAll="0"/>
    <pivotField numFmtId="164" showAll="0"/>
    <pivotField numFmtId="164" showAll="0"/>
    <pivotField numFmtId="164" showAll="0"/>
  </pivotFields>
  <rowFields count="1">
    <field x="4"/>
  </rowFields>
  <rowItems count="11">
    <i>
      <x/>
    </i>
    <i>
      <x v="1"/>
    </i>
    <i>
      <x v="2"/>
    </i>
    <i>
      <x v="3"/>
    </i>
    <i>
      <x v="4"/>
    </i>
    <i>
      <x v="5"/>
    </i>
    <i>
      <x v="6"/>
    </i>
    <i>
      <x v="7"/>
    </i>
    <i>
      <x v="8"/>
    </i>
    <i>
      <x v="9"/>
    </i>
    <i t="grand">
      <x/>
    </i>
  </rowItems>
  <colFields count="1">
    <field x="-2"/>
  </colFields>
  <colItems count="3">
    <i>
      <x/>
    </i>
    <i i="1">
      <x v="1"/>
    </i>
    <i i="2">
      <x v="2"/>
    </i>
  </colItems>
  <dataFields count="3">
    <dataField name="Sum of Emp Id" fld="0" baseField="0" baseItem="0"/>
    <dataField name="Sum of Salary" fld="5" baseField="0" baseItem="0" numFmtId="167"/>
    <dataField name="Average of Salary2" fld="5" subtotal="average" baseField="0" baseItem="0" numFmtId="16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355BCBBF-66FC-445B-B6FF-75C1E46DC88F}" sourceName="Location">
  <pivotTables>
    <pivotTable tabId="2" name="PivotTable1"/>
  </pivotTables>
  <data>
    <tabular pivotCacheId="2017746947">
      <items count="9">
        <i x="0" s="1"/>
        <i x="1" s="1"/>
        <i x="4" s="1"/>
        <i x="7" s="1"/>
        <i x="8" s="1"/>
        <i x="3" s="1"/>
        <i x="5" s="1"/>
        <i x="2"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F4E997AF-8334-46B0-A8EA-74CC13DAF7BD}" cache="Slicer_Location" caption="Location" startItem="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BBEA8C-D112-4B5F-94CC-71C05EEFFA99}" name="Data" displayName="Data" ref="B3:M14" totalsRowCount="1">
  <autoFilter ref="B3:M13" xr:uid="{A2BBEA8C-D112-4B5F-94CC-71C05EEFFA99}"/>
  <tableColumns count="12">
    <tableColumn id="1" xr3:uid="{008F5DB8-C984-49B3-809A-B5BEC8B1F0B8}" name="Emp Id"/>
    <tableColumn id="2" xr3:uid="{57026317-53CA-4B7E-9067-CC8765EC22B6}" name="FN"/>
    <tableColumn id="3" xr3:uid="{F13A09C1-5C33-40DF-964C-3D9FAAE9E2BF}" name="LN"/>
    <tableColumn id="4" xr3:uid="{582474B9-F993-4003-9594-0303667DF8A1}" name="Gender"/>
    <tableColumn id="5" xr3:uid="{0EF8D85F-7BE0-46A3-9F9E-6C3F42A7F090}" name="Dept"/>
    <tableColumn id="6" xr3:uid="{8AD5AB60-5CC5-45A3-9677-11F9C761C527}" name="Salary" dataDxfId="4"/>
    <tableColumn id="7" xr3:uid="{6C2286BE-F0FA-47AD-9F3C-2BB83C5391C0}" name="Work Type"/>
    <tableColumn id="8" xr3:uid="{F2C22D74-BD9C-422C-A523-5D438B1B4096}" name="Location"/>
    <tableColumn id="9" xr3:uid="{8AEE2CAD-12DC-457F-8943-E98C69498742}" name="Tenure" dataDxfId="3"/>
    <tableColumn id="10" xr3:uid="{5A9B96E1-A3DB-4E82-8A81-0DB462FB7921}" name="Bonus" dataDxfId="2">
      <calculatedColumnFormula>Data[[#This Row],[Salary]]*5%</calculatedColumnFormula>
    </tableColumn>
    <tableColumn id="11" xr3:uid="{2FB2FE2D-1AD1-476E-9C53-05D532B55607}" name="Bonus 2" dataDxfId="1">
      <calculatedColumnFormula>IF(Data[[#This Row],[Tenure]]&lt;3,2%,IF(Data[[#This Row],[Tenure]]&lt;5,5%,10%))*Data[[#This Row],[Salary]]</calculatedColumnFormula>
    </tableColumn>
    <tableColumn id="12" xr3:uid="{4D21422E-763C-4904-AB46-557C303F7AE8}" name="Bonus 3" dataDxfId="0">
      <calculatedColumnFormula array="1">_xlfn.IFS(Data[[#This Row],[Tenure]]&lt;3,2%,Data[[#This Row],[Tenure]]&lt;5,5%,TRUE,10%)*Data[[#This Row],[Salary]]</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9698A-7193-49FD-8E3A-82E5EC1B1CCD}">
  <dimension ref="A3:D14"/>
  <sheetViews>
    <sheetView workbookViewId="0">
      <selection activeCell="B5" sqref="B5"/>
    </sheetView>
  </sheetViews>
  <sheetFormatPr defaultRowHeight="14.4" x14ac:dyDescent="0.3"/>
  <cols>
    <col min="1" max="1" width="12.5546875" bestFit="1" customWidth="1"/>
    <col min="2" max="2" width="13.44140625" bestFit="1" customWidth="1"/>
    <col min="3" max="3" width="12.5546875" bestFit="1" customWidth="1"/>
    <col min="4" max="4" width="16.77734375" bestFit="1" customWidth="1"/>
  </cols>
  <sheetData>
    <row r="3" spans="1:4" x14ac:dyDescent="0.3">
      <c r="A3" s="11" t="s">
        <v>60</v>
      </c>
      <c r="B3" t="s">
        <v>62</v>
      </c>
      <c r="C3" t="s">
        <v>63</v>
      </c>
      <c r="D3" t="s">
        <v>64</v>
      </c>
    </row>
    <row r="4" spans="1:4" x14ac:dyDescent="0.3">
      <c r="A4" s="12" t="s">
        <v>34</v>
      </c>
      <c r="B4">
        <v>1007</v>
      </c>
      <c r="C4" s="13">
        <v>600000</v>
      </c>
      <c r="D4" s="13">
        <v>600000</v>
      </c>
    </row>
    <row r="5" spans="1:4" x14ac:dyDescent="0.3">
      <c r="A5" s="12" t="s">
        <v>37</v>
      </c>
      <c r="B5">
        <v>1010</v>
      </c>
      <c r="C5" s="13">
        <v>600000</v>
      </c>
      <c r="D5" s="13">
        <v>600000</v>
      </c>
    </row>
    <row r="6" spans="1:4" x14ac:dyDescent="0.3">
      <c r="A6" s="12" t="s">
        <v>32</v>
      </c>
      <c r="B6">
        <v>1005</v>
      </c>
      <c r="C6" s="13">
        <v>350000</v>
      </c>
      <c r="D6" s="13">
        <v>350000</v>
      </c>
    </row>
    <row r="7" spans="1:4" x14ac:dyDescent="0.3">
      <c r="A7" s="12" t="s">
        <v>35</v>
      </c>
      <c r="B7">
        <v>1008</v>
      </c>
      <c r="C7" s="13">
        <v>250000</v>
      </c>
      <c r="D7" s="13">
        <v>250000</v>
      </c>
    </row>
    <row r="8" spans="1:4" x14ac:dyDescent="0.3">
      <c r="A8" s="12" t="s">
        <v>28</v>
      </c>
      <c r="B8">
        <v>1001</v>
      </c>
      <c r="C8" s="13">
        <v>580000</v>
      </c>
      <c r="D8" s="13">
        <v>580000</v>
      </c>
    </row>
    <row r="9" spans="1:4" x14ac:dyDescent="0.3">
      <c r="A9" s="12" t="s">
        <v>36</v>
      </c>
      <c r="B9">
        <v>1009</v>
      </c>
      <c r="C9" s="13">
        <v>570000</v>
      </c>
      <c r="D9" s="13">
        <v>570000</v>
      </c>
    </row>
    <row r="10" spans="1:4" x14ac:dyDescent="0.3">
      <c r="A10" s="12" t="s">
        <v>30</v>
      </c>
      <c r="B10">
        <v>1003</v>
      </c>
      <c r="C10" s="13">
        <v>300000</v>
      </c>
      <c r="D10" s="13">
        <v>300000</v>
      </c>
    </row>
    <row r="11" spans="1:4" x14ac:dyDescent="0.3">
      <c r="A11" s="12" t="s">
        <v>29</v>
      </c>
      <c r="B11">
        <v>1002</v>
      </c>
      <c r="C11" s="13">
        <v>400000</v>
      </c>
      <c r="D11" s="13">
        <v>400000</v>
      </c>
    </row>
    <row r="12" spans="1:4" x14ac:dyDescent="0.3">
      <c r="A12" s="12" t="s">
        <v>33</v>
      </c>
      <c r="B12">
        <v>1006</v>
      </c>
      <c r="C12" s="13">
        <v>550000</v>
      </c>
      <c r="D12" s="13">
        <v>550000</v>
      </c>
    </row>
    <row r="13" spans="1:4" x14ac:dyDescent="0.3">
      <c r="A13" s="12" t="s">
        <v>31</v>
      </c>
      <c r="B13">
        <v>1004</v>
      </c>
      <c r="C13" s="13">
        <v>250000</v>
      </c>
      <c r="D13" s="13">
        <v>250000</v>
      </c>
    </row>
    <row r="14" spans="1:4" x14ac:dyDescent="0.3">
      <c r="A14" s="12" t="s">
        <v>61</v>
      </c>
      <c r="B14">
        <v>10055</v>
      </c>
      <c r="C14" s="13">
        <v>4450000</v>
      </c>
      <c r="D14" s="13">
        <v>445000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1CC9B-46D7-4AAC-80B2-7F7242DA4DBC}">
  <dimension ref="B1:M43"/>
  <sheetViews>
    <sheetView showGridLines="0" tabSelected="1" topLeftCell="A29" workbookViewId="0">
      <selection activeCell="F44" sqref="F44"/>
    </sheetView>
  </sheetViews>
  <sheetFormatPr defaultRowHeight="14.4" x14ac:dyDescent="0.3"/>
  <cols>
    <col min="2" max="2" width="13.88671875" customWidth="1"/>
    <col min="3" max="3" width="12.33203125" customWidth="1"/>
    <col min="4" max="4" width="14" customWidth="1"/>
    <col min="5" max="5" width="16.21875" customWidth="1"/>
    <col min="6" max="6" width="12.88671875" customWidth="1"/>
    <col min="7" max="7" width="18.5546875" customWidth="1"/>
    <col min="8" max="8" width="12.33203125" customWidth="1"/>
    <col min="9" max="9" width="11.21875" customWidth="1"/>
    <col min="10" max="10" width="10.44140625" customWidth="1"/>
    <col min="11" max="11" width="13.44140625" customWidth="1"/>
    <col min="12" max="13" width="10.44140625" bestFit="1" customWidth="1"/>
  </cols>
  <sheetData>
    <row r="1" spans="2:13" ht="15" thickBot="1" x14ac:dyDescent="0.35"/>
    <row r="2" spans="2:13" ht="15" thickTop="1" x14ac:dyDescent="0.3">
      <c r="B2" s="4" t="s">
        <v>49</v>
      </c>
      <c r="C2" s="2">
        <f>SUBTOTAL(103,Data[FN])</f>
        <v>10</v>
      </c>
      <c r="D2" s="2">
        <f>SUBTOTAL(103,Data[LN])</f>
        <v>10</v>
      </c>
      <c r="E2" s="2">
        <f>SUBTOTAL(103,Data[Gender])</f>
        <v>10</v>
      </c>
      <c r="F2" s="2">
        <f>SUBTOTAL(103,Data[Dept])</f>
        <v>10</v>
      </c>
      <c r="G2" s="5">
        <f>SUBTOTAL(104,Data[Salary])</f>
        <v>600000</v>
      </c>
      <c r="H2" s="2">
        <f>SUBTOTAL(103,Data[Work Type])</f>
        <v>10</v>
      </c>
      <c r="I2" s="3">
        <f>SUBTOTAL(103,Data[Location])</f>
        <v>10</v>
      </c>
    </row>
    <row r="3" spans="2:13" x14ac:dyDescent="0.3">
      <c r="B3" t="s">
        <v>0</v>
      </c>
      <c r="C3" t="s">
        <v>1</v>
      </c>
      <c r="D3" t="s">
        <v>2</v>
      </c>
      <c r="E3" t="s">
        <v>3</v>
      </c>
      <c r="F3" t="s">
        <v>4</v>
      </c>
      <c r="G3" t="s">
        <v>5</v>
      </c>
      <c r="H3" t="s">
        <v>6</v>
      </c>
      <c r="I3" t="s">
        <v>7</v>
      </c>
      <c r="J3" t="s">
        <v>58</v>
      </c>
      <c r="K3" t="s">
        <v>56</v>
      </c>
      <c r="L3" t="s">
        <v>57</v>
      </c>
      <c r="M3" t="s">
        <v>59</v>
      </c>
    </row>
    <row r="4" spans="2:13" x14ac:dyDescent="0.3">
      <c r="B4">
        <v>1001</v>
      </c>
      <c r="C4" t="s">
        <v>8</v>
      </c>
      <c r="D4" t="s">
        <v>27</v>
      </c>
      <c r="E4" t="s">
        <v>20</v>
      </c>
      <c r="F4" t="s">
        <v>28</v>
      </c>
      <c r="G4" s="1">
        <v>580000</v>
      </c>
      <c r="H4" t="s">
        <v>38</v>
      </c>
      <c r="I4" t="s">
        <v>40</v>
      </c>
      <c r="J4">
        <v>3.94</v>
      </c>
      <c r="K4" s="1">
        <f>Data[[#This Row],[Salary]]*5%</f>
        <v>29000</v>
      </c>
      <c r="L4" s="1">
        <f>IF(Data[[#This Row],[Tenure]]&lt;3,2%,IF(Data[[#This Row],[Tenure]]&lt;5,5%,10%))*Data[[#This Row],[Salary]]</f>
        <v>29000</v>
      </c>
      <c r="M4" s="1" cm="1">
        <f t="array" ref="M4">_xlfn.IFS(Data[[#This Row],[Tenure]]&lt;3,2%,Data[[#This Row],[Tenure]]&lt;5,5%,TRUE,10%)*Data[[#This Row],[Salary]]</f>
        <v>29000</v>
      </c>
    </row>
    <row r="5" spans="2:13" x14ac:dyDescent="0.3">
      <c r="B5">
        <v>1002</v>
      </c>
      <c r="C5" t="s">
        <v>9</v>
      </c>
      <c r="D5" t="s">
        <v>26</v>
      </c>
      <c r="E5" t="s">
        <v>13</v>
      </c>
      <c r="F5" t="s">
        <v>29</v>
      </c>
      <c r="G5" s="1">
        <v>400000</v>
      </c>
      <c r="H5" t="s">
        <v>38</v>
      </c>
      <c r="I5" t="s">
        <v>41</v>
      </c>
      <c r="J5">
        <v>4.4400000000000004</v>
      </c>
      <c r="K5" s="1">
        <f>Data[[#This Row],[Salary]]*5%</f>
        <v>20000</v>
      </c>
      <c r="L5" s="1">
        <f>IF(Data[[#This Row],[Tenure]]&lt;3,2%,IF(Data[[#This Row],[Tenure]]&lt;5,5%,10%))*Data[[#This Row],[Salary]]</f>
        <v>20000</v>
      </c>
      <c r="M5" s="1" cm="1">
        <f t="array" ref="M5">_xlfn.IFS(Data[[#This Row],[Tenure]]&lt;3,2%,Data[[#This Row],[Tenure]]&lt;5,5%,TRUE,10%)*Data[[#This Row],[Salary]]</f>
        <v>20000</v>
      </c>
    </row>
    <row r="6" spans="2:13" x14ac:dyDescent="0.3">
      <c r="B6">
        <v>1003</v>
      </c>
      <c r="C6" t="s">
        <v>10</v>
      </c>
      <c r="D6" t="s">
        <v>25</v>
      </c>
      <c r="E6" t="s">
        <v>20</v>
      </c>
      <c r="F6" t="s">
        <v>30</v>
      </c>
      <c r="G6" s="1">
        <v>300000</v>
      </c>
      <c r="H6" t="s">
        <v>39</v>
      </c>
      <c r="I6" t="s">
        <v>42</v>
      </c>
      <c r="J6">
        <v>5.76</v>
      </c>
      <c r="K6" s="1">
        <f>Data[[#This Row],[Salary]]*5%</f>
        <v>15000</v>
      </c>
      <c r="L6" s="1">
        <f>IF(Data[[#This Row],[Tenure]]&lt;3,2%,IF(Data[[#This Row],[Tenure]]&lt;5,5%,10%))*Data[[#This Row],[Salary]]</f>
        <v>30000</v>
      </c>
      <c r="M6" s="1" cm="1">
        <f t="array" ref="M6">_xlfn.IFS(Data[[#This Row],[Tenure]]&lt;3,2%,Data[[#This Row],[Tenure]]&lt;5,5%,TRUE,10%)*Data[[#This Row],[Salary]]</f>
        <v>30000</v>
      </c>
    </row>
    <row r="7" spans="2:13" x14ac:dyDescent="0.3">
      <c r="B7">
        <v>1004</v>
      </c>
      <c r="C7" t="s">
        <v>11</v>
      </c>
      <c r="D7" t="s">
        <v>24</v>
      </c>
      <c r="E7" t="s">
        <v>13</v>
      </c>
      <c r="F7" t="s">
        <v>31</v>
      </c>
      <c r="G7" s="1">
        <v>250000</v>
      </c>
      <c r="H7" t="s">
        <v>39</v>
      </c>
      <c r="I7" t="s">
        <v>43</v>
      </c>
      <c r="J7">
        <v>5.71</v>
      </c>
      <c r="K7" s="1">
        <f>Data[[#This Row],[Salary]]*5%</f>
        <v>12500</v>
      </c>
      <c r="L7" s="1">
        <f>IF(Data[[#This Row],[Tenure]]&lt;3,2%,IF(Data[[#This Row],[Tenure]]&lt;5,5%,10%))*Data[[#This Row],[Salary]]</f>
        <v>25000</v>
      </c>
      <c r="M7" s="1" cm="1">
        <f t="array" ref="M7">_xlfn.IFS(Data[[#This Row],[Tenure]]&lt;3,2%,Data[[#This Row],[Tenure]]&lt;5,5%,TRUE,10%)*Data[[#This Row],[Salary]]</f>
        <v>25000</v>
      </c>
    </row>
    <row r="8" spans="2:13" x14ac:dyDescent="0.3">
      <c r="B8">
        <v>1005</v>
      </c>
      <c r="C8" t="s">
        <v>12</v>
      </c>
      <c r="D8" t="s">
        <v>23</v>
      </c>
      <c r="E8" t="s">
        <v>20</v>
      </c>
      <c r="F8" t="s">
        <v>32</v>
      </c>
      <c r="G8" s="1">
        <v>350000</v>
      </c>
      <c r="H8" t="s">
        <v>38</v>
      </c>
      <c r="I8" t="s">
        <v>44</v>
      </c>
      <c r="J8" s="10">
        <v>3.48</v>
      </c>
      <c r="K8" s="1">
        <f>Data[[#This Row],[Salary]]*5%</f>
        <v>17500</v>
      </c>
      <c r="L8" s="1">
        <f>IF(Data[[#This Row],[Tenure]]&lt;3,2%,IF(Data[[#This Row],[Tenure]]&lt;5,5%,10%))*Data[[#This Row],[Salary]]</f>
        <v>17500</v>
      </c>
      <c r="M8" s="1" cm="1">
        <f t="array" ref="M8">_xlfn.IFS(Data[[#This Row],[Tenure]]&lt;3,2%,Data[[#This Row],[Tenure]]&lt;5,5%,TRUE,10%)*Data[[#This Row],[Salary]]</f>
        <v>17500</v>
      </c>
    </row>
    <row r="9" spans="2:13" x14ac:dyDescent="0.3">
      <c r="B9">
        <v>1006</v>
      </c>
      <c r="C9" t="s">
        <v>13</v>
      </c>
      <c r="D9" t="s">
        <v>22</v>
      </c>
      <c r="E9" t="s">
        <v>13</v>
      </c>
      <c r="F9" t="s">
        <v>33</v>
      </c>
      <c r="G9" s="1">
        <v>550000</v>
      </c>
      <c r="H9" t="s">
        <v>38</v>
      </c>
      <c r="I9" t="s">
        <v>45</v>
      </c>
      <c r="J9">
        <v>5.4</v>
      </c>
      <c r="K9" s="1">
        <f>Data[[#This Row],[Salary]]*5%</f>
        <v>27500</v>
      </c>
      <c r="L9" s="1">
        <f>IF(Data[[#This Row],[Tenure]]&lt;3,2%,IF(Data[[#This Row],[Tenure]]&lt;5,5%,10%))*Data[[#This Row],[Salary]]</f>
        <v>55000</v>
      </c>
      <c r="M9" s="1" cm="1">
        <f t="array" ref="M9">_xlfn.IFS(Data[[#This Row],[Tenure]]&lt;3,2%,Data[[#This Row],[Tenure]]&lt;5,5%,TRUE,10%)*Data[[#This Row],[Salary]]</f>
        <v>55000</v>
      </c>
    </row>
    <row r="10" spans="2:13" x14ac:dyDescent="0.3">
      <c r="B10">
        <v>1007</v>
      </c>
      <c r="C10" t="s">
        <v>14</v>
      </c>
      <c r="D10" t="s">
        <v>21</v>
      </c>
      <c r="E10" t="s">
        <v>20</v>
      </c>
      <c r="F10" t="s">
        <v>34</v>
      </c>
      <c r="G10" s="1">
        <v>600000</v>
      </c>
      <c r="H10" t="s">
        <v>38</v>
      </c>
      <c r="I10" t="s">
        <v>40</v>
      </c>
      <c r="J10">
        <v>4.88</v>
      </c>
      <c r="K10" s="1">
        <f>Data[[#This Row],[Salary]]*5%</f>
        <v>30000</v>
      </c>
      <c r="L10" s="1">
        <f>IF(Data[[#This Row],[Tenure]]&lt;3,2%,IF(Data[[#This Row],[Tenure]]&lt;5,5%,10%))*Data[[#This Row],[Salary]]</f>
        <v>30000</v>
      </c>
      <c r="M10" s="1" cm="1">
        <f t="array" ref="M10">_xlfn.IFS(Data[[#This Row],[Tenure]]&lt;3,2%,Data[[#This Row],[Tenure]]&lt;5,5%,TRUE,10%)*Data[[#This Row],[Salary]]</f>
        <v>30000</v>
      </c>
    </row>
    <row r="11" spans="2:13" x14ac:dyDescent="0.3">
      <c r="B11">
        <v>1008</v>
      </c>
      <c r="C11" t="s">
        <v>15</v>
      </c>
      <c r="D11" t="s">
        <v>20</v>
      </c>
      <c r="E11" t="s">
        <v>13</v>
      </c>
      <c r="F11" t="s">
        <v>35</v>
      </c>
      <c r="G11" s="1">
        <v>250000</v>
      </c>
      <c r="H11" t="s">
        <v>38</v>
      </c>
      <c r="I11" t="s">
        <v>46</v>
      </c>
      <c r="J11">
        <v>3.72</v>
      </c>
      <c r="K11" s="1">
        <f>Data[[#This Row],[Salary]]*5%</f>
        <v>12500</v>
      </c>
      <c r="L11" s="1">
        <f>IF(Data[[#This Row],[Tenure]]&lt;3,2%,IF(Data[[#This Row],[Tenure]]&lt;5,5%,10%))*Data[[#This Row],[Salary]]</f>
        <v>12500</v>
      </c>
      <c r="M11" s="1" cm="1">
        <f t="array" ref="M11">_xlfn.IFS(Data[[#This Row],[Tenure]]&lt;3,2%,Data[[#This Row],[Tenure]]&lt;5,5%,TRUE,10%)*Data[[#This Row],[Salary]]</f>
        <v>12500</v>
      </c>
    </row>
    <row r="12" spans="2:13" x14ac:dyDescent="0.3">
      <c r="B12">
        <v>1009</v>
      </c>
      <c r="C12" t="s">
        <v>16</v>
      </c>
      <c r="D12" t="s">
        <v>19</v>
      </c>
      <c r="E12" t="s">
        <v>20</v>
      </c>
      <c r="F12" t="s">
        <v>36</v>
      </c>
      <c r="G12" s="1">
        <v>570000</v>
      </c>
      <c r="H12" t="s">
        <v>39</v>
      </c>
      <c r="I12" t="s">
        <v>47</v>
      </c>
      <c r="J12">
        <v>2.64</v>
      </c>
      <c r="K12" s="1">
        <f>Data[[#This Row],[Salary]]*5%</f>
        <v>28500</v>
      </c>
      <c r="L12" s="1">
        <f>IF(Data[[#This Row],[Tenure]]&lt;3,2%,IF(Data[[#This Row],[Tenure]]&lt;5,5%,10%))*Data[[#This Row],[Salary]]</f>
        <v>11400</v>
      </c>
      <c r="M12" s="1" cm="1">
        <f t="array" ref="M12">_xlfn.IFS(Data[[#This Row],[Tenure]]&lt;3,2%,Data[[#This Row],[Tenure]]&lt;5,5%,TRUE,10%)*Data[[#This Row],[Salary]]</f>
        <v>11400</v>
      </c>
    </row>
    <row r="13" spans="2:13" x14ac:dyDescent="0.3">
      <c r="B13">
        <v>1010</v>
      </c>
      <c r="C13" t="s">
        <v>17</v>
      </c>
      <c r="D13" t="s">
        <v>18</v>
      </c>
      <c r="E13" t="s">
        <v>13</v>
      </c>
      <c r="F13" t="s">
        <v>37</v>
      </c>
      <c r="G13" s="1">
        <v>600000</v>
      </c>
      <c r="H13" t="s">
        <v>39</v>
      </c>
      <c r="I13" t="s">
        <v>48</v>
      </c>
      <c r="J13">
        <v>6.09</v>
      </c>
      <c r="K13" s="1">
        <f>Data[[#This Row],[Salary]]*5%</f>
        <v>30000</v>
      </c>
      <c r="L13" s="1">
        <f>IF(Data[[#This Row],[Tenure]]&lt;3,2%,IF(Data[[#This Row],[Tenure]]&lt;5,5%,10%))*Data[[#This Row],[Salary]]</f>
        <v>60000</v>
      </c>
      <c r="M13" s="1" cm="1">
        <f t="array" ref="M13">_xlfn.IFS(Data[[#This Row],[Tenure]]&lt;3,2%,Data[[#This Row],[Tenure]]&lt;5,5%,TRUE,10%)*Data[[#This Row],[Salary]]</f>
        <v>60000</v>
      </c>
    </row>
    <row r="21" spans="3:8" x14ac:dyDescent="0.3">
      <c r="D21" s="6">
        <v>0.61</v>
      </c>
      <c r="E21" s="6">
        <v>51.11</v>
      </c>
      <c r="F21" s="6">
        <v>0.48</v>
      </c>
      <c r="G21" s="6">
        <v>0.56999999999999995</v>
      </c>
      <c r="H21" s="6">
        <v>0.92</v>
      </c>
    </row>
    <row r="22" spans="3:8" x14ac:dyDescent="0.3">
      <c r="C22" s="7" t="s">
        <v>50</v>
      </c>
      <c r="D22" s="7" t="s">
        <v>51</v>
      </c>
      <c r="E22" s="7" t="s">
        <v>52</v>
      </c>
      <c r="F22" s="7" t="s">
        <v>53</v>
      </c>
      <c r="G22" s="7" t="s">
        <v>54</v>
      </c>
      <c r="H22" s="7" t="s">
        <v>55</v>
      </c>
    </row>
    <row r="23" spans="3:8" x14ac:dyDescent="0.3">
      <c r="C23" s="8">
        <v>1000</v>
      </c>
      <c r="D23" s="9" cm="1">
        <f t="array" ref="D23:H28">C23:C28*D21:H21</f>
        <v>610</v>
      </c>
      <c r="E23" s="9">
        <v>51110</v>
      </c>
      <c r="F23" s="9">
        <v>480</v>
      </c>
      <c r="G23" s="9">
        <v>570</v>
      </c>
      <c r="H23" s="9">
        <v>920</v>
      </c>
    </row>
    <row r="24" spans="3:8" x14ac:dyDescent="0.3">
      <c r="C24" s="8">
        <v>10000</v>
      </c>
      <c r="D24" s="9">
        <v>6100</v>
      </c>
      <c r="E24" s="9">
        <v>511100</v>
      </c>
      <c r="F24" s="9">
        <v>4800</v>
      </c>
      <c r="G24" s="9">
        <v>5699.9999999999991</v>
      </c>
      <c r="H24" s="9">
        <v>9200</v>
      </c>
    </row>
    <row r="25" spans="3:8" x14ac:dyDescent="0.3">
      <c r="C25" s="8">
        <v>50000</v>
      </c>
      <c r="D25" s="9">
        <v>30500</v>
      </c>
      <c r="E25" s="9">
        <v>2555500</v>
      </c>
      <c r="F25" s="9">
        <v>24000</v>
      </c>
      <c r="G25" s="9">
        <v>28499.999999999996</v>
      </c>
      <c r="H25" s="9">
        <v>46000</v>
      </c>
    </row>
    <row r="26" spans="3:8" x14ac:dyDescent="0.3">
      <c r="C26" s="8">
        <v>75000</v>
      </c>
      <c r="D26" s="9">
        <v>45750</v>
      </c>
      <c r="E26" s="9">
        <v>3833250</v>
      </c>
      <c r="F26" s="9">
        <v>36000</v>
      </c>
      <c r="G26" s="9">
        <v>42749.999999999993</v>
      </c>
      <c r="H26" s="9">
        <v>69000</v>
      </c>
    </row>
    <row r="27" spans="3:8" x14ac:dyDescent="0.3">
      <c r="C27" s="8">
        <v>100000</v>
      </c>
      <c r="D27" s="9">
        <v>61000</v>
      </c>
      <c r="E27" s="9">
        <v>5111000</v>
      </c>
      <c r="F27" s="9">
        <v>48000</v>
      </c>
      <c r="G27" s="9">
        <v>56999.999999999993</v>
      </c>
      <c r="H27" s="9">
        <v>92000</v>
      </c>
    </row>
    <row r="28" spans="3:8" x14ac:dyDescent="0.3">
      <c r="C28" s="8">
        <v>200000</v>
      </c>
      <c r="D28" s="9">
        <v>122000</v>
      </c>
      <c r="E28" s="9">
        <v>10222000</v>
      </c>
      <c r="F28" s="9">
        <v>96000</v>
      </c>
      <c r="G28" s="9">
        <v>113999.99999999999</v>
      </c>
      <c r="H28" s="9">
        <v>184000</v>
      </c>
    </row>
    <row r="36" spans="5:10" x14ac:dyDescent="0.3">
      <c r="F36" s="6">
        <v>0.61</v>
      </c>
      <c r="G36" s="6">
        <v>51.11</v>
      </c>
      <c r="H36" s="6">
        <v>0.48</v>
      </c>
      <c r="I36" s="6">
        <v>0.56999999999999995</v>
      </c>
      <c r="J36" s="6">
        <v>0.92</v>
      </c>
    </row>
    <row r="37" spans="5:10" x14ac:dyDescent="0.3">
      <c r="E37" s="7" t="s">
        <v>50</v>
      </c>
      <c r="F37" s="7" t="s">
        <v>51</v>
      </c>
      <c r="G37" s="7" t="s">
        <v>52</v>
      </c>
      <c r="H37" s="7" t="s">
        <v>53</v>
      </c>
      <c r="I37" s="7" t="s">
        <v>54</v>
      </c>
      <c r="J37" s="7" t="s">
        <v>55</v>
      </c>
    </row>
    <row r="38" spans="5:10" x14ac:dyDescent="0.3">
      <c r="E38" s="8">
        <v>1000</v>
      </c>
      <c r="F38" s="14">
        <f>$E38*$F36</f>
        <v>610</v>
      </c>
      <c r="G38" s="14">
        <f t="shared" ref="G38:J38" si="0">F38*$F$36</f>
        <v>372.09999999999997</v>
      </c>
      <c r="H38" s="14">
        <f t="shared" si="0"/>
        <v>226.98099999999997</v>
      </c>
      <c r="I38" s="14">
        <f t="shared" si="0"/>
        <v>138.45840999999999</v>
      </c>
      <c r="J38" s="14">
        <f t="shared" si="0"/>
        <v>84.459630099999984</v>
      </c>
    </row>
    <row r="39" spans="5:10" x14ac:dyDescent="0.3">
      <c r="E39" s="8">
        <v>10000</v>
      </c>
      <c r="F39" s="14">
        <f t="shared" ref="F39:J39" si="1">E39*$F$36</f>
        <v>6100</v>
      </c>
      <c r="G39" s="14">
        <f t="shared" si="1"/>
        <v>3721</v>
      </c>
      <c r="H39" s="14">
        <f t="shared" si="1"/>
        <v>2269.81</v>
      </c>
      <c r="I39" s="14">
        <f t="shared" si="1"/>
        <v>1384.5841</v>
      </c>
      <c r="J39" s="14">
        <f t="shared" si="1"/>
        <v>844.59630100000004</v>
      </c>
    </row>
    <row r="40" spans="5:10" x14ac:dyDescent="0.3">
      <c r="E40" s="8">
        <v>50000</v>
      </c>
      <c r="F40" s="14">
        <f t="shared" ref="F40:J40" si="2">E40*$F$36</f>
        <v>30500</v>
      </c>
      <c r="G40" s="14">
        <f t="shared" si="2"/>
        <v>18605</v>
      </c>
      <c r="H40" s="14">
        <f t="shared" si="2"/>
        <v>11349.05</v>
      </c>
      <c r="I40" s="14">
        <f t="shared" si="2"/>
        <v>6922.9204999999993</v>
      </c>
      <c r="J40" s="14">
        <f t="shared" si="2"/>
        <v>4222.9815049999997</v>
      </c>
    </row>
    <row r="41" spans="5:10" x14ac:dyDescent="0.3">
      <c r="E41" s="8">
        <v>75000</v>
      </c>
      <c r="F41" s="14">
        <f t="shared" ref="F41:J41" si="3">E41*$F$36</f>
        <v>45750</v>
      </c>
      <c r="G41" s="14">
        <f t="shared" si="3"/>
        <v>27907.5</v>
      </c>
      <c r="H41" s="14">
        <f t="shared" si="3"/>
        <v>17023.575000000001</v>
      </c>
      <c r="I41" s="14">
        <f t="shared" si="3"/>
        <v>10384.38075</v>
      </c>
      <c r="J41" s="14">
        <f t="shared" si="3"/>
        <v>6334.4722574999996</v>
      </c>
    </row>
    <row r="42" spans="5:10" x14ac:dyDescent="0.3">
      <c r="E42" s="8">
        <v>100000</v>
      </c>
      <c r="F42" s="14">
        <f t="shared" ref="F42:J42" si="4">E42*$F$36</f>
        <v>61000</v>
      </c>
      <c r="G42" s="14">
        <f t="shared" si="4"/>
        <v>37210</v>
      </c>
      <c r="H42" s="14">
        <f t="shared" si="4"/>
        <v>22698.1</v>
      </c>
      <c r="I42" s="14">
        <f t="shared" si="4"/>
        <v>13845.840999999999</v>
      </c>
      <c r="J42" s="14">
        <f t="shared" si="4"/>
        <v>8445.9630099999995</v>
      </c>
    </row>
    <row r="43" spans="5:10" x14ac:dyDescent="0.3">
      <c r="E43" s="8">
        <v>200000</v>
      </c>
      <c r="F43" s="14">
        <f t="shared" ref="F43:J43" si="5">E43*$F$36</f>
        <v>122000</v>
      </c>
      <c r="G43" s="14">
        <f t="shared" si="5"/>
        <v>74420</v>
      </c>
      <c r="H43" s="14">
        <f t="shared" si="5"/>
        <v>45396.2</v>
      </c>
      <c r="I43" s="14">
        <f t="shared" si="5"/>
        <v>27691.681999999997</v>
      </c>
      <c r="J43" s="14">
        <f t="shared" si="5"/>
        <v>16891.926019999999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DDE87-F136-4A8B-AD79-F8B206B3EB50}">
  <dimension ref="A1"/>
  <sheetViews>
    <sheetView workbookViewId="0">
      <selection activeCell="Q5" sqref="Q5"/>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8</vt:i4>
      </vt:variant>
    </vt:vector>
  </HeadingPairs>
  <TitlesOfParts>
    <vt:vector size="11" baseType="lpstr">
      <vt:lpstr>Sheet1</vt:lpstr>
      <vt:lpstr>DA</vt:lpstr>
      <vt:lpstr>Sheet2</vt:lpstr>
      <vt:lpstr>Dept</vt:lpstr>
      <vt:lpstr>Emp_Id</vt:lpstr>
      <vt:lpstr>FN</vt:lpstr>
      <vt:lpstr>Gender</vt:lpstr>
      <vt:lpstr>LN</vt:lpstr>
      <vt:lpstr>Location</vt:lpstr>
      <vt:lpstr>Salary</vt:lpstr>
      <vt:lpstr>Work_Type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Lazarus</dc:creator>
  <cp:keywords>DA</cp:keywords>
  <cp:lastModifiedBy>Kevin Lazarus</cp:lastModifiedBy>
  <dcterms:created xsi:type="dcterms:W3CDTF">2025-01-03T11:58:36Z</dcterms:created>
  <dcterms:modified xsi:type="dcterms:W3CDTF">2025-01-04T17:58:50Z</dcterms:modified>
</cp:coreProperties>
</file>