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aniague\Downloads\"/>
    </mc:Choice>
  </mc:AlternateContent>
  <bookViews>
    <workbookView xWindow="0" yWindow="0" windowWidth="28800" windowHeight="11700" tabRatio="818" activeTab="14"/>
  </bookViews>
  <sheets>
    <sheet name="C1" sheetId="244" r:id="rId1"/>
    <sheet name="C2" sheetId="245" r:id="rId2"/>
    <sheet name="C3" sheetId="246" r:id="rId3"/>
    <sheet name="C4" sheetId="247" r:id="rId4"/>
    <sheet name="C5" sheetId="248" r:id="rId5"/>
    <sheet name="C6" sheetId="249" r:id="rId6"/>
    <sheet name="C7" sheetId="255" r:id="rId7"/>
    <sheet name="C8" sheetId="256" r:id="rId8"/>
    <sheet name="C9" sheetId="102" r:id="rId9"/>
    <sheet name="C10" sheetId="239" r:id="rId10"/>
    <sheet name="C11" sheetId="241" r:id="rId11"/>
    <sheet name="C12" sheetId="242" r:id="rId12"/>
    <sheet name="C13" sheetId="243" r:id="rId13"/>
    <sheet name="C14" sheetId="193" r:id="rId14"/>
    <sheet name="C15" sheetId="181" r:id="rId15"/>
    <sheet name="C16" sheetId="250" r:id="rId16"/>
    <sheet name="C17" sheetId="251" r:id="rId17"/>
    <sheet name="C18" sheetId="252" r:id="rId18"/>
    <sheet name="C19" sheetId="253" r:id="rId19"/>
    <sheet name="C20" sheetId="254" r:id="rId20"/>
    <sheet name="C21" sheetId="176" r:id="rId21"/>
  </sheets>
  <definedNames>
    <definedName name="_xlnm.Print_Area" localSheetId="0">'C1'!$A$1:$AB$25</definedName>
    <definedName name="_xlnm.Print_Area" localSheetId="9">'C10'!$A$1:$D$13</definedName>
    <definedName name="_xlnm.Print_Area" localSheetId="10">'C11'!$A$1:$D$15</definedName>
    <definedName name="_xlnm.Print_Area" localSheetId="11">'C12'!$A$1:$D$13</definedName>
    <definedName name="_xlnm.Print_Area" localSheetId="12">'C13'!$A$1:$D$13</definedName>
    <definedName name="_xlnm.Print_Area" localSheetId="13">'C14'!$A$1:$P$21</definedName>
    <definedName name="_xlnm.Print_Area" localSheetId="14">'C15'!$A$2:$H$34</definedName>
    <definedName name="_xlnm.Print_Area" localSheetId="15">'C16'!$A$1:$J$21</definedName>
    <definedName name="_xlnm.Print_Area" localSheetId="16">'C17'!$A$1:$J$21</definedName>
    <definedName name="_xlnm.Print_Area" localSheetId="17">'C18'!$A$1:$J$21</definedName>
    <definedName name="_xlnm.Print_Area" localSheetId="18">'C19'!$A$1:$J$21</definedName>
    <definedName name="_xlnm.Print_Area" localSheetId="1">'C2'!$A$1:$P$22</definedName>
    <definedName name="_xlnm.Print_Area" localSheetId="19">'C20'!$A$1:$J$21</definedName>
    <definedName name="_xlnm.Print_Area" localSheetId="20">'C21'!$A$1:$D$21</definedName>
    <definedName name="_xlnm.Print_Area" localSheetId="2">'C3'!$A$1:$P$22</definedName>
    <definedName name="_xlnm.Print_Area" localSheetId="3">'C4'!$A$1:$G$22</definedName>
    <definedName name="_xlnm.Print_Area" localSheetId="4">'C5'!$A$1:$Q$40</definedName>
    <definedName name="_xlnm.Print_Area" localSheetId="5">'C6'!$A$1:$Q$39</definedName>
    <definedName name="_xlnm.Print_Area" localSheetId="6">'C7'!$A$1:$O$52</definedName>
    <definedName name="_xlnm.Print_Area" localSheetId="7">'C8'!$A$1:$O$51</definedName>
    <definedName name="_xlnm.Print_Area" localSheetId="8">'C9'!$A$1:$D$15</definedName>
  </definedNames>
  <calcPr calcId="191029"/>
</workbook>
</file>

<file path=xl/calcChain.xml><?xml version="1.0" encoding="utf-8"?>
<calcChain xmlns="http://schemas.openxmlformats.org/spreadsheetml/2006/main">
  <c r="G8" i="181" l="1"/>
  <c r="I9" i="252"/>
  <c r="I9" i="251"/>
  <c r="I9" i="250"/>
  <c r="B19" i="176"/>
  <c r="D9" i="176"/>
  <c r="E19" i="253"/>
  <c r="B19" i="253"/>
  <c r="J9" i="252"/>
  <c r="G9" i="252"/>
  <c r="D9" i="252"/>
  <c r="E19" i="252"/>
  <c r="B19" i="252"/>
  <c r="F19" i="251"/>
  <c r="E19" i="251"/>
  <c r="G19" i="251"/>
  <c r="B19" i="251"/>
  <c r="J9" i="251"/>
  <c r="G9" i="251"/>
  <c r="D9" i="251"/>
  <c r="E19" i="250"/>
  <c r="B19" i="250"/>
  <c r="J9" i="250"/>
  <c r="G9" i="250"/>
  <c r="D9" i="250"/>
  <c r="N19" i="193"/>
  <c r="K19" i="193"/>
  <c r="H19" i="193"/>
  <c r="E19" i="193"/>
  <c r="B19" i="193"/>
  <c r="P8" i="193"/>
  <c r="M8" i="193"/>
  <c r="J8" i="193"/>
  <c r="G8" i="193"/>
  <c r="D8" i="193"/>
  <c r="Q29" i="249"/>
  <c r="Q27" i="249"/>
  <c r="Q24" i="249"/>
  <c r="Q22" i="249"/>
  <c r="Q19" i="249"/>
  <c r="Q17" i="249"/>
  <c r="Q14" i="249"/>
  <c r="Q12" i="249"/>
  <c r="Q10" i="249"/>
  <c r="Q7" i="249"/>
  <c r="Q5" i="249"/>
  <c r="Q32" i="248"/>
  <c r="Q30" i="248"/>
  <c r="Q26" i="248"/>
  <c r="Q24" i="248"/>
  <c r="Q20" i="248"/>
  <c r="Q18" i="248"/>
  <c r="Q16" i="248"/>
  <c r="Q13" i="248"/>
  <c r="Q11" i="248"/>
  <c r="Q7" i="248"/>
  <c r="Q5" i="248"/>
  <c r="G8" i="247"/>
  <c r="D8" i="247"/>
  <c r="N19" i="246"/>
  <c r="K19" i="246"/>
  <c r="H19" i="246"/>
  <c r="E19" i="246"/>
  <c r="B19" i="246"/>
  <c r="P8" i="246"/>
  <c r="M8" i="246"/>
  <c r="J8" i="246"/>
  <c r="G8" i="246"/>
  <c r="D8" i="246"/>
  <c r="N19" i="245"/>
  <c r="K19" i="245"/>
  <c r="H19" i="245"/>
  <c r="E19" i="245"/>
  <c r="B19" i="245"/>
  <c r="P8" i="245"/>
  <c r="M8" i="245"/>
  <c r="J8" i="245"/>
  <c r="G8" i="245"/>
  <c r="D8" i="245"/>
  <c r="Z20" i="244"/>
  <c r="V20" i="244"/>
  <c r="R20" i="244"/>
  <c r="T20" i="244"/>
  <c r="N20" i="244"/>
  <c r="J20" i="244"/>
  <c r="F20" i="244"/>
  <c r="H20" i="244"/>
  <c r="B20" i="244"/>
  <c r="D20" i="244"/>
  <c r="AB9" i="244"/>
  <c r="X9" i="244"/>
  <c r="T9" i="244"/>
  <c r="P9" i="244"/>
  <c r="L9" i="244"/>
  <c r="H9" i="244"/>
  <c r="D9" i="244"/>
  <c r="D8" i="252"/>
  <c r="D8" i="176"/>
  <c r="I8" i="252"/>
  <c r="J8" i="252"/>
  <c r="G8" i="252"/>
  <c r="I8" i="251"/>
  <c r="J8" i="251"/>
  <c r="G8" i="251"/>
  <c r="D8" i="251"/>
  <c r="F19" i="250"/>
  <c r="G19" i="250"/>
  <c r="C19" i="250"/>
  <c r="I8" i="250"/>
  <c r="J8" i="250"/>
  <c r="G8" i="250"/>
  <c r="D8" i="250"/>
  <c r="S20" i="244"/>
  <c r="D7" i="176"/>
  <c r="C19" i="176"/>
  <c r="D19" i="176"/>
  <c r="B19" i="254"/>
  <c r="C19" i="254"/>
  <c r="E19" i="254"/>
  <c r="F19" i="254"/>
  <c r="H23" i="254"/>
  <c r="I23" i="254"/>
  <c r="C19" i="253"/>
  <c r="F19" i="253"/>
  <c r="D7" i="252"/>
  <c r="G7" i="252"/>
  <c r="H7" i="252"/>
  <c r="I7" i="252"/>
  <c r="J7" i="252"/>
  <c r="H8" i="252"/>
  <c r="H9" i="252"/>
  <c r="H10" i="252"/>
  <c r="H11" i="252"/>
  <c r="H12" i="252"/>
  <c r="H13" i="252"/>
  <c r="H14" i="252"/>
  <c r="H15" i="252"/>
  <c r="H16" i="252"/>
  <c r="H17" i="252"/>
  <c r="H18" i="252"/>
  <c r="C19" i="252"/>
  <c r="D19" i="252"/>
  <c r="F19" i="252"/>
  <c r="I19" i="252"/>
  <c r="J19" i="252"/>
  <c r="D7" i="251"/>
  <c r="G7" i="251"/>
  <c r="H7" i="251"/>
  <c r="I7" i="251"/>
  <c r="H8" i="251"/>
  <c r="H9" i="251"/>
  <c r="H10" i="251"/>
  <c r="H11" i="251"/>
  <c r="H12" i="251"/>
  <c r="H13" i="251"/>
  <c r="H14" i="251"/>
  <c r="H15" i="251"/>
  <c r="H16" i="251"/>
  <c r="H17" i="251"/>
  <c r="H18" i="251"/>
  <c r="C19" i="251"/>
  <c r="D19" i="251"/>
  <c r="D7" i="250"/>
  <c r="G7" i="250"/>
  <c r="H7" i="250"/>
  <c r="I7" i="250"/>
  <c r="J7" i="250"/>
  <c r="H8" i="250"/>
  <c r="H9" i="250"/>
  <c r="H10" i="250"/>
  <c r="H11" i="250"/>
  <c r="H12" i="250"/>
  <c r="H13" i="250"/>
  <c r="H14" i="250"/>
  <c r="H15" i="250"/>
  <c r="H16" i="250"/>
  <c r="H17" i="250"/>
  <c r="H18" i="250"/>
  <c r="B8" i="181"/>
  <c r="C8" i="181"/>
  <c r="D8" i="181"/>
  <c r="E8" i="181"/>
  <c r="F8" i="181"/>
  <c r="H8" i="181"/>
  <c r="D7" i="193"/>
  <c r="G7" i="193"/>
  <c r="J7" i="193"/>
  <c r="M7" i="193"/>
  <c r="P7" i="193"/>
  <c r="C19" i="193"/>
  <c r="D19" i="193"/>
  <c r="F19" i="193"/>
  <c r="I19" i="193"/>
  <c r="J19" i="193"/>
  <c r="L19" i="193"/>
  <c r="M19" i="193"/>
  <c r="O19" i="193"/>
  <c r="P19" i="193"/>
  <c r="Q6" i="249"/>
  <c r="Q8" i="249"/>
  <c r="Q11" i="249"/>
  <c r="Q13" i="249"/>
  <c r="Q15" i="249"/>
  <c r="Q18" i="249"/>
  <c r="Q20" i="249"/>
  <c r="Q23" i="249"/>
  <c r="Q25" i="249"/>
  <c r="Q28" i="249"/>
  <c r="Q30" i="249"/>
  <c r="Q6" i="248"/>
  <c r="Q8" i="248"/>
  <c r="Q12" i="248"/>
  <c r="Q14" i="248"/>
  <c r="Q17" i="248"/>
  <c r="Q19" i="248"/>
  <c r="Q21" i="248"/>
  <c r="Q25" i="248"/>
  <c r="Q27" i="248"/>
  <c r="Q31" i="248"/>
  <c r="Q33" i="248"/>
  <c r="D7" i="247"/>
  <c r="G7" i="247"/>
  <c r="B19" i="247"/>
  <c r="E19" i="247"/>
  <c r="F19" i="247"/>
  <c r="G19" i="247"/>
  <c r="B20" i="247"/>
  <c r="E20" i="247"/>
  <c r="G20" i="247"/>
  <c r="D7" i="246"/>
  <c r="G7" i="246"/>
  <c r="J7" i="246"/>
  <c r="M7" i="246"/>
  <c r="P7" i="246"/>
  <c r="C19" i="246"/>
  <c r="D19" i="246"/>
  <c r="F19" i="246"/>
  <c r="G19" i="246"/>
  <c r="I19" i="246"/>
  <c r="J19" i="246"/>
  <c r="L19" i="246"/>
  <c r="O19" i="246"/>
  <c r="P19" i="246"/>
  <c r="D7" i="245"/>
  <c r="G7" i="245"/>
  <c r="J7" i="245"/>
  <c r="M7" i="245"/>
  <c r="P7" i="245"/>
  <c r="C19" i="245"/>
  <c r="D19" i="245"/>
  <c r="F19" i="245"/>
  <c r="I19" i="245"/>
  <c r="J19" i="245"/>
  <c r="L19" i="245"/>
  <c r="O19" i="245"/>
  <c r="P19" i="245"/>
  <c r="D8" i="244"/>
  <c r="H8" i="244"/>
  <c r="L8" i="244"/>
  <c r="P8" i="244"/>
  <c r="T8" i="244"/>
  <c r="X8" i="244"/>
  <c r="AB8" i="244"/>
  <c r="Y12" i="244"/>
  <c r="C20" i="244"/>
  <c r="G20" i="244"/>
  <c r="K20" i="244"/>
  <c r="O20" i="244"/>
  <c r="W20" i="244"/>
  <c r="AA20" i="244"/>
  <c r="AB20" i="244"/>
  <c r="J7" i="251"/>
  <c r="H19" i="251"/>
  <c r="H19" i="250"/>
  <c r="M19" i="246"/>
  <c r="M19" i="245"/>
  <c r="G19" i="245"/>
  <c r="X20" i="244"/>
  <c r="P20" i="244"/>
  <c r="L20" i="244"/>
  <c r="H19" i="252"/>
  <c r="G19" i="252"/>
  <c r="I19" i="251"/>
  <c r="J19" i="251"/>
  <c r="I19" i="250"/>
  <c r="J19" i="250"/>
  <c r="D19" i="250"/>
  <c r="G19" i="193"/>
</calcChain>
</file>

<file path=xl/sharedStrings.xml><?xml version="1.0" encoding="utf-8"?>
<sst xmlns="http://schemas.openxmlformats.org/spreadsheetml/2006/main" count="835" uniqueCount="214">
  <si>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</si>
  <si>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</si>
  <si>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</si>
  <si>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</si>
  <si>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</si>
  <si>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</si>
  <si>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</si>
  <si>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</si>
  <si>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</si>
  <si>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</si>
  <si>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</si>
  <si>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</si>
  <si>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(Miles de unidades)</t>
  </si>
  <si>
    <t>Huevo</t>
  </si>
  <si>
    <t>Var. %</t>
  </si>
  <si>
    <t>Ave</t>
  </si>
  <si>
    <t>(Miles de toneladas)</t>
  </si>
  <si>
    <t>Pollo</t>
  </si>
  <si>
    <t>Pavo</t>
  </si>
  <si>
    <t>(Soles por kilogramo)</t>
  </si>
  <si>
    <t xml:space="preserve">Total </t>
  </si>
  <si>
    <t>Regiones</t>
  </si>
  <si>
    <t>Total nacional</t>
  </si>
  <si>
    <t>Fuente: SIEA.</t>
  </si>
  <si>
    <t>Fuente: SIEA, SUNAT.</t>
  </si>
  <si>
    <t xml:space="preserve">  Amazonas</t>
  </si>
  <si>
    <t xml:space="preserve">  Ancash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</si>
  <si>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</si>
  <si>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</si>
  <si>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</si>
  <si>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</si>
  <si>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</si>
  <si>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</si>
  <si>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</si>
  <si>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</si>
  <si>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</si>
  <si>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</si>
  <si>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</si>
  <si>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</si>
  <si>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</si>
  <si>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</si>
  <si>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</si>
  <si>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</si>
  <si>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</si>
  <si>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San Martín</t>
  </si>
  <si>
    <t xml:space="preserve">  Tacna</t>
  </si>
  <si>
    <t xml:space="preserve">  Tumbes</t>
  </si>
  <si>
    <t xml:space="preserve">  Ucayali</t>
  </si>
  <si>
    <t xml:space="preserve"> </t>
  </si>
  <si>
    <t>(Unidades)</t>
  </si>
  <si>
    <t>(Millones de soles a precios constantes del año 2007)</t>
  </si>
  <si>
    <t>Pollos Bb 
de engorde</t>
  </si>
  <si>
    <t>Pavos Bb 
de engorde</t>
  </si>
  <si>
    <t>Patos Bb 
de engorde</t>
  </si>
  <si>
    <t>Pollos Bb
 de engorde</t>
  </si>
  <si>
    <t>Pollas Bb
 de Postura</t>
  </si>
  <si>
    <t>Pollos Bb 
cruzados</t>
  </si>
  <si>
    <t>Pollos Bb cruzados</t>
  </si>
  <si>
    <t>Volumen
(Toneladas)</t>
  </si>
  <si>
    <t>Ene - Dic</t>
  </si>
  <si>
    <r>
      <t xml:space="preserve">Producción de huevo
</t>
    </r>
    <r>
      <rPr>
        <sz val="8"/>
        <color indexed="8"/>
        <rFont val="Calibri"/>
        <family val="2"/>
      </rPr>
      <t>(Miles de toneladas)</t>
    </r>
  </si>
  <si>
    <r>
      <t xml:space="preserve">Gallinas en producción
</t>
    </r>
    <r>
      <rPr>
        <sz val="8"/>
        <color indexed="8"/>
        <rFont val="Calibri"/>
        <family val="2"/>
      </rPr>
      <t>(Miles de unidades)</t>
    </r>
  </si>
  <si>
    <t xml:space="preserve">  Lima</t>
  </si>
  <si>
    <t>Mes</t>
  </si>
  <si>
    <t>Huevo de</t>
  </si>
  <si>
    <t>Gallina postura</t>
  </si>
  <si>
    <t>Pavo engorde</t>
  </si>
  <si>
    <t>* Preliminar</t>
  </si>
  <si>
    <t>Gallina Postura</t>
  </si>
  <si>
    <t>Total ave</t>
  </si>
  <si>
    <t>Fuente: SIEA - Plantas de Incubación de Aves, SIEA.</t>
  </si>
  <si>
    <t>Fuente: SIEA - Plantas de Incubación de Aves - SIEA.</t>
  </si>
  <si>
    <t>Fuente: SIEA - Mercado de Productores de Santa Anita de Lima Metropolitana.</t>
  </si>
  <si>
    <t>*Preliminar</t>
  </si>
  <si>
    <t>C5. PRINCIPALES INDICADORES DE LA  ACTIVIDAD AVÍCOLA.</t>
  </si>
  <si>
    <t>Variable</t>
  </si>
  <si>
    <t>Año</t>
  </si>
  <si>
    <t>Unid. Medida</t>
  </si>
  <si>
    <t>Sep</t>
  </si>
  <si>
    <t>Línea carne</t>
  </si>
  <si>
    <t>(Miles)</t>
  </si>
  <si>
    <t>Línea postura</t>
  </si>
  <si>
    <t>PRODUCCIÓN NACIONAL:</t>
  </si>
  <si>
    <t>( toneladas )</t>
  </si>
  <si>
    <t xml:space="preserve">Carne pollo </t>
  </si>
  <si>
    <t>Huevo de gallina</t>
  </si>
  <si>
    <t>PERÚ: CONSUMO PERCÁPITA</t>
  </si>
  <si>
    <t>Carne pollo</t>
  </si>
  <si>
    <t>LIMA METROPOLITANA: CONSUMO PERCÁPITA</t>
  </si>
  <si>
    <t>Venta en Lima Metropolitana y Callao</t>
  </si>
  <si>
    <t>Precios en Lima Metropolitana y Callao</t>
  </si>
  <si>
    <t>GALLINA COLORADA</t>
  </si>
  <si>
    <t>GALLINA NEGRA</t>
  </si>
  <si>
    <t>GALLINA REPRODUCTORA</t>
  </si>
  <si>
    <t>( S./ / US$.)</t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</si>
  <si>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Preliminar.</t>
    </r>
  </si>
  <si>
    <t>Fuente:Direcciones Regionales de Agricultura.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</si>
  <si>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Plantas de incubación.</t>
    </r>
  </si>
  <si>
    <r>
      <t xml:space="preserve">En granja </t>
    </r>
    <r>
      <rPr>
        <vertAlign val="superscript"/>
        <sz val="9"/>
        <rFont val="Calibri"/>
        <family val="2"/>
      </rPr>
      <t>1</t>
    </r>
  </si>
  <si>
    <r>
      <t xml:space="preserve">En centros de acopio </t>
    </r>
    <r>
      <rPr>
        <vertAlign val="superscript"/>
        <sz val="9"/>
        <rFont val="Calibri"/>
        <family val="2"/>
      </rPr>
      <t>1</t>
    </r>
  </si>
  <si>
    <r>
      <t xml:space="preserve">Al consumidor </t>
    </r>
    <r>
      <rPr>
        <vertAlign val="superscript"/>
        <sz val="9"/>
        <rFont val="Calibri"/>
        <family val="2"/>
      </rPr>
      <t>2</t>
    </r>
  </si>
  <si>
    <r>
      <t xml:space="preserve">Tipo de cambio </t>
    </r>
    <r>
      <rPr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</si>
  <si>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Precio de animal vivo.</t>
    </r>
  </si>
  <si>
    <r>
      <rPr>
        <vertAlign val="superscript"/>
        <sz val="8"/>
        <rFont val="Calibri"/>
        <family val="2"/>
      </rPr>
      <t>2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Precio de carcasa.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</si>
  <si>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Banco Central de Reserva.</t>
    </r>
  </si>
  <si>
    <t>Pollas Bb 
de postura
(sólo hembras)</t>
  </si>
  <si>
    <t>|</t>
  </si>
  <si>
    <t>Fecha de Carga de Huevos Fértiles</t>
  </si>
  <si>
    <t>Fecha Probable de Producción de Pollas Bb de Postura</t>
  </si>
  <si>
    <t>Fecha Probable de Producción de Pollos Bb de Engorde</t>
  </si>
  <si>
    <t>Fecha Probable de Producción de Pollos Bb Cruzados</t>
  </si>
  <si>
    <t>Fecha Probable de Producción de Pavos Bb de Engorde</t>
  </si>
  <si>
    <t>Fecha Probable de Producción de Patos Bb de Engorde</t>
  </si>
  <si>
    <t>Carne</t>
  </si>
  <si>
    <t>Postura</t>
  </si>
  <si>
    <r>
      <t xml:space="preserve">Avícola </t>
    </r>
    <r>
      <rPr>
        <b/>
        <vertAlign val="superscript"/>
        <sz val="9"/>
        <rFont val="Calibri"/>
        <family val="2"/>
      </rPr>
      <t>1</t>
    </r>
  </si>
  <si>
    <r>
      <t xml:space="preserve">Otras aves </t>
    </r>
    <r>
      <rPr>
        <b/>
        <vertAlign val="superscript"/>
        <sz val="9"/>
        <rFont val="Calibri"/>
        <family val="2"/>
      </rPr>
      <t>2</t>
    </r>
  </si>
  <si>
    <r>
      <t xml:space="preserve"> gallina </t>
    </r>
    <r>
      <rPr>
        <b/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</si>
  <si>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</si>
  <si>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Total ave más huevo de gallina.</t>
    </r>
  </si>
  <si>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</si>
  <si>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>Huevo de gallina para consumo.</t>
    </r>
  </si>
  <si>
    <r>
      <t xml:space="preserve">Otras aves </t>
    </r>
    <r>
      <rPr>
        <b/>
        <vertAlign val="superscript"/>
        <sz val="9"/>
        <color indexed="8"/>
        <rFont val="Calibri"/>
        <family val="2"/>
      </rPr>
      <t>1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</si>
  <si>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</si>
  <si>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Incluye reproductores, gallinas, gallos y patos de traspatio.</t>
    </r>
  </si>
  <si>
    <t xml:space="preserve">COLOCACIÓN DE POLLO "BB" A NIVEL NACIONAL </t>
  </si>
  <si>
    <r>
      <t xml:space="preserve">Carne ave </t>
    </r>
    <r>
      <rPr>
        <vertAlign val="superscript"/>
        <sz val="9"/>
        <rFont val="Calibri"/>
        <family val="2"/>
      </rPr>
      <t>1</t>
    </r>
  </si>
  <si>
    <r>
      <rPr>
        <vertAlign val="superscript"/>
        <sz val="10"/>
        <rFont val="Calibri"/>
        <family val="2"/>
      </rPr>
      <t>1</t>
    </r>
    <r>
      <rPr>
        <sz val="8"/>
        <rFont val="Calibri"/>
        <family val="2"/>
      </rPr>
      <t xml:space="preserve"> Incluye pollo, gallina, pato y pavo.</t>
    </r>
  </si>
  <si>
    <t>Carga de Huevos Fértiles*</t>
  </si>
  <si>
    <t>Ene-Feb</t>
  </si>
  <si>
    <t>Pollos Bb Reproductoras
(sólo hembras)</t>
  </si>
  <si>
    <t>Producción de Pollos Bb de Engorde*</t>
  </si>
  <si>
    <t>Producción de Pollas Bb de Postura*</t>
  </si>
  <si>
    <t>Producción de Pollos Bb Cruzados*</t>
  </si>
  <si>
    <t>Producción de Pavos Bb de Engorde*</t>
  </si>
  <si>
    <t>Producción de Patos Bb de Engorde*</t>
  </si>
  <si>
    <t>2020 p</t>
  </si>
  <si>
    <t>… No disponible</t>
  </si>
  <si>
    <r>
      <t xml:space="preserve">Volumen
</t>
    </r>
    <r>
      <rPr>
        <b/>
        <sz val="9"/>
        <color indexed="8"/>
        <rFont val="Calibri"/>
        <family val="2"/>
      </rPr>
      <t>(Toneladas)</t>
    </r>
  </si>
  <si>
    <r>
      <t xml:space="preserve">Valor
</t>
    </r>
    <r>
      <rPr>
        <b/>
        <sz val="9"/>
        <color indexed="8"/>
        <rFont val="Calibri"/>
        <family val="2"/>
      </rPr>
      <t>(Miles US$ CIF)</t>
    </r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</si>
  <si>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CIF)</t>
    </r>
  </si>
  <si>
    <t>Fuente: SUNAT.</t>
  </si>
  <si>
    <t>Valor
(Miles US$ CIF)</t>
  </si>
  <si>
    <t>Valor
(Miles US$ FOB)</t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</si>
  <si>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FOB)</t>
    </r>
  </si>
  <si>
    <t>TON 2017</t>
  </si>
  <si>
    <t>-</t>
  </si>
  <si>
    <t>(Unidades/hab.)</t>
  </si>
  <si>
    <t>* Gallinas en producción</t>
  </si>
  <si>
    <t xml:space="preserve">COLOCACIÓN DE REPRODUCTORAS "BB" A NIVEL NACIONAL </t>
  </si>
  <si>
    <t xml:space="preserve"> (Var. % )</t>
  </si>
  <si>
    <t>Producto</t>
  </si>
  <si>
    <t>Indice general</t>
  </si>
  <si>
    <t>Var. Mensual (%)</t>
  </si>
  <si>
    <t>Acumulado</t>
  </si>
  <si>
    <t>Alimentos y bebidas</t>
  </si>
  <si>
    <t>Pollo eviscerado</t>
  </si>
  <si>
    <t>a granel</t>
  </si>
  <si>
    <t>Gallina eviscerada</t>
  </si>
  <si>
    <t>Ovino (carnero chuleta)</t>
  </si>
  <si>
    <t>Porcino (cerdo chuleta)</t>
  </si>
  <si>
    <t>Jurel</t>
  </si>
  <si>
    <t>Bonito</t>
  </si>
  <si>
    <t>Tipo de cambio 1/</t>
  </si>
  <si>
    <t>( Soles por U.S. dólar )</t>
  </si>
  <si>
    <t>Fuente: INEI - DTIE - Dirección Ejecutiva de Indices.</t>
  </si>
  <si>
    <t>Elaboración: MIDAGRI / DGESEP / DEIA.</t>
  </si>
  <si>
    <t xml:space="preserve">  1/  BCRP, SBS, Reuters y Datatec.</t>
  </si>
  <si>
    <t xml:space="preserve">  </t>
  </si>
  <si>
    <t>(kg/hab.)</t>
  </si>
  <si>
    <t>( Soles /kg )</t>
  </si>
  <si>
    <t>Soles /kg</t>
  </si>
  <si>
    <t xml:space="preserve">Elaboración: MIDAGRI - DGESEP (DEIA) </t>
  </si>
  <si>
    <t>2023*</t>
  </si>
  <si>
    <r>
      <t xml:space="preserve">2023 </t>
    </r>
    <r>
      <rPr>
        <b/>
        <vertAlign val="superscript"/>
        <sz val="9"/>
        <rFont val="Calibri"/>
        <family val="2"/>
      </rPr>
      <t>P</t>
    </r>
  </si>
  <si>
    <t xml:space="preserve"> Dic 22</t>
  </si>
  <si>
    <t>US$ / kg.</t>
  </si>
  <si>
    <t>2024*</t>
  </si>
  <si>
    <t>C9. PERÚ: CARGA DE HUEVOS FÉRTILES EN PLANTAS DE INCUBACIÓN DE AVES Y PROBABLE PRODUCCIÓN DE POLLOS BB DE ENGORDE DE LAS 4 ÚLTIMAS SEMANAS</t>
  </si>
  <si>
    <t>C10. PERÚ: CARGA DE HUEVOS FÉRTILES EN PLANTAS DE INCUBACIÓN DE AVES Y PROBABLE PRODUCCIÓN DE POLLAS BB DE POSTURA (SOLO HEMBRAS) DE LAS 4 ÚLTIMAS SEMANAS</t>
  </si>
  <si>
    <t>C11. PERÚ: CARGA DE HUEVOS FÉRTILES EN PLANTAS DE INCUBACIÓN DE AVES Y PROBABLE PRODUCCIÓN DE POLLOS BB CRUZADOS DE LAS 4 ÚLTIMAS SEMANAS</t>
  </si>
  <si>
    <t>C12. PERÚ: CARGA DE HUEVOS FÉRTILES EN PLANTAS DE INCUBACIÓN DE AVES Y PROBABLE PRODUCCIÓN DE PAVOS BB DE ENGORDE DE LAS 4 ÚLTIMAS SEMANAS</t>
  </si>
  <si>
    <t>C13. PERÚ: CARGA DE HUEVOS FÉRTILES EN PLANTAS DE INCUBACIÓN DE AVES Y PROBABLE PRODUCCIÓN DE PATOS BB DE ENGORDE DE LAS 4 ÚLTIMAS SEMANAS</t>
  </si>
  <si>
    <r>
      <t xml:space="preserve">2024 </t>
    </r>
    <r>
      <rPr>
        <b/>
        <vertAlign val="superscript"/>
        <sz val="9"/>
        <rFont val="Calibri"/>
        <family val="2"/>
      </rPr>
      <t>P</t>
    </r>
  </si>
  <si>
    <t xml:space="preserve">2023 - 24 </t>
  </si>
  <si>
    <r>
      <t xml:space="preserve">2024 </t>
    </r>
    <r>
      <rPr>
        <vertAlign val="superscript"/>
        <sz val="9"/>
        <rFont val="Calibri"/>
        <family val="2"/>
      </rPr>
      <t>p</t>
    </r>
  </si>
  <si>
    <t>C6. LIMA METROPOLITANA: COMERCIALIZACIÓN Y PRECIOS DE PRINCIPALES AVES POR MES, 2023-24</t>
  </si>
  <si>
    <t xml:space="preserve">  C7.  LIMA METROPOLITANA: INFLACIÓN GENERAL Y PRINCIPALES ALIMENTOS DE LA CANASTA FAMILIAR, 2024.</t>
  </si>
  <si>
    <t xml:space="preserve"> Dic 23</t>
  </si>
  <si>
    <t xml:space="preserve">  C8. LIMA METROPOLITANA: INFLACIÓN GENERAL Y PRINCIPALES ALIMENTOS DE LA CANASTA FAMILIAR, 2023.</t>
  </si>
  <si>
    <t>2023 P</t>
  </si>
  <si>
    <t>2024 P</t>
  </si>
  <si>
    <t>Ene - Feb</t>
  </si>
  <si>
    <t>08/01/24 al 14/01/24</t>
  </si>
  <si>
    <t>15/01/24 al 21/01/24</t>
  </si>
  <si>
    <t>22/01/24 al 28/01/24</t>
  </si>
  <si>
    <t>C1. PERÚ: VALOR BRUTO DE LA PRODUCCIÓN AVÍCOLA  POR ESPECIE Y PRODUCTO SEGÚN MES, ENERO 2023 - FEBRERO 2024.</t>
  </si>
  <si>
    <t>C2. PERÚ: PRODUCCIÓN DE AVES EN PIE POR ESPECIE SEGÚN MES, ENERO 2023 - FEBRERO 2024.</t>
  </si>
  <si>
    <t>C3. PERÚ: PRODUCCIÓN DE CARNE DE AVE POR ESPECIE SEGÚN MES, ENERO 2023 - FEBRERO 2024.</t>
  </si>
  <si>
    <t>C4. PERÚ: GALLINAS DE POSTURA* Y PRODUCCIÓN DE HUEVO PARA CONSUMO  SEGÚN MES,  ENERO 2023 - FEBRERO 2024.</t>
  </si>
  <si>
    <r>
      <t xml:space="preserve">C14. PERÚ: COLOCACIÓN DE AVES BB </t>
    </r>
    <r>
      <rPr>
        <b/>
        <sz val="9"/>
        <rFont val="Calibri"/>
        <family val="2"/>
      </rPr>
      <t>POR LÍNEA DE PRODUCCIÓN, SEGÚN MES. ENERO 2023 - FEBRERO 2024*.</t>
    </r>
  </si>
  <si>
    <t>C15. PERÚ: COLOCACIÓN DE REPRODUCTORAS, POLLOS, PAVOS Y PATOS BB POR REGIÓN. FEBRERO 2024*</t>
  </si>
  <si>
    <r>
      <t>C16. PERÚ: IMPORTACIÓN  DE CARNE DE POLLO FRESCO Y CONGELADO, SEGÚN</t>
    </r>
    <r>
      <rPr>
        <b/>
        <sz val="9"/>
        <rFont val="Calibri"/>
        <family val="2"/>
      </rPr>
      <t xml:space="preserve"> MES. ENERO 2023 - MARZO 2024.</t>
    </r>
  </si>
  <si>
    <t>Ene - Mar</t>
  </si>
  <si>
    <r>
      <t>C17. PERÚ: IMPORTACIÓN  DE CARNE DE PAVO CONGELADO,</t>
    </r>
    <r>
      <rPr>
        <b/>
        <sz val="9"/>
        <rFont val="Calibri"/>
        <family val="2"/>
      </rPr>
      <t xml:space="preserve"> SEGÚN MES. ENERO 2023 - MARZO 2024.</t>
    </r>
  </si>
  <si>
    <r>
      <t>C18. PERÚ: IMPORTACIÓN  DE CARNE DE GALLINA CONGELADA</t>
    </r>
    <r>
      <rPr>
        <b/>
        <sz val="9"/>
        <rFont val="Calibri"/>
        <family val="2"/>
      </rPr>
      <t>, SEGÚN MES. ENERO 2023 - MARZO 2024.</t>
    </r>
  </si>
  <si>
    <r>
      <t>C19. PERÚ: EXPORTACIÓN  DE CARNE DE POLLO FRESCO Y CONGELADO</t>
    </r>
    <r>
      <rPr>
        <b/>
        <sz val="9"/>
        <rFont val="Calibri"/>
        <family val="2"/>
      </rPr>
      <t>, SEGÚN MES. ENERO 2023 - MARZO 2024.</t>
    </r>
  </si>
  <si>
    <r>
      <t>C20. PERÚ: EXPORTACIÓN  DE CARNE DE PAVO CONGELADO</t>
    </r>
    <r>
      <rPr>
        <b/>
        <sz val="9"/>
        <rFont val="Calibri"/>
        <family val="2"/>
      </rPr>
      <t>, SEGÚN MES. ENERO 2023 - MARZO 2024.</t>
    </r>
  </si>
  <si>
    <t>C21. LIMA METROPOLITANA: PRECIO MAYORISTA DEL HUEVO DE GALLINA EN EL MERCADO DE PRODUCTORES DE SANTA ANITA, SEGÚN MES. ENERO 2023 - MARZO 2024.</t>
  </si>
  <si>
    <t>29/01/24 al 04/02/24</t>
  </si>
  <si>
    <t>05/02/24 al 11/02/24</t>
  </si>
  <si>
    <t>12/02/24 al 18/02/24</t>
  </si>
  <si>
    <t>19/02/24 al 25/02/24</t>
  </si>
  <si>
    <t>01/01/24 al 07/01/23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</si>
</sst>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84" formatCode="_(&quot;S/.&quot;\ * #,##0.00_);_(&quot;S/.&quot;\ * \(#,##0.00\);_(&quot;S/.&quot;\ * &quot;-&quot;??_);_(@_)"/>
    <numFmt numFmtId="189" formatCode="#,##0.000"/>
    <numFmt numFmtId="190" formatCode="#,##0.0"/>
    <numFmt numFmtId="191" formatCode="0.000"/>
    <numFmt numFmtId="192" formatCode="0.0000"/>
    <numFmt numFmtId="193" formatCode="0.0"/>
    <numFmt numFmtId="194" formatCode="General_)"/>
    <numFmt numFmtId="211" formatCode="0.000_)"/>
    <numFmt numFmtId="212" formatCode="0.00_)"/>
    <numFmt numFmtId="213" formatCode="0.0_)"/>
  </numFmts>
  <fonts count="4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Tms Rmn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8"/>
      <name val="Calibri"/>
      <family val="2"/>
    </font>
    <font>
      <vertAlign val="superscript"/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b/>
      <vertAlign val="superscript"/>
      <sz val="9"/>
      <color indexed="8"/>
      <name val="Calibri"/>
      <family val="2"/>
    </font>
    <font>
      <vertAlign val="superscript"/>
      <sz val="8"/>
      <color indexed="8"/>
      <name val="Calibri"/>
      <family val="2"/>
    </font>
    <font>
      <vertAlign val="superscript"/>
      <sz val="10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MS Reference Sans Serif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FF000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1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MS Reference Sans Serif"/>
      <family val="2"/>
    </font>
    <font>
      <sz val="7"/>
      <color theme="0"/>
      <name val="Arial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184" fontId="5" fillId="0" borderId="0" applyFont="0" applyFill="0" applyBorder="0" applyAlignment="0" applyProtection="0"/>
    <xf numFmtId="0" fontId="5" fillId="0" borderId="0"/>
    <xf numFmtId="194" fontId="3" fillId="0" borderId="0"/>
  </cellStyleXfs>
  <cellXfs count="369">
    <xf numFmtId="0" fontId="0" fillId="0" borderId="0" xfId="0"/>
    <xf numFmtId="3" fontId="4" fillId="2" borderId="0" xfId="3" quotePrefix="1" applyNumberFormat="1" applyFont="1" applyFill="1" applyAlignment="1" applyProtection="1">
      <alignment horizontal="left" vertical="center"/>
    </xf>
    <xf numFmtId="3" fontId="7" fillId="2" borderId="0" xfId="3" quotePrefix="1" applyNumberFormat="1" applyFont="1" applyFill="1" applyAlignment="1" applyProtection="1">
      <alignment horizontal="left" vertical="center"/>
    </xf>
    <xf numFmtId="0" fontId="5" fillId="2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center"/>
    </xf>
    <xf numFmtId="3" fontId="1" fillId="2" borderId="0" xfId="3" quotePrefix="1" applyNumberFormat="1" applyFont="1" applyFill="1" applyAlignment="1" applyProtection="1">
      <alignment horizontal="left" vertical="center"/>
    </xf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193" fontId="5" fillId="2" borderId="0" xfId="0" applyNumberFormat="1" applyFont="1" applyFill="1"/>
    <xf numFmtId="190" fontId="5" fillId="2" borderId="0" xfId="0" applyNumberFormat="1" applyFont="1" applyFill="1"/>
    <xf numFmtId="1" fontId="5" fillId="2" borderId="0" xfId="0" applyNumberFormat="1" applyFont="1" applyFill="1"/>
    <xf numFmtId="3" fontId="25" fillId="2" borderId="0" xfId="0" applyNumberFormat="1" applyFont="1" applyFill="1" applyAlignment="1">
      <alignment horizontal="right" vertical="center"/>
    </xf>
    <xf numFmtId="190" fontId="25" fillId="2" borderId="0" xfId="0" applyNumberFormat="1" applyFont="1" applyFill="1" applyAlignment="1">
      <alignment horizontal="right" vertical="center"/>
    </xf>
    <xf numFmtId="0" fontId="2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3" fontId="25" fillId="2" borderId="0" xfId="0" applyNumberFormat="1" applyFont="1" applyFill="1" applyBorder="1" applyAlignment="1">
      <alignment horizontal="right" vertical="center"/>
    </xf>
    <xf numFmtId="190" fontId="25" fillId="2" borderId="0" xfId="0" applyNumberFormat="1" applyFont="1" applyFill="1" applyBorder="1" applyAlignment="1">
      <alignment horizontal="right" vertical="center"/>
    </xf>
    <xf numFmtId="0" fontId="25" fillId="2" borderId="0" xfId="0" applyFont="1" applyFill="1" applyBorder="1" applyAlignment="1">
      <alignment horizontal="center" vertical="center"/>
    </xf>
    <xf numFmtId="3" fontId="25" fillId="2" borderId="0" xfId="0" applyNumberFormat="1" applyFont="1" applyFill="1" applyAlignment="1">
      <alignment vertical="center"/>
    </xf>
    <xf numFmtId="193" fontId="25" fillId="2" borderId="0" xfId="0" applyNumberFormat="1" applyFont="1" applyFill="1" applyBorder="1" applyAlignment="1">
      <alignment horizontal="right" vertical="center"/>
    </xf>
    <xf numFmtId="190" fontId="27" fillId="2" borderId="0" xfId="0" applyNumberFormat="1" applyFont="1" applyFill="1" applyAlignment="1">
      <alignment horizontal="right" vertical="center"/>
    </xf>
    <xf numFmtId="0" fontId="28" fillId="2" borderId="0" xfId="0" applyFont="1" applyFill="1"/>
    <xf numFmtId="0" fontId="29" fillId="2" borderId="0" xfId="0" applyFont="1" applyFill="1" applyAlignment="1">
      <alignment vertical="center"/>
    </xf>
    <xf numFmtId="1" fontId="28" fillId="2" borderId="0" xfId="0" applyNumberFormat="1" applyFont="1" applyFill="1"/>
    <xf numFmtId="0" fontId="26" fillId="2" borderId="0" xfId="0" applyFont="1" applyFill="1" applyAlignment="1"/>
    <xf numFmtId="193" fontId="25" fillId="2" borderId="0" xfId="0" applyNumberFormat="1" applyFont="1" applyFill="1" applyBorder="1" applyAlignment="1">
      <alignment horizontal="center"/>
    </xf>
    <xf numFmtId="193" fontId="30" fillId="0" borderId="0" xfId="0" applyNumberFormat="1" applyFont="1" applyFill="1"/>
    <xf numFmtId="3" fontId="30" fillId="0" borderId="0" xfId="0" applyNumberFormat="1" applyFont="1" applyFill="1"/>
    <xf numFmtId="193" fontId="28" fillId="2" borderId="0" xfId="0" applyNumberFormat="1" applyFont="1" applyFill="1"/>
    <xf numFmtId="193" fontId="27" fillId="2" borderId="0" xfId="0" applyNumberFormat="1" applyFont="1" applyFill="1" applyBorder="1" applyAlignment="1">
      <alignment horizontal="right" vertical="center"/>
    </xf>
    <xf numFmtId="0" fontId="31" fillId="2" borderId="0" xfId="0" applyFont="1" applyFill="1"/>
    <xf numFmtId="0" fontId="27" fillId="2" borderId="0" xfId="0" applyFont="1" applyFill="1" applyAlignment="1">
      <alignment horizontal="center" vertical="center"/>
    </xf>
    <xf numFmtId="0" fontId="32" fillId="2" borderId="0" xfId="0" applyFont="1" applyFill="1"/>
    <xf numFmtId="3" fontId="27" fillId="2" borderId="0" xfId="0" applyNumberFormat="1" applyFont="1" applyFill="1" applyAlignment="1">
      <alignment horizontal="right"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5" fillId="2" borderId="0" xfId="2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3" fontId="26" fillId="3" borderId="2" xfId="0" applyNumberFormat="1" applyFont="1" applyFill="1" applyBorder="1" applyAlignment="1">
      <alignment horizontal="right" vertical="center"/>
    </xf>
    <xf numFmtId="190" fontId="26" fillId="3" borderId="3" xfId="0" applyNumberFormat="1" applyFont="1" applyFill="1" applyBorder="1" applyAlignment="1">
      <alignment horizontal="right" vertical="center"/>
    </xf>
    <xf numFmtId="190" fontId="26" fillId="3" borderId="2" xfId="0" applyNumberFormat="1" applyFont="1" applyFill="1" applyBorder="1" applyAlignment="1">
      <alignment horizontal="right" vertical="center"/>
    </xf>
    <xf numFmtId="0" fontId="33" fillId="3" borderId="4" xfId="0" applyFont="1" applyFill="1" applyBorder="1" applyAlignment="1">
      <alignment horizontal="right" vertical="center"/>
    </xf>
    <xf numFmtId="0" fontId="33" fillId="3" borderId="5" xfId="0" applyFont="1" applyFill="1" applyBorder="1" applyAlignment="1">
      <alignment horizontal="right" vertical="center"/>
    </xf>
    <xf numFmtId="0" fontId="27" fillId="3" borderId="5" xfId="0" applyFont="1" applyFill="1" applyBorder="1" applyAlignment="1">
      <alignment horizontal="right" vertical="center"/>
    </xf>
    <xf numFmtId="0" fontId="27" fillId="3" borderId="3" xfId="0" applyFont="1" applyFill="1" applyBorder="1" applyAlignment="1">
      <alignment horizontal="right" vertical="center"/>
    </xf>
    <xf numFmtId="0" fontId="33" fillId="3" borderId="2" xfId="2" applyFont="1" applyFill="1" applyBorder="1" applyAlignment="1">
      <alignment horizontal="right" vertical="center"/>
    </xf>
    <xf numFmtId="0" fontId="33" fillId="3" borderId="16" xfId="0" applyFont="1" applyFill="1" applyBorder="1" applyAlignment="1">
      <alignment horizontal="right" vertical="center"/>
    </xf>
    <xf numFmtId="0" fontId="33" fillId="3" borderId="17" xfId="0" applyFont="1" applyFill="1" applyBorder="1" applyAlignment="1">
      <alignment horizontal="right" vertical="center"/>
    </xf>
    <xf numFmtId="3" fontId="26" fillId="3" borderId="18" xfId="0" applyNumberFormat="1" applyFont="1" applyFill="1" applyBorder="1" applyAlignment="1">
      <alignment horizontal="right" vertical="center"/>
    </xf>
    <xf numFmtId="3" fontId="26" fillId="3" borderId="19" xfId="0" applyNumberFormat="1" applyFont="1" applyFill="1" applyBorder="1" applyAlignment="1">
      <alignment horizontal="right" vertical="center"/>
    </xf>
    <xf numFmtId="17" fontId="33" fillId="3" borderId="3" xfId="0" applyNumberFormat="1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center" vertical="center"/>
    </xf>
    <xf numFmtId="0" fontId="33" fillId="3" borderId="21" xfId="2" applyFont="1" applyFill="1" applyBorder="1" applyAlignment="1">
      <alignment horizontal="center" vertical="center"/>
    </xf>
    <xf numFmtId="4" fontId="26" fillId="3" borderId="22" xfId="0" applyNumberFormat="1" applyFont="1" applyFill="1" applyBorder="1" applyAlignment="1">
      <alignment horizontal="center" vertical="center"/>
    </xf>
    <xf numFmtId="190" fontId="25" fillId="2" borderId="0" xfId="2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2" borderId="0" xfId="2" applyFont="1" applyFill="1" applyAlignment="1"/>
    <xf numFmtId="0" fontId="5" fillId="2" borderId="0" xfId="2" applyFont="1" applyFill="1"/>
    <xf numFmtId="0" fontId="26" fillId="2" borderId="0" xfId="2" applyFont="1" applyFill="1" applyAlignment="1">
      <alignment vertical="center" wrapText="1"/>
    </xf>
    <xf numFmtId="0" fontId="8" fillId="2" borderId="0" xfId="2" applyFont="1" applyFill="1" applyAlignment="1">
      <alignment vertical="center"/>
    </xf>
    <xf numFmtId="0" fontId="34" fillId="2" borderId="0" xfId="2" applyFont="1" applyFill="1" applyAlignment="1">
      <alignment vertical="top"/>
    </xf>
    <xf numFmtId="0" fontId="26" fillId="2" borderId="0" xfId="2" applyFont="1" applyFill="1" applyAlignment="1">
      <alignment vertical="top"/>
    </xf>
    <xf numFmtId="0" fontId="2" fillId="2" borderId="0" xfId="2" applyFont="1" applyFill="1" applyAlignment="1"/>
    <xf numFmtId="0" fontId="26" fillId="2" borderId="0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92" fontId="5" fillId="2" borderId="0" xfId="2" applyNumberFormat="1" applyFont="1" applyFill="1"/>
    <xf numFmtId="0" fontId="2" fillId="2" borderId="0" xfId="2" applyFont="1" applyFill="1" applyBorder="1" applyAlignment="1">
      <alignment horizontal="center" vertical="center"/>
    </xf>
    <xf numFmtId="0" fontId="26" fillId="3" borderId="0" xfId="2" applyFont="1" applyFill="1" applyBorder="1" applyAlignment="1">
      <alignment horizontal="center" vertical="center"/>
    </xf>
    <xf numFmtId="0" fontId="26" fillId="3" borderId="4" xfId="2" applyFont="1" applyFill="1" applyBorder="1" applyAlignment="1">
      <alignment horizontal="right" vertical="center"/>
    </xf>
    <xf numFmtId="0" fontId="26" fillId="3" borderId="5" xfId="2" applyFont="1" applyFill="1" applyBorder="1" applyAlignment="1">
      <alignment horizontal="right" vertical="center"/>
    </xf>
    <xf numFmtId="0" fontId="25" fillId="2" borderId="0" xfId="2" applyFont="1" applyFill="1" applyBorder="1" applyAlignment="1">
      <alignment horizontal="center" vertical="center" wrapText="1"/>
    </xf>
    <xf numFmtId="3" fontId="5" fillId="2" borderId="0" xfId="2" applyNumberFormat="1" applyFont="1" applyFill="1"/>
    <xf numFmtId="193" fontId="5" fillId="2" borderId="0" xfId="2" applyNumberFormat="1" applyFont="1" applyFill="1"/>
    <xf numFmtId="190" fontId="1" fillId="2" borderId="0" xfId="2" applyNumberFormat="1" applyFont="1" applyFill="1"/>
    <xf numFmtId="3" fontId="1" fillId="2" borderId="0" xfId="2" applyNumberFormat="1" applyFont="1" applyFill="1"/>
    <xf numFmtId="0" fontId="1" fillId="2" borderId="0" xfId="2" applyFont="1" applyFill="1"/>
    <xf numFmtId="0" fontId="31" fillId="2" borderId="0" xfId="2" applyFont="1" applyFill="1"/>
    <xf numFmtId="193" fontId="1" fillId="2" borderId="0" xfId="2" applyNumberFormat="1" applyFont="1" applyFill="1"/>
    <xf numFmtId="0" fontId="32" fillId="2" borderId="0" xfId="2" applyFont="1" applyFill="1"/>
    <xf numFmtId="190" fontId="27" fillId="2" borderId="0" xfId="2" applyNumberFormat="1" applyFont="1" applyFill="1" applyBorder="1" applyAlignment="1">
      <alignment horizontal="right" vertical="center"/>
    </xf>
    <xf numFmtId="0" fontId="27" fillId="2" borderId="0" xfId="2" applyFont="1" applyFill="1" applyBorder="1" applyAlignment="1">
      <alignment horizontal="center" vertical="center"/>
    </xf>
    <xf numFmtId="193" fontId="32" fillId="2" borderId="0" xfId="2" applyNumberFormat="1" applyFont="1" applyFill="1"/>
    <xf numFmtId="0" fontId="35" fillId="2" borderId="0" xfId="2" applyFont="1" applyFill="1"/>
    <xf numFmtId="193" fontId="35" fillId="2" borderId="0" xfId="2" applyNumberFormat="1" applyFont="1" applyFill="1"/>
    <xf numFmtId="1" fontId="1" fillId="2" borderId="0" xfId="2" applyNumberFormat="1" applyFont="1" applyFill="1"/>
    <xf numFmtId="2" fontId="5" fillId="2" borderId="0" xfId="2" applyNumberFormat="1" applyFont="1" applyFill="1"/>
    <xf numFmtId="0" fontId="26" fillId="3" borderId="1" xfId="2" applyFont="1" applyFill="1" applyBorder="1" applyAlignment="1">
      <alignment horizontal="center" vertical="center"/>
    </xf>
    <xf numFmtId="0" fontId="28" fillId="2" borderId="0" xfId="2" applyFont="1" applyFill="1"/>
    <xf numFmtId="0" fontId="36" fillId="2" borderId="0" xfId="2" quotePrefix="1" applyFont="1" applyFill="1" applyBorder="1" applyAlignment="1">
      <alignment vertical="center"/>
    </xf>
    <xf numFmtId="0" fontId="36" fillId="2" borderId="0" xfId="2" applyFont="1" applyFill="1"/>
    <xf numFmtId="193" fontId="28" fillId="2" borderId="0" xfId="2" applyNumberFormat="1" applyFont="1" applyFill="1"/>
    <xf numFmtId="0" fontId="37" fillId="2" borderId="0" xfId="0" applyFont="1" applyFill="1"/>
    <xf numFmtId="1" fontId="37" fillId="2" borderId="0" xfId="0" applyNumberFormat="1" applyFont="1" applyFill="1"/>
    <xf numFmtId="190" fontId="37" fillId="2" borderId="0" xfId="0" applyNumberFormat="1" applyFont="1" applyFill="1"/>
    <xf numFmtId="193" fontId="37" fillId="2" borderId="0" xfId="0" applyNumberFormat="1" applyFont="1" applyFill="1"/>
    <xf numFmtId="0" fontId="25" fillId="2" borderId="4" xfId="0" applyFont="1" applyFill="1" applyBorder="1" applyAlignment="1">
      <alignment horizontal="center" vertical="center"/>
    </xf>
    <xf numFmtId="3" fontId="25" fillId="2" borderId="4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90" fontId="25" fillId="2" borderId="4" xfId="0" applyNumberFormat="1" applyFont="1" applyFill="1" applyBorder="1" applyAlignment="1">
      <alignment horizontal="right" vertical="center"/>
    </xf>
    <xf numFmtId="0" fontId="26" fillId="2" borderId="4" xfId="2" applyFont="1" applyFill="1" applyBorder="1" applyAlignment="1">
      <alignment horizontal="center"/>
    </xf>
    <xf numFmtId="1" fontId="5" fillId="2" borderId="0" xfId="2" applyNumberFormat="1" applyFont="1" applyFill="1"/>
    <xf numFmtId="0" fontId="28" fillId="2" borderId="0" xfId="0" applyFont="1" applyFill="1" applyBorder="1" applyAlignment="1">
      <alignment horizontal="left" vertical="center" wrapText="1"/>
    </xf>
    <xf numFmtId="0" fontId="28" fillId="2" borderId="0" xfId="0" applyFont="1" applyFill="1" applyAlignment="1">
      <alignment horizontal="left" vertical="center" wrapText="1"/>
    </xf>
    <xf numFmtId="0" fontId="28" fillId="2" borderId="0" xfId="0" applyFont="1" applyFill="1" applyBorder="1" applyAlignment="1">
      <alignment horizontal="left" vertical="center"/>
    </xf>
    <xf numFmtId="3" fontId="27" fillId="2" borderId="0" xfId="0" applyNumberFormat="1" applyFont="1" applyFill="1" applyBorder="1" applyAlignment="1">
      <alignment horizontal="right" vertical="center"/>
    </xf>
    <xf numFmtId="3" fontId="27" fillId="2" borderId="4" xfId="0" applyNumberFormat="1" applyFont="1" applyFill="1" applyBorder="1" applyAlignment="1">
      <alignment vertical="center"/>
    </xf>
    <xf numFmtId="1" fontId="27" fillId="2" borderId="4" xfId="0" applyNumberFormat="1" applyFont="1" applyFill="1" applyBorder="1" applyAlignment="1">
      <alignment vertical="center"/>
    </xf>
    <xf numFmtId="3" fontId="26" fillId="3" borderId="6" xfId="0" applyNumberFormat="1" applyFont="1" applyFill="1" applyBorder="1" applyAlignment="1">
      <alignment horizontal="right" vertical="center"/>
    </xf>
    <xf numFmtId="0" fontId="28" fillId="0" borderId="0" xfId="2" applyFont="1"/>
    <xf numFmtId="0" fontId="25" fillId="0" borderId="0" xfId="2" applyFont="1" applyAlignment="1">
      <alignment horizontal="center"/>
    </xf>
    <xf numFmtId="0" fontId="26" fillId="3" borderId="6" xfId="2" applyFont="1" applyFill="1" applyBorder="1" applyAlignment="1">
      <alignment horizontal="center" vertical="center"/>
    </xf>
    <xf numFmtId="0" fontId="26" fillId="0" borderId="0" xfId="2" quotePrefix="1" applyFont="1" applyAlignment="1">
      <alignment horizontal="left"/>
    </xf>
    <xf numFmtId="0" fontId="25" fillId="0" borderId="0" xfId="2" applyFont="1"/>
    <xf numFmtId="190" fontId="25" fillId="0" borderId="0" xfId="2" applyNumberFormat="1" applyFont="1"/>
    <xf numFmtId="193" fontId="25" fillId="0" borderId="0" xfId="2" applyNumberFormat="1" applyFont="1"/>
    <xf numFmtId="190" fontId="36" fillId="0" borderId="0" xfId="2" applyNumberFormat="1" applyFont="1"/>
    <xf numFmtId="0" fontId="25" fillId="0" borderId="0" xfId="2" quotePrefix="1" applyFont="1" applyAlignment="1">
      <alignment horizontal="left"/>
    </xf>
    <xf numFmtId="3" fontId="25" fillId="0" borderId="0" xfId="2" applyNumberFormat="1" applyFont="1"/>
    <xf numFmtId="3" fontId="25" fillId="0" borderId="0" xfId="2" applyNumberFormat="1" applyFont="1" applyAlignment="1">
      <alignment horizontal="right"/>
    </xf>
    <xf numFmtId="189" fontId="25" fillId="0" borderId="0" xfId="2" applyNumberFormat="1" applyFont="1"/>
    <xf numFmtId="0" fontId="25" fillId="0" borderId="0" xfId="2" applyFont="1" applyAlignment="1">
      <alignment horizontal="left"/>
    </xf>
    <xf numFmtId="0" fontId="26" fillId="0" borderId="0" xfId="2" applyFont="1"/>
    <xf numFmtId="190" fontId="25" fillId="0" borderId="0" xfId="2" applyNumberFormat="1" applyFont="1" applyAlignment="1">
      <alignment horizontal="right"/>
    </xf>
    <xf numFmtId="4" fontId="25" fillId="0" borderId="0" xfId="2" applyNumberFormat="1" applyFont="1" applyAlignment="1">
      <alignment horizontal="right"/>
    </xf>
    <xf numFmtId="190" fontId="25" fillId="0" borderId="0" xfId="2" applyNumberFormat="1" applyFont="1" applyBorder="1"/>
    <xf numFmtId="190" fontId="28" fillId="0" borderId="0" xfId="2" applyNumberFormat="1" applyFont="1"/>
    <xf numFmtId="0" fontId="25" fillId="0" borderId="4" xfId="2" applyFont="1" applyBorder="1"/>
    <xf numFmtId="0" fontId="25" fillId="0" borderId="4" xfId="2" applyFont="1" applyBorder="1" applyAlignment="1">
      <alignment horizontal="center"/>
    </xf>
    <xf numFmtId="190" fontId="25" fillId="0" borderId="4" xfId="2" applyNumberFormat="1" applyFont="1" applyBorder="1"/>
    <xf numFmtId="0" fontId="25" fillId="0" borderId="0" xfId="2" applyFont="1" applyBorder="1"/>
    <xf numFmtId="0" fontId="25" fillId="0" borderId="0" xfId="2" applyFont="1" applyBorder="1" applyAlignment="1">
      <alignment horizontal="center"/>
    </xf>
    <xf numFmtId="0" fontId="36" fillId="0" borderId="0" xfId="2" applyFont="1" applyBorder="1"/>
    <xf numFmtId="0" fontId="10" fillId="0" borderId="0" xfId="2" applyFont="1" applyBorder="1"/>
    <xf numFmtId="0" fontId="36" fillId="0" borderId="0" xfId="2" quotePrefix="1" applyFont="1" applyBorder="1" applyAlignment="1">
      <alignment horizontal="center"/>
    </xf>
    <xf numFmtId="190" fontId="36" fillId="0" borderId="0" xfId="2" applyNumberFormat="1" applyFont="1" applyBorder="1"/>
    <xf numFmtId="190" fontId="36" fillId="0" borderId="0" xfId="2" quotePrefix="1" applyNumberFormat="1" applyFont="1" applyAlignment="1">
      <alignment horizontal="left"/>
    </xf>
    <xf numFmtId="0" fontId="36" fillId="0" borderId="0" xfId="2" quotePrefix="1" applyFont="1" applyAlignment="1">
      <alignment horizontal="left"/>
    </xf>
    <xf numFmtId="0" fontId="36" fillId="0" borderId="0" xfId="2" applyFont="1"/>
    <xf numFmtId="0" fontId="36" fillId="0" borderId="0" xfId="2" applyFont="1" applyAlignment="1">
      <alignment horizontal="center"/>
    </xf>
    <xf numFmtId="194" fontId="36" fillId="0" borderId="0" xfId="2" quotePrefix="1" applyNumberFormat="1" applyFont="1" applyFill="1" applyAlignment="1" applyProtection="1">
      <alignment horizontal="left" vertical="center"/>
    </xf>
    <xf numFmtId="3" fontId="27" fillId="0" borderId="0" xfId="0" applyNumberFormat="1" applyFont="1" applyFill="1" applyBorder="1" applyAlignment="1">
      <alignment horizontal="right" vertical="center"/>
    </xf>
    <xf numFmtId="0" fontId="36" fillId="0" borderId="0" xfId="0" applyFont="1" applyBorder="1"/>
    <xf numFmtId="0" fontId="36" fillId="0" borderId="0" xfId="0" quotePrefix="1" applyFont="1" applyAlignment="1">
      <alignment horizontal="left"/>
    </xf>
    <xf numFmtId="0" fontId="36" fillId="0" borderId="0" xfId="0" quotePrefix="1" applyFont="1" applyBorder="1" applyAlignment="1">
      <alignment horizontal="center"/>
    </xf>
    <xf numFmtId="3" fontId="36" fillId="0" borderId="0" xfId="0" applyNumberFormat="1" applyFont="1" applyBorder="1"/>
    <xf numFmtId="190" fontId="36" fillId="0" borderId="0" xfId="0" applyNumberFormat="1" applyFont="1" applyBorder="1"/>
    <xf numFmtId="190" fontId="36" fillId="0" borderId="0" xfId="0" quotePrefix="1" applyNumberFormat="1" applyFont="1" applyAlignment="1">
      <alignment horizontal="left"/>
    </xf>
    <xf numFmtId="0" fontId="28" fillId="0" borderId="0" xfId="0" applyFont="1"/>
    <xf numFmtId="0" fontId="26" fillId="0" borderId="0" xfId="0" quotePrefix="1" applyFont="1" applyAlignment="1">
      <alignment horizontal="left"/>
    </xf>
    <xf numFmtId="0" fontId="25" fillId="0" borderId="0" xfId="0" quotePrefix="1" applyFont="1" applyAlignment="1">
      <alignment horizontal="left"/>
    </xf>
    <xf numFmtId="0" fontId="26" fillId="3" borderId="6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190" fontId="25" fillId="0" borderId="0" xfId="0" applyNumberFormat="1" applyFont="1"/>
    <xf numFmtId="0" fontId="26" fillId="0" borderId="0" xfId="0" applyFont="1" applyBorder="1"/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190" fontId="25" fillId="0" borderId="0" xfId="0" applyNumberFormat="1" applyFont="1" applyBorder="1"/>
    <xf numFmtId="3" fontId="25" fillId="0" borderId="0" xfId="0" applyNumberFormat="1" applyFont="1"/>
    <xf numFmtId="190" fontId="36" fillId="0" borderId="0" xfId="0" applyNumberFormat="1" applyFont="1"/>
    <xf numFmtId="3" fontId="25" fillId="0" borderId="0" xfId="0" applyNumberFormat="1" applyFont="1" applyAlignment="1">
      <alignment horizontal="right"/>
    </xf>
    <xf numFmtId="4" fontId="25" fillId="0" borderId="0" xfId="0" applyNumberFormat="1" applyFont="1"/>
    <xf numFmtId="3" fontId="28" fillId="0" borderId="0" xfId="0" applyNumberFormat="1" applyFont="1"/>
    <xf numFmtId="4" fontId="36" fillId="0" borderId="0" xfId="0" applyNumberFormat="1" applyFont="1"/>
    <xf numFmtId="0" fontId="38" fillId="0" borderId="0" xfId="0" applyFont="1"/>
    <xf numFmtId="190" fontId="28" fillId="0" borderId="0" xfId="0" applyNumberFormat="1" applyFont="1"/>
    <xf numFmtId="0" fontId="26" fillId="0" borderId="0" xfId="0" applyFont="1"/>
    <xf numFmtId="3" fontId="36" fillId="0" borderId="0" xfId="0" applyNumberFormat="1" applyFont="1"/>
    <xf numFmtId="0" fontId="25" fillId="0" borderId="4" xfId="0" applyFont="1" applyBorder="1"/>
    <xf numFmtId="0" fontId="25" fillId="0" borderId="4" xfId="0" quotePrefix="1" applyFont="1" applyBorder="1" applyAlignment="1">
      <alignment horizontal="left"/>
    </xf>
    <xf numFmtId="0" fontId="25" fillId="0" borderId="4" xfId="0" quotePrefix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90" fontId="25" fillId="0" borderId="4" xfId="0" applyNumberFormat="1" applyFont="1" applyBorder="1"/>
    <xf numFmtId="0" fontId="25" fillId="0" borderId="0" xfId="0" quotePrefix="1" applyFont="1" applyBorder="1" applyAlignment="1">
      <alignment horizontal="center"/>
    </xf>
    <xf numFmtId="4" fontId="25" fillId="0" borderId="0" xfId="0" applyNumberFormat="1" applyFont="1" applyBorder="1"/>
    <xf numFmtId="0" fontId="25" fillId="0" borderId="7" xfId="0" applyFont="1" applyBorder="1"/>
    <xf numFmtId="0" fontId="25" fillId="0" borderId="7" xfId="0" applyFont="1" applyBorder="1" applyAlignment="1">
      <alignment horizontal="center"/>
    </xf>
    <xf numFmtId="0" fontId="25" fillId="0" borderId="7" xfId="0" quotePrefix="1" applyFont="1" applyBorder="1" applyAlignment="1">
      <alignment horizontal="center"/>
    </xf>
    <xf numFmtId="4" fontId="25" fillId="0" borderId="7" xfId="0" applyNumberFormat="1" applyFont="1" applyBorder="1"/>
    <xf numFmtId="0" fontId="10" fillId="0" borderId="0" xfId="0" applyFont="1" applyBorder="1"/>
    <xf numFmtId="0" fontId="36" fillId="0" borderId="0" xfId="0" applyFont="1"/>
    <xf numFmtId="0" fontId="36" fillId="0" borderId="0" xfId="0" applyFont="1" applyAlignment="1">
      <alignment horizontal="center"/>
    </xf>
    <xf numFmtId="194" fontId="36" fillId="0" borderId="0" xfId="0" quotePrefix="1" applyNumberFormat="1" applyFont="1" applyFill="1" applyAlignment="1" applyProtection="1">
      <alignment horizontal="left" vertical="center"/>
    </xf>
    <xf numFmtId="3" fontId="25" fillId="2" borderId="4" xfId="0" applyNumberFormat="1" applyFont="1" applyFill="1" applyBorder="1" applyAlignment="1">
      <alignment horizontal="center" vertical="center"/>
    </xf>
    <xf numFmtId="3" fontId="25" fillId="2" borderId="0" xfId="0" applyNumberFormat="1" applyFont="1" applyFill="1" applyBorder="1" applyAlignment="1">
      <alignment horizontal="center" vertical="center"/>
    </xf>
    <xf numFmtId="3" fontId="7" fillId="2" borderId="0" xfId="3" quotePrefix="1" applyNumberFormat="1" applyFont="1" applyFill="1" applyAlignment="1" applyProtection="1">
      <alignment vertical="center"/>
    </xf>
    <xf numFmtId="0" fontId="26" fillId="3" borderId="2" xfId="2" applyFont="1" applyFill="1" applyBorder="1" applyAlignment="1">
      <alignment horizontal="center" vertical="center"/>
    </xf>
    <xf numFmtId="0" fontId="26" fillId="3" borderId="8" xfId="2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6" fillId="0" borderId="0" xfId="2" quotePrefix="1" applyFont="1" applyAlignment="1">
      <alignment horizontal="center"/>
    </xf>
    <xf numFmtId="3" fontId="25" fillId="2" borderId="23" xfId="0" applyNumberFormat="1" applyFont="1" applyFill="1" applyBorder="1" applyAlignment="1">
      <alignment horizontal="center" vertical="center"/>
    </xf>
    <xf numFmtId="190" fontId="25" fillId="0" borderId="0" xfId="2" applyNumberFormat="1" applyFont="1" applyAlignment="1">
      <alignment horizontal="center"/>
    </xf>
    <xf numFmtId="4" fontId="25" fillId="0" borderId="0" xfId="2" applyNumberFormat="1" applyFont="1"/>
    <xf numFmtId="190" fontId="28" fillId="2" borderId="0" xfId="0" applyNumberFormat="1" applyFont="1" applyFill="1"/>
    <xf numFmtId="3" fontId="27" fillId="2" borderId="4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33" fillId="3" borderId="1" xfId="0" applyFont="1" applyFill="1" applyBorder="1" applyAlignment="1">
      <alignment horizontal="center" vertical="center" wrapText="1"/>
    </xf>
    <xf numFmtId="190" fontId="26" fillId="3" borderId="24" xfId="0" applyNumberFormat="1" applyFont="1" applyFill="1" applyBorder="1" applyAlignment="1">
      <alignment horizontal="right" vertical="center"/>
    </xf>
    <xf numFmtId="0" fontId="33" fillId="3" borderId="3" xfId="0" applyFont="1" applyFill="1" applyBorder="1" applyAlignment="1">
      <alignment horizontal="right" vertical="center"/>
    </xf>
    <xf numFmtId="3" fontId="25" fillId="0" borderId="4" xfId="0" applyNumberFormat="1" applyFont="1" applyFill="1" applyBorder="1" applyAlignment="1">
      <alignment horizontal="right" vertical="center"/>
    </xf>
    <xf numFmtId="0" fontId="26" fillId="2" borderId="25" xfId="0" applyFont="1" applyFill="1" applyBorder="1" applyAlignment="1">
      <alignment horizontal="center"/>
    </xf>
    <xf numFmtId="0" fontId="40" fillId="2" borderId="0" xfId="0" applyFont="1" applyFill="1"/>
    <xf numFmtId="2" fontId="5" fillId="2" borderId="0" xfId="0" applyNumberFormat="1" applyFont="1" applyFill="1"/>
    <xf numFmtId="2" fontId="37" fillId="2" borderId="0" xfId="0" applyNumberFormat="1" applyFont="1" applyFill="1"/>
    <xf numFmtId="1" fontId="41" fillId="2" borderId="0" xfId="0" applyNumberFormat="1" applyFont="1" applyFill="1"/>
    <xf numFmtId="0" fontId="42" fillId="2" borderId="0" xfId="0" applyFont="1" applyFill="1"/>
    <xf numFmtId="4" fontId="25" fillId="0" borderId="0" xfId="0" applyNumberFormat="1" applyFont="1" applyAlignment="1">
      <alignment horizontal="right"/>
    </xf>
    <xf numFmtId="3" fontId="25" fillId="0" borderId="0" xfId="0" applyNumberFormat="1" applyFont="1" applyFill="1" applyAlignment="1">
      <alignment horizontal="right" vertical="center"/>
    </xf>
    <xf numFmtId="0" fontId="10" fillId="2" borderId="0" xfId="2" applyFont="1" applyFill="1"/>
    <xf numFmtId="193" fontId="25" fillId="0" borderId="0" xfId="2" applyNumberFormat="1" applyFont="1" applyAlignment="1">
      <alignment horizontal="center"/>
    </xf>
    <xf numFmtId="190" fontId="25" fillId="0" borderId="0" xfId="0" applyNumberFormat="1" applyFont="1" applyAlignment="1">
      <alignment horizontal="right"/>
    </xf>
    <xf numFmtId="3" fontId="5" fillId="2" borderId="0" xfId="0" applyNumberFormat="1" applyFont="1" applyFill="1"/>
    <xf numFmtId="4" fontId="5" fillId="2" borderId="0" xfId="0" applyNumberFormat="1" applyFont="1" applyFill="1"/>
    <xf numFmtId="14" fontId="25" fillId="2" borderId="0" xfId="0" applyNumberFormat="1" applyFont="1" applyFill="1" applyBorder="1" applyAlignment="1">
      <alignment horizontal="center" vertical="center"/>
    </xf>
    <xf numFmtId="14" fontId="25" fillId="2" borderId="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2" applyFont="1"/>
    <xf numFmtId="0" fontId="23" fillId="0" borderId="0" xfId="2" quotePrefix="1" applyFont="1" applyAlignment="1">
      <alignment horizontal="center"/>
    </xf>
    <xf numFmtId="0" fontId="22" fillId="0" borderId="0" xfId="2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17" fontId="23" fillId="3" borderId="6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90" fontId="22" fillId="0" borderId="0" xfId="0" applyNumberFormat="1" applyFont="1"/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4" xfId="0" applyFont="1" applyBorder="1"/>
    <xf numFmtId="213" fontId="22" fillId="0" borderId="0" xfId="0" applyNumberFormat="1" applyFont="1"/>
    <xf numFmtId="212" fontId="22" fillId="0" borderId="0" xfId="0" applyNumberFormat="1" applyFont="1"/>
    <xf numFmtId="193" fontId="22" fillId="0" borderId="0" xfId="0" applyNumberFormat="1" applyFont="1"/>
    <xf numFmtId="193" fontId="22" fillId="0" borderId="9" xfId="0" applyNumberFormat="1" applyFont="1" applyBorder="1"/>
    <xf numFmtId="0" fontId="21" fillId="0" borderId="0" xfId="0" applyFont="1"/>
    <xf numFmtId="212" fontId="22" fillId="0" borderId="4" xfId="0" applyNumberFormat="1" applyFont="1" applyBorder="1"/>
    <xf numFmtId="3" fontId="22" fillId="0" borderId="0" xfId="0" applyNumberFormat="1" applyFont="1"/>
    <xf numFmtId="0" fontId="22" fillId="0" borderId="0" xfId="0" quotePrefix="1" applyFont="1" applyAlignment="1">
      <alignment horizontal="left"/>
    </xf>
    <xf numFmtId="194" fontId="22" fillId="0" borderId="0" xfId="0" quotePrefix="1" applyNumberFormat="1" applyFont="1" applyAlignment="1">
      <alignment horizontal="left" vertical="center"/>
    </xf>
    <xf numFmtId="190" fontId="22" fillId="0" borderId="0" xfId="2" applyNumberFormat="1" applyFont="1"/>
    <xf numFmtId="212" fontId="21" fillId="0" borderId="0" xfId="0" applyNumberFormat="1" applyFont="1"/>
    <xf numFmtId="212" fontId="9" fillId="0" borderId="0" xfId="0" applyNumberFormat="1" applyFont="1"/>
    <xf numFmtId="213" fontId="21" fillId="0" borderId="0" xfId="0" applyNumberFormat="1" applyFont="1"/>
    <xf numFmtId="211" fontId="21" fillId="0" borderId="0" xfId="0" applyNumberFormat="1" applyFont="1"/>
    <xf numFmtId="2" fontId="21" fillId="0" borderId="0" xfId="0" applyNumberFormat="1" applyFont="1"/>
    <xf numFmtId="212" fontId="9" fillId="0" borderId="4" xfId="0" applyNumberFormat="1" applyFont="1" applyBorder="1"/>
    <xf numFmtId="211" fontId="21" fillId="0" borderId="4" xfId="0" applyNumberFormat="1" applyFont="1" applyBorder="1"/>
    <xf numFmtId="213" fontId="21" fillId="0" borderId="4" xfId="0" applyNumberFormat="1" applyFont="1" applyBorder="1"/>
    <xf numFmtId="212" fontId="21" fillId="0" borderId="9" xfId="0" applyNumberFormat="1" applyFont="1" applyBorder="1"/>
    <xf numFmtId="211" fontId="21" fillId="0" borderId="9" xfId="0" applyNumberFormat="1" applyFont="1" applyBorder="1"/>
    <xf numFmtId="213" fontId="21" fillId="0" borderId="9" xfId="0" applyNumberFormat="1" applyFont="1" applyBorder="1"/>
    <xf numFmtId="193" fontId="21" fillId="0" borderId="0" xfId="0" applyNumberFormat="1" applyFont="1"/>
    <xf numFmtId="193" fontId="21" fillId="0" borderId="4" xfId="0" applyNumberFormat="1" applyFont="1" applyBorder="1"/>
    <xf numFmtId="193" fontId="21" fillId="0" borderId="9" xfId="0" applyNumberFormat="1" applyFont="1" applyBorder="1"/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4" xfId="0" applyFont="1" applyBorder="1" applyAlignment="1">
      <alignment horizontal="left"/>
    </xf>
    <xf numFmtId="0" fontId="21" fillId="0" borderId="9" xfId="0" applyFont="1" applyBorder="1"/>
    <xf numFmtId="0" fontId="21" fillId="0" borderId="9" xfId="0" applyFont="1" applyBorder="1" applyAlignment="1">
      <alignment horizontal="left"/>
    </xf>
    <xf numFmtId="212" fontId="21" fillId="0" borderId="4" xfId="0" applyNumberFormat="1" applyFont="1" applyBorder="1"/>
    <xf numFmtId="4" fontId="9" fillId="0" borderId="0" xfId="0" applyNumberFormat="1" applyFont="1"/>
    <xf numFmtId="0" fontId="9" fillId="0" borderId="4" xfId="0" applyFont="1" applyBorder="1"/>
    <xf numFmtId="213" fontId="9" fillId="0" borderId="4" xfId="0" applyNumberFormat="1" applyFont="1" applyBorder="1"/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90" fontId="21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4" xfId="0" quotePrefix="1" applyFont="1" applyBorder="1" applyAlignment="1">
      <alignment horizontal="left"/>
    </xf>
    <xf numFmtId="3" fontId="25" fillId="0" borderId="0" xfId="0" applyNumberFormat="1" applyFont="1" applyBorder="1"/>
    <xf numFmtId="212" fontId="21" fillId="0" borderId="0" xfId="0" applyNumberFormat="1" applyFont="1" applyAlignment="1">
      <alignment horizontal="right"/>
    </xf>
    <xf numFmtId="212" fontId="21" fillId="0" borderId="0" xfId="0" applyNumberFormat="1" applyFont="1" applyAlignment="1"/>
    <xf numFmtId="213" fontId="21" fillId="0" borderId="0" xfId="0" applyNumberFormat="1" applyFont="1" applyAlignment="1">
      <alignment horizontal="right"/>
    </xf>
    <xf numFmtId="193" fontId="21" fillId="0" borderId="0" xfId="0" applyNumberFormat="1" applyFont="1" applyAlignment="1">
      <alignment horizontal="right"/>
    </xf>
    <xf numFmtId="190" fontId="26" fillId="3" borderId="5" xfId="0" applyNumberFormat="1" applyFont="1" applyFill="1" applyBorder="1" applyAlignment="1">
      <alignment horizontal="right" vertical="center"/>
    </xf>
    <xf numFmtId="190" fontId="26" fillId="3" borderId="22" xfId="0" applyNumberFormat="1" applyFont="1" applyFill="1" applyBorder="1" applyAlignment="1">
      <alignment horizontal="center" vertical="center"/>
    </xf>
    <xf numFmtId="0" fontId="22" fillId="0" borderId="4" xfId="0" applyFont="1" applyBorder="1"/>
    <xf numFmtId="0" fontId="21" fillId="0" borderId="8" xfId="0" applyFont="1" applyBorder="1"/>
    <xf numFmtId="0" fontId="21" fillId="0" borderId="8" xfId="0" applyFont="1" applyBorder="1" applyAlignment="1">
      <alignment horizontal="left"/>
    </xf>
    <xf numFmtId="189" fontId="21" fillId="0" borderId="8" xfId="0" applyNumberFormat="1" applyFont="1" applyBorder="1"/>
    <xf numFmtId="190" fontId="30" fillId="0" borderId="0" xfId="0" applyNumberFormat="1" applyFont="1" applyFill="1"/>
    <xf numFmtId="3" fontId="25" fillId="0" borderId="0" xfId="2" applyNumberFormat="1" applyFont="1" applyBorder="1"/>
    <xf numFmtId="193" fontId="25" fillId="2" borderId="0" xfId="0" applyNumberFormat="1" applyFont="1" applyFill="1" applyAlignment="1">
      <alignment horizontal="right" vertical="center"/>
    </xf>
    <xf numFmtId="193" fontId="27" fillId="2" borderId="0" xfId="0" applyNumberFormat="1" applyFont="1" applyFill="1" applyAlignment="1">
      <alignment horizontal="right" vertical="center"/>
    </xf>
    <xf numFmtId="4" fontId="25" fillId="2" borderId="0" xfId="0" applyNumberFormat="1" applyFont="1" applyFill="1" applyBorder="1" applyAlignment="1">
      <alignment horizontal="center"/>
    </xf>
    <xf numFmtId="191" fontId="5" fillId="2" borderId="0" xfId="0" applyNumberFormat="1" applyFont="1" applyFill="1"/>
    <xf numFmtId="3" fontId="0" fillId="2" borderId="0" xfId="0" applyNumberFormat="1" applyFill="1"/>
    <xf numFmtId="3" fontId="33" fillId="0" borderId="0" xfId="0" applyNumberFormat="1" applyFont="1" applyFill="1" applyBorder="1" applyAlignment="1">
      <alignment vertical="center"/>
    </xf>
    <xf numFmtId="191" fontId="25" fillId="2" borderId="0" xfId="0" applyNumberFormat="1" applyFont="1" applyFill="1" applyBorder="1" applyAlignment="1">
      <alignment horizontal="right" vertical="center"/>
    </xf>
    <xf numFmtId="3" fontId="25" fillId="0" borderId="0" xfId="0" applyNumberFormat="1" applyFont="1" applyFill="1" applyAlignment="1">
      <alignment horizontal="right"/>
    </xf>
    <xf numFmtId="190" fontId="25" fillId="0" borderId="0" xfId="0" applyNumberFormat="1" applyFont="1" applyFill="1" applyAlignment="1">
      <alignment horizontal="right"/>
    </xf>
    <xf numFmtId="3" fontId="25" fillId="0" borderId="0" xfId="0" applyNumberFormat="1" applyFont="1" applyFill="1"/>
    <xf numFmtId="190" fontId="25" fillId="0" borderId="0" xfId="0" applyNumberFormat="1" applyFont="1" applyFill="1"/>
    <xf numFmtId="3" fontId="25" fillId="0" borderId="0" xfId="2" applyNumberFormat="1" applyFont="1" applyFill="1"/>
    <xf numFmtId="4" fontId="36" fillId="0" borderId="0" xfId="2" applyNumberFormat="1" applyFont="1"/>
    <xf numFmtId="3" fontId="36" fillId="0" borderId="0" xfId="2" applyNumberFormat="1" applyFont="1"/>
    <xf numFmtId="14" fontId="43" fillId="2" borderId="0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213" fontId="21" fillId="0" borderId="0" xfId="0" applyNumberFormat="1" applyFont="1" applyAlignment="1"/>
    <xf numFmtId="0" fontId="33" fillId="3" borderId="26" xfId="2" applyFont="1" applyFill="1" applyBorder="1" applyAlignment="1">
      <alignment horizontal="right" vertical="center"/>
    </xf>
    <xf numFmtId="190" fontId="5" fillId="2" borderId="0" xfId="2" applyNumberFormat="1" applyFont="1" applyFill="1"/>
    <xf numFmtId="211" fontId="21" fillId="0" borderId="8" xfId="0" applyNumberFormat="1" applyFont="1" applyBorder="1"/>
    <xf numFmtId="0" fontId="26" fillId="2" borderId="0" xfId="0" applyFont="1" applyFill="1" applyBorder="1" applyAlignment="1">
      <alignment vertical="center" wrapText="1"/>
    </xf>
    <xf numFmtId="4" fontId="21" fillId="0" borderId="0" xfId="0" applyNumberFormat="1" applyFont="1"/>
    <xf numFmtId="0" fontId="26" fillId="3" borderId="2" xfId="2" applyFont="1" applyFill="1" applyBorder="1" applyAlignment="1">
      <alignment horizontal="center" vertical="center"/>
    </xf>
    <xf numFmtId="0" fontId="26" fillId="3" borderId="4" xfId="2" applyFont="1" applyFill="1" applyBorder="1" applyAlignment="1">
      <alignment horizontal="center" vertical="center"/>
    </xf>
    <xf numFmtId="0" fontId="26" fillId="3" borderId="5" xfId="2" applyFont="1" applyFill="1" applyBorder="1" applyAlignment="1">
      <alignment horizontal="center" vertical="center"/>
    </xf>
    <xf numFmtId="0" fontId="26" fillId="2" borderId="0" xfId="2" applyFont="1" applyFill="1" applyAlignment="1">
      <alignment horizontal="center" vertical="center" wrapText="1"/>
    </xf>
    <xf numFmtId="0" fontId="34" fillId="2" borderId="0" xfId="2" applyFont="1" applyFill="1" applyAlignment="1">
      <alignment horizontal="center" vertical="top"/>
    </xf>
    <xf numFmtId="0" fontId="26" fillId="3" borderId="10" xfId="2" applyFont="1" applyFill="1" applyBorder="1" applyAlignment="1">
      <alignment horizontal="center" vertical="center"/>
    </xf>
    <xf numFmtId="0" fontId="26" fillId="3" borderId="11" xfId="2" applyFont="1" applyFill="1" applyBorder="1" applyAlignment="1">
      <alignment horizontal="center" vertical="center"/>
    </xf>
    <xf numFmtId="0" fontId="26" fillId="3" borderId="12" xfId="2" applyFont="1" applyFill="1" applyBorder="1" applyAlignment="1">
      <alignment horizontal="center" vertical="center"/>
    </xf>
    <xf numFmtId="0" fontId="26" fillId="3" borderId="8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26" fillId="3" borderId="13" xfId="2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horizontal="center" vertical="top"/>
    </xf>
    <xf numFmtId="0" fontId="33" fillId="3" borderId="14" xfId="0" applyFont="1" applyFill="1" applyBorder="1" applyAlignment="1">
      <alignment horizontal="center" vertical="center"/>
    </xf>
    <xf numFmtId="0" fontId="33" fillId="3" borderId="15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6" fillId="2" borderId="4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3" fillId="3" borderId="2" xfId="0" applyFont="1" applyFill="1" applyBorder="1" applyAlignment="1">
      <alignment horizontal="center" vertical="center" wrapText="1"/>
    </xf>
    <xf numFmtId="0" fontId="33" fillId="3" borderId="3" xfId="0" applyFont="1" applyFill="1" applyBorder="1" applyAlignment="1">
      <alignment horizontal="center" vertical="center" wrapText="1"/>
    </xf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25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2" applyFont="1" applyAlignment="1">
      <alignment horizontal="center"/>
    </xf>
    <xf numFmtId="0" fontId="29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center"/>
    </xf>
    <xf numFmtId="0" fontId="33" fillId="3" borderId="27" xfId="0" applyFont="1" applyFill="1" applyBorder="1" applyAlignment="1">
      <alignment horizontal="center" vertical="center" wrapText="1"/>
    </xf>
    <xf numFmtId="0" fontId="33" fillId="3" borderId="28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33" fillId="3" borderId="17" xfId="0" applyFont="1" applyFill="1" applyBorder="1" applyAlignment="1">
      <alignment horizontal="center" vertical="center" wrapText="1"/>
    </xf>
    <xf numFmtId="0" fontId="33" fillId="3" borderId="29" xfId="0" applyFont="1" applyFill="1" applyBorder="1" applyAlignment="1">
      <alignment horizontal="center" vertical="center"/>
    </xf>
    <xf numFmtId="0" fontId="33" fillId="3" borderId="30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left" vertical="center" wrapText="1"/>
    </xf>
    <xf numFmtId="0" fontId="26" fillId="3" borderId="14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left" vertical="center" wrapText="1"/>
    </xf>
    <xf numFmtId="0" fontId="33" fillId="3" borderId="19" xfId="0" applyFont="1" applyFill="1" applyBorder="1" applyAlignment="1">
      <alignment horizontal="center" vertical="center"/>
    </xf>
    <xf numFmtId="0" fontId="33" fillId="3" borderId="17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31" xfId="0" applyFont="1" applyFill="1" applyBorder="1" applyAlignment="1">
      <alignment horizontal="center" vertical="center"/>
    </xf>
    <xf numFmtId="0" fontId="33" fillId="3" borderId="32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top"/>
    </xf>
    <xf numFmtId="0" fontId="26" fillId="2" borderId="33" xfId="0" applyFont="1" applyFill="1" applyBorder="1" applyAlignment="1">
      <alignment horizontal="center" vertical="top"/>
    </xf>
    <xf numFmtId="0" fontId="36" fillId="2" borderId="0" xfId="0" applyFont="1" applyFill="1" applyBorder="1" applyAlignment="1">
      <alignment horizontal="left" vertical="center" wrapText="1"/>
    </xf>
  </cellXfs>
  <cellStyles count="4">
    <cellStyle name="Moneda 2" xfId="1"/>
    <cellStyle name="Normal" xfId="0" builtinId="0"/>
    <cellStyle name="Normal 2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>
          <a:defRPr sz="1100">
            <a:solidFill>
              <a:srgbClr val="0070C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AN30"/>
  <sheetViews>
    <sheetView zoomScaleNormal="100" zoomScaleSheetLayoutView="100" workbookViewId="0">
      <selection activeCell="N30" sqref="N30"/>
    </sheetView>
  </sheetViews>
  <sheetFormatPr baseColWidth="10" defaultRowHeight="12.75" x14ac:dyDescent="0.2"/>
  <cols>
    <col min="1" max="1" width="6.42578125" style="62" customWidth="1"/>
    <col min="2" max="3" width="5.85546875" style="62" customWidth="1"/>
    <col min="4" max="4" width="5.140625" style="62" customWidth="1"/>
    <col min="5" max="5" width="0.85546875" style="62" customWidth="1"/>
    <col min="6" max="7" width="5.85546875" style="62" customWidth="1"/>
    <col min="8" max="8" width="5.140625" style="62" customWidth="1"/>
    <col min="9" max="9" width="0.85546875" style="62" customWidth="1"/>
    <col min="10" max="11" width="5.85546875" style="62" customWidth="1"/>
    <col min="12" max="12" width="5.140625" style="62" customWidth="1"/>
    <col min="13" max="13" width="0.85546875" style="62" customWidth="1"/>
    <col min="14" max="15" width="5.85546875" style="62" customWidth="1"/>
    <col min="16" max="16" width="5.140625" style="62" customWidth="1"/>
    <col min="17" max="17" width="1" style="62" customWidth="1"/>
    <col min="18" max="19" width="5.85546875" style="62" customWidth="1"/>
    <col min="20" max="20" width="5.140625" style="62" customWidth="1"/>
    <col min="21" max="21" width="0.85546875" style="62" customWidth="1"/>
    <col min="22" max="23" width="5.85546875" style="62" customWidth="1"/>
    <col min="24" max="24" width="5.140625" style="62" customWidth="1"/>
    <col min="25" max="25" width="0.85546875" style="62" customWidth="1"/>
    <col min="26" max="27" width="5.85546875" style="62" customWidth="1"/>
    <col min="28" max="28" width="5.140625" style="62" customWidth="1"/>
    <col min="29" max="29" width="5.7109375" style="62" customWidth="1"/>
    <col min="30" max="30" width="7.28515625" style="62" customWidth="1"/>
    <col min="31" max="37" width="6.7109375" style="62" customWidth="1"/>
    <col min="38" max="38" width="7.7109375" style="62" customWidth="1"/>
    <col min="39" max="39" width="12.5703125" style="62" bestFit="1" customWidth="1"/>
    <col min="40" max="16384" width="11.42578125" style="62"/>
  </cols>
  <sheetData>
    <row r="1" spans="1:40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40" ht="15" customHeight="1" x14ac:dyDescent="0.2">
      <c r="A2" s="318" t="s">
        <v>196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63"/>
      <c r="AD2" s="63"/>
      <c r="AE2" s="63"/>
      <c r="AF2" s="63"/>
      <c r="AG2" s="63"/>
      <c r="AH2" s="63"/>
      <c r="AI2" s="64"/>
      <c r="AJ2" s="64"/>
      <c r="AK2" s="64"/>
    </row>
    <row r="3" spans="1:40" ht="12" customHeight="1" x14ac:dyDescent="0.2">
      <c r="A3" s="319" t="s">
        <v>50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65"/>
      <c r="AD3" s="65"/>
      <c r="AE3" s="65"/>
      <c r="AF3" s="66"/>
      <c r="AG3" s="66"/>
      <c r="AH3" s="66"/>
      <c r="AI3" s="67"/>
      <c r="AJ3" s="67"/>
      <c r="AK3" s="67"/>
    </row>
    <row r="4" spans="1:40" ht="10.15" customHeight="1" x14ac:dyDescent="0.2">
      <c r="A4" s="68"/>
      <c r="B4" s="105"/>
      <c r="C4" s="105"/>
      <c r="D4" s="105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8"/>
      <c r="Z4" s="68"/>
      <c r="AA4" s="68"/>
      <c r="AB4" s="68"/>
      <c r="AC4" s="69"/>
      <c r="AD4" s="69"/>
      <c r="AE4" s="69"/>
      <c r="AF4" s="69"/>
      <c r="AG4" s="69"/>
      <c r="AH4" s="69"/>
      <c r="AI4" s="70"/>
      <c r="AJ4" s="70"/>
      <c r="AK4" s="70"/>
    </row>
    <row r="5" spans="1:40" ht="16.149999999999999" customHeight="1" x14ac:dyDescent="0.2">
      <c r="A5" s="320" t="s">
        <v>63</v>
      </c>
      <c r="B5" s="323" t="s">
        <v>115</v>
      </c>
      <c r="C5" s="323"/>
      <c r="D5" s="323"/>
      <c r="E5" s="194"/>
      <c r="F5" s="315" t="s">
        <v>15</v>
      </c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194"/>
      <c r="Z5" s="323" t="s">
        <v>64</v>
      </c>
      <c r="AA5" s="323"/>
      <c r="AB5" s="325"/>
      <c r="AF5" s="71"/>
      <c r="AI5" s="72"/>
      <c r="AJ5" s="72"/>
      <c r="AK5" s="72"/>
    </row>
    <row r="6" spans="1:40" ht="17.100000000000001" customHeight="1" x14ac:dyDescent="0.2">
      <c r="A6" s="321"/>
      <c r="B6" s="324"/>
      <c r="C6" s="324"/>
      <c r="D6" s="324"/>
      <c r="E6" s="73"/>
      <c r="F6" s="315" t="s">
        <v>69</v>
      </c>
      <c r="G6" s="315"/>
      <c r="H6" s="315"/>
      <c r="I6" s="73"/>
      <c r="J6" s="315" t="s">
        <v>17</v>
      </c>
      <c r="K6" s="315"/>
      <c r="L6" s="315"/>
      <c r="M6" s="194"/>
      <c r="N6" s="315" t="s">
        <v>65</v>
      </c>
      <c r="O6" s="315"/>
      <c r="P6" s="315"/>
      <c r="Q6" s="194"/>
      <c r="R6" s="315" t="s">
        <v>66</v>
      </c>
      <c r="S6" s="315"/>
      <c r="T6" s="315"/>
      <c r="U6" s="194"/>
      <c r="V6" s="315" t="s">
        <v>116</v>
      </c>
      <c r="W6" s="315"/>
      <c r="X6" s="315"/>
      <c r="Y6" s="73"/>
      <c r="Z6" s="316" t="s">
        <v>117</v>
      </c>
      <c r="AA6" s="316"/>
      <c r="AB6" s="317"/>
      <c r="AF6" s="71"/>
      <c r="AI6" s="72"/>
      <c r="AJ6" s="72"/>
      <c r="AK6" s="72"/>
    </row>
    <row r="7" spans="1:40" ht="17.100000000000001" customHeight="1" x14ac:dyDescent="0.2">
      <c r="A7" s="322"/>
      <c r="B7" s="74" t="s">
        <v>174</v>
      </c>
      <c r="C7" s="74" t="s">
        <v>183</v>
      </c>
      <c r="D7" s="74" t="s">
        <v>14</v>
      </c>
      <c r="E7" s="74"/>
      <c r="F7" s="74" t="s">
        <v>174</v>
      </c>
      <c r="G7" s="74" t="s">
        <v>183</v>
      </c>
      <c r="H7" s="74" t="s">
        <v>14</v>
      </c>
      <c r="I7" s="74"/>
      <c r="J7" s="74" t="s">
        <v>174</v>
      </c>
      <c r="K7" s="74" t="s">
        <v>183</v>
      </c>
      <c r="L7" s="74" t="s">
        <v>14</v>
      </c>
      <c r="M7" s="74"/>
      <c r="N7" s="74" t="s">
        <v>174</v>
      </c>
      <c r="O7" s="74" t="s">
        <v>183</v>
      </c>
      <c r="P7" s="74" t="s">
        <v>14</v>
      </c>
      <c r="Q7" s="74"/>
      <c r="R7" s="74" t="s">
        <v>174</v>
      </c>
      <c r="S7" s="74" t="s">
        <v>183</v>
      </c>
      <c r="T7" s="74" t="s">
        <v>14</v>
      </c>
      <c r="U7" s="74"/>
      <c r="V7" s="74" t="s">
        <v>174</v>
      </c>
      <c r="W7" s="74" t="s">
        <v>183</v>
      </c>
      <c r="X7" s="74" t="s">
        <v>14</v>
      </c>
      <c r="Y7" s="74"/>
      <c r="Z7" s="74" t="s">
        <v>174</v>
      </c>
      <c r="AA7" s="74" t="s">
        <v>183</v>
      </c>
      <c r="AB7" s="75" t="s">
        <v>14</v>
      </c>
      <c r="AE7" s="77"/>
      <c r="AI7" s="72"/>
      <c r="AJ7" s="72"/>
      <c r="AK7" s="72"/>
    </row>
    <row r="8" spans="1:40" ht="18" customHeight="1" x14ac:dyDescent="0.2">
      <c r="A8" s="76" t="s">
        <v>0</v>
      </c>
      <c r="B8" s="59">
        <v>791.68871516712193</v>
      </c>
      <c r="C8" s="59">
        <v>779.9498189836919</v>
      </c>
      <c r="D8" s="59">
        <f>((C8/B8)-1)*100</f>
        <v>-1.4827666428151587</v>
      </c>
      <c r="E8" s="59"/>
      <c r="F8" s="59">
        <v>662.15606296477097</v>
      </c>
      <c r="G8" s="59">
        <v>651.83113521083737</v>
      </c>
      <c r="H8" s="59">
        <f>((G8/F8)-1)*100</f>
        <v>-1.5592891663189223</v>
      </c>
      <c r="I8" s="59"/>
      <c r="J8" s="59">
        <v>617.6971947347231</v>
      </c>
      <c r="K8" s="59">
        <v>608.35802776695164</v>
      </c>
      <c r="L8" s="59">
        <f>((K8/J8)-1)*100</f>
        <v>-1.5119328770437868</v>
      </c>
      <c r="M8" s="59"/>
      <c r="N8" s="59">
        <v>15.071490061003015</v>
      </c>
      <c r="O8" s="59">
        <v>14.851973677463228</v>
      </c>
      <c r="P8" s="59">
        <f>((O8/N8)-1)*100</f>
        <v>-1.4565008678722347</v>
      </c>
      <c r="Q8" s="59"/>
      <c r="R8" s="59">
        <v>12.664750096115686</v>
      </c>
      <c r="S8" s="59">
        <v>11.803066513157017</v>
      </c>
      <c r="T8" s="59">
        <f>((S8/R8)-1)*100</f>
        <v>-6.803794598544421</v>
      </c>
      <c r="U8" s="59"/>
      <c r="V8" s="59">
        <v>16.722628072929211</v>
      </c>
      <c r="W8" s="59">
        <v>16.8180672532655</v>
      </c>
      <c r="X8" s="59">
        <f>((W8/V8)-1)*100</f>
        <v>0.57071878845877944</v>
      </c>
      <c r="Y8" s="59"/>
      <c r="Z8" s="59">
        <v>129.53265220235096</v>
      </c>
      <c r="AA8" s="59">
        <v>128.1186837728545</v>
      </c>
      <c r="AB8" s="59">
        <f>((AA8/Z8)-1)*100</f>
        <v>-1.0915922784377252</v>
      </c>
      <c r="AC8" s="77"/>
      <c r="AD8" s="106"/>
      <c r="AE8" s="106"/>
      <c r="AF8" s="78"/>
      <c r="AG8" s="78"/>
      <c r="AH8" s="78"/>
      <c r="AI8" s="79"/>
      <c r="AJ8" s="80"/>
      <c r="AK8" s="80"/>
    </row>
    <row r="9" spans="1:40" ht="18" customHeight="1" x14ac:dyDescent="0.2">
      <c r="A9" s="76" t="s">
        <v>1</v>
      </c>
      <c r="B9" s="59">
        <v>724.73022383892976</v>
      </c>
      <c r="C9" s="59">
        <v>707.63925904473422</v>
      </c>
      <c r="D9" s="59">
        <f>((C9/B9)-1)*100</f>
        <v>-2.3582519718391093</v>
      </c>
      <c r="E9" s="59"/>
      <c r="F9" s="59">
        <v>599.32654954203645</v>
      </c>
      <c r="G9" s="59">
        <v>585.49872312053424</v>
      </c>
      <c r="H9" s="59">
        <f>((G9/F9)-1)*100</f>
        <v>-2.3072274091759271</v>
      </c>
      <c r="I9" s="59"/>
      <c r="J9" s="59">
        <v>558.28138626734142</v>
      </c>
      <c r="K9" s="59">
        <v>544.98236357678127</v>
      </c>
      <c r="L9" s="59">
        <f>((K9/J9)-1)*100</f>
        <v>-2.3821361445483857</v>
      </c>
      <c r="M9" s="59"/>
      <c r="N9" s="59">
        <v>13.909533257146943</v>
      </c>
      <c r="O9" s="59">
        <v>13.981119578416251</v>
      </c>
      <c r="P9" s="59">
        <f>((O9/N9)-1)*100</f>
        <v>0.51465653049520554</v>
      </c>
      <c r="Q9" s="59"/>
      <c r="R9" s="59">
        <v>10.308515204964468</v>
      </c>
      <c r="S9" s="59">
        <v>9.6247182634298074</v>
      </c>
      <c r="T9" s="59">
        <f>((S9/R9)-1)*100</f>
        <v>-6.6333213652859708</v>
      </c>
      <c r="U9" s="59"/>
      <c r="V9" s="59">
        <v>16.827114812583702</v>
      </c>
      <c r="W9" s="59">
        <v>16.910521701906919</v>
      </c>
      <c r="X9" s="59">
        <f>((W9/V9)-1)*100</f>
        <v>0.49566958003308681</v>
      </c>
      <c r="Y9" s="59"/>
      <c r="Z9" s="59">
        <v>125.40367429689329</v>
      </c>
      <c r="AA9" s="59">
        <v>122.14053592419997</v>
      </c>
      <c r="AB9" s="59">
        <f>((AA9/Z9)-1)*100</f>
        <v>-2.6021074669373978</v>
      </c>
      <c r="AD9" s="106"/>
      <c r="AE9" s="78"/>
      <c r="AF9" s="78"/>
      <c r="AG9" s="78"/>
      <c r="AH9" s="78"/>
      <c r="AI9" s="78"/>
      <c r="AJ9" s="80"/>
      <c r="AK9" s="80"/>
      <c r="AM9" s="81"/>
    </row>
    <row r="10" spans="1:40" ht="18" customHeight="1" x14ac:dyDescent="0.2">
      <c r="A10" s="76" t="s">
        <v>2</v>
      </c>
      <c r="B10" s="59">
        <v>767.52229333294804</v>
      </c>
      <c r="C10" s="59"/>
      <c r="D10" s="59"/>
      <c r="E10" s="59"/>
      <c r="F10" s="59">
        <v>641.00394842764081</v>
      </c>
      <c r="G10" s="59"/>
      <c r="H10" s="59"/>
      <c r="I10" s="59"/>
      <c r="J10" s="59">
        <v>600.85638175389397</v>
      </c>
      <c r="K10" s="59"/>
      <c r="L10" s="59"/>
      <c r="M10" s="59"/>
      <c r="N10" s="59">
        <v>14.220410775347487</v>
      </c>
      <c r="O10" s="59"/>
      <c r="P10" s="59"/>
      <c r="Q10" s="59"/>
      <c r="R10" s="59">
        <v>8.2040640032682646</v>
      </c>
      <c r="S10" s="59"/>
      <c r="T10" s="59"/>
      <c r="U10" s="59"/>
      <c r="V10" s="59">
        <v>17.723091895131155</v>
      </c>
      <c r="W10" s="59"/>
      <c r="X10" s="59"/>
      <c r="Y10" s="59"/>
      <c r="Z10" s="59">
        <v>126.51834490530725</v>
      </c>
      <c r="AA10" s="59"/>
      <c r="AB10" s="59"/>
      <c r="AD10" s="106"/>
      <c r="AE10" s="78"/>
      <c r="AF10" s="78"/>
      <c r="AG10" s="78"/>
      <c r="AH10" s="78"/>
      <c r="AI10" s="81"/>
      <c r="AJ10" s="81"/>
      <c r="AK10" s="81"/>
      <c r="AN10" s="82"/>
    </row>
    <row r="11" spans="1:40" ht="18" customHeight="1" x14ac:dyDescent="0.2">
      <c r="A11" s="76" t="s">
        <v>3</v>
      </c>
      <c r="B11" s="59">
        <v>817.72424781450911</v>
      </c>
      <c r="C11" s="59"/>
      <c r="D11" s="59"/>
      <c r="E11" s="59"/>
      <c r="F11" s="59">
        <v>690.28278860998876</v>
      </c>
      <c r="G11" s="59"/>
      <c r="H11" s="59"/>
      <c r="I11" s="59"/>
      <c r="J11" s="59">
        <v>654.17991146240092</v>
      </c>
      <c r="K11" s="59"/>
      <c r="L11" s="59"/>
      <c r="M11" s="59"/>
      <c r="N11" s="59">
        <v>13.792554375299956</v>
      </c>
      <c r="O11" s="59"/>
      <c r="P11" s="59"/>
      <c r="Q11" s="59"/>
      <c r="R11" s="59">
        <v>5.88326751558178</v>
      </c>
      <c r="S11" s="59"/>
      <c r="T11" s="59"/>
      <c r="U11" s="59"/>
      <c r="V11" s="59">
        <v>16.427055256706129</v>
      </c>
      <c r="W11" s="59"/>
      <c r="X11" s="59"/>
      <c r="Y11" s="59"/>
      <c r="Z11" s="59">
        <v>127.44145920452036</v>
      </c>
      <c r="AA11" s="59"/>
      <c r="AB11" s="59"/>
      <c r="AD11" s="106"/>
      <c r="AE11" s="78"/>
      <c r="AF11" s="78"/>
      <c r="AG11" s="78"/>
      <c r="AH11" s="78"/>
      <c r="AI11" s="83"/>
      <c r="AJ11" s="83"/>
      <c r="AK11" s="81"/>
      <c r="AN11" s="84"/>
    </row>
    <row r="12" spans="1:40" ht="18" customHeight="1" x14ac:dyDescent="0.2">
      <c r="A12" s="41" t="s">
        <v>4</v>
      </c>
      <c r="B12" s="59">
        <v>817.62560637025604</v>
      </c>
      <c r="C12" s="59"/>
      <c r="D12" s="59"/>
      <c r="E12" s="85"/>
      <c r="F12" s="59">
        <v>689.58912297769325</v>
      </c>
      <c r="G12" s="59"/>
      <c r="H12" s="59"/>
      <c r="I12" s="85"/>
      <c r="J12" s="85">
        <v>654.39377877133802</v>
      </c>
      <c r="K12" s="85"/>
      <c r="L12" s="59"/>
      <c r="M12" s="85"/>
      <c r="N12" s="85">
        <v>13.053805355652795</v>
      </c>
      <c r="O12" s="85"/>
      <c r="P12" s="59"/>
      <c r="Q12" s="85"/>
      <c r="R12" s="85">
        <v>4.3207131002602504</v>
      </c>
      <c r="S12" s="85"/>
      <c r="T12" s="59"/>
      <c r="U12" s="85"/>
      <c r="V12" s="85">
        <v>17.820825750442186</v>
      </c>
      <c r="W12" s="85"/>
      <c r="X12" s="59"/>
      <c r="Y12" s="59" t="e">
        <f>((X12/W12)-1)*100</f>
        <v>#DIV/0!</v>
      </c>
      <c r="Z12" s="85">
        <v>128.03648339256284</v>
      </c>
      <c r="AA12" s="85"/>
      <c r="AB12" s="59"/>
      <c r="AD12" s="106"/>
      <c r="AE12" s="78"/>
      <c r="AF12" s="78"/>
      <c r="AG12" s="78"/>
      <c r="AH12" s="78"/>
      <c r="AI12" s="81"/>
      <c r="AJ12" s="81"/>
      <c r="AK12" s="81"/>
    </row>
    <row r="13" spans="1:40" ht="18" customHeight="1" x14ac:dyDescent="0.2">
      <c r="A13" s="41" t="s">
        <v>5</v>
      </c>
      <c r="B13" s="59">
        <v>815.6983825063943</v>
      </c>
      <c r="C13" s="59"/>
      <c r="D13" s="59"/>
      <c r="E13" s="85"/>
      <c r="F13" s="59">
        <v>686.79981329343639</v>
      </c>
      <c r="G13" s="59"/>
      <c r="H13" s="59"/>
      <c r="I13" s="85"/>
      <c r="J13" s="85">
        <v>644.95713816601892</v>
      </c>
      <c r="K13" s="85"/>
      <c r="L13" s="59"/>
      <c r="M13" s="85"/>
      <c r="N13" s="85">
        <v>13.820562317212859</v>
      </c>
      <c r="O13" s="85"/>
      <c r="P13" s="59"/>
      <c r="Q13" s="85"/>
      <c r="R13" s="85">
        <v>10.078974640306255</v>
      </c>
      <c r="S13" s="85"/>
      <c r="T13" s="59"/>
      <c r="U13" s="85"/>
      <c r="V13" s="85">
        <v>17.943138169898326</v>
      </c>
      <c r="W13" s="85"/>
      <c r="X13" s="59"/>
      <c r="Y13" s="85"/>
      <c r="Z13" s="85">
        <v>128.89856921295794</v>
      </c>
      <c r="AA13" s="85"/>
      <c r="AB13" s="59"/>
      <c r="AD13" s="106"/>
      <c r="AE13" s="78"/>
      <c r="AF13" s="78"/>
      <c r="AG13" s="78"/>
      <c r="AH13" s="78"/>
      <c r="AI13" s="81"/>
      <c r="AJ13" s="81"/>
      <c r="AK13" s="81"/>
    </row>
    <row r="14" spans="1:40" s="84" customFormat="1" ht="18" customHeight="1" x14ac:dyDescent="0.2">
      <c r="A14" s="86" t="s">
        <v>6</v>
      </c>
      <c r="B14" s="59">
        <v>845.13672485176392</v>
      </c>
      <c r="C14" s="59"/>
      <c r="D14" s="59"/>
      <c r="E14" s="85"/>
      <c r="F14" s="59">
        <v>715.52305564759865</v>
      </c>
      <c r="G14" s="59"/>
      <c r="H14" s="59"/>
      <c r="I14" s="85"/>
      <c r="J14" s="85">
        <v>668.66012020890332</v>
      </c>
      <c r="K14" s="85"/>
      <c r="L14" s="59"/>
      <c r="M14" s="85"/>
      <c r="N14" s="85">
        <v>14.272201431356876</v>
      </c>
      <c r="O14" s="85"/>
      <c r="P14" s="59"/>
      <c r="Q14" s="85"/>
      <c r="R14" s="85">
        <v>11.803980039697382</v>
      </c>
      <c r="S14" s="85"/>
      <c r="T14" s="59"/>
      <c r="U14" s="85"/>
      <c r="V14" s="85">
        <v>20.786753967641015</v>
      </c>
      <c r="W14" s="85"/>
      <c r="X14" s="59"/>
      <c r="Y14" s="85"/>
      <c r="Z14" s="85">
        <v>129.61366920416529</v>
      </c>
      <c r="AA14" s="85"/>
      <c r="AB14" s="59"/>
      <c r="AD14" s="106"/>
      <c r="AE14" s="78"/>
      <c r="AF14" s="78"/>
      <c r="AG14" s="78"/>
      <c r="AH14" s="78"/>
      <c r="AI14" s="87"/>
      <c r="AJ14" s="88"/>
      <c r="AK14" s="89"/>
      <c r="AM14" s="87"/>
    </row>
    <row r="15" spans="1:40" s="84" customFormat="1" ht="18" customHeight="1" x14ac:dyDescent="0.2">
      <c r="A15" s="86" t="s">
        <v>7</v>
      </c>
      <c r="B15" s="59">
        <v>819.27539063404834</v>
      </c>
      <c r="C15" s="59"/>
      <c r="D15" s="59"/>
      <c r="E15" s="85"/>
      <c r="F15" s="59">
        <v>687.71387578173358</v>
      </c>
      <c r="G15" s="59"/>
      <c r="H15" s="59"/>
      <c r="I15" s="85"/>
      <c r="J15" s="85">
        <v>644.54949286398084</v>
      </c>
      <c r="K15" s="85"/>
      <c r="L15" s="59"/>
      <c r="M15" s="85"/>
      <c r="N15" s="85">
        <v>14.50332918996326</v>
      </c>
      <c r="O15" s="85"/>
      <c r="P15" s="59"/>
      <c r="Q15" s="85"/>
      <c r="R15" s="85">
        <v>8.7031598017793996</v>
      </c>
      <c r="S15" s="85"/>
      <c r="T15" s="59"/>
      <c r="U15" s="85"/>
      <c r="V15" s="85">
        <v>19.957893926010094</v>
      </c>
      <c r="W15" s="85"/>
      <c r="X15" s="59"/>
      <c r="Y15" s="85"/>
      <c r="Z15" s="85">
        <v>131.5615148523147</v>
      </c>
      <c r="AA15" s="85"/>
      <c r="AB15" s="59"/>
      <c r="AD15" s="106"/>
      <c r="AE15" s="78"/>
      <c r="AF15" s="78"/>
      <c r="AG15" s="78"/>
      <c r="AH15" s="78"/>
      <c r="AI15" s="89"/>
      <c r="AJ15" s="89"/>
      <c r="AK15" s="88"/>
      <c r="AN15" s="62"/>
    </row>
    <row r="16" spans="1:40" ht="18" customHeight="1" x14ac:dyDescent="0.2">
      <c r="A16" s="41" t="s">
        <v>8</v>
      </c>
      <c r="B16" s="59">
        <v>816.86740891208024</v>
      </c>
      <c r="C16" s="59"/>
      <c r="D16" s="59"/>
      <c r="E16" s="85"/>
      <c r="F16" s="59">
        <v>685.72241954412789</v>
      </c>
      <c r="G16" s="59"/>
      <c r="H16" s="59"/>
      <c r="I16" s="85"/>
      <c r="J16" s="85">
        <v>636.64006523763283</v>
      </c>
      <c r="K16" s="85"/>
      <c r="L16" s="59"/>
      <c r="M16" s="85"/>
      <c r="N16" s="85">
        <v>15.446811158060148</v>
      </c>
      <c r="O16" s="85"/>
      <c r="P16" s="59"/>
      <c r="Q16" s="85"/>
      <c r="R16" s="85">
        <v>13.281562899117935</v>
      </c>
      <c r="S16" s="85"/>
      <c r="T16" s="59"/>
      <c r="U16" s="85"/>
      <c r="V16" s="85">
        <v>20.353980249316976</v>
      </c>
      <c r="W16" s="85"/>
      <c r="X16" s="59"/>
      <c r="Y16" s="85"/>
      <c r="Z16" s="85">
        <v>131.14498936795238</v>
      </c>
      <c r="AA16" s="85"/>
      <c r="AB16" s="59"/>
      <c r="AD16" s="106"/>
      <c r="AE16" s="78"/>
      <c r="AF16" s="78"/>
      <c r="AG16" s="78"/>
      <c r="AH16" s="78"/>
      <c r="AI16" s="81"/>
      <c r="AJ16" s="90"/>
      <c r="AK16" s="90"/>
    </row>
    <row r="17" spans="1:39" ht="18" customHeight="1" x14ac:dyDescent="0.2">
      <c r="A17" s="41" t="s">
        <v>9</v>
      </c>
      <c r="B17" s="59">
        <v>832.91749191768486</v>
      </c>
      <c r="C17" s="59"/>
      <c r="D17" s="59"/>
      <c r="E17" s="85"/>
      <c r="F17" s="59">
        <v>701.59369877049562</v>
      </c>
      <c r="G17" s="59"/>
      <c r="H17" s="59"/>
      <c r="I17" s="85"/>
      <c r="J17" s="85">
        <v>652.31462042945304</v>
      </c>
      <c r="K17" s="85"/>
      <c r="L17" s="59"/>
      <c r="M17" s="85"/>
      <c r="N17" s="85">
        <v>16.336606963800421</v>
      </c>
      <c r="O17" s="85"/>
      <c r="P17" s="59"/>
      <c r="Q17" s="85"/>
      <c r="R17" s="85">
        <v>15.438165292934711</v>
      </c>
      <c r="S17" s="85"/>
      <c r="T17" s="59"/>
      <c r="U17" s="85"/>
      <c r="V17" s="85">
        <v>17.504306084307395</v>
      </c>
      <c r="W17" s="85"/>
      <c r="X17" s="59"/>
      <c r="Y17" s="85"/>
      <c r="Z17" s="85">
        <v>131.32379314718918</v>
      </c>
      <c r="AA17" s="85"/>
      <c r="AB17" s="59"/>
      <c r="AD17" s="106"/>
      <c r="AE17" s="78"/>
      <c r="AF17" s="78"/>
      <c r="AG17" s="78"/>
      <c r="AH17" s="78"/>
    </row>
    <row r="18" spans="1:39" ht="18" customHeight="1" x14ac:dyDescent="0.2">
      <c r="A18" s="41" t="s">
        <v>10</v>
      </c>
      <c r="B18" s="59">
        <v>802.31280408549628</v>
      </c>
      <c r="C18" s="59"/>
      <c r="D18" s="59"/>
      <c r="E18" s="85"/>
      <c r="F18" s="59">
        <v>670.23932017490574</v>
      </c>
      <c r="G18" s="59"/>
      <c r="H18" s="59"/>
      <c r="I18" s="85"/>
      <c r="J18" s="85">
        <v>625.20300890817043</v>
      </c>
      <c r="K18" s="85"/>
      <c r="L18" s="59"/>
      <c r="M18" s="85"/>
      <c r="N18" s="85">
        <v>15.609176502972721</v>
      </c>
      <c r="O18" s="85"/>
      <c r="P18" s="59"/>
      <c r="Q18" s="85"/>
      <c r="R18" s="85">
        <v>11.306496983265758</v>
      </c>
      <c r="S18" s="85"/>
      <c r="T18" s="59"/>
      <c r="U18" s="85"/>
      <c r="V18" s="85">
        <v>18.120637780496907</v>
      </c>
      <c r="W18" s="85"/>
      <c r="X18" s="59"/>
      <c r="Y18" s="85"/>
      <c r="Z18" s="85">
        <v>132.0734839105906</v>
      </c>
      <c r="AA18" s="85"/>
      <c r="AB18" s="59"/>
      <c r="AD18" s="106"/>
      <c r="AE18" s="78"/>
      <c r="AF18" s="78"/>
      <c r="AG18" s="78"/>
      <c r="AH18" s="78"/>
      <c r="AI18" s="78"/>
      <c r="AJ18" s="78"/>
      <c r="AL18" s="78"/>
      <c r="AM18" s="91"/>
    </row>
    <row r="19" spans="1:39" ht="18" customHeight="1" x14ac:dyDescent="0.2">
      <c r="A19" s="41" t="s">
        <v>11</v>
      </c>
      <c r="B19" s="59">
        <v>849.52563230691885</v>
      </c>
      <c r="C19" s="59"/>
      <c r="D19" s="59"/>
      <c r="E19" s="59"/>
      <c r="F19" s="59">
        <v>717.06013718651491</v>
      </c>
      <c r="G19" s="59"/>
      <c r="H19" s="59"/>
      <c r="I19" s="59"/>
      <c r="J19" s="59">
        <v>669.46642820994509</v>
      </c>
      <c r="K19" s="59"/>
      <c r="L19" s="59"/>
      <c r="M19" s="59"/>
      <c r="N19" s="59">
        <v>15.857723983793509</v>
      </c>
      <c r="O19" s="59"/>
      <c r="P19" s="59"/>
      <c r="Q19" s="59"/>
      <c r="R19" s="59">
        <v>12.405816467298866</v>
      </c>
      <c r="S19" s="59"/>
      <c r="T19" s="59"/>
      <c r="U19" s="59"/>
      <c r="V19" s="59">
        <v>19.330168525477365</v>
      </c>
      <c r="W19" s="59"/>
      <c r="X19" s="59"/>
      <c r="Y19" s="59"/>
      <c r="Z19" s="59">
        <v>132.465495120404</v>
      </c>
      <c r="AA19" s="59"/>
      <c r="AB19" s="59"/>
      <c r="AD19" s="106"/>
      <c r="AE19" s="78"/>
      <c r="AF19" s="78"/>
      <c r="AG19" s="78"/>
      <c r="AH19" s="78"/>
      <c r="AI19" s="78"/>
      <c r="AJ19" s="78"/>
      <c r="AK19" s="78"/>
    </row>
    <row r="20" spans="1:39" ht="18" customHeight="1" x14ac:dyDescent="0.2">
      <c r="A20" s="92" t="s">
        <v>129</v>
      </c>
      <c r="B20" s="45">
        <f>SUM(B8:B9)</f>
        <v>1516.4189390060517</v>
      </c>
      <c r="C20" s="45">
        <f>SUM(C8:C19)</f>
        <v>1487.5890780284262</v>
      </c>
      <c r="D20" s="206">
        <f>((C20/B20)-1)*100</f>
        <v>-1.9011804875321725</v>
      </c>
      <c r="E20" s="45"/>
      <c r="F20" s="45">
        <f>SUM(F8:F9)</f>
        <v>1261.4826125068075</v>
      </c>
      <c r="G20" s="45">
        <f>SUM(G8:G19)</f>
        <v>1237.3298583313717</v>
      </c>
      <c r="H20" s="206">
        <f>((G20/F20)-1)*100</f>
        <v>-1.9146323489500738</v>
      </c>
      <c r="I20" s="45"/>
      <c r="J20" s="45">
        <f>SUM(J8:J9)</f>
        <v>1175.9785810020644</v>
      </c>
      <c r="K20" s="45">
        <f>SUM(K8:K19)</f>
        <v>1153.3403913437328</v>
      </c>
      <c r="L20" s="206">
        <f>((K20/J20)-1)*100</f>
        <v>-1.925051189201199</v>
      </c>
      <c r="M20" s="45"/>
      <c r="N20" s="45">
        <f>SUM(N8:N9)</f>
        <v>28.981023318149958</v>
      </c>
      <c r="O20" s="45">
        <f>SUM(O8:O19)</f>
        <v>28.833093255879479</v>
      </c>
      <c r="P20" s="206">
        <f>((O20/N20)-1)*100</f>
        <v>-0.51043767725701406</v>
      </c>
      <c r="Q20" s="45"/>
      <c r="R20" s="45">
        <f>SUM(R8:R9)</f>
        <v>22.973265301080154</v>
      </c>
      <c r="S20" s="45">
        <f>SUM(S8:S19)</f>
        <v>21.427784776586826</v>
      </c>
      <c r="T20" s="206">
        <f>((S20/R20)-1)*100</f>
        <v>-6.727300208476084</v>
      </c>
      <c r="U20" s="45"/>
      <c r="V20" s="45">
        <f>SUM(V8:V9)</f>
        <v>33.549742885512913</v>
      </c>
      <c r="W20" s="45">
        <f>SUM(W8:W19)</f>
        <v>33.72858895517242</v>
      </c>
      <c r="X20" s="206">
        <f>((W20/V20)-1)*100</f>
        <v>0.53307731826681692</v>
      </c>
      <c r="Y20" s="45"/>
      <c r="Z20" s="45">
        <f>SUM(Z8:Z9)</f>
        <v>254.93632649924425</v>
      </c>
      <c r="AA20" s="45">
        <f>SUM(AA8:AA19)</f>
        <v>250.25921969705445</v>
      </c>
      <c r="AB20" s="206">
        <f>((AA20/Z20)-1)*100</f>
        <v>-1.8346176342992293</v>
      </c>
      <c r="AD20" s="78"/>
      <c r="AE20" s="78"/>
      <c r="AF20" s="78"/>
      <c r="AG20" s="78"/>
      <c r="AH20" s="78"/>
      <c r="AI20" s="78"/>
      <c r="AJ20" s="78"/>
      <c r="AK20" s="78"/>
    </row>
    <row r="21" spans="1:39" ht="12" customHeight="1" x14ac:dyDescent="0.2">
      <c r="A21" s="62" t="s">
        <v>118</v>
      </c>
      <c r="AH21" s="78"/>
      <c r="AI21" s="78"/>
      <c r="AJ21" s="78"/>
      <c r="AK21" s="78"/>
    </row>
    <row r="22" spans="1:39" ht="9.6" customHeight="1" x14ac:dyDescent="0.2">
      <c r="A22" s="93" t="s">
        <v>119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G22" s="93"/>
      <c r="AH22" s="93"/>
    </row>
    <row r="23" spans="1:39" ht="12" customHeight="1" x14ac:dyDescent="0.2">
      <c r="A23" s="93" t="s">
        <v>120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G23" s="93"/>
      <c r="AH23" s="93"/>
    </row>
    <row r="24" spans="1:39" ht="10.15" customHeight="1" x14ac:dyDescent="0.2">
      <c r="A24" s="94" t="s">
        <v>121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59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3"/>
      <c r="AD24" s="93"/>
      <c r="AE24" s="93"/>
      <c r="AF24" s="93"/>
      <c r="AG24" s="93"/>
      <c r="AH24" s="93"/>
    </row>
    <row r="25" spans="1:39" ht="10.9" customHeight="1" x14ac:dyDescent="0.2">
      <c r="A25" s="94" t="s">
        <v>23</v>
      </c>
      <c r="B25" s="93"/>
      <c r="C25" s="93"/>
      <c r="D25" s="93"/>
      <c r="E25" s="93"/>
      <c r="F25" s="93"/>
      <c r="G25" s="93"/>
      <c r="H25" s="93"/>
      <c r="I25" s="93"/>
      <c r="J25" s="93"/>
      <c r="L25" s="93"/>
      <c r="M25" s="93"/>
      <c r="N25" s="59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6"/>
      <c r="AB25" s="93"/>
      <c r="AC25" s="93"/>
      <c r="AD25" s="93"/>
      <c r="AE25" s="93"/>
      <c r="AF25" s="93"/>
      <c r="AG25" s="93"/>
      <c r="AH25" s="93"/>
    </row>
    <row r="26" spans="1:39" ht="8.1" customHeight="1" x14ac:dyDescent="0.2">
      <c r="A26" s="1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9" spans="1:39" x14ac:dyDescent="0.2">
      <c r="G29" s="311"/>
    </row>
    <row r="30" spans="1:39" x14ac:dyDescent="0.2">
      <c r="G30" s="311"/>
    </row>
  </sheetData>
  <mergeCells count="12">
    <mergeCell ref="N6:P6"/>
    <mergeCell ref="R6:T6"/>
    <mergeCell ref="V6:X6"/>
    <mergeCell ref="Z6:AB6"/>
    <mergeCell ref="A2:AB2"/>
    <mergeCell ref="A3:AB3"/>
    <mergeCell ref="A5:A7"/>
    <mergeCell ref="B5:D6"/>
    <mergeCell ref="F5:X5"/>
    <mergeCell ref="Z5:AB5"/>
    <mergeCell ref="F6:H6"/>
    <mergeCell ref="J6:L6"/>
  </mergeCells>
  <printOptions horizontalCentered="1" verticalCentered="1"/>
  <pageMargins left="0.59055118110236227" right="0.59055118110236227" top="0.98425196850393704" bottom="0.98425196850393704" header="0" footer="0"/>
  <pageSetup paperSize="9" scale="77" orientation="portrait" r:id="rId1"/>
  <headerFooter alignWithMargins="0"/>
  <ignoredErrors>
    <ignoredError sqref="B20:F20 G20:J20 K20:N20 O20:R20 T20:V20 W20:Z20" formulaRange="1"/>
    <ignoredError sqref="Y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G17"/>
  <sheetViews>
    <sheetView zoomScaleNormal="100" zoomScaleSheetLayoutView="90" workbookViewId="0">
      <selection activeCell="A11" sqref="A11:D11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179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108</v>
      </c>
      <c r="D5" s="348" t="s">
        <v>132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193</v>
      </c>
      <c r="B7" s="197">
        <v>1387156</v>
      </c>
      <c r="C7" s="222" t="s">
        <v>209</v>
      </c>
      <c r="D7" s="197">
        <v>582606</v>
      </c>
      <c r="E7" s="23"/>
      <c r="F7" s="12"/>
    </row>
    <row r="8" spans="1:6" ht="17.100000000000001" customHeight="1" x14ac:dyDescent="0.2">
      <c r="A8" s="222" t="s">
        <v>194</v>
      </c>
      <c r="B8" s="191">
        <v>1318725</v>
      </c>
      <c r="C8" s="191" t="s">
        <v>210</v>
      </c>
      <c r="D8" s="191">
        <v>553865</v>
      </c>
      <c r="E8" s="23"/>
      <c r="F8" s="12"/>
    </row>
    <row r="9" spans="1:6" ht="17.100000000000001" customHeight="1" x14ac:dyDescent="0.2">
      <c r="A9" s="222" t="s">
        <v>195</v>
      </c>
      <c r="B9" s="191">
        <v>1286940</v>
      </c>
      <c r="C9" s="191" t="s">
        <v>211</v>
      </c>
      <c r="D9" s="191">
        <v>540515</v>
      </c>
      <c r="E9" s="23"/>
      <c r="F9" s="12"/>
    </row>
    <row r="10" spans="1:6" ht="17.100000000000001" customHeight="1" x14ac:dyDescent="0.2">
      <c r="A10" s="223" t="s">
        <v>209</v>
      </c>
      <c r="B10" s="190">
        <v>1471077</v>
      </c>
      <c r="C10" s="190" t="s">
        <v>212</v>
      </c>
      <c r="D10" s="190">
        <v>617852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  <row r="17" spans="1:7" x14ac:dyDescent="0.2">
      <c r="A17" s="350"/>
      <c r="B17" s="350"/>
      <c r="C17" s="350"/>
      <c r="D17" s="350"/>
      <c r="E17" s="350"/>
      <c r="F17" s="350"/>
      <c r="G17" s="350"/>
    </row>
  </sheetData>
  <mergeCells count="10">
    <mergeCell ref="A12:D12"/>
    <mergeCell ref="A17:G17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-0.249977111117893"/>
  </sheetPr>
  <dimension ref="A1:F15"/>
  <sheetViews>
    <sheetView zoomScaleNormal="100" zoomScaleSheetLayoutView="90" workbookViewId="0">
      <selection activeCell="A11" sqref="A11:D11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180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110</v>
      </c>
      <c r="D5" s="348" t="s">
        <v>133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193</v>
      </c>
      <c r="B7" s="197">
        <v>150198</v>
      </c>
      <c r="C7" s="222" t="s">
        <v>209</v>
      </c>
      <c r="D7" s="197">
        <v>127668</v>
      </c>
      <c r="E7" s="23"/>
      <c r="F7" s="12"/>
    </row>
    <row r="8" spans="1:6" ht="17.100000000000001" customHeight="1" x14ac:dyDescent="0.2">
      <c r="A8" s="222" t="s">
        <v>194</v>
      </c>
      <c r="B8" s="191">
        <v>144559</v>
      </c>
      <c r="C8" s="191" t="s">
        <v>210</v>
      </c>
      <c r="D8" s="191">
        <v>122875</v>
      </c>
      <c r="E8" s="23"/>
      <c r="F8" s="12"/>
    </row>
    <row r="9" spans="1:6" ht="17.100000000000001" customHeight="1" x14ac:dyDescent="0.2">
      <c r="A9" s="222" t="s">
        <v>195</v>
      </c>
      <c r="B9" s="191">
        <v>160170</v>
      </c>
      <c r="C9" s="191" t="s">
        <v>211</v>
      </c>
      <c r="D9" s="191">
        <v>136145</v>
      </c>
      <c r="E9" s="23"/>
      <c r="F9" s="12"/>
    </row>
    <row r="10" spans="1:6" ht="17.100000000000001" customHeight="1" x14ac:dyDescent="0.2">
      <c r="A10" s="223" t="s">
        <v>209</v>
      </c>
      <c r="B10" s="190">
        <v>150174</v>
      </c>
      <c r="C10" s="190" t="s">
        <v>212</v>
      </c>
      <c r="D10" s="190">
        <v>127648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</sheetData>
  <mergeCells count="9">
    <mergeCell ref="A12:D12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7" tint="-0.249977111117893"/>
  </sheetPr>
  <dimension ref="A1:G27"/>
  <sheetViews>
    <sheetView zoomScaleNormal="100" zoomScaleSheetLayoutView="90" workbookViewId="0">
      <selection activeCell="D10" sqref="D10"/>
    </sheetView>
  </sheetViews>
  <sheetFormatPr baseColWidth="10" defaultRowHeight="12.75" x14ac:dyDescent="0.2"/>
  <cols>
    <col min="1" max="1" width="17.28515625" style="3" customWidth="1"/>
    <col min="2" max="2" width="11.5703125" style="3" customWidth="1"/>
    <col min="3" max="3" width="17.140625" style="3" customWidth="1"/>
    <col min="4" max="4" width="12.85546875" style="3" customWidth="1"/>
    <col min="5" max="7" width="11.42578125" style="3"/>
    <col min="8" max="8" width="12.7109375" style="3" bestFit="1" customWidth="1"/>
    <col min="9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181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111</v>
      </c>
      <c r="D5" s="348" t="s">
        <v>134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213</v>
      </c>
      <c r="B7" s="197">
        <v>69408</v>
      </c>
      <c r="C7" s="222" t="s">
        <v>209</v>
      </c>
      <c r="D7" s="197">
        <v>58997</v>
      </c>
      <c r="E7" s="23"/>
      <c r="F7" s="12"/>
    </row>
    <row r="8" spans="1:6" ht="17.100000000000001" customHeight="1" x14ac:dyDescent="0.2">
      <c r="A8" s="222" t="s">
        <v>193</v>
      </c>
      <c r="B8" s="191">
        <v>86526</v>
      </c>
      <c r="C8" s="191" t="s">
        <v>210</v>
      </c>
      <c r="D8" s="191">
        <v>73547</v>
      </c>
      <c r="E8" s="23"/>
      <c r="F8" s="12"/>
    </row>
    <row r="9" spans="1:6" ht="17.100000000000001" customHeight="1" x14ac:dyDescent="0.2">
      <c r="A9" s="222" t="s">
        <v>194</v>
      </c>
      <c r="B9" s="191">
        <v>69202</v>
      </c>
      <c r="C9" s="191" t="s">
        <v>211</v>
      </c>
      <c r="D9" s="191">
        <v>58822</v>
      </c>
      <c r="E9" s="23"/>
      <c r="F9" s="12"/>
    </row>
    <row r="10" spans="1:6" ht="17.100000000000001" customHeight="1" x14ac:dyDescent="0.2">
      <c r="A10" s="223" t="s">
        <v>195</v>
      </c>
      <c r="B10" s="190">
        <v>69690</v>
      </c>
      <c r="C10" s="190" t="s">
        <v>212</v>
      </c>
      <c r="D10" s="190">
        <v>59237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  <row r="17" spans="1:7" x14ac:dyDescent="0.2">
      <c r="A17" s="350"/>
      <c r="B17" s="350"/>
      <c r="C17" s="350"/>
      <c r="D17" s="350"/>
      <c r="E17" s="350"/>
      <c r="F17" s="350"/>
      <c r="G17" s="350"/>
    </row>
    <row r="19" spans="1:7" x14ac:dyDescent="0.2">
      <c r="B19" s="222"/>
      <c r="C19" s="222"/>
    </row>
    <row r="20" spans="1:7" x14ac:dyDescent="0.2">
      <c r="B20" s="222"/>
      <c r="C20" s="222"/>
    </row>
    <row r="21" spans="1:7" x14ac:dyDescent="0.2">
      <c r="B21" s="222"/>
      <c r="C21" s="222"/>
    </row>
    <row r="22" spans="1:7" x14ac:dyDescent="0.2">
      <c r="B22" s="222"/>
      <c r="C22" s="222"/>
    </row>
    <row r="23" spans="1:7" x14ac:dyDescent="0.2">
      <c r="B23" s="307"/>
      <c r="C23" s="307"/>
    </row>
    <row r="24" spans="1:7" x14ac:dyDescent="0.2">
      <c r="B24" s="307"/>
      <c r="C24" s="307"/>
    </row>
    <row r="25" spans="1:7" x14ac:dyDescent="0.2">
      <c r="B25" s="307"/>
      <c r="C25" s="307"/>
    </row>
    <row r="26" spans="1:7" x14ac:dyDescent="0.2">
      <c r="B26" s="307"/>
      <c r="C26" s="307"/>
    </row>
    <row r="27" spans="1:7" x14ac:dyDescent="0.2">
      <c r="B27" s="307"/>
      <c r="C27" s="307"/>
    </row>
  </sheetData>
  <mergeCells count="10">
    <mergeCell ref="A12:D12"/>
    <mergeCell ref="A17:G17"/>
    <mergeCell ref="A1:D1"/>
    <mergeCell ref="A2:D2"/>
    <mergeCell ref="A3:D3"/>
    <mergeCell ref="A5:A6"/>
    <mergeCell ref="B5:B6"/>
    <mergeCell ref="C5:C6"/>
    <mergeCell ref="D5:D6"/>
    <mergeCell ref="A11:D11"/>
  </mergeCells>
  <phoneticPr fontId="1" type="noConversion"/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</sheetPr>
  <dimension ref="A1:G17"/>
  <sheetViews>
    <sheetView zoomScaleNormal="100" zoomScaleSheetLayoutView="90" workbookViewId="0">
      <selection activeCell="J20" sqref="J20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3"/>
      <c r="B1" s="333"/>
      <c r="C1" s="333"/>
      <c r="D1" s="333"/>
    </row>
    <row r="2" spans="1:6" ht="36" customHeight="1" x14ac:dyDescent="0.2">
      <c r="A2" s="326" t="s">
        <v>182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40"/>
      <c r="B4" s="40"/>
      <c r="C4" s="40"/>
      <c r="D4" s="40"/>
    </row>
    <row r="5" spans="1:6" ht="24" customHeight="1" x14ac:dyDescent="0.2">
      <c r="A5" s="348" t="s">
        <v>107</v>
      </c>
      <c r="B5" s="348" t="s">
        <v>128</v>
      </c>
      <c r="C5" s="348" t="s">
        <v>112</v>
      </c>
      <c r="D5" s="348" t="s">
        <v>135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213</v>
      </c>
      <c r="B7" s="197">
        <v>34519</v>
      </c>
      <c r="C7" s="222" t="s">
        <v>209</v>
      </c>
      <c r="D7" s="197">
        <v>31757</v>
      </c>
      <c r="E7" s="23"/>
      <c r="F7" s="12"/>
    </row>
    <row r="8" spans="1:6" ht="17.100000000000001" customHeight="1" x14ac:dyDescent="0.2">
      <c r="A8" s="222" t="s">
        <v>193</v>
      </c>
      <c r="B8" s="191">
        <v>34536</v>
      </c>
      <c r="C8" s="191" t="s">
        <v>210</v>
      </c>
      <c r="D8" s="191">
        <v>31773</v>
      </c>
      <c r="E8" s="23"/>
      <c r="F8" s="12"/>
    </row>
    <row r="9" spans="1:6" ht="17.100000000000001" customHeight="1" x14ac:dyDescent="0.2">
      <c r="A9" s="222" t="s">
        <v>194</v>
      </c>
      <c r="B9" s="191">
        <v>33123</v>
      </c>
      <c r="C9" s="191" t="s">
        <v>211</v>
      </c>
      <c r="D9" s="191">
        <v>30473</v>
      </c>
      <c r="E9" s="23"/>
      <c r="F9" s="12"/>
    </row>
    <row r="10" spans="1:6" ht="17.100000000000001" customHeight="1" x14ac:dyDescent="0.2">
      <c r="A10" s="223" t="s">
        <v>195</v>
      </c>
      <c r="B10" s="190">
        <v>32200</v>
      </c>
      <c r="C10" s="190" t="s">
        <v>212</v>
      </c>
      <c r="D10" s="190">
        <v>29624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2"/>
    </row>
    <row r="17" spans="1:7" x14ac:dyDescent="0.2">
      <c r="A17" s="313"/>
      <c r="B17" s="313"/>
      <c r="C17" s="313"/>
      <c r="D17" s="313"/>
      <c r="E17" s="313"/>
      <c r="F17" s="313"/>
      <c r="G17" s="313"/>
    </row>
  </sheetData>
  <mergeCells count="9">
    <mergeCell ref="A12:D12"/>
    <mergeCell ref="A1:D1"/>
    <mergeCell ref="A2:D2"/>
    <mergeCell ref="A3:D3"/>
    <mergeCell ref="A5:A6"/>
    <mergeCell ref="B5:B6"/>
    <mergeCell ref="C5:C6"/>
    <mergeCell ref="D5:D6"/>
    <mergeCell ref="A11:D11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S25"/>
  <sheetViews>
    <sheetView zoomScaleNormal="100" zoomScaleSheetLayoutView="100" workbookViewId="0">
      <selection activeCell="J30" sqref="J30"/>
    </sheetView>
  </sheetViews>
  <sheetFormatPr baseColWidth="10" defaultRowHeight="12.75" x14ac:dyDescent="0.2"/>
  <cols>
    <col min="1" max="1" width="8.5703125" style="7" customWidth="1"/>
    <col min="2" max="16" width="6.42578125" style="7" customWidth="1"/>
    <col min="17" max="16384" width="11.42578125" style="7"/>
  </cols>
  <sheetData>
    <row r="1" spans="1:19" x14ac:dyDescent="0.2">
      <c r="A1" s="333"/>
      <c r="B1" s="333"/>
      <c r="C1" s="333"/>
      <c r="D1" s="333"/>
      <c r="E1" s="333"/>
      <c r="F1" s="333"/>
      <c r="G1" s="333"/>
    </row>
    <row r="2" spans="1:19" ht="12" customHeight="1" x14ac:dyDescent="0.2">
      <c r="A2" s="326" t="s">
        <v>200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19" ht="10.5" customHeight="1" x14ac:dyDescent="0.2">
      <c r="A3" s="347" t="s">
        <v>12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</row>
    <row r="4" spans="1:19" ht="6" customHeight="1" x14ac:dyDescent="0.2">
      <c r="A4" s="39"/>
      <c r="B4" s="39"/>
      <c r="C4" s="39"/>
      <c r="D4" s="39"/>
      <c r="E4" s="39"/>
      <c r="F4" s="39"/>
      <c r="G4" s="39"/>
    </row>
    <row r="5" spans="1:19" ht="29.25" customHeight="1" x14ac:dyDescent="0.2">
      <c r="A5" s="353" t="s">
        <v>63</v>
      </c>
      <c r="B5" s="351" t="s">
        <v>54</v>
      </c>
      <c r="C5" s="351"/>
      <c r="D5" s="352"/>
      <c r="E5" s="351" t="s">
        <v>55</v>
      </c>
      <c r="F5" s="351"/>
      <c r="G5" s="352"/>
      <c r="H5" s="351" t="s">
        <v>56</v>
      </c>
      <c r="I5" s="351"/>
      <c r="J5" s="352"/>
      <c r="K5" s="351" t="s">
        <v>52</v>
      </c>
      <c r="L5" s="351"/>
      <c r="M5" s="352"/>
      <c r="N5" s="351" t="s">
        <v>53</v>
      </c>
      <c r="O5" s="351"/>
      <c r="P5" s="352"/>
    </row>
    <row r="6" spans="1:19" ht="15" customHeight="1" x14ac:dyDescent="0.2">
      <c r="A6" s="354"/>
      <c r="B6" s="74" t="s">
        <v>190</v>
      </c>
      <c r="C6" s="74" t="s">
        <v>191</v>
      </c>
      <c r="D6" s="52" t="s">
        <v>14</v>
      </c>
      <c r="E6" s="74" t="s">
        <v>190</v>
      </c>
      <c r="F6" s="74" t="s">
        <v>191</v>
      </c>
      <c r="G6" s="52" t="s">
        <v>14</v>
      </c>
      <c r="H6" s="74" t="s">
        <v>190</v>
      </c>
      <c r="I6" s="74" t="s">
        <v>191</v>
      </c>
      <c r="J6" s="52" t="s">
        <v>14</v>
      </c>
      <c r="K6" s="74" t="s">
        <v>190</v>
      </c>
      <c r="L6" s="74" t="s">
        <v>191</v>
      </c>
      <c r="M6" s="52" t="s">
        <v>14</v>
      </c>
      <c r="N6" s="74" t="s">
        <v>190</v>
      </c>
      <c r="O6" s="74" t="s">
        <v>191</v>
      </c>
      <c r="P6" s="51" t="s">
        <v>14</v>
      </c>
    </row>
    <row r="7" spans="1:19" ht="17.100000000000001" customHeight="1" x14ac:dyDescent="0.2">
      <c r="A7" s="19" t="s">
        <v>0</v>
      </c>
      <c r="B7" s="13">
        <v>63239.830999999998</v>
      </c>
      <c r="C7" s="13">
        <v>62234.52435</v>
      </c>
      <c r="D7" s="24">
        <f>((C7/B7)-1)*100</f>
        <v>-1.5896732076972175</v>
      </c>
      <c r="E7" s="13">
        <v>2171.5100000000002</v>
      </c>
      <c r="F7" s="13">
        <v>2146.5434285714286</v>
      </c>
      <c r="G7" s="24">
        <f>((F7/E7)-1)*100</f>
        <v>-1.149733200794445</v>
      </c>
      <c r="H7" s="13">
        <v>299.64699999999999</v>
      </c>
      <c r="I7" s="13">
        <v>323.15771428571429</v>
      </c>
      <c r="J7" s="24">
        <f>((I7/H7)-1)*100</f>
        <v>7.8461370498334126</v>
      </c>
      <c r="K7" s="13">
        <v>191.71</v>
      </c>
      <c r="L7" s="13">
        <v>276.16752857142853</v>
      </c>
      <c r="M7" s="24">
        <f>((L7/K7)-1)*100</f>
        <v>44.054837291444635</v>
      </c>
      <c r="N7" s="13">
        <v>98.296857142857149</v>
      </c>
      <c r="O7" s="13">
        <v>109.45142857142858</v>
      </c>
      <c r="P7" s="24">
        <f>((O7/N7)-1)*100</f>
        <v>11.347841378448376</v>
      </c>
      <c r="R7" s="297"/>
    </row>
    <row r="8" spans="1:19" ht="17.100000000000001" customHeight="1" x14ac:dyDescent="0.2">
      <c r="A8" s="19" t="s">
        <v>1</v>
      </c>
      <c r="B8" s="13">
        <v>56892.826999999997</v>
      </c>
      <c r="C8" s="13">
        <v>57769.821600000003</v>
      </c>
      <c r="D8" s="24">
        <f>((C8/B8)-1)*100</f>
        <v>1.5414853615904889</v>
      </c>
      <c r="E8" s="13">
        <v>2178.1560599999998</v>
      </c>
      <c r="F8" s="13">
        <v>2356.7185199999999</v>
      </c>
      <c r="G8" s="24">
        <f>((F8/E8)-1)*100</f>
        <v>8.197872653807913</v>
      </c>
      <c r="H8" s="13">
        <v>369.87299999999999</v>
      </c>
      <c r="I8" s="13">
        <v>532.58243571428568</v>
      </c>
      <c r="J8" s="24">
        <f>((I8/H8)-1)*100</f>
        <v>43.990622650013833</v>
      </c>
      <c r="K8" s="13">
        <v>134.74299999999999</v>
      </c>
      <c r="L8" s="13">
        <v>263.84461428571427</v>
      </c>
      <c r="M8" s="24">
        <f>((L8/K8)-1)*100</f>
        <v>95.813225388861966</v>
      </c>
      <c r="N8" s="13">
        <v>88.744</v>
      </c>
      <c r="O8" s="13">
        <v>127.65617714285713</v>
      </c>
      <c r="P8" s="24">
        <f>((O8/N8)-1)*100</f>
        <v>43.847670989427037</v>
      </c>
      <c r="S8" s="308"/>
    </row>
    <row r="9" spans="1:19" ht="17.100000000000001" customHeight="1" x14ac:dyDescent="0.2">
      <c r="A9" s="19" t="s">
        <v>2</v>
      </c>
      <c r="B9" s="13">
        <v>65217.472999999998</v>
      </c>
      <c r="C9" s="13"/>
      <c r="D9" s="24"/>
      <c r="E9" s="13">
        <v>2287.0720000000001</v>
      </c>
      <c r="F9" s="13"/>
      <c r="G9" s="24"/>
      <c r="H9" s="13">
        <v>491.57400000000001</v>
      </c>
      <c r="I9" s="13"/>
      <c r="J9" s="24"/>
      <c r="K9" s="13">
        <v>253.20099999999999</v>
      </c>
      <c r="L9" s="13"/>
      <c r="M9" s="24"/>
      <c r="N9" s="13">
        <v>102.693</v>
      </c>
      <c r="O9" s="13"/>
      <c r="P9" s="24"/>
    </row>
    <row r="10" spans="1:19" ht="17.100000000000001" customHeight="1" x14ac:dyDescent="0.2">
      <c r="A10" s="19" t="s">
        <v>3</v>
      </c>
      <c r="B10" s="13">
        <v>65948.100000000006</v>
      </c>
      <c r="C10" s="13"/>
      <c r="D10" s="24"/>
      <c r="E10" s="13">
        <v>1937.2450000000003</v>
      </c>
      <c r="F10" s="13"/>
      <c r="G10" s="24"/>
      <c r="H10" s="13">
        <v>571.24400000000003</v>
      </c>
      <c r="I10" s="13"/>
      <c r="J10" s="24"/>
      <c r="K10" s="13">
        <v>205.779</v>
      </c>
      <c r="L10" s="13"/>
      <c r="M10" s="24"/>
      <c r="N10" s="13">
        <v>98.316999999999993</v>
      </c>
      <c r="O10" s="13"/>
      <c r="P10" s="24"/>
    </row>
    <row r="11" spans="1:19" ht="17.100000000000001" customHeight="1" x14ac:dyDescent="0.2">
      <c r="A11" s="22" t="s">
        <v>4</v>
      </c>
      <c r="B11" s="13">
        <v>65900</v>
      </c>
      <c r="C11" s="13"/>
      <c r="D11" s="24"/>
      <c r="E11" s="13">
        <v>2158.605</v>
      </c>
      <c r="F11" s="13"/>
      <c r="G11" s="24"/>
      <c r="H11" s="13">
        <v>604.44200000000001</v>
      </c>
      <c r="I11" s="13"/>
      <c r="J11" s="24"/>
      <c r="K11" s="13">
        <v>375.68700000000001</v>
      </c>
      <c r="L11" s="13"/>
      <c r="M11" s="24"/>
      <c r="N11" s="13">
        <v>100.88200000000001</v>
      </c>
      <c r="O11" s="13"/>
      <c r="P11" s="24"/>
    </row>
    <row r="12" spans="1:19" ht="17.100000000000001" customHeight="1" x14ac:dyDescent="0.2">
      <c r="A12" s="22" t="s">
        <v>5</v>
      </c>
      <c r="B12" s="13">
        <v>67800</v>
      </c>
      <c r="C12" s="13"/>
      <c r="D12" s="24"/>
      <c r="E12" s="13">
        <v>2040.0229999999999</v>
      </c>
      <c r="F12" s="13"/>
      <c r="G12" s="24"/>
      <c r="H12" s="13">
        <v>626.62900000000002</v>
      </c>
      <c r="I12" s="13"/>
      <c r="J12" s="24"/>
      <c r="K12" s="13">
        <v>439.90199999999999</v>
      </c>
      <c r="L12" s="13"/>
      <c r="M12" s="24"/>
      <c r="N12" s="13">
        <v>98.816999999999993</v>
      </c>
      <c r="O12" s="13"/>
      <c r="P12" s="24"/>
    </row>
    <row r="13" spans="1:19" ht="17.100000000000001" customHeight="1" x14ac:dyDescent="0.2">
      <c r="A13" s="22" t="s">
        <v>6</v>
      </c>
      <c r="B13" s="13">
        <v>66069.452999999994</v>
      </c>
      <c r="C13" s="13"/>
      <c r="D13" s="24"/>
      <c r="E13" s="13">
        <v>1847.308</v>
      </c>
      <c r="F13" s="13"/>
      <c r="G13" s="24"/>
      <c r="H13" s="13">
        <v>618.64599999999996</v>
      </c>
      <c r="I13" s="13"/>
      <c r="J13" s="24"/>
      <c r="K13" s="13">
        <v>537.29499999999996</v>
      </c>
      <c r="L13" s="13"/>
      <c r="M13" s="24"/>
      <c r="N13" s="13">
        <v>102.48100000000001</v>
      </c>
      <c r="O13" s="13"/>
      <c r="P13" s="24"/>
    </row>
    <row r="14" spans="1:19" ht="17.100000000000001" customHeight="1" x14ac:dyDescent="0.2">
      <c r="A14" s="22" t="s">
        <v>7</v>
      </c>
      <c r="B14" s="13">
        <v>67334.486000000004</v>
      </c>
      <c r="C14" s="13"/>
      <c r="D14" s="24"/>
      <c r="E14" s="13">
        <v>2090.3105999999998</v>
      </c>
      <c r="F14" s="13"/>
      <c r="G14" s="24"/>
      <c r="H14" s="13">
        <v>699.529</v>
      </c>
      <c r="I14" s="13"/>
      <c r="J14" s="24"/>
      <c r="K14" s="13">
        <v>504.37979999999999</v>
      </c>
      <c r="L14" s="13"/>
      <c r="M14" s="24"/>
      <c r="N14" s="13">
        <v>105.2287</v>
      </c>
      <c r="O14" s="13"/>
      <c r="P14" s="24"/>
    </row>
    <row r="15" spans="1:19" ht="17.100000000000001" customHeight="1" x14ac:dyDescent="0.2">
      <c r="A15" s="22" t="s">
        <v>8</v>
      </c>
      <c r="B15" s="13">
        <v>65163.803500000002</v>
      </c>
      <c r="C15" s="13"/>
      <c r="D15" s="24"/>
      <c r="E15" s="13">
        <v>1971.7260000000001</v>
      </c>
      <c r="F15" s="13"/>
      <c r="G15" s="24"/>
      <c r="H15" s="13">
        <v>765.71299999999997</v>
      </c>
      <c r="I15" s="13"/>
      <c r="J15" s="24"/>
      <c r="K15" s="13">
        <v>676.803</v>
      </c>
      <c r="L15" s="13"/>
      <c r="M15" s="24"/>
      <c r="N15" s="13">
        <v>104.10469999999999</v>
      </c>
      <c r="O15" s="13"/>
      <c r="P15" s="24"/>
    </row>
    <row r="16" spans="1:19" ht="17.100000000000001" customHeight="1" x14ac:dyDescent="0.2">
      <c r="A16" s="22" t="s">
        <v>9</v>
      </c>
      <c r="B16" s="13">
        <v>66209.621100000004</v>
      </c>
      <c r="C16" s="13"/>
      <c r="D16" s="24"/>
      <c r="E16" s="13">
        <v>2288.4870000000001</v>
      </c>
      <c r="F16" s="13"/>
      <c r="G16" s="24"/>
      <c r="H16" s="13">
        <v>706.08857</v>
      </c>
      <c r="I16" s="13"/>
      <c r="J16" s="24"/>
      <c r="K16" s="13">
        <v>367.20692100000002</v>
      </c>
      <c r="L16" s="13"/>
      <c r="M16" s="24"/>
      <c r="N16" s="13">
        <v>108.84200000000001</v>
      </c>
      <c r="O16" s="13"/>
      <c r="P16" s="24"/>
    </row>
    <row r="17" spans="1:16" ht="17.100000000000001" customHeight="1" x14ac:dyDescent="0.2">
      <c r="A17" s="22" t="s">
        <v>10</v>
      </c>
      <c r="B17" s="13">
        <v>66742.554000000004</v>
      </c>
      <c r="C17" s="13"/>
      <c r="D17" s="24"/>
      <c r="E17" s="13">
        <v>2005.8589999999999</v>
      </c>
      <c r="F17" s="13"/>
      <c r="G17" s="24"/>
      <c r="H17" s="13">
        <v>604.13800000000003</v>
      </c>
      <c r="I17" s="13"/>
      <c r="J17" s="24"/>
      <c r="K17" s="13">
        <v>263.26499999999999</v>
      </c>
      <c r="L17" s="13"/>
      <c r="M17" s="24"/>
      <c r="N17" s="13">
        <v>113.946</v>
      </c>
      <c r="O17" s="13"/>
      <c r="P17" s="24"/>
    </row>
    <row r="18" spans="1:16" ht="17.100000000000001" customHeight="1" x14ac:dyDescent="0.2">
      <c r="A18" s="22" t="s">
        <v>11</v>
      </c>
      <c r="B18" s="20">
        <v>64920.93</v>
      </c>
      <c r="C18" s="20"/>
      <c r="D18" s="24"/>
      <c r="E18" s="20">
        <v>2235.33</v>
      </c>
      <c r="F18" s="20"/>
      <c r="G18" s="24"/>
      <c r="H18" s="20">
        <v>483.51799999999997</v>
      </c>
      <c r="I18" s="20"/>
      <c r="J18" s="24"/>
      <c r="K18" s="20">
        <v>225.65199999999999</v>
      </c>
      <c r="L18" s="20"/>
      <c r="M18" s="24"/>
      <c r="N18" s="20">
        <v>113.407</v>
      </c>
      <c r="O18" s="13"/>
      <c r="P18" s="24"/>
    </row>
    <row r="19" spans="1:16" ht="17.100000000000001" customHeight="1" x14ac:dyDescent="0.2">
      <c r="A19" s="92" t="s">
        <v>192</v>
      </c>
      <c r="B19" s="53">
        <f>SUM(B7:B8)</f>
        <v>120132.658</v>
      </c>
      <c r="C19" s="54">
        <f>SUM(C7:C18)</f>
        <v>120004.34595</v>
      </c>
      <c r="D19" s="206">
        <f>((C19/B19)-1)*100</f>
        <v>-0.10680863316949729</v>
      </c>
      <c r="E19" s="53">
        <f>SUM(E7:E8)</f>
        <v>4349.6660599999996</v>
      </c>
      <c r="F19" s="54">
        <f>SUM(F7:F18)</f>
        <v>4503.2619485714285</v>
      </c>
      <c r="G19" s="206">
        <f>((F19/E19)-1)*100</f>
        <v>3.5312110505197891</v>
      </c>
      <c r="H19" s="53">
        <f>SUM(H7:H8)</f>
        <v>669.52</v>
      </c>
      <c r="I19" s="54">
        <f>SUM(I7:I18)</f>
        <v>855.74014999999997</v>
      </c>
      <c r="J19" s="206">
        <f>((I19/H19)-1)*100</f>
        <v>27.813978671286897</v>
      </c>
      <c r="K19" s="53">
        <f>SUM(K7:K8)</f>
        <v>326.45299999999997</v>
      </c>
      <c r="L19" s="54">
        <f>SUM(L7:L18)</f>
        <v>540.01214285714286</v>
      </c>
      <c r="M19" s="206">
        <f>((L19/K19)-1)*100</f>
        <v>65.418036549562402</v>
      </c>
      <c r="N19" s="53">
        <f>SUM(N7:N8)</f>
        <v>187.04085714285713</v>
      </c>
      <c r="O19" s="54">
        <f>SUM(O7:O18)</f>
        <v>237.10760571428571</v>
      </c>
      <c r="P19" s="206">
        <f>((O19/N19)-1)*100</f>
        <v>26.767813907732929</v>
      </c>
    </row>
    <row r="20" spans="1:16" s="3" customFormat="1" ht="9" customHeight="1" x14ac:dyDescent="0.2">
      <c r="A20" s="355" t="s">
        <v>67</v>
      </c>
      <c r="B20" s="355"/>
      <c r="C20" s="8"/>
      <c r="D20" s="8"/>
      <c r="E20" s="8"/>
      <c r="F20" s="8"/>
      <c r="G20" s="8"/>
      <c r="H20" s="8"/>
      <c r="I20" s="8"/>
      <c r="J20" s="8"/>
    </row>
    <row r="21" spans="1:16" ht="9" customHeight="1" x14ac:dyDescent="0.2">
      <c r="A21" s="346" t="s">
        <v>24</v>
      </c>
      <c r="B21" s="346"/>
      <c r="C21" s="346"/>
      <c r="D21" s="346"/>
      <c r="E21" s="346"/>
      <c r="F21" s="346"/>
      <c r="G21" s="346"/>
      <c r="H21" s="13"/>
      <c r="I21" s="13"/>
      <c r="K21" s="13"/>
      <c r="L21" s="13"/>
      <c r="O21" s="13"/>
    </row>
    <row r="22" spans="1:16" ht="8.1" customHeight="1" x14ac:dyDescent="0.2">
      <c r="A22" s="2"/>
    </row>
    <row r="23" spans="1:16" ht="8.1" customHeight="1" x14ac:dyDescent="0.2">
      <c r="A23" s="2"/>
    </row>
    <row r="24" spans="1:16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2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</sheetData>
  <mergeCells count="11">
    <mergeCell ref="A2:P2"/>
    <mergeCell ref="A3:P3"/>
    <mergeCell ref="A21:G21"/>
    <mergeCell ref="K5:M5"/>
    <mergeCell ref="N5:P5"/>
    <mergeCell ref="A1:G1"/>
    <mergeCell ref="A5:A6"/>
    <mergeCell ref="B5:D5"/>
    <mergeCell ref="E5:G5"/>
    <mergeCell ref="H5:J5"/>
    <mergeCell ref="A20:B20"/>
  </mergeCells>
  <printOptions horizontalCentered="1" verticalCentered="1"/>
  <pageMargins left="0" right="0" top="0.98425196850393704" bottom="0.98425196850393704" header="0" footer="0"/>
  <pageSetup paperSize="9" scale="98" orientation="portrait" r:id="rId1"/>
  <headerFooter alignWithMargins="0"/>
  <ignoredErrors>
    <ignoredError sqref="O19 F19 I19 L19 C19 B19 D19:E19 M19:N19 J19:K19 G19:H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5"/>
  </sheetPr>
  <dimension ref="A1:H34"/>
  <sheetViews>
    <sheetView showGridLines="0" tabSelected="1" zoomScaleNormal="100" zoomScaleSheetLayoutView="100" workbookViewId="0">
      <selection activeCell="J8" sqref="J8"/>
    </sheetView>
  </sheetViews>
  <sheetFormatPr baseColWidth="10" defaultRowHeight="12.75" x14ac:dyDescent="0.2"/>
  <cols>
    <col min="1" max="3" width="13" style="3" customWidth="1"/>
    <col min="4" max="8" width="12.140625" style="3" customWidth="1"/>
    <col min="9" max="16384" width="11.42578125" style="3"/>
  </cols>
  <sheetData>
    <row r="1" spans="1:8" ht="6" customHeight="1" x14ac:dyDescent="0.2">
      <c r="C1" s="3" t="s">
        <v>106</v>
      </c>
    </row>
    <row r="2" spans="1:8" ht="4.5" customHeight="1" x14ac:dyDescent="0.2">
      <c r="A2" s="333"/>
      <c r="B2" s="333"/>
      <c r="C2" s="333"/>
      <c r="D2" s="204"/>
      <c r="E2" s="204"/>
    </row>
    <row r="3" spans="1:8" ht="17.25" customHeight="1" x14ac:dyDescent="0.2">
      <c r="A3" s="326" t="s">
        <v>201</v>
      </c>
      <c r="B3" s="326"/>
      <c r="C3" s="326"/>
      <c r="D3" s="326"/>
      <c r="E3" s="326"/>
      <c r="F3" s="326"/>
      <c r="G3" s="326"/>
      <c r="H3" s="326"/>
    </row>
    <row r="4" spans="1:8" ht="10.5" customHeight="1" x14ac:dyDescent="0.2">
      <c r="A4" s="347" t="s">
        <v>49</v>
      </c>
      <c r="B4" s="347"/>
      <c r="C4" s="347"/>
      <c r="D4" s="347"/>
      <c r="E4" s="347"/>
      <c r="F4" s="347"/>
      <c r="G4" s="347"/>
      <c r="H4" s="347"/>
    </row>
    <row r="5" spans="1:8" ht="5.25" customHeight="1" x14ac:dyDescent="0.2">
      <c r="A5" s="5"/>
      <c r="B5" s="5"/>
      <c r="C5" s="5"/>
      <c r="D5" s="5"/>
      <c r="E5" s="5"/>
      <c r="F5" s="9"/>
      <c r="G5" s="9"/>
      <c r="H5" s="9"/>
    </row>
    <row r="6" spans="1:8" ht="37.5" customHeight="1" x14ac:dyDescent="0.2">
      <c r="A6" s="358" t="s">
        <v>21</v>
      </c>
      <c r="B6" s="335" t="s">
        <v>130</v>
      </c>
      <c r="C6" s="337"/>
      <c r="D6" s="356" t="s">
        <v>51</v>
      </c>
      <c r="E6" s="356" t="s">
        <v>105</v>
      </c>
      <c r="F6" s="356" t="s">
        <v>57</v>
      </c>
      <c r="G6" s="356" t="s">
        <v>52</v>
      </c>
      <c r="H6" s="356" t="s">
        <v>53</v>
      </c>
    </row>
    <row r="7" spans="1:8" ht="21" customHeight="1" x14ac:dyDescent="0.2">
      <c r="A7" s="358"/>
      <c r="B7" s="205" t="s">
        <v>113</v>
      </c>
      <c r="C7" s="202" t="s">
        <v>114</v>
      </c>
      <c r="D7" s="357"/>
      <c r="E7" s="357"/>
      <c r="F7" s="357"/>
      <c r="G7" s="357"/>
      <c r="H7" s="357"/>
    </row>
    <row r="8" spans="1:8" ht="17.100000000000001" customHeight="1" x14ac:dyDescent="0.2">
      <c r="A8" s="103" t="s">
        <v>22</v>
      </c>
      <c r="B8" s="298">
        <f t="shared" ref="B8:H8" si="0">SUM(B9:B32)</f>
        <v>506999</v>
      </c>
      <c r="C8" s="298">
        <f t="shared" si="0"/>
        <v>0</v>
      </c>
      <c r="D8" s="298">
        <f t="shared" si="0"/>
        <v>57769822</v>
      </c>
      <c r="E8" s="298">
        <f t="shared" si="0"/>
        <v>2356719</v>
      </c>
      <c r="F8" s="298">
        <f t="shared" si="0"/>
        <v>532582</v>
      </c>
      <c r="G8" s="298">
        <f>SUM(G9:G32)</f>
        <v>263845</v>
      </c>
      <c r="H8" s="298">
        <f t="shared" si="0"/>
        <v>128689</v>
      </c>
    </row>
    <row r="9" spans="1:8" ht="17.100000000000001" customHeight="1" x14ac:dyDescent="0.2">
      <c r="A9" s="107" t="s">
        <v>25</v>
      </c>
      <c r="B9" s="20">
        <v>0</v>
      </c>
      <c r="C9" s="20">
        <v>0</v>
      </c>
      <c r="D9" s="20">
        <v>438615</v>
      </c>
      <c r="E9" s="110">
        <v>0</v>
      </c>
      <c r="F9" s="20">
        <v>5492</v>
      </c>
      <c r="G9" s="146">
        <v>7325</v>
      </c>
      <c r="H9" s="146">
        <v>0</v>
      </c>
    </row>
    <row r="10" spans="1:8" ht="17.100000000000001" customHeight="1" x14ac:dyDescent="0.2">
      <c r="A10" s="108" t="s">
        <v>26</v>
      </c>
      <c r="B10" s="20">
        <v>73486</v>
      </c>
      <c r="C10" s="20">
        <v>0</v>
      </c>
      <c r="D10" s="20">
        <v>901146</v>
      </c>
      <c r="E10" s="110">
        <v>0</v>
      </c>
      <c r="F10" s="20">
        <v>14009</v>
      </c>
      <c r="G10" s="146">
        <v>0</v>
      </c>
      <c r="H10" s="146">
        <v>0</v>
      </c>
    </row>
    <row r="11" spans="1:8" ht="17.100000000000001" customHeight="1" x14ac:dyDescent="0.2">
      <c r="A11" s="108" t="s">
        <v>27</v>
      </c>
      <c r="B11" s="20">
        <v>0</v>
      </c>
      <c r="C11" s="20">
        <v>0</v>
      </c>
      <c r="D11" s="20">
        <v>0</v>
      </c>
      <c r="E11" s="110">
        <v>0</v>
      </c>
      <c r="F11" s="20">
        <v>3724</v>
      </c>
      <c r="G11" s="146">
        <v>0</v>
      </c>
      <c r="H11" s="146">
        <v>0</v>
      </c>
    </row>
    <row r="12" spans="1:8" ht="17.100000000000001" customHeight="1" x14ac:dyDescent="0.2">
      <c r="A12" s="108" t="s">
        <v>28</v>
      </c>
      <c r="B12" s="20">
        <v>54402</v>
      </c>
      <c r="C12" s="20">
        <v>0</v>
      </c>
      <c r="D12" s="20">
        <v>6272627</v>
      </c>
      <c r="E12" s="110">
        <v>117885</v>
      </c>
      <c r="F12" s="20">
        <v>33242</v>
      </c>
      <c r="G12" s="146">
        <v>1274</v>
      </c>
      <c r="H12" s="146">
        <v>4465</v>
      </c>
    </row>
    <row r="13" spans="1:8" ht="17.100000000000001" customHeight="1" x14ac:dyDescent="0.2">
      <c r="A13" s="108" t="s">
        <v>29</v>
      </c>
      <c r="B13" s="20">
        <v>0</v>
      </c>
      <c r="C13" s="20">
        <v>0</v>
      </c>
      <c r="D13" s="20">
        <v>0</v>
      </c>
      <c r="E13" s="110">
        <v>2382</v>
      </c>
      <c r="F13" s="20">
        <v>80851</v>
      </c>
      <c r="G13" s="146">
        <v>0</v>
      </c>
      <c r="H13" s="146">
        <v>0</v>
      </c>
    </row>
    <row r="14" spans="1:8" ht="17.100000000000001" customHeight="1" x14ac:dyDescent="0.2">
      <c r="A14" s="108" t="s">
        <v>30</v>
      </c>
      <c r="B14" s="20">
        <v>0</v>
      </c>
      <c r="C14" s="20">
        <v>0</v>
      </c>
      <c r="D14" s="20">
        <v>6708</v>
      </c>
      <c r="E14" s="110">
        <v>0</v>
      </c>
      <c r="F14" s="20">
        <v>8660</v>
      </c>
      <c r="G14" s="146">
        <v>0</v>
      </c>
      <c r="H14" s="146">
        <v>0</v>
      </c>
    </row>
    <row r="15" spans="1:8" ht="17.100000000000001" customHeight="1" x14ac:dyDescent="0.2">
      <c r="A15" s="108" t="s">
        <v>31</v>
      </c>
      <c r="B15" s="20">
        <v>0</v>
      </c>
      <c r="C15" s="20">
        <v>0</v>
      </c>
      <c r="D15" s="20">
        <v>134145</v>
      </c>
      <c r="E15" s="110">
        <v>0</v>
      </c>
      <c r="F15" s="20">
        <v>93204</v>
      </c>
      <c r="G15" s="146">
        <v>0</v>
      </c>
      <c r="H15" s="146">
        <v>695</v>
      </c>
    </row>
    <row r="16" spans="1:8" ht="17.100000000000001" customHeight="1" x14ac:dyDescent="0.2">
      <c r="A16" s="108" t="s">
        <v>32</v>
      </c>
      <c r="B16" s="20">
        <v>0</v>
      </c>
      <c r="C16" s="20">
        <v>0</v>
      </c>
      <c r="D16" s="20">
        <v>0</v>
      </c>
      <c r="E16" s="110">
        <v>0</v>
      </c>
      <c r="F16" s="20">
        <v>19849</v>
      </c>
      <c r="G16" s="146">
        <v>0</v>
      </c>
      <c r="H16" s="146">
        <v>0</v>
      </c>
    </row>
    <row r="17" spans="1:8" ht="17.100000000000001" customHeight="1" x14ac:dyDescent="0.2">
      <c r="A17" s="108" t="s">
        <v>33</v>
      </c>
      <c r="B17" s="20">
        <v>0</v>
      </c>
      <c r="C17" s="20">
        <v>0</v>
      </c>
      <c r="D17" s="20">
        <v>0</v>
      </c>
      <c r="E17" s="110">
        <v>13386</v>
      </c>
      <c r="F17" s="20">
        <v>31937</v>
      </c>
      <c r="G17" s="146">
        <v>0</v>
      </c>
      <c r="H17" s="146">
        <v>0</v>
      </c>
    </row>
    <row r="18" spans="1:8" ht="17.100000000000001" customHeight="1" x14ac:dyDescent="0.2">
      <c r="A18" s="108" t="s">
        <v>34</v>
      </c>
      <c r="B18" s="20">
        <v>33157</v>
      </c>
      <c r="C18" s="20">
        <v>0</v>
      </c>
      <c r="D18" s="20">
        <v>0</v>
      </c>
      <c r="E18" s="110">
        <v>858438</v>
      </c>
      <c r="F18" s="20">
        <v>864</v>
      </c>
      <c r="G18" s="146">
        <v>0</v>
      </c>
      <c r="H18" s="146">
        <v>6947</v>
      </c>
    </row>
    <row r="19" spans="1:8" ht="17.100000000000001" customHeight="1" x14ac:dyDescent="0.2">
      <c r="A19" s="108" t="s">
        <v>35</v>
      </c>
      <c r="B19" s="20">
        <v>0</v>
      </c>
      <c r="C19" s="20">
        <v>0</v>
      </c>
      <c r="D19" s="20">
        <v>0</v>
      </c>
      <c r="E19" s="110">
        <v>3584</v>
      </c>
      <c r="F19" s="20">
        <v>47579</v>
      </c>
      <c r="G19" s="146">
        <v>0</v>
      </c>
      <c r="H19" s="146">
        <v>0</v>
      </c>
    </row>
    <row r="20" spans="1:8" ht="17.100000000000001" customHeight="1" x14ac:dyDescent="0.2">
      <c r="A20" s="108" t="s">
        <v>36</v>
      </c>
      <c r="B20" s="20">
        <v>217480</v>
      </c>
      <c r="C20" s="20">
        <v>0</v>
      </c>
      <c r="D20" s="20">
        <v>13748598</v>
      </c>
      <c r="E20" s="110">
        <v>394462</v>
      </c>
      <c r="F20" s="20">
        <v>2366</v>
      </c>
      <c r="G20" s="146">
        <v>1820</v>
      </c>
      <c r="H20" s="146">
        <v>21536</v>
      </c>
    </row>
    <row r="21" spans="1:8" ht="17.100000000000001" customHeight="1" x14ac:dyDescent="0.2">
      <c r="A21" s="108" t="s">
        <v>37</v>
      </c>
      <c r="B21" s="20">
        <v>0</v>
      </c>
      <c r="C21" s="20">
        <v>0</v>
      </c>
      <c r="D21" s="20">
        <v>153838</v>
      </c>
      <c r="E21" s="110">
        <v>111331</v>
      </c>
      <c r="F21" s="20">
        <v>2016</v>
      </c>
      <c r="G21" s="146">
        <v>2184</v>
      </c>
      <c r="H21" s="146">
        <v>0</v>
      </c>
    </row>
    <row r="22" spans="1:8" ht="17.100000000000001" customHeight="1" x14ac:dyDescent="0.2">
      <c r="A22" s="108" t="s">
        <v>62</v>
      </c>
      <c r="B22" s="20">
        <v>128474</v>
      </c>
      <c r="C22" s="20">
        <v>0</v>
      </c>
      <c r="D22" s="20">
        <v>31247698</v>
      </c>
      <c r="E22" s="110">
        <v>738798</v>
      </c>
      <c r="F22" s="20">
        <v>90606</v>
      </c>
      <c r="G22" s="110">
        <v>249422</v>
      </c>
      <c r="H22" s="110">
        <v>93855</v>
      </c>
    </row>
    <row r="23" spans="1:8" ht="17.100000000000001" customHeight="1" x14ac:dyDescent="0.2">
      <c r="A23" s="108" t="s">
        <v>38</v>
      </c>
      <c r="B23" s="20">
        <v>0</v>
      </c>
      <c r="C23" s="20">
        <v>0</v>
      </c>
      <c r="D23" s="20">
        <v>955906</v>
      </c>
      <c r="E23" s="110">
        <v>17760</v>
      </c>
      <c r="F23" s="20">
        <v>3188</v>
      </c>
      <c r="G23" s="110">
        <v>91</v>
      </c>
      <c r="H23" s="110">
        <v>496</v>
      </c>
    </row>
    <row r="24" spans="1:8" ht="17.100000000000001" customHeight="1" x14ac:dyDescent="0.2">
      <c r="A24" s="108" t="s">
        <v>39</v>
      </c>
      <c r="B24" s="20">
        <v>0</v>
      </c>
      <c r="C24" s="20">
        <v>0</v>
      </c>
      <c r="D24" s="20">
        <v>358341</v>
      </c>
      <c r="E24" s="110">
        <v>0</v>
      </c>
      <c r="F24" s="20">
        <v>2098</v>
      </c>
      <c r="G24" s="110">
        <v>0</v>
      </c>
      <c r="H24" s="110">
        <v>0</v>
      </c>
    </row>
    <row r="25" spans="1:8" ht="17.100000000000001" customHeight="1" x14ac:dyDescent="0.2">
      <c r="A25" s="108" t="s">
        <v>40</v>
      </c>
      <c r="B25" s="20">
        <v>0</v>
      </c>
      <c r="C25" s="20">
        <v>0</v>
      </c>
      <c r="D25" s="20">
        <v>0</v>
      </c>
      <c r="E25" s="110">
        <v>0</v>
      </c>
      <c r="F25" s="20">
        <v>680</v>
      </c>
      <c r="G25" s="110">
        <v>182</v>
      </c>
      <c r="H25" s="110">
        <v>0</v>
      </c>
    </row>
    <row r="26" spans="1:8" ht="17.100000000000001" customHeight="1" x14ac:dyDescent="0.2">
      <c r="A26" s="108" t="s">
        <v>41</v>
      </c>
      <c r="B26" s="20">
        <v>0</v>
      </c>
      <c r="C26" s="20">
        <v>0</v>
      </c>
      <c r="D26" s="20">
        <v>0</v>
      </c>
      <c r="E26" s="110">
        <v>0</v>
      </c>
      <c r="F26" s="20">
        <v>5081</v>
      </c>
      <c r="G26" s="110">
        <v>0</v>
      </c>
      <c r="H26" s="110">
        <v>0</v>
      </c>
    </row>
    <row r="27" spans="1:8" ht="17.100000000000001" customHeight="1" x14ac:dyDescent="0.2">
      <c r="A27" s="108" t="s">
        <v>42</v>
      </c>
      <c r="B27" s="20">
        <v>0</v>
      </c>
      <c r="C27" s="20">
        <v>0</v>
      </c>
      <c r="D27" s="20">
        <v>1740199</v>
      </c>
      <c r="E27" s="110">
        <v>57190</v>
      </c>
      <c r="F27" s="20">
        <v>30794</v>
      </c>
      <c r="G27" s="110">
        <v>1547</v>
      </c>
      <c r="H27" s="110">
        <v>0</v>
      </c>
    </row>
    <row r="28" spans="1:8" ht="17.100000000000001" customHeight="1" x14ac:dyDescent="0.2">
      <c r="A28" s="108" t="s">
        <v>43</v>
      </c>
      <c r="B28" s="20">
        <v>0</v>
      </c>
      <c r="C28" s="20">
        <v>0</v>
      </c>
      <c r="D28" s="20">
        <v>0</v>
      </c>
      <c r="E28" s="110">
        <v>0</v>
      </c>
      <c r="F28" s="20">
        <v>10079</v>
      </c>
      <c r="G28" s="110">
        <v>0</v>
      </c>
      <c r="H28" s="110">
        <v>0</v>
      </c>
    </row>
    <row r="29" spans="1:8" ht="17.100000000000001" customHeight="1" x14ac:dyDescent="0.2">
      <c r="A29" s="108" t="s">
        <v>44</v>
      </c>
      <c r="B29" s="20">
        <v>0</v>
      </c>
      <c r="C29" s="20">
        <v>0</v>
      </c>
      <c r="D29" s="20">
        <v>1187765</v>
      </c>
      <c r="E29" s="110">
        <v>8055</v>
      </c>
      <c r="F29" s="20">
        <v>6624</v>
      </c>
      <c r="G29" s="110">
        <v>0</v>
      </c>
      <c r="H29" s="110">
        <v>0</v>
      </c>
    </row>
    <row r="30" spans="1:8" ht="17.100000000000001" customHeight="1" x14ac:dyDescent="0.2">
      <c r="A30" s="108" t="s">
        <v>45</v>
      </c>
      <c r="B30" s="20">
        <v>0</v>
      </c>
      <c r="C30" s="20">
        <v>0</v>
      </c>
      <c r="D30" s="20">
        <v>271505</v>
      </c>
      <c r="E30" s="110">
        <v>28162</v>
      </c>
      <c r="F30" s="20">
        <v>2983</v>
      </c>
      <c r="G30" s="110">
        <v>0</v>
      </c>
      <c r="H30" s="110">
        <v>0</v>
      </c>
    </row>
    <row r="31" spans="1:8" ht="17.100000000000001" customHeight="1" x14ac:dyDescent="0.2">
      <c r="A31" s="109" t="s">
        <v>46</v>
      </c>
      <c r="B31" s="20">
        <v>0</v>
      </c>
      <c r="C31" s="20">
        <v>0</v>
      </c>
      <c r="D31" s="20">
        <v>411</v>
      </c>
      <c r="E31" s="110">
        <v>0</v>
      </c>
      <c r="F31" s="110">
        <v>0</v>
      </c>
      <c r="G31" s="110">
        <v>0</v>
      </c>
      <c r="H31" s="110">
        <v>0</v>
      </c>
    </row>
    <row r="32" spans="1:8" ht="17.100000000000001" customHeight="1" x14ac:dyDescent="0.2">
      <c r="A32" s="203" t="s">
        <v>47</v>
      </c>
      <c r="B32" s="102">
        <v>0</v>
      </c>
      <c r="C32" s="102">
        <v>0</v>
      </c>
      <c r="D32" s="102">
        <v>352320</v>
      </c>
      <c r="E32" s="111">
        <v>5286</v>
      </c>
      <c r="F32" s="102">
        <v>36656</v>
      </c>
      <c r="G32" s="112">
        <v>0</v>
      </c>
      <c r="H32" s="201">
        <v>695</v>
      </c>
    </row>
    <row r="33" spans="1:3" ht="9" customHeight="1" x14ac:dyDescent="0.2">
      <c r="A33" s="2" t="s">
        <v>73</v>
      </c>
      <c r="B33" s="2"/>
      <c r="C33" s="2"/>
    </row>
    <row r="34" spans="1:3" ht="9" customHeight="1" x14ac:dyDescent="0.2">
      <c r="A34" s="2" t="s">
        <v>71</v>
      </c>
      <c r="B34" s="2"/>
      <c r="C34" s="2"/>
    </row>
  </sheetData>
  <mergeCells count="10">
    <mergeCell ref="D6:D7"/>
    <mergeCell ref="E6:E7"/>
    <mergeCell ref="F6:F7"/>
    <mergeCell ref="G6:G7"/>
    <mergeCell ref="B6:C6"/>
    <mergeCell ref="A2:C2"/>
    <mergeCell ref="A3:H3"/>
    <mergeCell ref="A4:H4"/>
    <mergeCell ref="A6:A7"/>
    <mergeCell ref="H6:H7"/>
  </mergeCells>
  <printOptions horizontalCentered="1" verticalCentered="1"/>
  <pageMargins left="0" right="0" top="0.78740157480314965" bottom="0.78740157480314965" header="0" footer="0"/>
  <pageSetup paperSize="9" scale="6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P21"/>
  <sheetViews>
    <sheetView zoomScaleNormal="100" zoomScaleSheetLayoutView="100" workbookViewId="0">
      <selection activeCell="A2" sqref="A2:J21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15" width="11.42578125" style="3"/>
    <col min="16" max="16" width="12.7109375" style="3" bestFit="1" customWidth="1"/>
    <col min="17" max="16384" width="11.42578125" style="3"/>
  </cols>
  <sheetData>
    <row r="1" spans="1:16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16" ht="21.75" customHeight="1" x14ac:dyDescent="0.2">
      <c r="A2" s="326" t="s">
        <v>202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6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16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6" ht="23.25" customHeight="1" x14ac:dyDescent="0.2">
      <c r="A5" s="353" t="s">
        <v>63</v>
      </c>
      <c r="B5" s="351" t="s">
        <v>138</v>
      </c>
      <c r="C5" s="360"/>
      <c r="D5" s="361"/>
      <c r="E5" s="351" t="s">
        <v>139</v>
      </c>
      <c r="F5" s="360"/>
      <c r="G5" s="360"/>
      <c r="H5" s="362" t="s">
        <v>140</v>
      </c>
      <c r="I5" s="360"/>
      <c r="J5" s="361"/>
    </row>
    <row r="6" spans="1:16" ht="15" customHeight="1" x14ac:dyDescent="0.2">
      <c r="A6" s="354"/>
      <c r="B6" s="5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1" t="s">
        <v>14</v>
      </c>
    </row>
    <row r="7" spans="1:16" ht="15.95" customHeight="1" x14ac:dyDescent="0.2">
      <c r="A7" s="17" t="s">
        <v>0</v>
      </c>
      <c r="B7" s="13">
        <v>5635.6980000000003</v>
      </c>
      <c r="C7" s="13">
        <v>4131.5657299999993</v>
      </c>
      <c r="D7" s="14">
        <f>((C7/B7)-1)*100</f>
        <v>-26.689369622006019</v>
      </c>
      <c r="E7" s="13">
        <v>8137.2749999999996</v>
      </c>
      <c r="F7" s="13">
        <v>5635.9367899999997</v>
      </c>
      <c r="G7" s="14">
        <f>((F7/E7)-1)*100</f>
        <v>-30.73926111628279</v>
      </c>
      <c r="H7" s="13">
        <f>E7/B7*1000</f>
        <v>1443.8805982861393</v>
      </c>
      <c r="I7" s="13">
        <f t="shared" ref="H7:I11" si="0">F7/C7*1000</f>
        <v>1364.116453255604</v>
      </c>
      <c r="J7" s="14">
        <f>IF(ISERR(((I7/H7)-1)*100),0,((I7/H7)-1)*100)</f>
        <v>-5.5242895517270574</v>
      </c>
      <c r="K7" s="12"/>
      <c r="L7" s="10"/>
    </row>
    <row r="8" spans="1:16" ht="15.75" customHeight="1" x14ac:dyDescent="0.2">
      <c r="A8" s="17" t="s">
        <v>1</v>
      </c>
      <c r="B8" s="13">
        <v>4430.5529999999999</v>
      </c>
      <c r="C8" s="13">
        <v>5046.8845200000014</v>
      </c>
      <c r="D8" s="14">
        <f>((C8/B8)-1)*100</f>
        <v>13.910938882798639</v>
      </c>
      <c r="E8" s="13">
        <v>6513.9340000000002</v>
      </c>
      <c r="F8" s="13">
        <v>7287.5106499999956</v>
      </c>
      <c r="G8" s="14">
        <f>((F8/E8)-1)*100</f>
        <v>11.875721338287981</v>
      </c>
      <c r="H8" s="13">
        <f t="shared" si="0"/>
        <v>1470.2304655874786</v>
      </c>
      <c r="I8" s="13">
        <f t="shared" si="0"/>
        <v>1443.9622347451677</v>
      </c>
      <c r="J8" s="14">
        <f>IF(ISERR(((I8/H8)-1)*100),0,((I8/H8)-1)*100)</f>
        <v>-1.7866743654923911</v>
      </c>
      <c r="K8" s="12"/>
      <c r="L8" s="10"/>
      <c r="P8" s="221"/>
    </row>
    <row r="9" spans="1:16" ht="15.95" customHeight="1" x14ac:dyDescent="0.2">
      <c r="A9" s="17" t="s">
        <v>2</v>
      </c>
      <c r="B9" s="13">
        <v>4073.2440000000001</v>
      </c>
      <c r="C9" s="13">
        <v>4572.5420000000004</v>
      </c>
      <c r="D9" s="14">
        <f>((C9/B9)-1)*100</f>
        <v>12.257993874170081</v>
      </c>
      <c r="E9" s="13">
        <v>5750.9660000000003</v>
      </c>
      <c r="F9" s="13">
        <v>6584.2359999999999</v>
      </c>
      <c r="G9" s="14">
        <f>((F9/E9)-1)*100</f>
        <v>14.489217985291504</v>
      </c>
      <c r="H9" s="13">
        <f t="shared" si="0"/>
        <v>1411.8884113006734</v>
      </c>
      <c r="I9" s="13">
        <f t="shared" si="0"/>
        <v>1439.9509069572241</v>
      </c>
      <c r="J9" s="14">
        <f>IF(ISERR(((I9/H9)-1)*100),0,((I9/H9)-1)*100)</f>
        <v>1.987585947440329</v>
      </c>
      <c r="K9" s="12"/>
      <c r="L9" s="10"/>
      <c r="P9" s="221"/>
    </row>
    <row r="10" spans="1:16" ht="15.95" customHeight="1" x14ac:dyDescent="0.2">
      <c r="A10" s="17" t="s">
        <v>3</v>
      </c>
      <c r="B10" s="13">
        <v>4927.5550000000003</v>
      </c>
      <c r="C10" s="13"/>
      <c r="D10" s="14"/>
      <c r="E10" s="13">
        <v>7585.59</v>
      </c>
      <c r="F10" s="13"/>
      <c r="G10" s="14"/>
      <c r="H10" s="13">
        <f t="shared" si="0"/>
        <v>1539.4226954341452</v>
      </c>
      <c r="I10" s="13"/>
      <c r="J10" s="14"/>
      <c r="K10" s="12"/>
      <c r="L10" s="10"/>
    </row>
    <row r="11" spans="1:16" ht="15.95" customHeight="1" x14ac:dyDescent="0.2">
      <c r="A11" s="18" t="s">
        <v>4</v>
      </c>
      <c r="B11" s="13">
        <v>7428.0047399999985</v>
      </c>
      <c r="C11" s="13"/>
      <c r="D11" s="14"/>
      <c r="E11" s="13">
        <v>11810.418750000006</v>
      </c>
      <c r="F11" s="13"/>
      <c r="G11" s="14"/>
      <c r="H11" s="13">
        <f t="shared" si="0"/>
        <v>1589.9853545327717</v>
      </c>
      <c r="I11" s="13"/>
      <c r="J11" s="14"/>
      <c r="K11" s="12"/>
      <c r="L11" s="10"/>
    </row>
    <row r="12" spans="1:16" ht="15.95" customHeight="1" x14ac:dyDescent="0.2">
      <c r="A12" s="18" t="s">
        <v>5</v>
      </c>
      <c r="B12" s="13">
        <v>8610.1725000000006</v>
      </c>
      <c r="C12" s="13"/>
      <c r="D12" s="14"/>
      <c r="E12" s="13">
        <v>13926.645</v>
      </c>
      <c r="F12" s="13"/>
      <c r="G12" s="14"/>
      <c r="H12" s="13">
        <f t="shared" ref="H12:H18" si="1">E12/B12*1000</f>
        <v>1617.4641100396072</v>
      </c>
      <c r="I12" s="13"/>
      <c r="J12" s="14"/>
      <c r="K12" s="12"/>
      <c r="L12" s="10"/>
    </row>
    <row r="13" spans="1:16" ht="15.95" customHeight="1" x14ac:dyDescent="0.2">
      <c r="A13" s="18" t="s">
        <v>6</v>
      </c>
      <c r="B13" s="13">
        <v>7084.8980000000001</v>
      </c>
      <c r="C13" s="13"/>
      <c r="D13" s="14"/>
      <c r="E13" s="13">
        <v>11807.051700000005</v>
      </c>
      <c r="F13" s="13"/>
      <c r="G13" s="14"/>
      <c r="H13" s="13">
        <f t="shared" si="1"/>
        <v>1666.5097648547664</v>
      </c>
      <c r="I13" s="13"/>
      <c r="J13" s="14"/>
      <c r="K13" s="12"/>
      <c r="L13" s="10"/>
    </row>
    <row r="14" spans="1:16" ht="15.95" customHeight="1" x14ac:dyDescent="0.2">
      <c r="A14" s="18" t="s">
        <v>7</v>
      </c>
      <c r="B14" s="13">
        <v>8485.7739999999994</v>
      </c>
      <c r="C14" s="13"/>
      <c r="D14" s="14"/>
      <c r="E14" s="13">
        <v>13095.410870000022</v>
      </c>
      <c r="F14" s="13"/>
      <c r="G14" s="14"/>
      <c r="H14" s="13">
        <f t="shared" si="1"/>
        <v>1543.219377513474</v>
      </c>
      <c r="I14" s="13"/>
      <c r="J14" s="14"/>
      <c r="K14" s="12"/>
      <c r="L14" s="10"/>
    </row>
    <row r="15" spans="1:16" ht="15.95" customHeight="1" x14ac:dyDescent="0.2">
      <c r="A15" s="18" t="s">
        <v>8</v>
      </c>
      <c r="B15" s="13">
        <v>6043.7030000000004</v>
      </c>
      <c r="C15" s="13"/>
      <c r="D15" s="14"/>
      <c r="E15" s="13">
        <v>8813.5473499999989</v>
      </c>
      <c r="F15" s="13"/>
      <c r="G15" s="14"/>
      <c r="H15" s="13">
        <f t="shared" si="1"/>
        <v>1458.3025257859292</v>
      </c>
      <c r="I15" s="13"/>
      <c r="J15" s="14"/>
      <c r="K15" s="12"/>
      <c r="L15" s="10"/>
    </row>
    <row r="16" spans="1:16" ht="15.95" customHeight="1" x14ac:dyDescent="0.2">
      <c r="A16" s="18" t="s">
        <v>9</v>
      </c>
      <c r="B16" s="13">
        <v>6265.7025000000003</v>
      </c>
      <c r="C16" s="216"/>
      <c r="D16" s="14"/>
      <c r="E16" s="13">
        <v>8312.4310000000005</v>
      </c>
      <c r="F16" s="13"/>
      <c r="G16" s="14"/>
      <c r="H16" s="13">
        <f t="shared" si="1"/>
        <v>1326.6558697927326</v>
      </c>
      <c r="I16" s="13"/>
      <c r="J16" s="14"/>
      <c r="K16" s="12"/>
      <c r="L16" s="10"/>
    </row>
    <row r="17" spans="1:12" ht="15.95" customHeight="1" x14ac:dyDescent="0.2">
      <c r="A17" s="22" t="s">
        <v>10</v>
      </c>
      <c r="B17" s="20">
        <v>5187.9799999999996</v>
      </c>
      <c r="C17" s="20"/>
      <c r="D17" s="14"/>
      <c r="E17" s="20">
        <v>5938.2030000000004</v>
      </c>
      <c r="F17" s="20"/>
      <c r="G17" s="14"/>
      <c r="H17" s="13">
        <f t="shared" si="1"/>
        <v>1144.607920616502</v>
      </c>
      <c r="I17" s="13"/>
      <c r="J17" s="14"/>
      <c r="K17" s="12"/>
      <c r="L17" s="10"/>
    </row>
    <row r="18" spans="1:12" ht="15.95" customHeight="1" x14ac:dyDescent="0.2">
      <c r="A18" s="22" t="s">
        <v>11</v>
      </c>
      <c r="B18" s="20">
        <v>6975.24</v>
      </c>
      <c r="C18" s="20"/>
      <c r="D18" s="14"/>
      <c r="E18" s="20">
        <v>9245.5630000000001</v>
      </c>
      <c r="F18" s="20"/>
      <c r="G18" s="14"/>
      <c r="H18" s="13">
        <f t="shared" si="1"/>
        <v>1325.483137497778</v>
      </c>
      <c r="I18" s="13"/>
      <c r="J18" s="14"/>
      <c r="K18" s="12"/>
      <c r="L18" s="10"/>
    </row>
    <row r="19" spans="1:12" ht="15.95" customHeight="1" x14ac:dyDescent="0.2">
      <c r="A19" s="42" t="s">
        <v>203</v>
      </c>
      <c r="B19" s="43">
        <f>SUM(B7:B9)</f>
        <v>14139.495000000001</v>
      </c>
      <c r="C19" s="43">
        <f>SUM(C7:C18)</f>
        <v>13750.992250000003</v>
      </c>
      <c r="D19" s="44">
        <f>((C19/B19)-1)*100</f>
        <v>-2.7476423309318876</v>
      </c>
      <c r="E19" s="43">
        <f>SUM(E7:E9)</f>
        <v>20402.174999999999</v>
      </c>
      <c r="F19" s="43">
        <f>SUM(F7:F18)</f>
        <v>19507.683439999997</v>
      </c>
      <c r="G19" s="44">
        <f>((F19/E19)-1)*100</f>
        <v>-4.3842951057914252</v>
      </c>
      <c r="H19" s="113">
        <f>E19/B19*1000</f>
        <v>1442.9210519894805</v>
      </c>
      <c r="I19" s="43">
        <f>F19/C19*1000</f>
        <v>1418.6382397241184</v>
      </c>
      <c r="J19" s="44">
        <f>((I19/H19)-1)*100</f>
        <v>-1.6828926455734528</v>
      </c>
      <c r="K19" s="12"/>
    </row>
    <row r="20" spans="1:12" ht="9" customHeight="1" x14ac:dyDescent="0.2">
      <c r="A20" s="359" t="s">
        <v>73</v>
      </c>
      <c r="B20" s="359"/>
      <c r="C20" s="359"/>
      <c r="D20" s="359"/>
      <c r="E20" s="359"/>
      <c r="F20" s="359"/>
      <c r="G20" s="359"/>
      <c r="H20" s="359"/>
      <c r="I20" s="359"/>
      <c r="J20" s="359"/>
    </row>
    <row r="21" spans="1:12" ht="9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</row>
  </sheetData>
  <mergeCells count="9">
    <mergeCell ref="A20:J20"/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D19 G19" formula="1" formulaRange="1"/>
    <ignoredError sqref="E19 B1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1"/>
  <sheetViews>
    <sheetView zoomScaleNormal="100" zoomScaleSheetLayoutView="100" workbookViewId="0">
      <selection activeCell="M27" sqref="M27"/>
    </sheetView>
  </sheetViews>
  <sheetFormatPr baseColWidth="10" defaultRowHeight="12.75" x14ac:dyDescent="0.2"/>
  <cols>
    <col min="1" max="1" width="9.28515625" style="3" customWidth="1"/>
    <col min="2" max="3" width="7.28515625" style="8" customWidth="1"/>
    <col min="4" max="9" width="7.140625" style="8" customWidth="1"/>
    <col min="10" max="10" width="7.42578125" style="8" customWidth="1"/>
    <col min="11" max="11" width="7.7109375" style="3" customWidth="1"/>
    <col min="12" max="16384" width="11.42578125" style="3"/>
  </cols>
  <sheetData>
    <row r="1" spans="1:13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13" ht="24" customHeight="1" x14ac:dyDescent="0.2">
      <c r="A2" s="326" t="s">
        <v>204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3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13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3" ht="23.25" customHeight="1" x14ac:dyDescent="0.2">
      <c r="A5" s="358" t="s">
        <v>63</v>
      </c>
      <c r="B5" s="363" t="s">
        <v>138</v>
      </c>
      <c r="C5" s="358"/>
      <c r="D5" s="358"/>
      <c r="E5" s="363" t="s">
        <v>142</v>
      </c>
      <c r="F5" s="358"/>
      <c r="G5" s="358"/>
      <c r="H5" s="363" t="s">
        <v>140</v>
      </c>
      <c r="I5" s="358"/>
      <c r="J5" s="358"/>
    </row>
    <row r="6" spans="1:13" ht="15" customHeight="1" x14ac:dyDescent="0.2">
      <c r="A6" s="358"/>
      <c r="B6" s="50" t="s">
        <v>173</v>
      </c>
      <c r="C6" s="50" t="s">
        <v>177</v>
      </c>
      <c r="D6" s="207" t="s">
        <v>14</v>
      </c>
      <c r="E6" s="50" t="s">
        <v>173</v>
      </c>
      <c r="F6" s="50" t="s">
        <v>177</v>
      </c>
      <c r="G6" s="207" t="s">
        <v>14</v>
      </c>
      <c r="H6" s="50" t="s">
        <v>173</v>
      </c>
      <c r="I6" s="50" t="s">
        <v>177</v>
      </c>
      <c r="J6" s="207" t="s">
        <v>14</v>
      </c>
    </row>
    <row r="7" spans="1:13" ht="15.95" customHeight="1" x14ac:dyDescent="0.2">
      <c r="A7" s="17" t="s">
        <v>0</v>
      </c>
      <c r="B7" s="13">
        <v>849.40599999999995</v>
      </c>
      <c r="C7" s="13">
        <v>989.71920000000011</v>
      </c>
      <c r="D7" s="14">
        <f>((C7/B7)-1)*100</f>
        <v>16.51897914542635</v>
      </c>
      <c r="E7" s="13">
        <v>2060.4290000000001</v>
      </c>
      <c r="F7" s="13">
        <v>1984.1026199999999</v>
      </c>
      <c r="G7" s="14">
        <f>((F7/E7)-1)*100</f>
        <v>-3.7043926289136997</v>
      </c>
      <c r="H7" s="13">
        <f>E7/B7*1000</f>
        <v>2425.7292743399507</v>
      </c>
      <c r="I7" s="13">
        <f>F7/C7*1000</f>
        <v>2004.7126700179199</v>
      </c>
      <c r="J7" s="14">
        <f>IF(ISERR(((I7/H7)-1)*100),0,((I7/H7)-1)*100)</f>
        <v>-17.356289870253182</v>
      </c>
      <c r="K7" s="12"/>
      <c r="L7" s="10"/>
      <c r="M7" s="10"/>
    </row>
    <row r="8" spans="1:13" ht="15.75" customHeight="1" x14ac:dyDescent="0.2">
      <c r="A8" s="17" t="s">
        <v>1</v>
      </c>
      <c r="B8" s="13">
        <v>534.96900000000005</v>
      </c>
      <c r="C8" s="13">
        <v>549.04345999999998</v>
      </c>
      <c r="D8" s="14">
        <f>((C8/B8)-1)*100</f>
        <v>2.6308926311617853</v>
      </c>
      <c r="E8" s="13">
        <v>1266.741</v>
      </c>
      <c r="F8" s="13">
        <v>1018.9900799999998</v>
      </c>
      <c r="G8" s="14">
        <f>((F8/E8)-1)*100</f>
        <v>-19.558135404159195</v>
      </c>
      <c r="H8" s="13">
        <f>E8/B8*1000</f>
        <v>2367.8773910263958</v>
      </c>
      <c r="I8" s="13">
        <f>F8/C8*1000</f>
        <v>1855.9370145306891</v>
      </c>
      <c r="J8" s="14">
        <f>IF(ISERR(((I8/H8)-1)*100),0,((I8/H8)-1)*100)</f>
        <v>-21.620223176918696</v>
      </c>
      <c r="K8" s="12"/>
      <c r="L8" s="10"/>
      <c r="M8" s="10"/>
    </row>
    <row r="9" spans="1:13" ht="15.95" customHeight="1" x14ac:dyDescent="0.2">
      <c r="A9" s="17" t="s">
        <v>2</v>
      </c>
      <c r="B9" s="13">
        <v>801.43700000000001</v>
      </c>
      <c r="C9" s="13">
        <v>845.36</v>
      </c>
      <c r="D9" s="14">
        <f>((C9/B9)-1)*100</f>
        <v>5.4805305969152895</v>
      </c>
      <c r="E9" s="13">
        <v>1801.71</v>
      </c>
      <c r="F9" s="13">
        <v>1945.2629999999999</v>
      </c>
      <c r="G9" s="14">
        <f>((F9/E9)-1)*100</f>
        <v>7.9675974490900137</v>
      </c>
      <c r="H9" s="13">
        <f t="shared" ref="H9:H18" si="0">E9/B9*1000</f>
        <v>2248.0993515397968</v>
      </c>
      <c r="I9" s="13">
        <f>F9/C9*1000</f>
        <v>2301.1060376644268</v>
      </c>
      <c r="J9" s="14">
        <f>IF(ISERR(((I9/H9)-1)*100),0,((I9/H9)-1)*100)</f>
        <v>2.3578444648509</v>
      </c>
      <c r="K9" s="12"/>
      <c r="L9" s="10"/>
      <c r="M9" s="10"/>
    </row>
    <row r="10" spans="1:13" ht="15.95" customHeight="1" x14ac:dyDescent="0.2">
      <c r="A10" s="17" t="s">
        <v>3</v>
      </c>
      <c r="B10" s="13">
        <v>700.56899999999996</v>
      </c>
      <c r="C10" s="13"/>
      <c r="D10" s="14"/>
      <c r="E10" s="13">
        <v>1635.732</v>
      </c>
      <c r="F10" s="13"/>
      <c r="G10" s="14"/>
      <c r="H10" s="13">
        <f t="shared" si="0"/>
        <v>2334.8620906720112</v>
      </c>
      <c r="I10" s="13"/>
      <c r="J10" s="14"/>
      <c r="K10" s="12"/>
      <c r="L10" s="10"/>
      <c r="M10" s="10"/>
    </row>
    <row r="11" spans="1:13" ht="15.95" customHeight="1" x14ac:dyDescent="0.2">
      <c r="A11" s="18" t="s">
        <v>4</v>
      </c>
      <c r="B11" s="13">
        <v>990.81081000000017</v>
      </c>
      <c r="C11" s="13"/>
      <c r="D11" s="14"/>
      <c r="E11" s="13">
        <v>2209.4977099999996</v>
      </c>
      <c r="F11" s="13"/>
      <c r="G11" s="14"/>
      <c r="H11" s="13">
        <f t="shared" si="0"/>
        <v>2229.9895072804056</v>
      </c>
      <c r="I11" s="13"/>
      <c r="J11" s="14"/>
      <c r="K11" s="12"/>
      <c r="L11" s="10"/>
      <c r="M11" s="10"/>
    </row>
    <row r="12" spans="1:13" ht="15.95" customHeight="1" x14ac:dyDescent="0.2">
      <c r="A12" s="18" t="s">
        <v>5</v>
      </c>
      <c r="B12" s="13">
        <v>1030.258</v>
      </c>
      <c r="C12" s="13"/>
      <c r="D12" s="14"/>
      <c r="E12" s="13">
        <v>2294.8249999999998</v>
      </c>
      <c r="F12" s="13"/>
      <c r="G12" s="14"/>
      <c r="H12" s="13">
        <f t="shared" si="0"/>
        <v>2227.4274987430331</v>
      </c>
      <c r="I12" s="13"/>
      <c r="J12" s="14"/>
      <c r="K12" s="12"/>
      <c r="L12" s="10"/>
      <c r="M12" s="10"/>
    </row>
    <row r="13" spans="1:13" ht="15.95" customHeight="1" x14ac:dyDescent="0.2">
      <c r="A13" s="18" t="s">
        <v>6</v>
      </c>
      <c r="B13" s="13">
        <v>1079.0226399999997</v>
      </c>
      <c r="C13" s="13"/>
      <c r="D13" s="14"/>
      <c r="E13" s="13">
        <v>2518.6718599999995</v>
      </c>
      <c r="F13" s="216"/>
      <c r="G13" s="14"/>
      <c r="H13" s="13">
        <f t="shared" si="0"/>
        <v>2334.2159530591503</v>
      </c>
      <c r="I13" s="13"/>
      <c r="J13" s="14"/>
      <c r="K13" s="12"/>
      <c r="L13" s="10"/>
      <c r="M13" s="10"/>
    </row>
    <row r="14" spans="1:13" ht="15.95" customHeight="1" x14ac:dyDescent="0.2">
      <c r="A14" s="18" t="s">
        <v>7</v>
      </c>
      <c r="B14" s="13">
        <v>1090.2920999999997</v>
      </c>
      <c r="C14" s="13"/>
      <c r="D14" s="14"/>
      <c r="E14" s="13">
        <v>2186.5962400000008</v>
      </c>
      <c r="F14" s="13"/>
      <c r="G14" s="14"/>
      <c r="H14" s="13">
        <f t="shared" si="0"/>
        <v>2005.5141553350718</v>
      </c>
      <c r="I14" s="13"/>
      <c r="J14" s="14"/>
      <c r="K14" s="12"/>
      <c r="L14" s="10"/>
      <c r="M14" s="10"/>
    </row>
    <row r="15" spans="1:13" ht="15.95" customHeight="1" x14ac:dyDescent="0.2">
      <c r="A15" s="18" t="s">
        <v>8</v>
      </c>
      <c r="B15" s="13">
        <v>846.0937299999996</v>
      </c>
      <c r="C15" s="13"/>
      <c r="D15" s="14"/>
      <c r="E15" s="13">
        <v>1448.7178299999998</v>
      </c>
      <c r="F15" s="13"/>
      <c r="G15" s="14"/>
      <c r="H15" s="13">
        <f t="shared" si="0"/>
        <v>1712.2427204371322</v>
      </c>
      <c r="I15" s="13"/>
      <c r="J15" s="14"/>
      <c r="K15" s="12"/>
      <c r="L15" s="10"/>
      <c r="M15" s="10"/>
    </row>
    <row r="16" spans="1:13" ht="15.95" customHeight="1" x14ac:dyDescent="0.2">
      <c r="A16" s="18" t="s">
        <v>9</v>
      </c>
      <c r="B16" s="13">
        <v>830.90911000000006</v>
      </c>
      <c r="C16" s="13"/>
      <c r="D16" s="14"/>
      <c r="E16" s="13">
        <v>1561.5813700000001</v>
      </c>
      <c r="F16" s="13"/>
      <c r="G16" s="14"/>
      <c r="H16" s="13">
        <f t="shared" si="0"/>
        <v>1879.3648441283788</v>
      </c>
      <c r="I16" s="13"/>
      <c r="J16" s="14"/>
      <c r="K16" s="12"/>
      <c r="L16" s="10"/>
      <c r="M16" s="10"/>
    </row>
    <row r="17" spans="1:15" ht="15.95" customHeight="1" x14ac:dyDescent="0.2">
      <c r="A17" s="22" t="s">
        <v>10</v>
      </c>
      <c r="B17" s="20">
        <v>356.75842000000006</v>
      </c>
      <c r="C17" s="20"/>
      <c r="D17" s="14"/>
      <c r="E17" s="20">
        <v>591.55579999999998</v>
      </c>
      <c r="F17" s="20"/>
      <c r="G17" s="14"/>
      <c r="H17" s="13">
        <f t="shared" si="0"/>
        <v>1658.1411028785246</v>
      </c>
      <c r="I17" s="13"/>
      <c r="J17" s="14"/>
      <c r="K17" s="12"/>
      <c r="L17" s="10"/>
      <c r="M17" s="10"/>
    </row>
    <row r="18" spans="1:15" ht="15.95" customHeight="1" x14ac:dyDescent="0.2">
      <c r="A18" s="101" t="s">
        <v>11</v>
      </c>
      <c r="B18" s="102">
        <v>482.54199999999997</v>
      </c>
      <c r="C18" s="102"/>
      <c r="D18" s="14"/>
      <c r="E18" s="102">
        <v>1143.4559999999999</v>
      </c>
      <c r="F18" s="102"/>
      <c r="G18" s="14"/>
      <c r="H18" s="102">
        <f t="shared" si="0"/>
        <v>2369.6507247037562</v>
      </c>
      <c r="I18" s="13"/>
      <c r="J18" s="14"/>
      <c r="K18" s="12"/>
      <c r="L18" s="10"/>
      <c r="M18" s="10"/>
      <c r="O18" s="3" t="s">
        <v>48</v>
      </c>
    </row>
    <row r="19" spans="1:15" ht="15.95" customHeight="1" x14ac:dyDescent="0.2">
      <c r="A19" s="42" t="s">
        <v>203</v>
      </c>
      <c r="B19" s="43">
        <f>SUM(B7:B9)</f>
        <v>2185.8119999999999</v>
      </c>
      <c r="C19" s="43">
        <f>SUM(C7:C18)</f>
        <v>2384.12266</v>
      </c>
      <c r="D19" s="44">
        <f>((C19/B19)-1)*100</f>
        <v>9.0726311320461264</v>
      </c>
      <c r="E19" s="43">
        <f>SUM(E7:E9)</f>
        <v>5128.88</v>
      </c>
      <c r="F19" s="43">
        <f>SUM(F7:F18)</f>
        <v>4948.3557000000001</v>
      </c>
      <c r="G19" s="44">
        <f>((F19/E19)-1)*100</f>
        <v>-3.5197606494985267</v>
      </c>
      <c r="H19" s="113">
        <f>E19/B19*1000</f>
        <v>2346.4415054908654</v>
      </c>
      <c r="I19" s="43">
        <f>F19/C19*1000</f>
        <v>2075.5457691090442</v>
      </c>
      <c r="J19" s="44">
        <f>((I19/H19)-1)*100</f>
        <v>-11.544960134224658</v>
      </c>
      <c r="K19" s="12"/>
    </row>
    <row r="20" spans="1:15" ht="9.75" customHeight="1" x14ac:dyDescent="0.2">
      <c r="A20" s="4" t="s">
        <v>73</v>
      </c>
    </row>
    <row r="21" spans="1:15" ht="9.75" customHeight="1" x14ac:dyDescent="0.2">
      <c r="A21" s="4" t="s">
        <v>141</v>
      </c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J19" evalError="1"/>
    <ignoredError sqref="B19:C19 E19" formulaRange="1"/>
    <ignoredError sqref="D19" formula="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5"/>
  <sheetViews>
    <sheetView zoomScaleNormal="100" zoomScaleSheetLayoutView="100" workbookViewId="0">
      <selection activeCell="L21" sqref="L21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6384" width="11.42578125" style="3"/>
  </cols>
  <sheetData>
    <row r="1" spans="1:12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12" ht="22.5" customHeight="1" x14ac:dyDescent="0.2">
      <c r="A2" s="326" t="s">
        <v>205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2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12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2" ht="23.25" customHeight="1" x14ac:dyDescent="0.2">
      <c r="A5" s="353" t="s">
        <v>63</v>
      </c>
      <c r="B5" s="351" t="s">
        <v>58</v>
      </c>
      <c r="C5" s="360"/>
      <c r="D5" s="361"/>
      <c r="E5" s="351" t="s">
        <v>142</v>
      </c>
      <c r="F5" s="360"/>
      <c r="G5" s="361"/>
      <c r="H5" s="351" t="s">
        <v>140</v>
      </c>
      <c r="I5" s="360"/>
      <c r="J5" s="361"/>
    </row>
    <row r="6" spans="1:12" ht="15" customHeight="1" x14ac:dyDescent="0.2">
      <c r="A6" s="354"/>
      <c r="B6" s="5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1" t="s">
        <v>14</v>
      </c>
    </row>
    <row r="7" spans="1:12" ht="17.100000000000001" customHeight="1" x14ac:dyDescent="0.2">
      <c r="A7" s="17" t="s">
        <v>0</v>
      </c>
      <c r="B7" s="13">
        <v>1679.454</v>
      </c>
      <c r="C7" s="13">
        <v>1796.5381800000002</v>
      </c>
      <c r="D7" s="14">
        <f>((C7/B7)-1)*100</f>
        <v>6.9715621862819876</v>
      </c>
      <c r="E7" s="13">
        <v>2537.0189999999998</v>
      </c>
      <c r="F7" s="13">
        <v>2302.39552</v>
      </c>
      <c r="G7" s="14">
        <f>((F7/E7)-1)*100</f>
        <v>-9.2479985368654987</v>
      </c>
      <c r="H7" s="13">
        <f>E7/B7*1000</f>
        <v>1510.6213090683043</v>
      </c>
      <c r="I7" s="13">
        <f>F7/C7*1000</f>
        <v>1281.5733868789807</v>
      </c>
      <c r="J7" s="14">
        <f>IF(ISERR(((I7/H7)-1)*100),0,((I7/H7)-1)*100)</f>
        <v>-15.162497762631977</v>
      </c>
      <c r="K7" s="220"/>
      <c r="L7" s="220"/>
    </row>
    <row r="8" spans="1:12" ht="17.100000000000001" customHeight="1" x14ac:dyDescent="0.2">
      <c r="A8" s="17" t="s">
        <v>1</v>
      </c>
      <c r="B8" s="13">
        <v>1472.6690000000001</v>
      </c>
      <c r="C8" s="13">
        <v>1570.0035399999999</v>
      </c>
      <c r="D8" s="14">
        <f>((C8/B8)-1)*100</f>
        <v>6.6093969520645723</v>
      </c>
      <c r="E8" s="13">
        <v>2264.2179999999998</v>
      </c>
      <c r="F8" s="13">
        <v>1951.3761899999997</v>
      </c>
      <c r="G8" s="14">
        <f>((F8/E8)-1)*100</f>
        <v>-13.816770734973405</v>
      </c>
      <c r="H8" s="13">
        <f t="shared" ref="H8:H18" si="0">E8/B8*1000</f>
        <v>1537.4928106723235</v>
      </c>
      <c r="I8" s="13">
        <f>F8/C8*1000</f>
        <v>1242.9119682112309</v>
      </c>
      <c r="J8" s="14">
        <f>IF(ISERR(((I8/H8)-1)*100),0,((I8/H8)-1)*100)</f>
        <v>-19.159819182001669</v>
      </c>
      <c r="K8" s="220"/>
      <c r="L8" s="220"/>
    </row>
    <row r="9" spans="1:12" ht="17.100000000000001" customHeight="1" x14ac:dyDescent="0.2">
      <c r="A9" s="17" t="s">
        <v>2</v>
      </c>
      <c r="B9" s="13">
        <v>1258.722</v>
      </c>
      <c r="C9" s="13">
        <v>1342.6579999999999</v>
      </c>
      <c r="D9" s="14">
        <f>((C9/B9)-1)*100</f>
        <v>6.6683509146578723</v>
      </c>
      <c r="E9" s="13">
        <v>1870.2719999999999</v>
      </c>
      <c r="F9" s="13">
        <v>1945.6578</v>
      </c>
      <c r="G9" s="14">
        <f>((F9/E9)-1)*100</f>
        <v>4.0307399137665456</v>
      </c>
      <c r="H9" s="13">
        <f t="shared" si="0"/>
        <v>1485.8499335039826</v>
      </c>
      <c r="I9" s="13">
        <f>F9/C9*1000</f>
        <v>1449.1090061653824</v>
      </c>
      <c r="J9" s="14">
        <f>IF(ISERR(((I9/H9)-1)*100),0,((I9/H9)-1)*100)</f>
        <v>-2.4727212694997003</v>
      </c>
      <c r="K9" s="220"/>
      <c r="L9" s="220"/>
    </row>
    <row r="10" spans="1:12" ht="17.100000000000001" customHeight="1" x14ac:dyDescent="0.2">
      <c r="A10" s="17" t="s">
        <v>3</v>
      </c>
      <c r="B10" s="13">
        <v>1219.1688000000001</v>
      </c>
      <c r="C10" s="13"/>
      <c r="D10" s="14"/>
      <c r="E10" s="13">
        <v>1803.866</v>
      </c>
      <c r="F10" s="13"/>
      <c r="G10" s="14"/>
      <c r="H10" s="13">
        <f t="shared" si="0"/>
        <v>1479.5867479548358</v>
      </c>
      <c r="I10" s="13"/>
      <c r="J10" s="14"/>
      <c r="K10" s="220"/>
      <c r="L10" s="220"/>
    </row>
    <row r="11" spans="1:12" ht="17.100000000000001" customHeight="1" x14ac:dyDescent="0.2">
      <c r="A11" s="18" t="s">
        <v>4</v>
      </c>
      <c r="B11" s="13">
        <v>1380.2764299999999</v>
      </c>
      <c r="C11" s="13"/>
      <c r="D11" s="14"/>
      <c r="E11" s="13">
        <v>1885.1901900000003</v>
      </c>
      <c r="F11" s="13"/>
      <c r="G11" s="14"/>
      <c r="H11" s="13">
        <f t="shared" si="0"/>
        <v>1365.8062609965746</v>
      </c>
      <c r="I11" s="13"/>
      <c r="J11" s="14"/>
      <c r="K11" s="220"/>
      <c r="L11" s="220"/>
    </row>
    <row r="12" spans="1:12" ht="17.100000000000001" customHeight="1" x14ac:dyDescent="0.2">
      <c r="A12" s="18" t="s">
        <v>5</v>
      </c>
      <c r="B12" s="13">
        <v>1037.33</v>
      </c>
      <c r="C12" s="13"/>
      <c r="D12" s="14"/>
      <c r="E12" s="13">
        <v>1480.7186499999993</v>
      </c>
      <c r="F12" s="13"/>
      <c r="G12" s="14"/>
      <c r="H12" s="13">
        <f t="shared" si="0"/>
        <v>1427.4325913643675</v>
      </c>
      <c r="I12" s="13"/>
      <c r="J12" s="14"/>
      <c r="K12" s="220"/>
      <c r="L12" s="220"/>
    </row>
    <row r="13" spans="1:12" ht="17.100000000000001" customHeight="1" x14ac:dyDescent="0.2">
      <c r="A13" s="18" t="s">
        <v>6</v>
      </c>
      <c r="B13" s="13">
        <v>1257.59572</v>
      </c>
      <c r="C13" s="13"/>
      <c r="D13" s="14"/>
      <c r="E13" s="13">
        <v>1739.4542399999993</v>
      </c>
      <c r="F13" s="13"/>
      <c r="G13" s="14"/>
      <c r="H13" s="13">
        <f t="shared" si="0"/>
        <v>1383.158524108208</v>
      </c>
      <c r="I13" s="13"/>
      <c r="J13" s="14"/>
      <c r="K13" s="220"/>
      <c r="L13" s="220"/>
    </row>
    <row r="14" spans="1:12" ht="17.100000000000001" customHeight="1" x14ac:dyDescent="0.2">
      <c r="A14" s="18" t="s">
        <v>7</v>
      </c>
      <c r="B14" s="13">
        <v>1600.6270300000001</v>
      </c>
      <c r="C14" s="13"/>
      <c r="D14" s="14"/>
      <c r="E14" s="13">
        <v>2237.521639999999</v>
      </c>
      <c r="F14" s="13"/>
      <c r="G14" s="14"/>
      <c r="H14" s="13">
        <f t="shared" si="0"/>
        <v>1397.9031954745878</v>
      </c>
      <c r="I14" s="13"/>
      <c r="J14" s="14"/>
      <c r="K14" s="220"/>
      <c r="L14" s="220"/>
    </row>
    <row r="15" spans="1:12" ht="17.100000000000001" customHeight="1" x14ac:dyDescent="0.2">
      <c r="A15" s="18" t="s">
        <v>8</v>
      </c>
      <c r="B15" s="13">
        <v>790.33717999999999</v>
      </c>
      <c r="C15" s="13"/>
      <c r="D15" s="14"/>
      <c r="E15" s="13">
        <v>1184.8603999999998</v>
      </c>
      <c r="F15" s="13"/>
      <c r="G15" s="14"/>
      <c r="H15" s="13">
        <f t="shared" si="0"/>
        <v>1499.1834244720712</v>
      </c>
      <c r="I15" s="13"/>
      <c r="J15" s="14"/>
      <c r="K15" s="220"/>
      <c r="L15" s="220"/>
    </row>
    <row r="16" spans="1:12" ht="17.100000000000001" customHeight="1" x14ac:dyDescent="0.2">
      <c r="A16" s="18" t="s">
        <v>9</v>
      </c>
      <c r="B16" s="13">
        <v>593.32435999999996</v>
      </c>
      <c r="C16" s="13"/>
      <c r="D16" s="14"/>
      <c r="E16" s="13">
        <v>812.07937000000004</v>
      </c>
      <c r="F16" s="13"/>
      <c r="G16" s="14"/>
      <c r="H16" s="13">
        <f>E16/B16*1000</f>
        <v>1368.6937950769459</v>
      </c>
      <c r="I16" s="13"/>
      <c r="J16" s="14"/>
      <c r="K16" s="220"/>
      <c r="L16" s="220"/>
    </row>
    <row r="17" spans="1:12" ht="17.100000000000001" customHeight="1" x14ac:dyDescent="0.2">
      <c r="A17" s="22" t="s">
        <v>10</v>
      </c>
      <c r="B17" s="20">
        <v>829.57399999999996</v>
      </c>
      <c r="C17" s="13"/>
      <c r="D17" s="14"/>
      <c r="E17" s="20">
        <v>1094.43</v>
      </c>
      <c r="F17" s="13"/>
      <c r="G17" s="14"/>
      <c r="H17" s="13">
        <f t="shared" si="0"/>
        <v>1319.26747945331</v>
      </c>
      <c r="I17" s="13"/>
      <c r="J17" s="14"/>
      <c r="K17" s="220"/>
      <c r="L17" s="220"/>
    </row>
    <row r="18" spans="1:12" ht="17.100000000000001" customHeight="1" x14ac:dyDescent="0.2">
      <c r="A18" s="101" t="s">
        <v>11</v>
      </c>
      <c r="B18" s="102">
        <v>1117.5419999999999</v>
      </c>
      <c r="C18" s="208"/>
      <c r="D18" s="14"/>
      <c r="E18" s="102">
        <v>1625.874</v>
      </c>
      <c r="F18" s="208"/>
      <c r="G18" s="14"/>
      <c r="H18" s="102">
        <f t="shared" si="0"/>
        <v>1454.8661258368813</v>
      </c>
      <c r="I18" s="13"/>
      <c r="J18" s="14"/>
      <c r="K18" s="220"/>
      <c r="L18" s="220"/>
    </row>
    <row r="19" spans="1:12" ht="15.95" customHeight="1" x14ac:dyDescent="0.2">
      <c r="A19" s="42" t="s">
        <v>203</v>
      </c>
      <c r="B19" s="43">
        <f>SUM(B7:B9)</f>
        <v>4410.8450000000003</v>
      </c>
      <c r="C19" s="43">
        <f>SUM(C7:C18)</f>
        <v>4709.1997200000005</v>
      </c>
      <c r="D19" s="44">
        <f>((C19/B19)-1)*100</f>
        <v>6.7641170796072014</v>
      </c>
      <c r="E19" s="43">
        <f>SUM(E7:E9)</f>
        <v>6671.5089999999991</v>
      </c>
      <c r="F19" s="43">
        <f>SUM(F7:F18)</f>
        <v>6199.4295099999999</v>
      </c>
      <c r="G19" s="44">
        <f>((F19/E19)-1)*100</f>
        <v>-7.0760526591510109</v>
      </c>
      <c r="H19" s="113">
        <f>E19/B19*1000</f>
        <v>1512.5240175068493</v>
      </c>
      <c r="I19" s="43">
        <f>F19/C19*1000</f>
        <v>1316.4507514240656</v>
      </c>
      <c r="J19" s="44">
        <f>((I19/H19)-1)*100</f>
        <v>-12.963315875537539</v>
      </c>
      <c r="K19" s="12"/>
    </row>
    <row r="20" spans="1:12" ht="9.75" customHeight="1" x14ac:dyDescent="0.2">
      <c r="A20" s="4" t="s">
        <v>73</v>
      </c>
    </row>
    <row r="21" spans="1:12" ht="9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5" spans="1:12" x14ac:dyDescent="0.2">
      <c r="I25" s="8" t="s">
        <v>168</v>
      </c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B19:C19 E19" formulaRange="1"/>
    <ignoredError sqref="D19" formula="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2"/>
  <sheetViews>
    <sheetView zoomScaleNormal="100" zoomScaleSheetLayoutView="100" workbookViewId="0">
      <selection activeCell="O21" sqref="O21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1" width="11.42578125" style="97"/>
    <col min="22" max="16384" width="11.42578125" style="3"/>
  </cols>
  <sheetData>
    <row r="1" spans="1:20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20" ht="22.5" customHeight="1" x14ac:dyDescent="0.2">
      <c r="A2" s="326" t="s">
        <v>206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20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20" ht="3" customHeight="1" x14ac:dyDescent="0.2">
      <c r="A4" s="209"/>
      <c r="B4" s="40"/>
      <c r="C4" s="40"/>
      <c r="D4" s="40"/>
      <c r="E4" s="40"/>
      <c r="F4" s="40"/>
      <c r="G4" s="40"/>
      <c r="H4" s="40"/>
      <c r="I4" s="40"/>
      <c r="J4" s="40"/>
    </row>
    <row r="5" spans="1:20" ht="23.25" customHeight="1" x14ac:dyDescent="0.2">
      <c r="A5" s="353" t="s">
        <v>63</v>
      </c>
      <c r="B5" s="351" t="s">
        <v>58</v>
      </c>
      <c r="C5" s="360"/>
      <c r="D5" s="361"/>
      <c r="E5" s="351" t="s">
        <v>143</v>
      </c>
      <c r="F5" s="360"/>
      <c r="G5" s="360"/>
      <c r="H5" s="362" t="s">
        <v>144</v>
      </c>
      <c r="I5" s="360"/>
      <c r="J5" s="361"/>
      <c r="L5" s="210" t="s">
        <v>145</v>
      </c>
      <c r="M5" s="210"/>
      <c r="N5" s="210"/>
      <c r="O5" s="210"/>
    </row>
    <row r="6" spans="1:20" ht="15" customHeight="1" x14ac:dyDescent="0.2">
      <c r="A6" s="354"/>
      <c r="B6" s="5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2" t="s">
        <v>14</v>
      </c>
      <c r="M6" s="37"/>
      <c r="N6" s="37"/>
      <c r="O6" s="37"/>
    </row>
    <row r="7" spans="1:20" ht="17.100000000000001" customHeight="1" x14ac:dyDescent="0.2">
      <c r="A7" s="17" t="s">
        <v>0</v>
      </c>
      <c r="B7" s="14">
        <v>0</v>
      </c>
      <c r="C7" s="14">
        <v>0</v>
      </c>
      <c r="D7" s="14" t="s">
        <v>146</v>
      </c>
      <c r="E7" s="14">
        <v>0</v>
      </c>
      <c r="F7" s="14">
        <v>0</v>
      </c>
      <c r="G7" s="14" t="s">
        <v>146</v>
      </c>
      <c r="H7" s="13" t="s">
        <v>146</v>
      </c>
      <c r="I7" s="13" t="s">
        <v>146</v>
      </c>
      <c r="J7" s="14" t="s">
        <v>146</v>
      </c>
      <c r="K7" s="12"/>
      <c r="M7" s="37"/>
      <c r="N7" s="37"/>
      <c r="O7" s="37"/>
      <c r="Q7" s="98"/>
      <c r="R7" s="98"/>
      <c r="S7" s="98"/>
      <c r="T7" s="98"/>
    </row>
    <row r="8" spans="1:20" ht="17.100000000000001" customHeight="1" x14ac:dyDescent="0.2">
      <c r="A8" s="17" t="s">
        <v>1</v>
      </c>
      <c r="B8" s="14">
        <v>0</v>
      </c>
      <c r="C8" s="14">
        <v>0</v>
      </c>
      <c r="D8" s="14" t="s">
        <v>146</v>
      </c>
      <c r="E8" s="14">
        <v>0</v>
      </c>
      <c r="F8" s="14">
        <v>0</v>
      </c>
      <c r="G8" s="14" t="s">
        <v>146</v>
      </c>
      <c r="H8" s="13" t="s">
        <v>146</v>
      </c>
      <c r="I8" s="13" t="s">
        <v>146</v>
      </c>
      <c r="J8" s="14" t="s">
        <v>146</v>
      </c>
      <c r="K8" s="12"/>
      <c r="M8" s="37"/>
      <c r="N8" s="37"/>
      <c r="O8" s="37"/>
      <c r="Q8" s="98"/>
      <c r="R8" s="98"/>
      <c r="S8" s="98"/>
      <c r="T8" s="98"/>
    </row>
    <row r="9" spans="1:20" ht="17.100000000000001" customHeight="1" x14ac:dyDescent="0.2">
      <c r="A9" s="17" t="s">
        <v>2</v>
      </c>
      <c r="B9" s="14">
        <v>0</v>
      </c>
      <c r="C9" s="14">
        <v>0</v>
      </c>
      <c r="D9" s="14" t="s">
        <v>146</v>
      </c>
      <c r="E9" s="14">
        <v>0</v>
      </c>
      <c r="F9" s="14">
        <v>0</v>
      </c>
      <c r="G9" s="14" t="s">
        <v>146</v>
      </c>
      <c r="H9" s="13" t="s">
        <v>146</v>
      </c>
      <c r="I9" s="13" t="s">
        <v>146</v>
      </c>
      <c r="J9" s="14" t="s">
        <v>146</v>
      </c>
      <c r="K9" s="12"/>
      <c r="M9" s="37"/>
      <c r="N9" s="37"/>
      <c r="O9" s="37"/>
      <c r="Q9" s="98"/>
      <c r="R9" s="98"/>
      <c r="S9" s="98"/>
      <c r="T9" s="98"/>
    </row>
    <row r="10" spans="1:20" ht="17.100000000000001" customHeight="1" x14ac:dyDescent="0.2">
      <c r="A10" s="17" t="s">
        <v>3</v>
      </c>
      <c r="B10" s="14">
        <v>0</v>
      </c>
      <c r="C10" s="14"/>
      <c r="D10" s="14"/>
      <c r="E10" s="14">
        <v>0</v>
      </c>
      <c r="F10" s="14"/>
      <c r="G10" s="14"/>
      <c r="H10" s="13" t="s">
        <v>146</v>
      </c>
      <c r="I10" s="13"/>
      <c r="J10" s="14"/>
      <c r="K10" s="12"/>
      <c r="M10" s="37"/>
      <c r="N10" s="37"/>
      <c r="O10" s="37"/>
      <c r="Q10" s="98"/>
      <c r="R10" s="98"/>
      <c r="S10" s="98"/>
      <c r="T10" s="98"/>
    </row>
    <row r="11" spans="1:20" ht="17.100000000000001" customHeight="1" x14ac:dyDescent="0.2">
      <c r="A11" s="18" t="s">
        <v>4</v>
      </c>
      <c r="B11" s="14">
        <v>0</v>
      </c>
      <c r="C11" s="14"/>
      <c r="D11" s="14"/>
      <c r="E11" s="14">
        <v>0</v>
      </c>
      <c r="F11" s="14"/>
      <c r="G11" s="14"/>
      <c r="H11" s="13" t="s">
        <v>146</v>
      </c>
      <c r="I11" s="13"/>
      <c r="J11" s="14"/>
      <c r="K11" s="12"/>
      <c r="L11" s="97">
        <v>4084.36</v>
      </c>
      <c r="Q11" s="98"/>
      <c r="R11" s="98"/>
      <c r="S11" s="98"/>
      <c r="T11" s="98"/>
    </row>
    <row r="12" spans="1:20" ht="17.100000000000001" customHeight="1" x14ac:dyDescent="0.2">
      <c r="A12" s="18" t="s">
        <v>5</v>
      </c>
      <c r="B12" s="14">
        <v>0</v>
      </c>
      <c r="C12" s="14"/>
      <c r="D12" s="14"/>
      <c r="E12" s="14">
        <v>0</v>
      </c>
      <c r="F12" s="14"/>
      <c r="G12" s="14"/>
      <c r="H12" s="13" t="s">
        <v>146</v>
      </c>
      <c r="I12" s="13"/>
      <c r="J12" s="14"/>
      <c r="K12" s="12"/>
      <c r="L12" s="97">
        <v>2016087.8709999996</v>
      </c>
      <c r="N12" s="99"/>
      <c r="O12" s="99"/>
      <c r="Q12" s="98"/>
      <c r="R12" s="98"/>
      <c r="S12" s="98"/>
      <c r="T12" s="98"/>
    </row>
    <row r="13" spans="1:20" ht="17.100000000000001" customHeight="1" x14ac:dyDescent="0.2">
      <c r="A13" s="18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146</v>
      </c>
      <c r="I13" s="13"/>
      <c r="J13" s="14"/>
      <c r="K13" s="12"/>
      <c r="L13" s="97">
        <v>2391602.6199999996</v>
      </c>
      <c r="Q13" s="98"/>
      <c r="R13" s="98"/>
      <c r="S13" s="98"/>
      <c r="T13" s="98"/>
    </row>
    <row r="14" spans="1:20" ht="17.100000000000001" customHeight="1" x14ac:dyDescent="0.2">
      <c r="A14" s="18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146</v>
      </c>
      <c r="I14" s="13"/>
      <c r="J14" s="14"/>
      <c r="K14" s="12"/>
      <c r="L14" s="97">
        <v>3171764.2880000002</v>
      </c>
      <c r="O14" s="37"/>
      <c r="Q14" s="98"/>
      <c r="S14" s="98"/>
    </row>
    <row r="15" spans="1:20" ht="17.100000000000001" customHeight="1" x14ac:dyDescent="0.2">
      <c r="A15" s="18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146</v>
      </c>
      <c r="I15" s="13"/>
      <c r="J15" s="14"/>
      <c r="K15" s="12"/>
      <c r="L15" s="97">
        <v>3033658.453999999</v>
      </c>
      <c r="Q15" s="98"/>
      <c r="S15" s="98"/>
    </row>
    <row r="16" spans="1:20" ht="17.100000000000001" customHeight="1" x14ac:dyDescent="0.2">
      <c r="A16" s="18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146</v>
      </c>
      <c r="I16" s="13"/>
      <c r="J16" s="14"/>
      <c r="K16" s="12"/>
      <c r="L16" s="97">
        <v>3322170.1710000001</v>
      </c>
      <c r="Q16" s="98"/>
      <c r="S16" s="98"/>
    </row>
    <row r="17" spans="1:21" ht="17.100000000000001" customHeight="1" x14ac:dyDescent="0.2">
      <c r="A17" s="22" t="s">
        <v>10</v>
      </c>
      <c r="B17" s="21">
        <v>0</v>
      </c>
      <c r="C17" s="14"/>
      <c r="D17" s="14"/>
      <c r="E17" s="14">
        <v>0</v>
      </c>
      <c r="F17" s="14"/>
      <c r="G17" s="14"/>
      <c r="H17" s="13" t="s">
        <v>146</v>
      </c>
      <c r="I17" s="13"/>
      <c r="J17" s="14"/>
      <c r="K17" s="12"/>
      <c r="L17" s="97">
        <v>2868836.2840000005</v>
      </c>
      <c r="Q17" s="98"/>
      <c r="S17" s="98"/>
    </row>
    <row r="18" spans="1:21" ht="17.100000000000001" customHeight="1" x14ac:dyDescent="0.2">
      <c r="A18" s="22" t="s">
        <v>11</v>
      </c>
      <c r="B18" s="21">
        <v>0</v>
      </c>
      <c r="C18" s="14"/>
      <c r="D18" s="14"/>
      <c r="E18" s="14">
        <v>0</v>
      </c>
      <c r="F18" s="14"/>
      <c r="G18" s="14"/>
      <c r="H18" s="13" t="s">
        <v>146</v>
      </c>
      <c r="I18" s="13"/>
      <c r="J18" s="14"/>
      <c r="K18" s="12"/>
      <c r="L18" s="97">
        <v>2134626.1029999997</v>
      </c>
      <c r="Q18" s="98"/>
      <c r="S18" s="98"/>
    </row>
    <row r="19" spans="1:21" ht="15.95" customHeight="1" x14ac:dyDescent="0.2">
      <c r="A19" s="42" t="s">
        <v>203</v>
      </c>
      <c r="B19" s="45">
        <f>SUM(B7:B9)</f>
        <v>0</v>
      </c>
      <c r="C19" s="45">
        <f>SUM(C7:C18)</f>
        <v>0</v>
      </c>
      <c r="D19" s="44" t="s">
        <v>146</v>
      </c>
      <c r="E19" s="45">
        <f>SUM(E7:E9)</f>
        <v>0</v>
      </c>
      <c r="F19" s="45">
        <f>SUM(F7:F18)</f>
        <v>0</v>
      </c>
      <c r="G19" s="44" t="s">
        <v>146</v>
      </c>
      <c r="H19" s="45" t="s">
        <v>146</v>
      </c>
      <c r="I19" s="45" t="s">
        <v>146</v>
      </c>
      <c r="J19" s="44" t="s">
        <v>146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9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  <c r="Q21" s="98"/>
      <c r="S21" s="98"/>
    </row>
    <row r="22" spans="1:21" x14ac:dyDescent="0.2">
      <c r="Q22" s="98"/>
      <c r="S22" s="98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E19 B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</sheetPr>
  <dimension ref="A1:T24"/>
  <sheetViews>
    <sheetView showGridLines="0" zoomScaleNormal="100" zoomScaleSheetLayoutView="100" workbookViewId="0">
      <selection activeCell="H32" sqref="H32"/>
    </sheetView>
  </sheetViews>
  <sheetFormatPr baseColWidth="10" defaultRowHeight="12.75" x14ac:dyDescent="0.2"/>
  <cols>
    <col min="1" max="1" width="8.5703125" style="3" customWidth="1"/>
    <col min="2" max="16" width="5.85546875" style="3" customWidth="1"/>
    <col min="17" max="17" width="16.7109375" style="3" bestFit="1" customWidth="1"/>
    <col min="18" max="16384" width="11.42578125" style="3"/>
  </cols>
  <sheetData>
    <row r="1" spans="1:20" x14ac:dyDescent="0.2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</row>
    <row r="2" spans="1:20" ht="15" customHeight="1" x14ac:dyDescent="0.2">
      <c r="A2" s="326" t="s">
        <v>197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0" ht="12" customHeight="1" x14ac:dyDescent="0.2">
      <c r="A3" s="327" t="s">
        <v>16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 ht="6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0" ht="17.100000000000001" customHeight="1" x14ac:dyDescent="0.2">
      <c r="A5" s="328" t="s">
        <v>63</v>
      </c>
      <c r="B5" s="330" t="s">
        <v>20</v>
      </c>
      <c r="C5" s="330"/>
      <c r="D5" s="330"/>
      <c r="E5" s="331" t="s">
        <v>17</v>
      </c>
      <c r="F5" s="330"/>
      <c r="G5" s="332"/>
      <c r="H5" s="330" t="s">
        <v>18</v>
      </c>
      <c r="I5" s="330"/>
      <c r="J5" s="330"/>
      <c r="K5" s="331" t="s">
        <v>65</v>
      </c>
      <c r="L5" s="330"/>
      <c r="M5" s="332"/>
      <c r="N5" s="330" t="s">
        <v>122</v>
      </c>
      <c r="O5" s="330"/>
      <c r="P5" s="332"/>
    </row>
    <row r="6" spans="1:20" ht="17.100000000000001" customHeight="1" x14ac:dyDescent="0.2">
      <c r="A6" s="329"/>
      <c r="B6" s="74" t="s">
        <v>174</v>
      </c>
      <c r="C6" s="74" t="s">
        <v>183</v>
      </c>
      <c r="D6" s="46" t="s">
        <v>14</v>
      </c>
      <c r="E6" s="74" t="s">
        <v>174</v>
      </c>
      <c r="F6" s="74" t="s">
        <v>183</v>
      </c>
      <c r="G6" s="47" t="s">
        <v>14</v>
      </c>
      <c r="H6" s="74" t="s">
        <v>174</v>
      </c>
      <c r="I6" s="74" t="s">
        <v>183</v>
      </c>
      <c r="J6" s="46" t="s">
        <v>14</v>
      </c>
      <c r="K6" s="74" t="s">
        <v>174</v>
      </c>
      <c r="L6" s="74" t="s">
        <v>183</v>
      </c>
      <c r="M6" s="47" t="s">
        <v>14</v>
      </c>
      <c r="N6" s="74" t="s">
        <v>174</v>
      </c>
      <c r="O6" s="74" t="s">
        <v>183</v>
      </c>
      <c r="P6" s="47" t="s">
        <v>14</v>
      </c>
    </row>
    <row r="7" spans="1:20" ht="17.100000000000001" customHeight="1" x14ac:dyDescent="0.2">
      <c r="A7" s="17" t="s">
        <v>0</v>
      </c>
      <c r="B7" s="293">
        <v>176.00648188205474</v>
      </c>
      <c r="C7" s="293">
        <v>173.26203187804876</v>
      </c>
      <c r="D7" s="24">
        <f>+((C7/B7)-1)*100</f>
        <v>-1.5592891663189334</v>
      </c>
      <c r="E7" s="293">
        <v>164.18895211332875</v>
      </c>
      <c r="F7" s="293">
        <v>161.70652536585365</v>
      </c>
      <c r="G7" s="24">
        <f>+((F7/E7)-1)*100</f>
        <v>-1.5119328770437868</v>
      </c>
      <c r="H7" s="294">
        <v>3.3663938654463865</v>
      </c>
      <c r="I7" s="294">
        <v>3.1373513414634147</v>
      </c>
      <c r="J7" s="24">
        <f>+((I7/H7)-1)*100</f>
        <v>-6.803794598544421</v>
      </c>
      <c r="K7" s="24">
        <v>4.0061249767619014</v>
      </c>
      <c r="L7" s="24">
        <v>3.9477757317073174</v>
      </c>
      <c r="M7" s="24">
        <f>+((L7/K7)-1)*100</f>
        <v>-1.4565008678722458</v>
      </c>
      <c r="N7" s="293">
        <v>4.4450109265177087</v>
      </c>
      <c r="O7" s="293">
        <v>4.4703794390243914</v>
      </c>
      <c r="P7" s="24">
        <f>+((O7/N7)-1)*100</f>
        <v>0.57071878845877944</v>
      </c>
      <c r="Q7" s="296"/>
      <c r="R7" s="296"/>
    </row>
    <row r="8" spans="1:20" ht="17.100000000000001" customHeight="1" x14ac:dyDescent="0.2">
      <c r="A8" s="17" t="s">
        <v>1</v>
      </c>
      <c r="B8" s="293">
        <v>159.30588479564676</v>
      </c>
      <c r="C8" s="293">
        <v>155.63033575721133</v>
      </c>
      <c r="D8" s="24">
        <f>+((C8/B8)-1)*100</f>
        <v>-2.3072274091759604</v>
      </c>
      <c r="E8" s="293">
        <v>148.39574564520609</v>
      </c>
      <c r="F8" s="293">
        <v>144.86075695121954</v>
      </c>
      <c r="G8" s="24">
        <f>+((F8/E8)-1)*100</f>
        <v>-2.3821361445483857</v>
      </c>
      <c r="H8" s="294">
        <v>2.7400874146341465</v>
      </c>
      <c r="I8" s="294">
        <v>2.5583286107317078</v>
      </c>
      <c r="J8" s="24">
        <f>+((I8/H8)-1)*100</f>
        <v>-6.6333213652859708</v>
      </c>
      <c r="K8" s="24">
        <v>3.6972673817261752</v>
      </c>
      <c r="L8" s="24">
        <v>3.7162956097560977</v>
      </c>
      <c r="M8" s="24">
        <f>+((L8/K8)-1)*100</f>
        <v>0.51465653049520554</v>
      </c>
      <c r="N8" s="293">
        <v>4.4727843540803462</v>
      </c>
      <c r="O8" s="293">
        <v>4.4949545855040016</v>
      </c>
      <c r="P8" s="24">
        <f>+((O8/N8)-1)*100</f>
        <v>0.49566958003308681</v>
      </c>
      <c r="Q8" s="296"/>
      <c r="R8" s="296"/>
      <c r="S8" s="31"/>
      <c r="T8" s="31"/>
    </row>
    <row r="9" spans="1:20" ht="17.100000000000001" customHeight="1" x14ac:dyDescent="0.2">
      <c r="A9" s="17" t="s">
        <v>2</v>
      </c>
      <c r="B9" s="293">
        <v>170.38407732779089</v>
      </c>
      <c r="C9" s="293"/>
      <c r="D9" s="24"/>
      <c r="E9" s="293">
        <v>159.71252667441061</v>
      </c>
      <c r="F9" s="293"/>
      <c r="G9" s="24"/>
      <c r="H9" s="294">
        <v>2.1807071219512149</v>
      </c>
      <c r="I9" s="294"/>
      <c r="J9" s="24"/>
      <c r="K9" s="24">
        <v>3.7799011614875684</v>
      </c>
      <c r="L9" s="24"/>
      <c r="M9" s="24"/>
      <c r="N9" s="293">
        <v>4.7109423699415025</v>
      </c>
      <c r="O9" s="293"/>
      <c r="P9" s="24"/>
      <c r="Q9" s="296"/>
      <c r="R9" s="296"/>
    </row>
    <row r="10" spans="1:20" ht="17.100000000000001" customHeight="1" x14ac:dyDescent="0.2">
      <c r="A10" s="17" t="s">
        <v>3</v>
      </c>
      <c r="B10" s="293">
        <v>183.48279495168217</v>
      </c>
      <c r="C10" s="293"/>
      <c r="D10" s="24"/>
      <c r="E10" s="293">
        <v>173.88635576162818</v>
      </c>
      <c r="F10" s="293"/>
      <c r="G10" s="24"/>
      <c r="H10" s="293">
        <v>1.563820487804878</v>
      </c>
      <c r="I10" s="293"/>
      <c r="J10" s="24"/>
      <c r="K10" s="24">
        <v>3.6661734408866118</v>
      </c>
      <c r="L10" s="24"/>
      <c r="M10" s="24"/>
      <c r="N10" s="293">
        <v>4.3664452613624789</v>
      </c>
      <c r="O10" s="293"/>
      <c r="P10" s="24"/>
      <c r="Q10" s="296"/>
      <c r="R10" s="296"/>
    </row>
    <row r="11" spans="1:20" ht="17.100000000000001" customHeight="1" x14ac:dyDescent="0.2">
      <c r="A11" s="18" t="s">
        <v>4</v>
      </c>
      <c r="B11" s="293">
        <v>183.29841296928942</v>
      </c>
      <c r="C11" s="293"/>
      <c r="D11" s="24"/>
      <c r="E11" s="294">
        <v>173.94320343658123</v>
      </c>
      <c r="F11" s="294"/>
      <c r="G11" s="24"/>
      <c r="H11" s="294">
        <v>1.148480780487805</v>
      </c>
      <c r="I11" s="294"/>
      <c r="J11" s="24"/>
      <c r="K11" s="24">
        <v>3.4698079264492221</v>
      </c>
      <c r="L11" s="24"/>
      <c r="M11" s="24"/>
      <c r="N11" s="293">
        <v>4.7369208257711506</v>
      </c>
      <c r="O11" s="293"/>
      <c r="P11" s="24"/>
      <c r="Q11" s="296"/>
      <c r="R11" s="296"/>
      <c r="S11" s="291"/>
      <c r="T11" s="32"/>
    </row>
    <row r="12" spans="1:20" ht="17.100000000000001" customHeight="1" x14ac:dyDescent="0.2">
      <c r="A12" s="18" t="s">
        <v>5</v>
      </c>
      <c r="B12" s="293">
        <v>182.55699170644169</v>
      </c>
      <c r="C12" s="293"/>
      <c r="D12" s="24"/>
      <c r="E12" s="294">
        <v>171.43486740128023</v>
      </c>
      <c r="F12" s="294"/>
      <c r="G12" s="24"/>
      <c r="H12" s="294">
        <v>2.6790736604840739</v>
      </c>
      <c r="I12" s="294"/>
      <c r="J12" s="24"/>
      <c r="K12" s="34">
        <v>3.6736181802714256</v>
      </c>
      <c r="L12" s="34"/>
      <c r="M12" s="24"/>
      <c r="N12" s="294">
        <v>4.7694324644059582</v>
      </c>
      <c r="O12" s="293"/>
      <c r="P12" s="24"/>
      <c r="Q12" s="296"/>
      <c r="R12" s="296"/>
      <c r="S12" s="31"/>
      <c r="T12" s="31"/>
    </row>
    <row r="13" spans="1:20" s="37" customFormat="1" ht="17.100000000000001" customHeight="1" x14ac:dyDescent="0.2">
      <c r="A13" s="36" t="s">
        <v>6</v>
      </c>
      <c r="B13" s="293">
        <v>190.19186378231768</v>
      </c>
      <c r="C13" s="293"/>
      <c r="D13" s="24"/>
      <c r="E13" s="294">
        <v>177.73531334268296</v>
      </c>
      <c r="F13" s="294"/>
      <c r="G13" s="24"/>
      <c r="H13" s="294">
        <v>3.1375941642682919</v>
      </c>
      <c r="I13" s="294"/>
      <c r="J13" s="24"/>
      <c r="K13" s="34">
        <v>3.7936675402439031</v>
      </c>
      <c r="L13" s="34"/>
      <c r="M13" s="24"/>
      <c r="N13" s="294">
        <v>5.5252887351225359</v>
      </c>
      <c r="O13" s="294"/>
      <c r="P13" s="24"/>
      <c r="Q13" s="296"/>
      <c r="R13" s="296"/>
    </row>
    <row r="14" spans="1:20" ht="17.100000000000001" customHeight="1" x14ac:dyDescent="0.2">
      <c r="A14" s="36" t="s">
        <v>7</v>
      </c>
      <c r="B14" s="293">
        <v>182.7999569706503</v>
      </c>
      <c r="C14" s="293"/>
      <c r="D14" s="24"/>
      <c r="E14" s="294">
        <v>171.32651195536585</v>
      </c>
      <c r="F14" s="294"/>
      <c r="G14" s="24"/>
      <c r="H14" s="294">
        <v>2.3133708556709398</v>
      </c>
      <c r="I14" s="294"/>
      <c r="J14" s="24"/>
      <c r="K14" s="34">
        <v>3.8551031834900762</v>
      </c>
      <c r="L14" s="34"/>
      <c r="M14" s="24"/>
      <c r="N14" s="294">
        <v>5.3049709761234256</v>
      </c>
      <c r="O14" s="294"/>
      <c r="P14" s="24"/>
      <c r="Q14" s="296"/>
      <c r="R14" s="296"/>
    </row>
    <row r="15" spans="1:20" ht="17.100000000000001" customHeight="1" x14ac:dyDescent="0.2">
      <c r="A15" s="18" t="s">
        <v>8</v>
      </c>
      <c r="B15" s="293">
        <v>182.27061166097562</v>
      </c>
      <c r="C15" s="293"/>
      <c r="D15" s="24"/>
      <c r="E15" s="293">
        <v>169.22412158536585</v>
      </c>
      <c r="F15" s="293"/>
      <c r="G15" s="24"/>
      <c r="H15" s="294">
        <v>3.5303477390243905</v>
      </c>
      <c r="I15" s="294"/>
      <c r="J15" s="24"/>
      <c r="K15" s="24">
        <v>4.1058883853658541</v>
      </c>
      <c r="L15" s="24"/>
      <c r="M15" s="24"/>
      <c r="N15" s="293">
        <v>5.410253951219512</v>
      </c>
      <c r="O15" s="293"/>
      <c r="P15" s="24"/>
      <c r="Q15" s="296"/>
      <c r="R15" s="296"/>
    </row>
    <row r="16" spans="1:20" ht="17.100000000000001" customHeight="1" x14ac:dyDescent="0.2">
      <c r="A16" s="18" t="s">
        <v>9</v>
      </c>
      <c r="B16" s="293">
        <v>186.48932712073173</v>
      </c>
      <c r="C16" s="293"/>
      <c r="D16" s="24"/>
      <c r="E16" s="293">
        <v>173.39054619231709</v>
      </c>
      <c r="F16" s="293"/>
      <c r="G16" s="24"/>
      <c r="H16" s="294">
        <v>4.103590243902433</v>
      </c>
      <c r="I16" s="294"/>
      <c r="J16" s="24"/>
      <c r="K16" s="24">
        <v>4.3424033674390241</v>
      </c>
      <c r="L16" s="24"/>
      <c r="M16" s="24"/>
      <c r="N16" s="293">
        <v>4.6527873170731704</v>
      </c>
      <c r="O16" s="293"/>
      <c r="P16" s="24"/>
      <c r="Q16" s="296"/>
      <c r="R16" s="296"/>
    </row>
    <row r="17" spans="1:20" ht="17.100000000000001" customHeight="1" x14ac:dyDescent="0.2">
      <c r="A17" s="18" t="s">
        <v>10</v>
      </c>
      <c r="B17" s="293">
        <v>178.15507757312716</v>
      </c>
      <c r="C17" s="293"/>
      <c r="D17" s="24"/>
      <c r="E17" s="293">
        <v>166.18405873579761</v>
      </c>
      <c r="F17" s="293"/>
      <c r="G17" s="24"/>
      <c r="H17" s="294">
        <v>3.0053591105463409</v>
      </c>
      <c r="I17" s="294"/>
      <c r="J17" s="24"/>
      <c r="K17" s="24">
        <v>4.1490464182466145</v>
      </c>
      <c r="L17" s="24"/>
      <c r="M17" s="24"/>
      <c r="N17" s="293">
        <v>4.8166133085365859</v>
      </c>
      <c r="O17" s="293"/>
      <c r="P17" s="24"/>
      <c r="Q17" s="296"/>
      <c r="R17" s="296"/>
    </row>
    <row r="18" spans="1:20" ht="17.100000000000001" customHeight="1" x14ac:dyDescent="0.2">
      <c r="A18" s="22" t="s">
        <v>11</v>
      </c>
      <c r="B18" s="293">
        <v>190.60043259133715</v>
      </c>
      <c r="C18" s="293"/>
      <c r="D18" s="24"/>
      <c r="E18" s="24">
        <v>177.94963658536582</v>
      </c>
      <c r="F18" s="24"/>
      <c r="G18" s="24"/>
      <c r="H18" s="34">
        <v>3.2975671951219514</v>
      </c>
      <c r="I18" s="34"/>
      <c r="J18" s="24"/>
      <c r="K18" s="24">
        <v>4.2151123657273999</v>
      </c>
      <c r="L18" s="24"/>
      <c r="M18" s="24"/>
      <c r="N18" s="24">
        <v>5.1381164451219519</v>
      </c>
      <c r="O18" s="24"/>
      <c r="P18" s="24"/>
      <c r="Q18" s="296"/>
      <c r="R18" s="296"/>
    </row>
    <row r="19" spans="1:20" ht="17.100000000000001" customHeight="1" x14ac:dyDescent="0.2">
      <c r="A19" s="92" t="s">
        <v>129</v>
      </c>
      <c r="B19" s="45">
        <f>SUM(B7:B8)</f>
        <v>335.3123666777015</v>
      </c>
      <c r="C19" s="45">
        <f>SUM(C7:C18)</f>
        <v>328.89236763526009</v>
      </c>
      <c r="D19" s="206">
        <f>((C19/B19)-1)*100</f>
        <v>-1.914632348950096</v>
      </c>
      <c r="E19" s="45">
        <f>SUM(E7:E8)</f>
        <v>312.58469775853484</v>
      </c>
      <c r="F19" s="45">
        <f>SUM(F7:F18)</f>
        <v>306.56728231707319</v>
      </c>
      <c r="G19" s="206">
        <f>((F19/E19)-1)*100</f>
        <v>-1.925051189201199</v>
      </c>
      <c r="H19" s="45">
        <f>SUM(H7:H8)</f>
        <v>6.1064812800805335</v>
      </c>
      <c r="I19" s="45">
        <f>SUM(I7:I18)</f>
        <v>5.6956799521951229</v>
      </c>
      <c r="J19" s="206">
        <f>((I19/H19)-1)*100</f>
        <v>-6.727300208476084</v>
      </c>
      <c r="K19" s="45">
        <f>SUM(K7:K8)</f>
        <v>7.7033923584880766</v>
      </c>
      <c r="L19" s="45">
        <f>SUM(L7:L18)</f>
        <v>7.6640713414634156</v>
      </c>
      <c r="M19" s="206">
        <f>((L19/K19)-1)*100</f>
        <v>-0.51043767725701406</v>
      </c>
      <c r="N19" s="45">
        <f>SUM(N7:N8)</f>
        <v>8.9177952805980549</v>
      </c>
      <c r="O19" s="45">
        <f>SUM(O7:O18)</f>
        <v>8.9653340245283921</v>
      </c>
      <c r="P19" s="206">
        <f>((O19/N19)-1)*100</f>
        <v>0.53307731826681692</v>
      </c>
    </row>
    <row r="20" spans="1:20" ht="9.75" customHeight="1" x14ac:dyDescent="0.2">
      <c r="A20" s="62" t="s">
        <v>118</v>
      </c>
    </row>
    <row r="21" spans="1:20" ht="9.75" customHeight="1" x14ac:dyDescent="0.2">
      <c r="A21" s="3" t="s">
        <v>123</v>
      </c>
    </row>
    <row r="22" spans="1:20" ht="9" customHeight="1" x14ac:dyDescent="0.2">
      <c r="A22" s="27" t="s">
        <v>23</v>
      </c>
      <c r="B22" s="26"/>
      <c r="C22" s="26"/>
      <c r="D22" s="26"/>
      <c r="E22" s="26"/>
      <c r="F22" s="26"/>
      <c r="G22" s="26"/>
      <c r="H22" s="26"/>
      <c r="I22" s="28"/>
      <c r="J22" s="26"/>
      <c r="K22" s="26"/>
      <c r="L22" s="26"/>
      <c r="M22" s="26"/>
      <c r="N22" s="26"/>
      <c r="O22" s="26"/>
      <c r="P22" s="26"/>
      <c r="Q22" s="33"/>
      <c r="R22" s="33"/>
      <c r="S22" s="33"/>
      <c r="T22" s="33"/>
    </row>
    <row r="23" spans="1:20" ht="8.1" customHeight="1" x14ac:dyDescent="0.2">
      <c r="A23" s="1"/>
      <c r="G23" s="11"/>
      <c r="I23" s="12"/>
    </row>
    <row r="24" spans="1:20" ht="8.1" customHeight="1" x14ac:dyDescent="0.2">
      <c r="A24" s="1"/>
      <c r="G24" s="11"/>
      <c r="I24" s="12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B19:N19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3"/>
  <sheetViews>
    <sheetView zoomScaleNormal="100" zoomScaleSheetLayoutView="100" workbookViewId="0">
      <selection activeCell="O21" sqref="O21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2" width="11.42578125" style="97"/>
    <col min="23" max="16384" width="11.42578125" style="3"/>
  </cols>
  <sheetData>
    <row r="1" spans="1:20" x14ac:dyDescent="0.2">
      <c r="A1" s="333"/>
      <c r="B1" s="333"/>
      <c r="C1" s="333"/>
      <c r="D1" s="333"/>
      <c r="E1" s="333"/>
      <c r="F1" s="333"/>
      <c r="G1" s="333"/>
      <c r="H1" s="333"/>
      <c r="I1" s="333"/>
      <c r="J1" s="333"/>
    </row>
    <row r="2" spans="1:20" ht="23.25" customHeight="1" x14ac:dyDescent="0.2">
      <c r="A2" s="326" t="s">
        <v>207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20" ht="10.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</row>
    <row r="4" spans="1:20" ht="3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20" ht="23.25" customHeight="1" x14ac:dyDescent="0.2">
      <c r="A5" s="364" t="s">
        <v>63</v>
      </c>
      <c r="B5" s="362" t="s">
        <v>58</v>
      </c>
      <c r="C5" s="360"/>
      <c r="D5" s="361"/>
      <c r="E5" s="351" t="s">
        <v>143</v>
      </c>
      <c r="F5" s="360"/>
      <c r="G5" s="361"/>
      <c r="H5" s="351" t="s">
        <v>144</v>
      </c>
      <c r="I5" s="360"/>
      <c r="J5" s="361"/>
    </row>
    <row r="6" spans="1:20" ht="15" customHeight="1" x14ac:dyDescent="0.2">
      <c r="A6" s="365"/>
      <c r="B6" s="310" t="s">
        <v>173</v>
      </c>
      <c r="C6" s="50" t="s">
        <v>177</v>
      </c>
      <c r="D6" s="52" t="s">
        <v>14</v>
      </c>
      <c r="E6" s="50" t="s">
        <v>173</v>
      </c>
      <c r="F6" s="50" t="s">
        <v>177</v>
      </c>
      <c r="G6" s="52" t="s">
        <v>14</v>
      </c>
      <c r="H6" s="50" t="s">
        <v>173</v>
      </c>
      <c r="I6" s="50" t="s">
        <v>177</v>
      </c>
      <c r="J6" s="51" t="s">
        <v>14</v>
      </c>
    </row>
    <row r="7" spans="1:20" ht="17.100000000000001" customHeight="1" x14ac:dyDescent="0.2">
      <c r="A7" s="17" t="s">
        <v>0</v>
      </c>
      <c r="B7" s="14">
        <v>0</v>
      </c>
      <c r="C7" s="14">
        <v>0</v>
      </c>
      <c r="D7" s="14" t="s">
        <v>146</v>
      </c>
      <c r="E7" s="14">
        <v>0</v>
      </c>
      <c r="F7" s="14">
        <v>0</v>
      </c>
      <c r="G7" s="14" t="s">
        <v>146</v>
      </c>
      <c r="H7" s="13" t="s">
        <v>146</v>
      </c>
      <c r="I7" s="13" t="s">
        <v>146</v>
      </c>
      <c r="J7" s="14" t="s">
        <v>146</v>
      </c>
      <c r="K7" s="12"/>
      <c r="L7" s="211"/>
      <c r="M7" s="98"/>
      <c r="N7" s="212"/>
      <c r="O7" s="212"/>
      <c r="Q7" s="98"/>
      <c r="R7" s="98"/>
      <c r="S7" s="98"/>
      <c r="T7" s="98"/>
    </row>
    <row r="8" spans="1:20" ht="17.100000000000001" customHeight="1" x14ac:dyDescent="0.2">
      <c r="A8" s="17" t="s">
        <v>1</v>
      </c>
      <c r="B8" s="14">
        <v>0</v>
      </c>
      <c r="C8" s="14">
        <v>0</v>
      </c>
      <c r="D8" s="14" t="s">
        <v>146</v>
      </c>
      <c r="E8" s="14">
        <v>0</v>
      </c>
      <c r="F8" s="14">
        <v>0</v>
      </c>
      <c r="G8" s="14" t="s">
        <v>146</v>
      </c>
      <c r="H8" s="13" t="s">
        <v>146</v>
      </c>
      <c r="I8" s="13" t="s">
        <v>146</v>
      </c>
      <c r="J8" s="14" t="s">
        <v>146</v>
      </c>
      <c r="K8" s="12"/>
      <c r="L8" s="211"/>
      <c r="M8" s="98"/>
      <c r="N8" s="212"/>
      <c r="O8" s="212"/>
      <c r="Q8" s="98"/>
      <c r="R8" s="98"/>
      <c r="S8" s="98"/>
      <c r="T8" s="98"/>
    </row>
    <row r="9" spans="1:20" ht="17.100000000000001" customHeight="1" x14ac:dyDescent="0.2">
      <c r="A9" s="17" t="s">
        <v>2</v>
      </c>
      <c r="B9" s="14">
        <v>0</v>
      </c>
      <c r="C9" s="14">
        <v>0</v>
      </c>
      <c r="D9" s="14" t="s">
        <v>146</v>
      </c>
      <c r="E9" s="14">
        <v>0</v>
      </c>
      <c r="F9" s="14">
        <v>0</v>
      </c>
      <c r="G9" s="14" t="s">
        <v>146</v>
      </c>
      <c r="H9" s="13" t="s">
        <v>146</v>
      </c>
      <c r="I9" s="13" t="s">
        <v>146</v>
      </c>
      <c r="J9" s="14" t="s">
        <v>146</v>
      </c>
      <c r="K9" s="12"/>
      <c r="L9" s="211"/>
      <c r="M9" s="98"/>
      <c r="N9" s="212"/>
      <c r="O9" s="212"/>
      <c r="Q9" s="98"/>
      <c r="R9" s="98"/>
      <c r="S9" s="98"/>
      <c r="T9" s="98"/>
    </row>
    <row r="10" spans="1:20" ht="17.100000000000001" customHeight="1" x14ac:dyDescent="0.2">
      <c r="A10" s="17" t="s">
        <v>3</v>
      </c>
      <c r="B10" s="14">
        <v>0</v>
      </c>
      <c r="C10" s="14"/>
      <c r="D10" s="14"/>
      <c r="E10" s="14">
        <v>0</v>
      </c>
      <c r="F10" s="14"/>
      <c r="G10" s="14"/>
      <c r="H10" s="13" t="s">
        <v>146</v>
      </c>
      <c r="I10" s="13"/>
      <c r="J10" s="14"/>
      <c r="K10" s="12"/>
      <c r="L10" s="211"/>
      <c r="M10" s="98"/>
      <c r="N10" s="212"/>
      <c r="O10" s="212"/>
      <c r="Q10" s="98"/>
      <c r="R10" s="98"/>
      <c r="S10" s="98"/>
      <c r="T10" s="98"/>
    </row>
    <row r="11" spans="1:20" ht="17.100000000000001" customHeight="1" x14ac:dyDescent="0.2">
      <c r="A11" s="18" t="s">
        <v>4</v>
      </c>
      <c r="B11" s="14">
        <v>0</v>
      </c>
      <c r="C11" s="14"/>
      <c r="D11" s="14"/>
      <c r="E11" s="14">
        <v>0</v>
      </c>
      <c r="F11" s="14"/>
      <c r="G11" s="14"/>
      <c r="H11" s="13" t="s">
        <v>146</v>
      </c>
      <c r="I11" s="13"/>
      <c r="J11" s="14"/>
      <c r="K11" s="12"/>
      <c r="L11" s="211"/>
      <c r="M11" s="98"/>
      <c r="N11" s="212"/>
      <c r="O11" s="212"/>
      <c r="Q11" s="98"/>
      <c r="R11" s="98"/>
      <c r="S11" s="98"/>
      <c r="T11" s="98"/>
    </row>
    <row r="12" spans="1:20" ht="17.100000000000001" customHeight="1" x14ac:dyDescent="0.2">
      <c r="A12" s="18" t="s">
        <v>5</v>
      </c>
      <c r="B12" s="14">
        <v>0</v>
      </c>
      <c r="C12" s="14"/>
      <c r="D12" s="14"/>
      <c r="E12" s="14">
        <v>0</v>
      </c>
      <c r="F12" s="14"/>
      <c r="G12" s="14"/>
      <c r="H12" s="13" t="s">
        <v>146</v>
      </c>
      <c r="I12" s="13"/>
      <c r="J12" s="14"/>
      <c r="K12" s="12"/>
      <c r="L12" s="211"/>
      <c r="M12" s="98"/>
      <c r="N12" s="212"/>
      <c r="O12" s="212"/>
      <c r="Q12" s="98"/>
      <c r="R12" s="98"/>
      <c r="S12" s="98"/>
      <c r="T12" s="98"/>
    </row>
    <row r="13" spans="1:20" ht="17.100000000000001" customHeight="1" x14ac:dyDescent="0.2">
      <c r="A13" s="18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146</v>
      </c>
      <c r="I13" s="13"/>
      <c r="J13" s="14"/>
      <c r="K13" s="12"/>
      <c r="L13" s="211"/>
      <c r="M13" s="98"/>
      <c r="N13" s="212"/>
      <c r="O13" s="212"/>
      <c r="Q13" s="98"/>
      <c r="R13" s="98"/>
      <c r="S13" s="98"/>
      <c r="T13" s="98"/>
    </row>
    <row r="14" spans="1:20" ht="17.100000000000001" customHeight="1" x14ac:dyDescent="0.2">
      <c r="A14" s="18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146</v>
      </c>
      <c r="I14" s="13"/>
      <c r="J14" s="14"/>
      <c r="K14" s="12"/>
      <c r="L14" s="211"/>
      <c r="M14" s="98"/>
      <c r="N14" s="212"/>
      <c r="O14" s="212"/>
      <c r="Q14" s="98"/>
      <c r="R14" s="98"/>
      <c r="S14" s="98"/>
      <c r="T14" s="98"/>
    </row>
    <row r="15" spans="1:20" ht="17.100000000000001" customHeight="1" x14ac:dyDescent="0.2">
      <c r="A15" s="18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146</v>
      </c>
      <c r="I15" s="13"/>
      <c r="J15" s="14"/>
      <c r="K15" s="12"/>
      <c r="L15" s="211"/>
      <c r="M15" s="98"/>
      <c r="N15" s="212"/>
      <c r="O15" s="212"/>
      <c r="Q15" s="98"/>
      <c r="R15" s="98"/>
      <c r="S15" s="98"/>
      <c r="T15" s="98"/>
    </row>
    <row r="16" spans="1:20" ht="17.100000000000001" customHeight="1" x14ac:dyDescent="0.2">
      <c r="A16" s="18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146</v>
      </c>
      <c r="I16" s="13"/>
      <c r="J16" s="14"/>
      <c r="K16" s="12"/>
      <c r="L16" s="211"/>
      <c r="M16" s="98"/>
      <c r="N16" s="212"/>
      <c r="O16" s="212"/>
      <c r="Q16" s="98"/>
      <c r="R16" s="98"/>
      <c r="S16" s="98"/>
      <c r="T16" s="98"/>
    </row>
    <row r="17" spans="1:22" ht="17.100000000000001" customHeight="1" x14ac:dyDescent="0.2">
      <c r="A17" s="22" t="s">
        <v>10</v>
      </c>
      <c r="B17" s="21">
        <v>0</v>
      </c>
      <c r="C17" s="14"/>
      <c r="D17" s="14"/>
      <c r="E17" s="14">
        <v>0</v>
      </c>
      <c r="F17" s="14"/>
      <c r="G17" s="14"/>
      <c r="H17" s="13" t="s">
        <v>146</v>
      </c>
      <c r="I17" s="13"/>
      <c r="J17" s="14"/>
      <c r="K17" s="12"/>
      <c r="L17" s="211"/>
      <c r="M17" s="98"/>
      <c r="N17" s="212"/>
      <c r="O17" s="212"/>
      <c r="Q17" s="98"/>
      <c r="R17" s="98"/>
      <c r="S17" s="98"/>
      <c r="T17" s="98"/>
    </row>
    <row r="18" spans="1:22" ht="17.100000000000001" customHeight="1" x14ac:dyDescent="0.2">
      <c r="A18" s="22" t="s">
        <v>11</v>
      </c>
      <c r="B18" s="21">
        <v>0</v>
      </c>
      <c r="C18" s="14"/>
      <c r="D18" s="14"/>
      <c r="E18" s="14">
        <v>0</v>
      </c>
      <c r="F18" s="14"/>
      <c r="G18" s="14"/>
      <c r="H18" s="13" t="s">
        <v>146</v>
      </c>
      <c r="I18" s="13"/>
      <c r="J18" s="14"/>
      <c r="K18" s="12"/>
      <c r="L18" s="213"/>
      <c r="M18" s="98"/>
      <c r="N18" s="212"/>
      <c r="O18" s="212"/>
      <c r="Q18" s="98"/>
      <c r="R18" s="98"/>
      <c r="S18" s="98"/>
      <c r="T18" s="98"/>
    </row>
    <row r="19" spans="1:22" ht="15.95" customHeight="1" x14ac:dyDescent="0.2">
      <c r="A19" s="42" t="s">
        <v>203</v>
      </c>
      <c r="B19" s="45">
        <f>SUM(B7:B18)</f>
        <v>0</v>
      </c>
      <c r="C19" s="45">
        <f>SUM(C7:C18)</f>
        <v>0</v>
      </c>
      <c r="D19" s="44" t="s">
        <v>146</v>
      </c>
      <c r="E19" s="45">
        <f>SUM(E7:E18)</f>
        <v>0</v>
      </c>
      <c r="F19" s="45">
        <f>SUM(F7:F18)</f>
        <v>0</v>
      </c>
      <c r="G19" s="44" t="s">
        <v>146</v>
      </c>
      <c r="H19" s="113" t="s">
        <v>146</v>
      </c>
      <c r="I19" s="43" t="s">
        <v>146</v>
      </c>
      <c r="J19" s="44" t="s">
        <v>146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1.25" customHeight="1" x14ac:dyDescent="0.2">
      <c r="A21" s="359" t="s">
        <v>141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3" spans="1:22" s="97" customFormat="1" x14ac:dyDescent="0.2">
      <c r="B23" s="214"/>
      <c r="C23" s="214"/>
      <c r="D23" s="214"/>
      <c r="E23" s="214"/>
      <c r="F23" s="214">
        <v>2.7615667587999999</v>
      </c>
      <c r="G23" s="214"/>
      <c r="H23" s="214">
        <f>C14/1000</f>
        <v>0</v>
      </c>
      <c r="I23" s="214">
        <f>F23-H23</f>
        <v>2.7615667587999999</v>
      </c>
      <c r="J23" s="214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D19 G1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FF99"/>
  </sheetPr>
  <dimension ref="A2:N28"/>
  <sheetViews>
    <sheetView zoomScaleNormal="100" zoomScaleSheetLayoutView="100" workbookViewId="0">
      <selection activeCell="K23" sqref="K23"/>
    </sheetView>
  </sheetViews>
  <sheetFormatPr baseColWidth="10" defaultRowHeight="12.75" x14ac:dyDescent="0.2"/>
  <cols>
    <col min="1" max="1" width="12.85546875" style="7" customWidth="1"/>
    <col min="2" max="4" width="11.42578125" style="7" customWidth="1"/>
    <col min="5" max="16384" width="11.42578125" style="7"/>
  </cols>
  <sheetData>
    <row r="2" spans="1:8" ht="35.25" customHeight="1" x14ac:dyDescent="0.2">
      <c r="A2" s="326" t="s">
        <v>208</v>
      </c>
      <c r="B2" s="326"/>
      <c r="C2" s="326"/>
      <c r="D2" s="326"/>
    </row>
    <row r="3" spans="1:8" ht="10.5" customHeight="1" x14ac:dyDescent="0.2">
      <c r="A3" s="347" t="s">
        <v>19</v>
      </c>
      <c r="B3" s="347"/>
      <c r="C3" s="347"/>
      <c r="D3" s="347"/>
    </row>
    <row r="4" spans="1:8" ht="1.5" customHeight="1" x14ac:dyDescent="0.2">
      <c r="A4" s="16"/>
      <c r="B4" s="16"/>
      <c r="C4" s="16"/>
      <c r="D4" s="16"/>
    </row>
    <row r="5" spans="1:8" ht="3" customHeight="1" x14ac:dyDescent="0.2">
      <c r="A5" s="366"/>
      <c r="B5" s="366"/>
      <c r="C5" s="367"/>
      <c r="D5" s="29"/>
    </row>
    <row r="6" spans="1:8" ht="18" customHeight="1" x14ac:dyDescent="0.2">
      <c r="A6" s="56" t="s">
        <v>63</v>
      </c>
      <c r="B6" s="57">
        <v>2023</v>
      </c>
      <c r="C6" s="57">
        <v>2024</v>
      </c>
      <c r="D6" s="55" t="s">
        <v>14</v>
      </c>
    </row>
    <row r="7" spans="1:8" ht="17.100000000000001" customHeight="1" x14ac:dyDescent="0.2">
      <c r="A7" s="19" t="s">
        <v>0</v>
      </c>
      <c r="B7" s="295">
        <v>6.66</v>
      </c>
      <c r="C7" s="295">
        <v>6.12</v>
      </c>
      <c r="D7" s="30">
        <f>+((C7/B7)-1)*100</f>
        <v>-8.1081081081081035</v>
      </c>
      <c r="F7" s="60"/>
      <c r="G7" s="60"/>
    </row>
    <row r="8" spans="1:8" ht="17.100000000000001" customHeight="1" x14ac:dyDescent="0.2">
      <c r="A8" s="19" t="s">
        <v>1</v>
      </c>
      <c r="B8" s="295">
        <v>7.72</v>
      </c>
      <c r="C8" s="295">
        <v>7.12</v>
      </c>
      <c r="D8" s="30">
        <f>+((C8/B8)-1)*100</f>
        <v>-7.7720207253885949</v>
      </c>
      <c r="F8" s="60"/>
      <c r="G8" s="60"/>
    </row>
    <row r="9" spans="1:8" ht="17.100000000000001" customHeight="1" x14ac:dyDescent="0.2">
      <c r="A9" s="19" t="s">
        <v>2</v>
      </c>
      <c r="B9" s="295">
        <v>8.9600000000000009</v>
      </c>
      <c r="C9" s="295">
        <v>8.35</v>
      </c>
      <c r="D9" s="30">
        <f>+((C9/B9)-1)*100</f>
        <v>-6.8080357142857313</v>
      </c>
      <c r="F9" s="60"/>
      <c r="G9" s="60"/>
    </row>
    <row r="10" spans="1:8" ht="17.100000000000001" customHeight="1" x14ac:dyDescent="0.2">
      <c r="A10" s="19" t="s">
        <v>3</v>
      </c>
      <c r="B10" s="295">
        <v>9.32</v>
      </c>
      <c r="C10" s="295"/>
      <c r="D10" s="30"/>
      <c r="F10" s="60"/>
      <c r="G10" s="60"/>
    </row>
    <row r="11" spans="1:8" ht="17.100000000000001" customHeight="1" x14ac:dyDescent="0.2">
      <c r="A11" s="22" t="s">
        <v>4</v>
      </c>
      <c r="B11" s="295">
        <v>9.42</v>
      </c>
      <c r="C11" s="295"/>
      <c r="D11" s="30"/>
      <c r="F11" s="60"/>
      <c r="G11" s="60"/>
    </row>
    <row r="12" spans="1:8" ht="17.100000000000001" customHeight="1" x14ac:dyDescent="0.2">
      <c r="A12" s="22" t="s">
        <v>5</v>
      </c>
      <c r="B12" s="295">
        <v>9.17</v>
      </c>
      <c r="C12" s="295"/>
      <c r="D12" s="30"/>
      <c r="F12" s="60"/>
      <c r="G12" s="60"/>
      <c r="H12" s="3"/>
    </row>
    <row r="13" spans="1:8" ht="17.100000000000001" customHeight="1" x14ac:dyDescent="0.2">
      <c r="A13" s="22" t="s">
        <v>6</v>
      </c>
      <c r="B13" s="295">
        <v>9.0500000000000007</v>
      </c>
      <c r="C13" s="295"/>
      <c r="D13" s="30"/>
      <c r="F13" s="60"/>
      <c r="G13" s="60"/>
    </row>
    <row r="14" spans="1:8" ht="17.100000000000001" customHeight="1" x14ac:dyDescent="0.2">
      <c r="A14" s="22" t="s">
        <v>7</v>
      </c>
      <c r="B14" s="295">
        <v>8.92</v>
      </c>
      <c r="C14" s="295"/>
      <c r="D14" s="30"/>
      <c r="F14" s="60"/>
      <c r="G14" s="60"/>
    </row>
    <row r="15" spans="1:8" ht="17.100000000000001" customHeight="1" x14ac:dyDescent="0.2">
      <c r="A15" s="22" t="s">
        <v>8</v>
      </c>
      <c r="B15" s="295">
        <v>8.6999999999999993</v>
      </c>
      <c r="C15" s="295"/>
      <c r="D15" s="30"/>
      <c r="F15" s="60"/>
      <c r="G15" s="60"/>
    </row>
    <row r="16" spans="1:8" ht="17.100000000000001" customHeight="1" x14ac:dyDescent="0.2">
      <c r="A16" s="22" t="s">
        <v>9</v>
      </c>
      <c r="B16" s="295">
        <v>8.2899999999999991</v>
      </c>
      <c r="C16" s="295"/>
      <c r="D16" s="30"/>
      <c r="F16" s="60"/>
      <c r="G16" s="60"/>
    </row>
    <row r="17" spans="1:14" ht="17.100000000000001" customHeight="1" x14ac:dyDescent="0.2">
      <c r="A17" s="22" t="s">
        <v>10</v>
      </c>
      <c r="B17" s="295">
        <v>7.6</v>
      </c>
      <c r="C17" s="295"/>
      <c r="D17" s="30"/>
      <c r="F17" s="60"/>
      <c r="G17" s="60"/>
    </row>
    <row r="18" spans="1:14" ht="17.100000000000001" customHeight="1" x14ac:dyDescent="0.2">
      <c r="A18" s="22" t="s">
        <v>11</v>
      </c>
      <c r="B18" s="295">
        <v>6.85</v>
      </c>
      <c r="C18" s="295"/>
      <c r="D18" s="30"/>
      <c r="F18" s="60"/>
      <c r="G18" s="60"/>
    </row>
    <row r="19" spans="1:14" ht="17.100000000000001" customHeight="1" x14ac:dyDescent="0.2">
      <c r="A19" s="42" t="s">
        <v>203</v>
      </c>
      <c r="B19" s="58">
        <f>AVERAGE(B7:B9)</f>
        <v>7.78</v>
      </c>
      <c r="C19" s="58">
        <f>AVERAGE(C7:C18)</f>
        <v>7.1966666666666663</v>
      </c>
      <c r="D19" s="286">
        <f>+((C19/B19)-1)*100</f>
        <v>-7.497857754927173</v>
      </c>
      <c r="F19" s="60"/>
      <c r="G19" s="60"/>
    </row>
    <row r="20" spans="1:14" ht="9" customHeight="1" x14ac:dyDescent="0.2">
      <c r="A20" s="368" t="s">
        <v>72</v>
      </c>
      <c r="B20" s="368"/>
      <c r="C20" s="368"/>
      <c r="D20" s="368"/>
    </row>
    <row r="28" spans="1:14" x14ac:dyDescent="0.2">
      <c r="N28" s="7" t="s">
        <v>48</v>
      </c>
    </row>
  </sheetData>
  <mergeCells count="4">
    <mergeCell ref="A2:D2"/>
    <mergeCell ref="A3:D3"/>
    <mergeCell ref="A5:C5"/>
    <mergeCell ref="A20:D20"/>
  </mergeCells>
  <printOptions horizontalCentered="1" verticalCentered="1"/>
  <pageMargins left="0.9055118110236221" right="0.9055118110236221" top="0.74803149606299213" bottom="0.74803149606299213" header="0.31496062992125984" footer="0.31496062992125984"/>
  <pageSetup paperSize="9" orientation="portrait" r:id="rId1"/>
  <ignoredErrors>
    <ignoredError sqref="B19:C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V29"/>
  <sheetViews>
    <sheetView showGridLines="0" zoomScaleNormal="100" zoomScaleSheetLayoutView="100" workbookViewId="0">
      <selection activeCell="G32" sqref="G32"/>
    </sheetView>
  </sheetViews>
  <sheetFormatPr baseColWidth="10" defaultRowHeight="12.75" x14ac:dyDescent="0.2"/>
  <cols>
    <col min="1" max="1" width="8.5703125" style="3" customWidth="1"/>
    <col min="2" max="2" width="6.28515625" style="3" customWidth="1"/>
    <col min="3" max="3" width="6.140625" style="3" customWidth="1"/>
    <col min="4" max="4" width="5.7109375" style="3" customWidth="1"/>
    <col min="5" max="5" width="6.28515625" style="3" customWidth="1"/>
    <col min="6" max="6" width="6.42578125" style="3" customWidth="1"/>
    <col min="7" max="16" width="5.7109375" style="3" customWidth="1"/>
    <col min="17" max="17" width="11.42578125" style="97" customWidth="1"/>
    <col min="18" max="20" width="11.42578125" style="97"/>
    <col min="21" max="16384" width="11.42578125" style="3"/>
  </cols>
  <sheetData>
    <row r="1" spans="1:22" x14ac:dyDescent="0.2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</row>
    <row r="2" spans="1:22" ht="15" customHeight="1" x14ac:dyDescent="0.2">
      <c r="A2" s="326" t="s">
        <v>198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2" ht="12" customHeight="1" x14ac:dyDescent="0.2">
      <c r="A3" s="327" t="s">
        <v>16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2" ht="6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2" ht="17.100000000000001" customHeight="1" x14ac:dyDescent="0.2">
      <c r="A5" s="328" t="s">
        <v>63</v>
      </c>
      <c r="B5" s="330" t="s">
        <v>15</v>
      </c>
      <c r="C5" s="330"/>
      <c r="D5" s="332"/>
      <c r="E5" s="330" t="s">
        <v>17</v>
      </c>
      <c r="F5" s="330"/>
      <c r="G5" s="332"/>
      <c r="H5" s="330" t="s">
        <v>18</v>
      </c>
      <c r="I5" s="330"/>
      <c r="J5" s="332"/>
      <c r="K5" s="330" t="s">
        <v>68</v>
      </c>
      <c r="L5" s="330"/>
      <c r="M5" s="332"/>
      <c r="N5" s="330" t="s">
        <v>122</v>
      </c>
      <c r="O5" s="330"/>
      <c r="P5" s="332"/>
    </row>
    <row r="6" spans="1:22" ht="17.100000000000001" customHeight="1" x14ac:dyDescent="0.2">
      <c r="A6" s="329"/>
      <c r="B6" s="74" t="s">
        <v>174</v>
      </c>
      <c r="C6" s="74" t="s">
        <v>183</v>
      </c>
      <c r="D6" s="49" t="s">
        <v>14</v>
      </c>
      <c r="E6" s="74" t="s">
        <v>174</v>
      </c>
      <c r="F6" s="74" t="s">
        <v>183</v>
      </c>
      <c r="G6" s="49" t="s">
        <v>14</v>
      </c>
      <c r="H6" s="74" t="s">
        <v>174</v>
      </c>
      <c r="I6" s="74" t="s">
        <v>183</v>
      </c>
      <c r="J6" s="49" t="s">
        <v>14</v>
      </c>
      <c r="K6" s="74" t="s">
        <v>174</v>
      </c>
      <c r="L6" s="74" t="s">
        <v>183</v>
      </c>
      <c r="M6" s="49" t="s">
        <v>14</v>
      </c>
      <c r="N6" s="74" t="s">
        <v>174</v>
      </c>
      <c r="O6" s="74" t="s">
        <v>183</v>
      </c>
      <c r="P6" s="48" t="s">
        <v>14</v>
      </c>
    </row>
    <row r="7" spans="1:22" ht="17.100000000000001" customHeight="1" x14ac:dyDescent="0.2">
      <c r="A7" s="17" t="s">
        <v>0</v>
      </c>
      <c r="B7" s="14">
        <v>144.32531514328488</v>
      </c>
      <c r="C7" s="14">
        <v>142.07486614000001</v>
      </c>
      <c r="D7" s="24">
        <f>((C7/B7)-1)*100</f>
        <v>-1.5592891663189112</v>
      </c>
      <c r="E7" s="14">
        <v>134.63494073292958</v>
      </c>
      <c r="F7" s="14">
        <v>132.5993508</v>
      </c>
      <c r="G7" s="24">
        <f>((F7/E7)-1)*100</f>
        <v>-1.5119328770437868</v>
      </c>
      <c r="H7" s="14">
        <v>2.7604429696660366</v>
      </c>
      <c r="I7" s="14">
        <v>2.5726280999999998</v>
      </c>
      <c r="J7" s="24">
        <f>((I7/H7)-1)*100</f>
        <v>-6.803794598544421</v>
      </c>
      <c r="K7" s="14">
        <v>3.2850224809447588</v>
      </c>
      <c r="L7" s="14">
        <v>3.2371761000000001</v>
      </c>
      <c r="M7" s="24">
        <f>((L7/K7)-1)*100</f>
        <v>-1.4565008678722458</v>
      </c>
      <c r="N7" s="14">
        <v>3.6449089597445208</v>
      </c>
      <c r="O7" s="14">
        <v>3.6657111400000009</v>
      </c>
      <c r="P7" s="24">
        <f>((O7/N7)-1)*100</f>
        <v>0.57071878845880164</v>
      </c>
      <c r="Q7" s="299"/>
      <c r="R7" s="299"/>
    </row>
    <row r="8" spans="1:22" ht="17.100000000000001" customHeight="1" x14ac:dyDescent="0.2">
      <c r="A8" s="17" t="s">
        <v>1</v>
      </c>
      <c r="B8" s="14">
        <v>130.63082553243035</v>
      </c>
      <c r="C8" s="14">
        <v>127.61687532091329</v>
      </c>
      <c r="D8" s="24">
        <f>((C8/B8)-1)*100</f>
        <v>-2.3072274091759604</v>
      </c>
      <c r="E8" s="14">
        <v>121.68451142906899</v>
      </c>
      <c r="F8" s="14">
        <v>118.78582070000002</v>
      </c>
      <c r="G8" s="24">
        <f>((F8/E8)-1)*100</f>
        <v>-2.3821361445483968</v>
      </c>
      <c r="H8" s="14">
        <v>2.2468716799999999</v>
      </c>
      <c r="I8" s="14">
        <v>2.0978294608000003</v>
      </c>
      <c r="J8" s="24">
        <f>((I8/H8)-1)*100</f>
        <v>-6.6333213652859602</v>
      </c>
      <c r="K8" s="14">
        <v>3.0317592530154633</v>
      </c>
      <c r="L8" s="14">
        <v>3.0473623999999999</v>
      </c>
      <c r="M8" s="24">
        <f>((L8/K8)-1)*100</f>
        <v>0.51465653049520554</v>
      </c>
      <c r="N8" s="14">
        <v>3.6676831703458839</v>
      </c>
      <c r="O8" s="14">
        <v>3.6858627601132814</v>
      </c>
      <c r="P8" s="24">
        <f>((O8/N8)-1)*100</f>
        <v>0.49566958003308681</v>
      </c>
      <c r="Q8" s="299"/>
      <c r="R8" s="299"/>
    </row>
    <row r="9" spans="1:22" ht="17.100000000000001" customHeight="1" x14ac:dyDescent="0.2">
      <c r="A9" s="17" t="s">
        <v>2</v>
      </c>
      <c r="B9" s="14">
        <v>139.71494340878851</v>
      </c>
      <c r="C9" s="14"/>
      <c r="D9" s="24"/>
      <c r="E9" s="14">
        <v>130.96427187301668</v>
      </c>
      <c r="F9" s="14"/>
      <c r="G9" s="24"/>
      <c r="H9" s="14">
        <v>1.788179839999996</v>
      </c>
      <c r="I9" s="14"/>
      <c r="J9" s="24"/>
      <c r="K9" s="14">
        <v>3.0995189524198059</v>
      </c>
      <c r="L9" s="14"/>
      <c r="M9" s="24"/>
      <c r="N9" s="14">
        <v>3.862972743352032</v>
      </c>
      <c r="O9" s="14"/>
      <c r="P9" s="24"/>
      <c r="Q9" s="299"/>
      <c r="R9" s="299"/>
    </row>
    <row r="10" spans="1:22" ht="17.100000000000001" customHeight="1" x14ac:dyDescent="0.2">
      <c r="A10" s="17" t="s">
        <v>3</v>
      </c>
      <c r="B10" s="14">
        <v>150.45589186037935</v>
      </c>
      <c r="C10" s="14"/>
      <c r="D10" s="24"/>
      <c r="E10" s="14">
        <v>142.5868117245351</v>
      </c>
      <c r="F10" s="14"/>
      <c r="G10" s="24"/>
      <c r="H10" s="14">
        <v>1.2823327999999998</v>
      </c>
      <c r="I10" s="14"/>
      <c r="J10" s="24"/>
      <c r="K10" s="14">
        <v>3.0062622215270216</v>
      </c>
      <c r="L10" s="14"/>
      <c r="M10" s="24"/>
      <c r="N10" s="14">
        <v>3.5804851143172325</v>
      </c>
      <c r="O10" s="14"/>
      <c r="P10" s="24"/>
      <c r="Q10" s="299"/>
      <c r="R10" s="299"/>
      <c r="S10" s="98"/>
      <c r="T10" s="98"/>
      <c r="U10" s="12"/>
    </row>
    <row r="11" spans="1:22" ht="17.100000000000001" customHeight="1" x14ac:dyDescent="0.2">
      <c r="A11" s="18" t="s">
        <v>4</v>
      </c>
      <c r="B11" s="14">
        <v>150.3046986348173</v>
      </c>
      <c r="C11" s="14"/>
      <c r="D11" s="24"/>
      <c r="E11" s="25">
        <v>142.63342681799659</v>
      </c>
      <c r="F11" s="25"/>
      <c r="G11" s="24"/>
      <c r="H11" s="25">
        <v>0.94175424000000008</v>
      </c>
      <c r="I11" s="25"/>
      <c r="J11" s="24"/>
      <c r="K11" s="25">
        <v>2.8452424996883621</v>
      </c>
      <c r="L11" s="25"/>
      <c r="M11" s="24"/>
      <c r="N11" s="25">
        <v>3.8842750771323433</v>
      </c>
      <c r="O11" s="25"/>
      <c r="P11" s="24"/>
      <c r="Q11" s="299"/>
      <c r="R11" s="299"/>
    </row>
    <row r="12" spans="1:22" ht="17.100000000000001" customHeight="1" x14ac:dyDescent="0.2">
      <c r="A12" s="18" t="s">
        <v>5</v>
      </c>
      <c r="B12" s="14">
        <v>149.69673319928219</v>
      </c>
      <c r="C12" s="14"/>
      <c r="D12" s="24"/>
      <c r="E12" s="25">
        <v>140.57659126904977</v>
      </c>
      <c r="F12" s="25"/>
      <c r="G12" s="24"/>
      <c r="H12" s="25">
        <v>2.1968404015969405</v>
      </c>
      <c r="I12" s="25"/>
      <c r="J12" s="24"/>
      <c r="K12" s="25">
        <v>3.0123669078225688</v>
      </c>
      <c r="L12" s="25"/>
      <c r="M12" s="24"/>
      <c r="N12" s="25">
        <v>3.9109346208128857</v>
      </c>
      <c r="O12" s="25"/>
      <c r="P12" s="24"/>
      <c r="Q12" s="299"/>
      <c r="R12" s="299"/>
      <c r="T12" s="99"/>
      <c r="U12" s="10"/>
      <c r="V12" s="10"/>
    </row>
    <row r="13" spans="1:22" s="37" customFormat="1" ht="17.100000000000001" customHeight="1" x14ac:dyDescent="0.2">
      <c r="A13" s="36" t="s">
        <v>6</v>
      </c>
      <c r="B13" s="14">
        <v>155.9573283015005</v>
      </c>
      <c r="C13" s="14"/>
      <c r="D13" s="24"/>
      <c r="E13" s="25">
        <v>145.74295694100002</v>
      </c>
      <c r="F13" s="25"/>
      <c r="G13" s="24"/>
      <c r="H13" s="25">
        <v>2.5728272146999993</v>
      </c>
      <c r="I13" s="25"/>
      <c r="J13" s="24"/>
      <c r="K13" s="25">
        <v>3.1108073830000005</v>
      </c>
      <c r="L13" s="25"/>
      <c r="M13" s="24"/>
      <c r="N13" s="25">
        <v>4.5307367628004789</v>
      </c>
      <c r="O13" s="25"/>
      <c r="P13" s="24"/>
      <c r="Q13" s="299"/>
      <c r="R13" s="299"/>
      <c r="S13" s="97"/>
      <c r="T13" s="97"/>
    </row>
    <row r="14" spans="1:22" s="37" customFormat="1" ht="17.100000000000001" customHeight="1" x14ac:dyDescent="0.2">
      <c r="A14" s="36" t="s">
        <v>7</v>
      </c>
      <c r="B14" s="14">
        <v>149.89596471593325</v>
      </c>
      <c r="C14" s="14"/>
      <c r="D14" s="24"/>
      <c r="E14" s="25">
        <v>140.48773980339999</v>
      </c>
      <c r="F14" s="25"/>
      <c r="G14" s="24"/>
      <c r="H14" s="25">
        <v>1.8969641016501706</v>
      </c>
      <c r="I14" s="25"/>
      <c r="J14" s="24"/>
      <c r="K14" s="25">
        <v>3.1611846104618624</v>
      </c>
      <c r="L14" s="25"/>
      <c r="M14" s="24"/>
      <c r="N14" s="25">
        <v>4.350076200421209</v>
      </c>
      <c r="O14" s="25"/>
      <c r="P14" s="24"/>
      <c r="Q14" s="299"/>
      <c r="R14" s="299"/>
      <c r="S14" s="97"/>
      <c r="T14" s="97"/>
    </row>
    <row r="15" spans="1:22" ht="17.100000000000001" customHeight="1" x14ac:dyDescent="0.2">
      <c r="A15" s="18" t="s">
        <v>8</v>
      </c>
      <c r="B15" s="14">
        <v>149.46190156199998</v>
      </c>
      <c r="C15" s="14"/>
      <c r="D15" s="24"/>
      <c r="E15" s="14">
        <v>138.76377969999999</v>
      </c>
      <c r="F15" s="25"/>
      <c r="G15" s="24"/>
      <c r="H15" s="25">
        <v>2.894885146</v>
      </c>
      <c r="I15" s="25"/>
      <c r="J15" s="24"/>
      <c r="K15" s="25">
        <v>3.3668284760000002</v>
      </c>
      <c r="L15" s="25"/>
      <c r="M15" s="24"/>
      <c r="N15" s="25">
        <v>4.4364082399999996</v>
      </c>
      <c r="O15" s="25"/>
      <c r="P15" s="24"/>
      <c r="Q15" s="299"/>
      <c r="R15" s="299"/>
    </row>
    <row r="16" spans="1:22" ht="17.100000000000001" customHeight="1" x14ac:dyDescent="0.2">
      <c r="A16" s="18" t="s">
        <v>9</v>
      </c>
      <c r="B16" s="14">
        <v>152.92124823900002</v>
      </c>
      <c r="C16" s="14"/>
      <c r="D16" s="24"/>
      <c r="E16" s="14">
        <v>142.1802478777</v>
      </c>
      <c r="F16" s="14"/>
      <c r="G16" s="24"/>
      <c r="H16" s="14">
        <v>3.3649439999999951</v>
      </c>
      <c r="I16" s="14"/>
      <c r="J16" s="24"/>
      <c r="K16" s="14">
        <v>3.5607707612999997</v>
      </c>
      <c r="L16" s="14"/>
      <c r="M16" s="24"/>
      <c r="N16" s="14">
        <v>3.8152855999999993</v>
      </c>
      <c r="O16" s="14"/>
      <c r="P16" s="24"/>
      <c r="Q16" s="299"/>
      <c r="R16" s="299"/>
    </row>
    <row r="17" spans="1:20" ht="17.100000000000001" customHeight="1" x14ac:dyDescent="0.2">
      <c r="A17" s="22" t="s">
        <v>10</v>
      </c>
      <c r="B17" s="14">
        <v>146.08716360996425</v>
      </c>
      <c r="C17" s="14"/>
      <c r="D17" s="24"/>
      <c r="E17" s="14">
        <v>136.27092816335403</v>
      </c>
      <c r="F17" s="14"/>
      <c r="G17" s="24"/>
      <c r="H17" s="14">
        <v>2.4643944706479992</v>
      </c>
      <c r="I17" s="14"/>
      <c r="J17" s="24"/>
      <c r="K17" s="14">
        <v>3.4022180629622238</v>
      </c>
      <c r="L17" s="14"/>
      <c r="M17" s="24"/>
      <c r="N17" s="14">
        <v>3.9496229130000002</v>
      </c>
      <c r="O17" s="14"/>
      <c r="P17" s="24"/>
      <c r="Q17" s="299"/>
      <c r="R17" s="299"/>
    </row>
    <row r="18" spans="1:20" ht="17.100000000000001" customHeight="1" x14ac:dyDescent="0.2">
      <c r="A18" s="22" t="s">
        <v>11</v>
      </c>
      <c r="B18" s="14">
        <v>156.29235472489643</v>
      </c>
      <c r="C18" s="14"/>
      <c r="D18" s="24"/>
      <c r="E18" s="21">
        <v>145.91870199999997</v>
      </c>
      <c r="F18" s="21"/>
      <c r="G18" s="24"/>
      <c r="H18" s="21">
        <v>2.7040050999999998</v>
      </c>
      <c r="I18" s="21"/>
      <c r="J18" s="24"/>
      <c r="K18" s="21">
        <v>3.4563921398964679</v>
      </c>
      <c r="L18" s="21"/>
      <c r="M18" s="24"/>
      <c r="N18" s="21">
        <v>4.2132554850000004</v>
      </c>
      <c r="O18" s="21"/>
      <c r="P18" s="24"/>
      <c r="Q18" s="299"/>
      <c r="R18" s="299"/>
    </row>
    <row r="19" spans="1:20" ht="17.100000000000001" customHeight="1" x14ac:dyDescent="0.2">
      <c r="A19" s="92" t="s">
        <v>129</v>
      </c>
      <c r="B19" s="45">
        <f>SUM(B7:B8)</f>
        <v>274.95614067571523</v>
      </c>
      <c r="C19" s="45">
        <f>SUM(C7:C18)</f>
        <v>269.69174146091331</v>
      </c>
      <c r="D19" s="206">
        <f>((C19/B19)-1)*100</f>
        <v>-1.9146323489500738</v>
      </c>
      <c r="E19" s="45">
        <f>SUM(E7:E8)</f>
        <v>256.31945216199858</v>
      </c>
      <c r="F19" s="45">
        <f>SUM(F7:F18)</f>
        <v>251.38517150000001</v>
      </c>
      <c r="G19" s="206">
        <f>((F19/E19)-1)*100</f>
        <v>-1.9250511892012101</v>
      </c>
      <c r="H19" s="45">
        <f>SUM(H7:H8)</f>
        <v>5.0073146496660366</v>
      </c>
      <c r="I19" s="45">
        <f>SUM(I7:I18)</f>
        <v>4.6704575608000001</v>
      </c>
      <c r="J19" s="206">
        <f>((I19/H19)-1)*100</f>
        <v>-6.727300208476084</v>
      </c>
      <c r="K19" s="45">
        <f>SUM(K7:K8)</f>
        <v>6.3167817339602221</v>
      </c>
      <c r="L19" s="45">
        <f>SUM(L7:L18)</f>
        <v>6.2845385</v>
      </c>
      <c r="M19" s="206">
        <f>((L19/K19)-1)*100</f>
        <v>-0.51043767725701406</v>
      </c>
      <c r="N19" s="45">
        <f>SUM(N7:N8)</f>
        <v>7.3125921300904047</v>
      </c>
      <c r="O19" s="45">
        <f>SUM(O7:O18)</f>
        <v>7.3515739001132818</v>
      </c>
      <c r="P19" s="206">
        <f>((O19/N19)-1)*100</f>
        <v>0.53307731826683913</v>
      </c>
      <c r="Q19" s="99"/>
    </row>
    <row r="20" spans="1:20" ht="9" customHeight="1" x14ac:dyDescent="0.2">
      <c r="A20" s="62" t="s">
        <v>118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00"/>
      <c r="M20" s="26"/>
      <c r="N20" s="26"/>
      <c r="O20" s="26"/>
      <c r="P20" s="26"/>
      <c r="T20" s="100"/>
    </row>
    <row r="21" spans="1:20" ht="9" customHeight="1" x14ac:dyDescent="0.2">
      <c r="A21" s="27" t="s">
        <v>124</v>
      </c>
      <c r="B21" s="26"/>
      <c r="C21" s="26"/>
      <c r="D21" s="26"/>
      <c r="E21" s="26"/>
      <c r="F21" s="26"/>
      <c r="G21" s="26"/>
      <c r="H21" s="26"/>
      <c r="I21" s="28"/>
      <c r="J21" s="26"/>
      <c r="K21" s="26"/>
      <c r="L21" s="26"/>
      <c r="M21" s="26"/>
      <c r="N21" s="26"/>
      <c r="O21" s="26"/>
      <c r="P21" s="26"/>
    </row>
    <row r="22" spans="1:20" ht="9" customHeight="1" x14ac:dyDescent="0.2">
      <c r="A22" s="1" t="s">
        <v>23</v>
      </c>
      <c r="G22" s="11"/>
      <c r="I22" s="12"/>
      <c r="L22" s="11"/>
    </row>
    <row r="23" spans="1:20" x14ac:dyDescent="0.2">
      <c r="C23" s="11"/>
      <c r="F23" s="11"/>
      <c r="I23" s="11"/>
      <c r="L23" s="11"/>
      <c r="O23" s="11"/>
    </row>
    <row r="24" spans="1:20" x14ac:dyDescent="0.2">
      <c r="C24" s="11"/>
      <c r="F24" s="11"/>
      <c r="I24" s="11"/>
      <c r="L24" s="11"/>
      <c r="O24" s="11"/>
    </row>
    <row r="25" spans="1:20" x14ac:dyDescent="0.2">
      <c r="C25" s="11"/>
      <c r="F25" s="11"/>
      <c r="I25" s="11"/>
      <c r="L25" s="11"/>
      <c r="O25" s="11"/>
    </row>
    <row r="26" spans="1:20" x14ac:dyDescent="0.2">
      <c r="C26" s="11"/>
      <c r="F26" s="11"/>
      <c r="I26" s="11"/>
      <c r="L26" s="11"/>
      <c r="O26" s="11"/>
    </row>
    <row r="27" spans="1:20" x14ac:dyDescent="0.2">
      <c r="C27" s="11"/>
      <c r="F27" s="11"/>
      <c r="I27" s="11"/>
      <c r="L27" s="11"/>
      <c r="O27" s="11"/>
    </row>
    <row r="28" spans="1:20" x14ac:dyDescent="0.2">
      <c r="C28" s="11"/>
      <c r="F28" s="11"/>
      <c r="I28" s="11"/>
      <c r="L28" s="11"/>
      <c r="O28" s="11"/>
    </row>
    <row r="29" spans="1:20" x14ac:dyDescent="0.2">
      <c r="C29" s="11"/>
      <c r="F29" s="11"/>
      <c r="I29" s="11"/>
      <c r="L29" s="11"/>
      <c r="O29" s="11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.39370078740157483" right="0.39370078740157483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C19 F19 I19 L19 B19 M19:N19 J19:K19 G19:H19 D19:E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2:I30"/>
  <sheetViews>
    <sheetView zoomScaleNormal="100" zoomScaleSheetLayoutView="100" workbookViewId="0">
      <selection activeCell="E14" sqref="E14"/>
    </sheetView>
  </sheetViews>
  <sheetFormatPr baseColWidth="10" defaultRowHeight="12.75" x14ac:dyDescent="0.2"/>
  <cols>
    <col min="1" max="1" width="10.140625" style="3" customWidth="1"/>
    <col min="2" max="7" width="7.140625" style="3" customWidth="1"/>
    <col min="8" max="16384" width="11.42578125" style="3"/>
  </cols>
  <sheetData>
    <row r="2" spans="1:9" ht="5.25" customHeight="1" x14ac:dyDescent="0.2">
      <c r="A2" s="333"/>
      <c r="B2" s="333"/>
      <c r="C2" s="333"/>
      <c r="D2" s="333"/>
      <c r="E2" s="333"/>
      <c r="F2" s="333"/>
      <c r="G2" s="333"/>
    </row>
    <row r="3" spans="1:9" ht="28.5" customHeight="1" x14ac:dyDescent="0.2">
      <c r="A3" s="326" t="s">
        <v>199</v>
      </c>
      <c r="B3" s="326"/>
      <c r="C3" s="326"/>
      <c r="D3" s="326"/>
      <c r="E3" s="326"/>
      <c r="F3" s="326"/>
      <c r="G3" s="326"/>
    </row>
    <row r="4" spans="1:9" ht="5.25" customHeight="1" x14ac:dyDescent="0.2">
      <c r="A4" s="334"/>
      <c r="B4" s="334"/>
      <c r="C4" s="334"/>
      <c r="D4" s="334"/>
      <c r="E4" s="334"/>
      <c r="F4" s="334"/>
      <c r="G4" s="334"/>
    </row>
    <row r="5" spans="1:9" ht="26.25" customHeight="1" x14ac:dyDescent="0.2">
      <c r="A5" s="328" t="s">
        <v>63</v>
      </c>
      <c r="B5" s="335" t="s">
        <v>61</v>
      </c>
      <c r="C5" s="330"/>
      <c r="D5" s="332"/>
      <c r="E5" s="335" t="s">
        <v>60</v>
      </c>
      <c r="F5" s="336"/>
      <c r="G5" s="337"/>
    </row>
    <row r="6" spans="1:9" ht="17.100000000000001" customHeight="1" x14ac:dyDescent="0.2">
      <c r="A6" s="329"/>
      <c r="B6" s="74" t="s">
        <v>174</v>
      </c>
      <c r="C6" s="74" t="s">
        <v>183</v>
      </c>
      <c r="D6" s="47" t="s">
        <v>14</v>
      </c>
      <c r="E6" s="74" t="s">
        <v>174</v>
      </c>
      <c r="F6" s="74" t="s">
        <v>183</v>
      </c>
      <c r="G6" s="47" t="s">
        <v>14</v>
      </c>
    </row>
    <row r="7" spans="1:9" ht="17.100000000000001" customHeight="1" x14ac:dyDescent="0.2">
      <c r="A7" s="17" t="s">
        <v>0</v>
      </c>
      <c r="B7" s="13">
        <v>28616.644</v>
      </c>
      <c r="C7" s="13">
        <v>28298.223999999998</v>
      </c>
      <c r="D7" s="14">
        <f>(C7/B7-1)*100</f>
        <v>-1.1127090933514161</v>
      </c>
      <c r="E7" s="14">
        <v>41.933</v>
      </c>
      <c r="F7" s="14">
        <v>41.475779790499999</v>
      </c>
      <c r="G7" s="14">
        <f>(F7/E7-1)*100</f>
        <v>-1.0903589285288451</v>
      </c>
      <c r="H7" s="14"/>
      <c r="I7" s="14"/>
    </row>
    <row r="8" spans="1:9" ht="17.100000000000001" customHeight="1" x14ac:dyDescent="0.2">
      <c r="A8" s="17" t="s">
        <v>1</v>
      </c>
      <c r="B8" s="13">
        <v>27544.936000000002</v>
      </c>
      <c r="C8" s="13">
        <v>27961.482155000002</v>
      </c>
      <c r="D8" s="14">
        <f>(C8/B8-1)*100</f>
        <v>1.5122422321111939</v>
      </c>
      <c r="E8" s="14">
        <v>40.597000000000001</v>
      </c>
      <c r="F8" s="14">
        <v>39.540477799999991</v>
      </c>
      <c r="G8" s="14">
        <f>(F8/E8-1)*100</f>
        <v>-2.6024637288469821</v>
      </c>
      <c r="H8" s="14"/>
      <c r="I8" s="14"/>
    </row>
    <row r="9" spans="1:9" ht="17.100000000000001" customHeight="1" x14ac:dyDescent="0.2">
      <c r="A9" s="17" t="s">
        <v>2</v>
      </c>
      <c r="B9" s="38">
        <v>27714.392</v>
      </c>
      <c r="C9" s="38"/>
      <c r="D9" s="14"/>
      <c r="E9" s="14">
        <v>40.957999999999998</v>
      </c>
      <c r="F9" s="14"/>
      <c r="G9" s="14"/>
      <c r="H9" s="14"/>
      <c r="I9" s="14"/>
    </row>
    <row r="10" spans="1:9" ht="17.100000000000001" customHeight="1" x14ac:dyDescent="0.2">
      <c r="A10" s="17" t="s">
        <v>3</v>
      </c>
      <c r="B10" s="13">
        <v>27922.917000000001</v>
      </c>
      <c r="C10" s="13"/>
      <c r="D10" s="14"/>
      <c r="E10" s="14">
        <v>41.256999999999998</v>
      </c>
      <c r="F10" s="14"/>
      <c r="G10" s="14"/>
      <c r="H10" s="14"/>
      <c r="I10" s="14"/>
    </row>
    <row r="11" spans="1:9" ht="17.100000000000001" customHeight="1" x14ac:dyDescent="0.2">
      <c r="A11" s="18" t="s">
        <v>4</v>
      </c>
      <c r="B11" s="38">
        <v>28011.84</v>
      </c>
      <c r="C11" s="38"/>
      <c r="D11" s="14"/>
      <c r="E11" s="25">
        <v>41.448999999999998</v>
      </c>
      <c r="F11" s="25"/>
      <c r="G11" s="14"/>
      <c r="H11" s="14"/>
      <c r="I11" s="14"/>
    </row>
    <row r="12" spans="1:9" ht="17.100000000000001" customHeight="1" x14ac:dyDescent="0.2">
      <c r="A12" s="18" t="s">
        <v>5</v>
      </c>
      <c r="B12" s="38">
        <v>28146.638999999999</v>
      </c>
      <c r="C12" s="38"/>
      <c r="D12" s="14"/>
      <c r="E12" s="25">
        <v>41.728000000000002</v>
      </c>
      <c r="F12" s="25"/>
      <c r="G12" s="14"/>
      <c r="H12" s="14"/>
      <c r="I12" s="14"/>
    </row>
    <row r="13" spans="1:9" s="35" customFormat="1" ht="17.100000000000001" customHeight="1" x14ac:dyDescent="0.2">
      <c r="A13" s="36" t="s">
        <v>6</v>
      </c>
      <c r="B13" s="38">
        <v>28517.562999999998</v>
      </c>
      <c r="C13" s="38"/>
      <c r="D13" s="14"/>
      <c r="E13" s="25">
        <v>41.959000000000003</v>
      </c>
      <c r="F13" s="25"/>
      <c r="G13" s="14"/>
      <c r="H13" s="14"/>
      <c r="I13" s="14"/>
    </row>
    <row r="14" spans="1:9" s="37" customFormat="1" ht="17.100000000000001" customHeight="1" x14ac:dyDescent="0.2">
      <c r="A14" s="36" t="s">
        <v>7</v>
      </c>
      <c r="B14" s="38">
        <v>28491.125</v>
      </c>
      <c r="C14" s="38"/>
      <c r="D14" s="14"/>
      <c r="E14" s="25">
        <v>42.59</v>
      </c>
      <c r="F14" s="25"/>
      <c r="G14" s="14"/>
      <c r="H14" s="14"/>
      <c r="I14" s="14"/>
    </row>
    <row r="15" spans="1:9" ht="17.100000000000001" customHeight="1" x14ac:dyDescent="0.2">
      <c r="A15" s="18" t="s">
        <v>8</v>
      </c>
      <c r="B15" s="13">
        <v>28496.513999999999</v>
      </c>
      <c r="C15" s="13"/>
      <c r="D15" s="14"/>
      <c r="E15" s="25">
        <v>42.454999999999998</v>
      </c>
      <c r="F15" s="25"/>
      <c r="G15" s="14"/>
      <c r="H15" s="14"/>
      <c r="I15" s="14"/>
    </row>
    <row r="16" spans="1:9" ht="17.100000000000001" customHeight="1" x14ac:dyDescent="0.2">
      <c r="A16" s="18" t="s">
        <v>9</v>
      </c>
      <c r="B16" s="13">
        <v>28563.911</v>
      </c>
      <c r="C16" s="13"/>
      <c r="D16" s="14"/>
      <c r="E16" s="14">
        <v>42.512999999999998</v>
      </c>
      <c r="F16" s="14"/>
      <c r="G16" s="14"/>
      <c r="H16" s="14"/>
      <c r="I16" s="14"/>
    </row>
    <row r="17" spans="1:9" ht="17.100000000000001" customHeight="1" x14ac:dyDescent="0.2">
      <c r="A17" s="22" t="s">
        <v>10</v>
      </c>
      <c r="B17" s="13">
        <v>28562.02</v>
      </c>
      <c r="C17" s="13"/>
      <c r="D17" s="14"/>
      <c r="E17" s="14">
        <v>42.756</v>
      </c>
      <c r="F17" s="14"/>
      <c r="G17" s="14"/>
      <c r="H17" s="14"/>
      <c r="I17" s="14"/>
    </row>
    <row r="18" spans="1:9" ht="17.100000000000001" customHeight="1" x14ac:dyDescent="0.2">
      <c r="A18" s="101" t="s">
        <v>11</v>
      </c>
      <c r="B18" s="102">
        <v>28544.821</v>
      </c>
      <c r="C18" s="102"/>
      <c r="D18" s="104"/>
      <c r="E18" s="104">
        <v>42.881999999999998</v>
      </c>
      <c r="F18" s="104"/>
      <c r="G18" s="104"/>
      <c r="H18" s="14"/>
      <c r="I18" s="14"/>
    </row>
    <row r="19" spans="1:9" ht="17.100000000000001" hidden="1" customHeight="1" x14ac:dyDescent="0.2">
      <c r="A19" s="42" t="s">
        <v>129</v>
      </c>
      <c r="B19" s="43">
        <f>SUM(B7:B8)</f>
        <v>56161.58</v>
      </c>
      <c r="C19" s="43"/>
      <c r="D19" s="285"/>
      <c r="E19" s="43">
        <f>SUM(E7:E8)</f>
        <v>82.53</v>
      </c>
      <c r="F19" s="43">
        <f>SUM(F7:F8)</f>
        <v>81.01625759049999</v>
      </c>
      <c r="G19" s="14">
        <f>(F19/E19-1)*100</f>
        <v>-1.8341723124924436</v>
      </c>
    </row>
    <row r="20" spans="1:9" ht="17.100000000000001" hidden="1" customHeight="1" x14ac:dyDescent="0.2">
      <c r="A20" s="42" t="s">
        <v>59</v>
      </c>
      <c r="B20" s="43">
        <f>SUM(B7:B18)</f>
        <v>339133.32200000004</v>
      </c>
      <c r="C20" s="43"/>
      <c r="D20" s="44"/>
      <c r="E20" s="43">
        <f>SUM(E7:E18)</f>
        <v>503.07699999999994</v>
      </c>
      <c r="F20" s="43"/>
      <c r="G20" s="14">
        <f>(F20/E20-1)*100</f>
        <v>-100</v>
      </c>
    </row>
    <row r="21" spans="1:9" ht="9.75" customHeight="1" x14ac:dyDescent="0.2">
      <c r="A21" s="95" t="s">
        <v>148</v>
      </c>
      <c r="B21" s="26"/>
      <c r="C21" s="26"/>
      <c r="D21" s="26"/>
      <c r="E21" s="26"/>
      <c r="F21" s="26"/>
      <c r="G21" s="26"/>
    </row>
    <row r="22" spans="1:9" ht="9.75" customHeight="1" x14ac:dyDescent="0.2">
      <c r="A22" s="217" t="s">
        <v>118</v>
      </c>
      <c r="B22" s="26"/>
      <c r="C22" s="26"/>
      <c r="D22" s="26"/>
      <c r="E22" s="26"/>
      <c r="F22" s="26"/>
      <c r="G22" s="26"/>
    </row>
    <row r="23" spans="1:9" ht="9.75" customHeight="1" x14ac:dyDescent="0.2">
      <c r="A23" s="27" t="s">
        <v>23</v>
      </c>
      <c r="C23" s="220"/>
      <c r="F23" s="220"/>
    </row>
    <row r="24" spans="1:9" x14ac:dyDescent="0.2">
      <c r="C24" s="220"/>
      <c r="F24" s="220"/>
    </row>
    <row r="25" spans="1:9" x14ac:dyDescent="0.2">
      <c r="C25" s="220"/>
      <c r="F25" s="220"/>
    </row>
    <row r="26" spans="1:9" x14ac:dyDescent="0.2">
      <c r="C26" s="220"/>
      <c r="F26" s="220"/>
    </row>
    <row r="27" spans="1:9" x14ac:dyDescent="0.2">
      <c r="C27" s="220"/>
      <c r="F27" s="220"/>
    </row>
    <row r="28" spans="1:9" x14ac:dyDescent="0.2">
      <c r="C28" s="220"/>
      <c r="F28" s="220"/>
    </row>
    <row r="29" spans="1:9" x14ac:dyDescent="0.2">
      <c r="C29" s="220"/>
      <c r="F29" s="220"/>
    </row>
    <row r="30" spans="1:9" x14ac:dyDescent="0.2">
      <c r="C30" s="220"/>
    </row>
  </sheetData>
  <mergeCells count="6">
    <mergeCell ref="A2:G2"/>
    <mergeCell ref="A3:G3"/>
    <mergeCell ref="A4:G4"/>
    <mergeCell ref="A5:A6"/>
    <mergeCell ref="B5:D5"/>
    <mergeCell ref="E5:G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" formulaRange="1"/>
    <ignoredError sqref="F19" formula="1"/>
    <ignoredError sqref="E19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H46"/>
  <sheetViews>
    <sheetView showGridLines="0" zoomScaleNormal="100" workbookViewId="0">
      <selection activeCell="E35" sqref="E35"/>
    </sheetView>
  </sheetViews>
  <sheetFormatPr baseColWidth="10" defaultColWidth="11.5703125" defaultRowHeight="15" customHeight="1" x14ac:dyDescent="0.2"/>
  <cols>
    <col min="1" max="1" width="2.140625" style="114" customWidth="1"/>
    <col min="2" max="2" width="21.28515625" style="114" customWidth="1"/>
    <col min="3" max="3" width="6.140625" style="114" customWidth="1"/>
    <col min="4" max="4" width="13.7109375" style="114" customWidth="1"/>
    <col min="5" max="5" width="15" style="114" customWidth="1"/>
    <col min="6" max="6" width="7.85546875" style="114" customWidth="1"/>
    <col min="7" max="8" width="7.7109375" style="114" customWidth="1"/>
    <col min="9" max="9" width="7.85546875" style="114" customWidth="1"/>
    <col min="10" max="10" width="8.28515625" style="114" customWidth="1"/>
    <col min="11" max="13" width="8.140625" style="114" customWidth="1"/>
    <col min="14" max="15" width="7.85546875" style="114" customWidth="1"/>
    <col min="16" max="16" width="7.7109375" style="114" customWidth="1"/>
    <col min="17" max="17" width="10" style="114" customWidth="1"/>
    <col min="18" max="34" width="6.7109375" style="114" customWidth="1"/>
    <col min="35" max="16384" width="11.5703125" style="114"/>
  </cols>
  <sheetData>
    <row r="1" spans="1:34" ht="15" customHeight="1" x14ac:dyDescent="0.2">
      <c r="A1" s="338" t="s">
        <v>74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34" ht="15" customHeight="1" x14ac:dyDescent="0.2">
      <c r="A2" s="339" t="s">
        <v>184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</row>
    <row r="3" spans="1:34" ht="15" customHeight="1" x14ac:dyDescent="0.2">
      <c r="A3" s="116"/>
      <c r="B3" s="193" t="s">
        <v>75</v>
      </c>
      <c r="C3" s="116" t="s">
        <v>76</v>
      </c>
      <c r="D3" s="116" t="s">
        <v>77</v>
      </c>
      <c r="E3" s="116" t="s">
        <v>0</v>
      </c>
      <c r="F3" s="116" t="s">
        <v>1</v>
      </c>
      <c r="G3" s="116" t="s">
        <v>2</v>
      </c>
      <c r="H3" s="116" t="s">
        <v>3</v>
      </c>
      <c r="I3" s="116" t="s">
        <v>4</v>
      </c>
      <c r="J3" s="116" t="s">
        <v>5</v>
      </c>
      <c r="K3" s="116" t="s">
        <v>6</v>
      </c>
      <c r="L3" s="116" t="s">
        <v>7</v>
      </c>
      <c r="M3" s="116" t="s">
        <v>78</v>
      </c>
      <c r="N3" s="116" t="s">
        <v>9</v>
      </c>
      <c r="O3" s="116" t="s">
        <v>10</v>
      </c>
      <c r="P3" s="92" t="s">
        <v>11</v>
      </c>
      <c r="Q3" s="92" t="s">
        <v>192</v>
      </c>
    </row>
    <row r="4" spans="1:34" ht="15" customHeight="1" x14ac:dyDescent="0.2">
      <c r="A4" s="154" t="s">
        <v>149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</row>
    <row r="5" spans="1:34" ht="15" customHeight="1" x14ac:dyDescent="0.2">
      <c r="A5" s="120"/>
      <c r="B5" s="120" t="s">
        <v>79</v>
      </c>
      <c r="C5" s="115" t="s">
        <v>174</v>
      </c>
      <c r="D5" s="218" t="s">
        <v>49</v>
      </c>
      <c r="E5" s="123">
        <v>710638</v>
      </c>
      <c r="F5" s="123">
        <v>581046</v>
      </c>
      <c r="G5" s="123">
        <v>774652</v>
      </c>
      <c r="H5" s="123">
        <v>684240</v>
      </c>
      <c r="I5" s="123">
        <v>514647</v>
      </c>
      <c r="J5" s="123">
        <v>465310</v>
      </c>
      <c r="K5" s="123">
        <v>545336</v>
      </c>
      <c r="L5" s="123">
        <v>701352</v>
      </c>
      <c r="M5" s="123">
        <v>617285</v>
      </c>
      <c r="N5" s="123">
        <v>631148</v>
      </c>
      <c r="O5" s="123">
        <v>770306</v>
      </c>
      <c r="P5" s="123">
        <v>637469</v>
      </c>
      <c r="Q5" s="123">
        <f>SUM(E5:F5)</f>
        <v>1291684</v>
      </c>
    </row>
    <row r="6" spans="1:34" ht="15" customHeight="1" x14ac:dyDescent="0.2">
      <c r="A6" s="120"/>
      <c r="B6" s="120"/>
      <c r="C6" s="115" t="s">
        <v>185</v>
      </c>
      <c r="D6" s="218" t="s">
        <v>49</v>
      </c>
      <c r="E6" s="123">
        <v>606076</v>
      </c>
      <c r="F6" s="123">
        <v>506999</v>
      </c>
      <c r="G6" s="123"/>
      <c r="H6" s="123"/>
      <c r="I6" s="123"/>
      <c r="J6" s="304"/>
      <c r="K6" s="304"/>
      <c r="L6" s="304"/>
      <c r="M6" s="304"/>
      <c r="N6" s="304"/>
      <c r="O6" s="304"/>
      <c r="P6" s="304"/>
      <c r="Q6" s="123">
        <f>SUM(E6:P6)</f>
        <v>1113075</v>
      </c>
    </row>
    <row r="7" spans="1:34" ht="15" customHeight="1" x14ac:dyDescent="0.2">
      <c r="A7" s="120"/>
      <c r="B7" s="120" t="s">
        <v>81</v>
      </c>
      <c r="C7" s="115" t="s">
        <v>174</v>
      </c>
      <c r="D7" s="218" t="s">
        <v>49</v>
      </c>
      <c r="E7" s="123">
        <v>44000</v>
      </c>
      <c r="F7" s="124" t="s">
        <v>146</v>
      </c>
      <c r="G7" s="123">
        <v>27600</v>
      </c>
      <c r="H7" s="123">
        <v>7200</v>
      </c>
      <c r="I7" s="124" t="s">
        <v>146</v>
      </c>
      <c r="J7" s="123">
        <v>61840</v>
      </c>
      <c r="K7" s="123">
        <v>28720</v>
      </c>
      <c r="L7" s="123">
        <v>7500</v>
      </c>
      <c r="M7" s="124" t="s">
        <v>146</v>
      </c>
      <c r="N7" s="123">
        <v>35680</v>
      </c>
      <c r="O7" s="123">
        <v>33700</v>
      </c>
      <c r="P7" s="123">
        <v>33520</v>
      </c>
      <c r="Q7" s="123">
        <f>SUM(E7:F7)</f>
        <v>44000</v>
      </c>
    </row>
    <row r="8" spans="1:34" ht="15" customHeight="1" x14ac:dyDescent="0.2">
      <c r="A8" s="120"/>
      <c r="B8" s="120"/>
      <c r="C8" s="115" t="s">
        <v>185</v>
      </c>
      <c r="D8" s="218" t="s">
        <v>49</v>
      </c>
      <c r="E8" s="123">
        <v>7200</v>
      </c>
      <c r="F8" s="124" t="s">
        <v>146</v>
      </c>
      <c r="G8" s="123"/>
      <c r="H8" s="123"/>
      <c r="I8" s="304"/>
      <c r="J8" s="304"/>
      <c r="K8" s="304"/>
      <c r="L8" s="304"/>
      <c r="M8" s="304"/>
      <c r="N8" s="304"/>
      <c r="O8" s="304"/>
      <c r="P8" s="304"/>
      <c r="Q8" s="123">
        <f>SUM(E8:P8)</f>
        <v>7200</v>
      </c>
    </row>
    <row r="9" spans="1:34" ht="15" customHeight="1" x14ac:dyDescent="0.2">
      <c r="A9" s="120"/>
      <c r="B9" s="120"/>
      <c r="C9" s="115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</row>
    <row r="10" spans="1:34" ht="15" customHeight="1" x14ac:dyDescent="0.2">
      <c r="A10" s="154" t="s">
        <v>125</v>
      </c>
      <c r="B10" s="118"/>
      <c r="C10" s="118"/>
      <c r="D10" s="115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0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34" ht="15" customHeight="1" x14ac:dyDescent="0.2">
      <c r="A11" s="118"/>
      <c r="B11" s="118" t="s">
        <v>79</v>
      </c>
      <c r="C11" s="115" t="s">
        <v>174</v>
      </c>
      <c r="D11" s="115" t="s">
        <v>80</v>
      </c>
      <c r="E11" s="123">
        <v>63239.830999999998</v>
      </c>
      <c r="F11" s="123">
        <v>56892.826999999997</v>
      </c>
      <c r="G11" s="123">
        <v>65217.472999999998</v>
      </c>
      <c r="H11" s="123">
        <v>65948.100000000006</v>
      </c>
      <c r="I11" s="123">
        <v>65900</v>
      </c>
      <c r="J11" s="123">
        <v>67800</v>
      </c>
      <c r="K11" s="123">
        <v>66069.452999999994</v>
      </c>
      <c r="L11" s="123">
        <v>67334.486000000004</v>
      </c>
      <c r="M11" s="123">
        <v>65163.803999999996</v>
      </c>
      <c r="N11" s="123">
        <v>66209.620999999999</v>
      </c>
      <c r="O11" s="123">
        <v>66742.554000000004</v>
      </c>
      <c r="P11" s="123">
        <v>64920.93</v>
      </c>
      <c r="Q11" s="123">
        <f>SUM(E11:F11)</f>
        <v>120132.658</v>
      </c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</row>
    <row r="12" spans="1:34" ht="15" customHeight="1" x14ac:dyDescent="0.2">
      <c r="A12" s="118"/>
      <c r="B12" s="118"/>
      <c r="C12" s="115" t="s">
        <v>185</v>
      </c>
      <c r="D12" s="115" t="s">
        <v>80</v>
      </c>
      <c r="E12" s="123">
        <v>62234.523999999998</v>
      </c>
      <c r="F12" s="123">
        <v>57769.821600000017</v>
      </c>
      <c r="G12" s="123"/>
      <c r="H12" s="123"/>
      <c r="I12" s="123"/>
      <c r="J12" s="123"/>
      <c r="K12" s="123"/>
      <c r="L12" s="123"/>
      <c r="M12" s="123"/>
      <c r="N12" s="304"/>
      <c r="O12" s="304"/>
      <c r="P12" s="304"/>
      <c r="Q12" s="123">
        <f>SUM(E12:P12)</f>
        <v>120004.34560000002</v>
      </c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ht="15" customHeight="1" x14ac:dyDescent="0.2">
      <c r="A13" s="118"/>
      <c r="B13" s="122" t="s">
        <v>81</v>
      </c>
      <c r="C13" s="115" t="s">
        <v>174</v>
      </c>
      <c r="D13" s="115" t="s">
        <v>80</v>
      </c>
      <c r="E13" s="123">
        <v>2171.5100000000002</v>
      </c>
      <c r="F13" s="123">
        <v>1773.204</v>
      </c>
      <c r="G13" s="123">
        <v>2287.0720000000001</v>
      </c>
      <c r="H13" s="123">
        <v>1937.2450000000003</v>
      </c>
      <c r="I13" s="123">
        <v>2158.605</v>
      </c>
      <c r="J13" s="123">
        <v>2040.0229999999999</v>
      </c>
      <c r="K13" s="123">
        <v>1847.308</v>
      </c>
      <c r="L13" s="123">
        <v>2090.3110000000001</v>
      </c>
      <c r="M13" s="123">
        <v>1971.7260000000001</v>
      </c>
      <c r="N13" s="123">
        <v>2288.4870000000001</v>
      </c>
      <c r="O13" s="123">
        <v>2005.8589999999999</v>
      </c>
      <c r="P13" s="123">
        <v>2235.33</v>
      </c>
      <c r="Q13" s="123">
        <f>SUM(E13:F13)</f>
        <v>3944.7139999999999</v>
      </c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ht="15" customHeight="1" x14ac:dyDescent="0.2">
      <c r="A14" s="118"/>
      <c r="B14" s="122"/>
      <c r="C14" s="115" t="s">
        <v>185</v>
      </c>
      <c r="D14" s="115" t="s">
        <v>80</v>
      </c>
      <c r="E14" s="123">
        <v>2129.6080000000002</v>
      </c>
      <c r="F14" s="123">
        <v>2356.7185199999999</v>
      </c>
      <c r="G14" s="123"/>
      <c r="H14" s="123"/>
      <c r="I14" s="123"/>
      <c r="J14" s="123"/>
      <c r="K14" s="123"/>
      <c r="L14" s="123"/>
      <c r="M14" s="123"/>
      <c r="N14" s="123"/>
      <c r="O14" s="123"/>
      <c r="P14" s="304"/>
      <c r="Q14" s="123">
        <f>SUM(E14:P14)</f>
        <v>4486.3265200000005</v>
      </c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</row>
    <row r="15" spans="1:34" ht="15" customHeight="1" x14ac:dyDescent="0.2">
      <c r="A15" s="117" t="s">
        <v>82</v>
      </c>
      <c r="B15" s="118"/>
      <c r="C15" s="118"/>
      <c r="D15" s="19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ht="15" customHeight="1" x14ac:dyDescent="0.2">
      <c r="A16" s="118"/>
      <c r="B16" s="155" t="s">
        <v>126</v>
      </c>
      <c r="C16" s="115" t="s">
        <v>174</v>
      </c>
      <c r="D16" s="115" t="s">
        <v>83</v>
      </c>
      <c r="E16" s="119">
        <v>144187.85200000001</v>
      </c>
      <c r="F16" s="119">
        <v>130360.826</v>
      </c>
      <c r="G16" s="119">
        <v>140227.943</v>
      </c>
      <c r="H16" s="119">
        <v>150415.89199999999</v>
      </c>
      <c r="I16" s="119">
        <v>150194.69899999999</v>
      </c>
      <c r="J16" s="119">
        <v>149566.73300000001</v>
      </c>
      <c r="K16" s="119">
        <v>155787.32800000001</v>
      </c>
      <c r="L16" s="119">
        <v>149845.965</v>
      </c>
      <c r="M16" s="119">
        <v>149319.902</v>
      </c>
      <c r="N16" s="119">
        <v>152811.24799999999</v>
      </c>
      <c r="O16" s="119">
        <v>146857.16399999999</v>
      </c>
      <c r="P16" s="119">
        <v>156292.35500000001</v>
      </c>
      <c r="Q16" s="119">
        <f>SUM(E16:F16)</f>
        <v>274548.67800000001</v>
      </c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ht="15" customHeight="1" x14ac:dyDescent="0.2">
      <c r="A17" s="118"/>
      <c r="B17" s="122"/>
      <c r="C17" s="115" t="s">
        <v>185</v>
      </c>
      <c r="D17" s="115" t="s">
        <v>83</v>
      </c>
      <c r="E17" s="119">
        <v>142074.867</v>
      </c>
      <c r="F17" s="119">
        <v>127616.875</v>
      </c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>
        <f>SUM(E17:P17)</f>
        <v>269691.74199999997</v>
      </c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</row>
    <row r="18" spans="1:34" ht="15" customHeight="1" x14ac:dyDescent="0.2">
      <c r="A18" s="118"/>
      <c r="B18" s="122" t="s">
        <v>84</v>
      </c>
      <c r="C18" s="115" t="s">
        <v>174</v>
      </c>
      <c r="D18" s="115" t="s">
        <v>83</v>
      </c>
      <c r="E18" s="128">
        <v>134634.94099999999</v>
      </c>
      <c r="F18" s="128">
        <v>121684.511</v>
      </c>
      <c r="G18" s="128">
        <v>130964.272</v>
      </c>
      <c r="H18" s="128">
        <v>142586.81200000001</v>
      </c>
      <c r="I18" s="128">
        <v>142633.427</v>
      </c>
      <c r="J18" s="128">
        <v>140576.59099999999</v>
      </c>
      <c r="K18" s="128">
        <v>145742.95699999999</v>
      </c>
      <c r="L18" s="128">
        <v>140487.739</v>
      </c>
      <c r="M18" s="128">
        <v>138763.77900000001</v>
      </c>
      <c r="N18" s="128">
        <v>142180.24789999999</v>
      </c>
      <c r="O18" s="128">
        <v>136270.92800000001</v>
      </c>
      <c r="P18" s="128">
        <v>145918.70199999996</v>
      </c>
      <c r="Q18" s="119">
        <f>SUM(E18:F18)</f>
        <v>256319.45199999999</v>
      </c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5" customHeight="1" x14ac:dyDescent="0.2">
      <c r="A19" s="118"/>
      <c r="B19" s="122"/>
      <c r="C19" s="115" t="s">
        <v>185</v>
      </c>
      <c r="D19" s="115" t="s">
        <v>83</v>
      </c>
      <c r="E19" s="128">
        <v>132599.351</v>
      </c>
      <c r="F19" s="128">
        <v>123216.374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19">
        <f>SUM(E19:P19)</f>
        <v>255815.72499999998</v>
      </c>
      <c r="R19" s="124"/>
      <c r="S19" s="123"/>
      <c r="T19" s="123"/>
      <c r="U19" s="123"/>
      <c r="V19" s="123"/>
      <c r="W19" s="123"/>
      <c r="X19" s="123"/>
      <c r="Y19" s="123"/>
      <c r="Z19" s="123"/>
      <c r="AA19" s="123"/>
      <c r="AB19" s="124"/>
      <c r="AC19" s="124"/>
      <c r="AD19" s="124"/>
      <c r="AE19" s="124"/>
      <c r="AF19" s="124"/>
      <c r="AG19" s="124"/>
      <c r="AH19" s="124"/>
    </row>
    <row r="20" spans="1:34" ht="15" customHeight="1" x14ac:dyDescent="0.2">
      <c r="A20" s="118"/>
      <c r="B20" s="126" t="s">
        <v>85</v>
      </c>
      <c r="C20" s="115" t="s">
        <v>174</v>
      </c>
      <c r="D20" s="115" t="s">
        <v>83</v>
      </c>
      <c r="E20" s="128">
        <v>41933.523000000001</v>
      </c>
      <c r="F20" s="128">
        <v>40596.851999999999</v>
      </c>
      <c r="G20" s="128">
        <v>40957.703000000001</v>
      </c>
      <c r="H20" s="128">
        <v>41256.542000000001</v>
      </c>
      <c r="I20" s="128">
        <v>41449.169099999999</v>
      </c>
      <c r="J20" s="119">
        <v>41728.252</v>
      </c>
      <c r="K20" s="119">
        <v>41959.750999999997</v>
      </c>
      <c r="L20" s="119">
        <v>42590.324999999997</v>
      </c>
      <c r="M20" s="119">
        <v>42455.483999999997</v>
      </c>
      <c r="N20" s="119">
        <v>42513.368000000002</v>
      </c>
      <c r="O20" s="119">
        <v>42756.067000000003</v>
      </c>
      <c r="P20" s="119">
        <v>42882.97</v>
      </c>
      <c r="Q20" s="119">
        <f>SUM(E20:F20)</f>
        <v>82530.375</v>
      </c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</row>
    <row r="21" spans="1:34" ht="15" customHeight="1" x14ac:dyDescent="0.2">
      <c r="A21" s="118"/>
      <c r="B21" s="126"/>
      <c r="C21" s="115" t="s">
        <v>185</v>
      </c>
      <c r="D21" s="115" t="s">
        <v>83</v>
      </c>
      <c r="E21" s="128">
        <v>41475.779000000002</v>
      </c>
      <c r="F21" s="128">
        <v>39540.478000000003</v>
      </c>
      <c r="G21" s="128"/>
      <c r="H21" s="128"/>
      <c r="I21" s="128"/>
      <c r="J21" s="119"/>
      <c r="K21" s="119"/>
      <c r="L21" s="119"/>
      <c r="M21" s="119"/>
      <c r="N21" s="119"/>
      <c r="O21" s="119"/>
      <c r="P21" s="119"/>
      <c r="Q21" s="119">
        <f>SUM(E21:P22)</f>
        <v>81016.257000000012</v>
      </c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1:34" ht="8.4499999999999993" hidden="1" customHeight="1" x14ac:dyDescent="0.2">
      <c r="A22" s="118"/>
      <c r="B22" s="126"/>
      <c r="C22" s="115"/>
      <c r="D22" s="115"/>
      <c r="E22" s="124"/>
      <c r="F22" s="124"/>
      <c r="G22" s="124"/>
      <c r="H22" s="124"/>
      <c r="I22" s="124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ht="15" customHeight="1" x14ac:dyDescent="0.2">
      <c r="A23" s="127" t="s">
        <v>86</v>
      </c>
      <c r="B23" s="126"/>
      <c r="C23" s="115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28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5"/>
      <c r="AC23" s="123"/>
      <c r="AD23" s="123"/>
      <c r="AE23" s="123"/>
      <c r="AF23" s="123"/>
      <c r="AG23" s="123"/>
      <c r="AH23" s="123"/>
    </row>
    <row r="24" spans="1:34" ht="15" customHeight="1" x14ac:dyDescent="0.2">
      <c r="A24" s="118"/>
      <c r="B24" s="126" t="s">
        <v>87</v>
      </c>
      <c r="C24" s="115" t="s">
        <v>174</v>
      </c>
      <c r="D24" s="115" t="s">
        <v>169</v>
      </c>
      <c r="E24" s="129">
        <v>4.1513999999999998</v>
      </c>
      <c r="F24" s="129">
        <v>3.98</v>
      </c>
      <c r="G24" s="129">
        <v>3.9897999999999998</v>
      </c>
      <c r="H24" s="129">
        <v>4.3548</v>
      </c>
      <c r="I24" s="129">
        <v>4.4261999999999997</v>
      </c>
      <c r="J24" s="129">
        <v>4.3967000000000001</v>
      </c>
      <c r="K24" s="129">
        <v>4.5395000000000003</v>
      </c>
      <c r="L24" s="129">
        <v>4.5213000000000001</v>
      </c>
      <c r="M24" s="129">
        <v>4.4903000000000004</v>
      </c>
      <c r="N24" s="129">
        <v>4.5142800000000003</v>
      </c>
      <c r="O24" s="129">
        <v>4.5039999999999996</v>
      </c>
      <c r="P24" s="129">
        <v>4.4829999999999997</v>
      </c>
      <c r="Q24" s="199">
        <f>SUM(E24:F24)</f>
        <v>8.1313999999999993</v>
      </c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</row>
    <row r="25" spans="1:34" ht="15" customHeight="1" x14ac:dyDescent="0.2">
      <c r="A25" s="118"/>
      <c r="B25" s="126"/>
      <c r="C25" s="115" t="s">
        <v>185</v>
      </c>
      <c r="D25" s="115" t="s">
        <v>169</v>
      </c>
      <c r="E25" s="129">
        <v>4.1130000000000004</v>
      </c>
      <c r="F25" s="129">
        <v>3.6424239212017082</v>
      </c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99">
        <f>SUM(E25:P25)</f>
        <v>7.7554239212017091</v>
      </c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</row>
    <row r="26" spans="1:34" ht="15" customHeight="1" x14ac:dyDescent="0.2">
      <c r="A26" s="118"/>
      <c r="B26" s="126" t="s">
        <v>13</v>
      </c>
      <c r="C26" s="115" t="s">
        <v>174</v>
      </c>
      <c r="D26" s="115" t="s">
        <v>147</v>
      </c>
      <c r="E26" s="124">
        <v>20</v>
      </c>
      <c r="F26" s="124">
        <v>19</v>
      </c>
      <c r="G26" s="124">
        <v>19</v>
      </c>
      <c r="H26" s="124">
        <v>19</v>
      </c>
      <c r="I26" s="124">
        <v>19</v>
      </c>
      <c r="J26" s="124">
        <v>19</v>
      </c>
      <c r="K26" s="124">
        <v>19</v>
      </c>
      <c r="L26" s="124">
        <v>19</v>
      </c>
      <c r="M26" s="124">
        <v>19</v>
      </c>
      <c r="N26" s="124">
        <v>19</v>
      </c>
      <c r="O26" s="124">
        <v>19</v>
      </c>
      <c r="P26" s="124">
        <v>20</v>
      </c>
      <c r="Q26" s="123">
        <f>SUM(E26:F26)</f>
        <v>39</v>
      </c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5" customHeight="1" x14ac:dyDescent="0.2">
      <c r="A27" s="118"/>
      <c r="B27" s="126"/>
      <c r="C27" s="115" t="s">
        <v>185</v>
      </c>
      <c r="D27" s="115" t="s">
        <v>147</v>
      </c>
      <c r="E27" s="124">
        <v>19</v>
      </c>
      <c r="F27" s="124">
        <v>18</v>
      </c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3">
        <f>SUM(E27:P27)</f>
        <v>37</v>
      </c>
      <c r="R27" s="124"/>
      <c r="S27" s="129"/>
      <c r="T27" s="129"/>
      <c r="U27" s="129"/>
      <c r="V27" s="129"/>
      <c r="W27" s="129"/>
      <c r="X27" s="129"/>
      <c r="Y27" s="129"/>
      <c r="Z27" s="129"/>
      <c r="AA27" s="129"/>
      <c r="AB27" s="124"/>
      <c r="AC27" s="124"/>
      <c r="AD27" s="124"/>
      <c r="AE27" s="124"/>
      <c r="AF27" s="124"/>
      <c r="AG27" s="124"/>
      <c r="AH27" s="124"/>
    </row>
    <row r="28" spans="1:34" ht="7.15" customHeight="1" x14ac:dyDescent="0.2">
      <c r="A28" s="118"/>
      <c r="B28" s="126"/>
      <c r="C28" s="115"/>
      <c r="D28" s="115"/>
      <c r="E28" s="124"/>
      <c r="F28" s="124"/>
      <c r="G28" s="124"/>
      <c r="H28" s="124"/>
      <c r="I28" s="124"/>
      <c r="J28" s="124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</row>
    <row r="29" spans="1:34" ht="15" customHeight="1" x14ac:dyDescent="0.2">
      <c r="A29" s="127" t="s">
        <v>88</v>
      </c>
      <c r="B29" s="126"/>
      <c r="C29" s="115"/>
      <c r="D29" s="115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130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</row>
    <row r="30" spans="1:34" ht="15" customHeight="1" x14ac:dyDescent="0.2">
      <c r="A30" s="118"/>
      <c r="B30" s="126" t="s">
        <v>87</v>
      </c>
      <c r="C30" s="115" t="s">
        <v>174</v>
      </c>
      <c r="D30" s="115" t="s">
        <v>169</v>
      </c>
      <c r="E30" s="129">
        <v>5.6695000000000002</v>
      </c>
      <c r="F30" s="129">
        <v>5.2145000000000001</v>
      </c>
      <c r="G30" s="129">
        <v>4.9663000000000004</v>
      </c>
      <c r="H30" s="129">
        <v>5.1405000000000003</v>
      </c>
      <c r="I30" s="129">
        <v>5.4635999999999996</v>
      </c>
      <c r="J30" s="129">
        <v>6.0186000000000002</v>
      </c>
      <c r="K30" s="129">
        <v>5.8470000000000004</v>
      </c>
      <c r="L30" s="129">
        <v>5.8365</v>
      </c>
      <c r="M30" s="129">
        <v>5.8247</v>
      </c>
      <c r="N30" s="129">
        <v>5.9930000000000003</v>
      </c>
      <c r="O30" s="129">
        <v>5.9843000000000002</v>
      </c>
      <c r="P30" s="129">
        <v>6.1159999999999997</v>
      </c>
      <c r="Q30" s="199">
        <f>SUM(E30:F30)</f>
        <v>10.884</v>
      </c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</row>
    <row r="31" spans="1:34" ht="15" customHeight="1" x14ac:dyDescent="0.2">
      <c r="A31" s="118"/>
      <c r="B31" s="126"/>
      <c r="C31" s="115" t="s">
        <v>185</v>
      </c>
      <c r="D31" s="115" t="s">
        <v>169</v>
      </c>
      <c r="E31" s="129">
        <v>5.5819999999999999</v>
      </c>
      <c r="F31" s="129">
        <v>4.6859091591637059</v>
      </c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99">
        <f>SUM(E31:P31)</f>
        <v>10.267909159163706</v>
      </c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</row>
    <row r="32" spans="1:34" ht="15" customHeight="1" x14ac:dyDescent="0.2">
      <c r="A32" s="118"/>
      <c r="B32" s="126" t="s">
        <v>13</v>
      </c>
      <c r="C32" s="115" t="s">
        <v>174</v>
      </c>
      <c r="D32" s="115" t="s">
        <v>147</v>
      </c>
      <c r="E32" s="124">
        <v>26</v>
      </c>
      <c r="F32" s="124">
        <v>25</v>
      </c>
      <c r="G32" s="124">
        <v>25</v>
      </c>
      <c r="H32" s="124">
        <v>25</v>
      </c>
      <c r="I32" s="124">
        <v>25</v>
      </c>
      <c r="J32" s="124">
        <v>25</v>
      </c>
      <c r="K32" s="124">
        <v>25</v>
      </c>
      <c r="L32" s="124">
        <v>25</v>
      </c>
      <c r="M32" s="124">
        <v>25</v>
      </c>
      <c r="N32" s="124">
        <v>25</v>
      </c>
      <c r="O32" s="124">
        <v>25</v>
      </c>
      <c r="P32" s="124">
        <v>26</v>
      </c>
      <c r="Q32" s="123">
        <f>SUM(E32:F32)</f>
        <v>51</v>
      </c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5"/>
      <c r="AC32" s="124"/>
      <c r="AD32" s="124"/>
      <c r="AE32" s="124"/>
      <c r="AF32" s="124"/>
      <c r="AG32" s="124"/>
      <c r="AH32" s="124"/>
    </row>
    <row r="33" spans="1:34" ht="15" customHeight="1" x14ac:dyDescent="0.2">
      <c r="A33" s="118"/>
      <c r="B33" s="126"/>
      <c r="C33" s="115" t="s">
        <v>185</v>
      </c>
      <c r="D33" s="115" t="s">
        <v>147</v>
      </c>
      <c r="E33" s="124">
        <v>25</v>
      </c>
      <c r="F33" s="124">
        <v>25</v>
      </c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3">
        <f>SUM(E33:P33)</f>
        <v>50</v>
      </c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5"/>
      <c r="AC33" s="124"/>
      <c r="AD33" s="124"/>
      <c r="AE33" s="124"/>
      <c r="AF33" s="124"/>
      <c r="AG33" s="124"/>
      <c r="AH33" s="124"/>
    </row>
    <row r="34" spans="1:34" ht="5.45" customHeight="1" x14ac:dyDescent="0.2">
      <c r="A34" s="132"/>
      <c r="B34" s="132"/>
      <c r="C34" s="132"/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</row>
    <row r="35" spans="1:34" ht="5.45" customHeight="1" x14ac:dyDescent="0.2">
      <c r="A35" s="135"/>
      <c r="B35" s="135"/>
      <c r="C35" s="135"/>
      <c r="D35" s="136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</row>
    <row r="36" spans="1:34" s="143" customFormat="1" ht="9.75" customHeight="1" x14ac:dyDescent="0.2">
      <c r="A36" s="138" t="s">
        <v>95</v>
      </c>
      <c r="C36" s="137"/>
      <c r="D36" s="139"/>
      <c r="E36" s="140"/>
      <c r="F36" s="140"/>
      <c r="G36" s="140"/>
      <c r="H36" s="140"/>
      <c r="I36" s="141"/>
      <c r="J36" s="140"/>
      <c r="K36" s="142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</row>
    <row r="37" spans="1:34" s="153" customFormat="1" ht="10.9" customHeight="1" x14ac:dyDescent="0.2">
      <c r="A37" s="148" t="s">
        <v>97</v>
      </c>
      <c r="C37" s="147"/>
      <c r="D37" s="149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</row>
    <row r="38" spans="1:34" s="153" customFormat="1" ht="12" customHeight="1" x14ac:dyDescent="0.2">
      <c r="A38" s="93" t="s">
        <v>127</v>
      </c>
      <c r="C38" s="147"/>
      <c r="D38" s="149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</row>
    <row r="39" spans="1:34" s="143" customFormat="1" ht="9.75" customHeight="1" x14ac:dyDescent="0.2">
      <c r="A39" s="142" t="s">
        <v>96</v>
      </c>
      <c r="C39" s="142"/>
      <c r="D39" s="144"/>
      <c r="E39" s="121"/>
      <c r="F39" s="121"/>
      <c r="G39" s="121"/>
      <c r="H39" s="121"/>
      <c r="I39" s="121"/>
      <c r="J39" s="121"/>
      <c r="K39" s="14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</row>
    <row r="40" spans="1:34" s="143" customFormat="1" ht="9.75" customHeight="1" x14ac:dyDescent="0.2">
      <c r="A40" s="145" t="s">
        <v>172</v>
      </c>
      <c r="C40" s="145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</row>
    <row r="41" spans="1:34" ht="15" customHeight="1" x14ac:dyDescent="0.2"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</row>
    <row r="42" spans="1:34" ht="15" customHeight="1" x14ac:dyDescent="0.2"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</row>
    <row r="43" spans="1:34" ht="15" customHeight="1" x14ac:dyDescent="0.2"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</row>
    <row r="44" spans="1:34" ht="15" customHeight="1" x14ac:dyDescent="0.2"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</row>
    <row r="45" spans="1:34" ht="15" customHeight="1" x14ac:dyDescent="0.2"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</row>
    <row r="46" spans="1:34" ht="15" customHeight="1" x14ac:dyDescent="0.2"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</row>
  </sheetData>
  <mergeCells count="2">
    <mergeCell ref="A1:Q1"/>
    <mergeCell ref="A2:Q2"/>
  </mergeCells>
  <printOptions horizontalCentered="1" verticalCentered="1"/>
  <pageMargins left="0" right="0" top="0.78740157480314965" bottom="0.78740157480314965" header="0" footer="0"/>
  <pageSetup paperSize="9" scale="65" orientation="portrait" r:id="rId1"/>
  <headerFooter alignWithMargins="0"/>
  <ignoredErrors>
    <ignoredError sqref="Q33:Q34 Q5 Q11 Q16 Q24 Q30" formulaRange="1"/>
    <ignoredError sqref="Q9:Q10 Q13:Q15 Q17 Q21:Q23 Q26:Q29 Q7:Q8 Q6 Q12 Q19 Q20 Q18 Q25 Q31:Q32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AT40"/>
  <sheetViews>
    <sheetView showGridLines="0" zoomScaleNormal="100" workbookViewId="0">
      <selection activeCell="P19" sqref="P19"/>
    </sheetView>
  </sheetViews>
  <sheetFormatPr baseColWidth="10" defaultColWidth="11.5703125" defaultRowHeight="15" customHeight="1" x14ac:dyDescent="0.2"/>
  <cols>
    <col min="1" max="1" width="2.140625" style="114" customWidth="1"/>
    <col min="2" max="2" width="25.28515625" style="114" customWidth="1"/>
    <col min="3" max="3" width="6.140625" style="114" customWidth="1"/>
    <col min="4" max="4" width="10.42578125" style="114" customWidth="1"/>
    <col min="5" max="5" width="7.5703125" style="114" customWidth="1"/>
    <col min="6" max="7" width="7.7109375" style="114" customWidth="1"/>
    <col min="8" max="8" width="7.5703125" style="114" customWidth="1"/>
    <col min="9" max="9" width="7.7109375" style="114" customWidth="1"/>
    <col min="10" max="10" width="7.85546875" style="114" customWidth="1"/>
    <col min="11" max="12" width="7.7109375" style="114" customWidth="1"/>
    <col min="13" max="13" width="7.42578125" style="114" customWidth="1"/>
    <col min="14" max="17" width="7.7109375" style="114" customWidth="1"/>
    <col min="18" max="18" width="7.85546875" style="114" bestFit="1" customWidth="1"/>
    <col min="19" max="19" width="6.7109375" style="114" customWidth="1"/>
    <col min="20" max="20" width="8" style="114" customWidth="1"/>
    <col min="21" max="35" width="6.7109375" style="114" customWidth="1"/>
    <col min="36" max="36" width="7.28515625" style="114" customWidth="1"/>
    <col min="37" max="37" width="8.28515625" style="114" customWidth="1"/>
    <col min="38" max="38" width="8.140625" style="114" customWidth="1"/>
    <col min="39" max="39" width="7.7109375" style="114" customWidth="1"/>
    <col min="40" max="40" width="7.140625" style="114" customWidth="1"/>
    <col min="41" max="41" width="7.28515625" style="114" customWidth="1"/>
    <col min="42" max="42" width="6.85546875" style="114" customWidth="1"/>
    <col min="43" max="43" width="7.85546875" style="114" customWidth="1"/>
    <col min="44" max="44" width="8.140625" style="114" customWidth="1"/>
    <col min="45" max="45" width="7.28515625" style="114" customWidth="1"/>
    <col min="46" max="46" width="7.85546875" style="114" customWidth="1"/>
    <col min="47" max="47" width="6.85546875" style="114" customWidth="1"/>
    <col min="48" max="48" width="7.42578125" style="114" customWidth="1"/>
    <col min="49" max="16384" width="11.5703125" style="114"/>
  </cols>
  <sheetData>
    <row r="1" spans="1:38" ht="19.5" customHeight="1" x14ac:dyDescent="0.2">
      <c r="A1" s="338" t="s">
        <v>186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</row>
    <row r="2" spans="1:38" ht="15" customHeight="1" x14ac:dyDescent="0.2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8" s="153" customFormat="1" ht="19.5" customHeight="1" x14ac:dyDescent="0.2">
      <c r="A3" s="156"/>
      <c r="B3" s="157" t="s">
        <v>75</v>
      </c>
      <c r="C3" s="156" t="s">
        <v>76</v>
      </c>
      <c r="D3" s="156" t="s">
        <v>77</v>
      </c>
      <c r="E3" s="156" t="s">
        <v>0</v>
      </c>
      <c r="F3" s="156" t="s">
        <v>1</v>
      </c>
      <c r="G3" s="156" t="s">
        <v>2</v>
      </c>
      <c r="H3" s="156" t="s">
        <v>3</v>
      </c>
      <c r="I3" s="156" t="s">
        <v>4</v>
      </c>
      <c r="J3" s="156" t="s">
        <v>5</v>
      </c>
      <c r="K3" s="156" t="s">
        <v>6</v>
      </c>
      <c r="L3" s="156" t="s">
        <v>7</v>
      </c>
      <c r="M3" s="156" t="s">
        <v>78</v>
      </c>
      <c r="N3" s="156" t="s">
        <v>9</v>
      </c>
      <c r="O3" s="156" t="s">
        <v>10</v>
      </c>
      <c r="P3" s="42" t="s">
        <v>11</v>
      </c>
      <c r="Q3" s="92" t="s">
        <v>192</v>
      </c>
    </row>
    <row r="4" spans="1:38" s="153" customFormat="1" ht="14.45" customHeight="1" x14ac:dyDescent="0.2">
      <c r="A4" s="161"/>
      <c r="B4" s="162"/>
      <c r="C4" s="162"/>
      <c r="D4" s="163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</row>
    <row r="5" spans="1:38" s="153" customFormat="1" ht="16.899999999999999" customHeight="1" x14ac:dyDescent="0.2">
      <c r="A5" s="340" t="s">
        <v>89</v>
      </c>
      <c r="B5" s="340"/>
      <c r="C5" s="115" t="s">
        <v>174</v>
      </c>
      <c r="D5" s="159" t="s">
        <v>80</v>
      </c>
      <c r="E5" s="165">
        <v>23101.342000000001</v>
      </c>
      <c r="F5" s="165">
        <v>20375.572</v>
      </c>
      <c r="G5" s="165">
        <v>19789.850999999999</v>
      </c>
      <c r="H5" s="165">
        <v>20082.711499999998</v>
      </c>
      <c r="I5" s="165">
        <v>20344.741000000002</v>
      </c>
      <c r="J5" s="165">
        <v>21678.757000000001</v>
      </c>
      <c r="K5" s="165">
        <v>21355.865000000002</v>
      </c>
      <c r="L5" s="280">
        <v>21322.773000000001</v>
      </c>
      <c r="M5" s="165">
        <v>21275.082999999999</v>
      </c>
      <c r="N5" s="165">
        <v>22819.786</v>
      </c>
      <c r="O5" s="165">
        <v>21471.305</v>
      </c>
      <c r="P5" s="165">
        <v>23700.034</v>
      </c>
      <c r="Q5" s="165">
        <f>SUM(E5:F5)</f>
        <v>43476.914000000004</v>
      </c>
      <c r="R5" s="160"/>
      <c r="S5" s="160"/>
      <c r="T5" s="164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K5" s="166"/>
      <c r="AL5" s="166"/>
    </row>
    <row r="6" spans="1:38" s="153" customFormat="1" ht="16.899999999999999" customHeight="1" x14ac:dyDescent="0.2">
      <c r="A6" s="340"/>
      <c r="B6" s="340"/>
      <c r="C6" s="115" t="s">
        <v>185</v>
      </c>
      <c r="D6" s="159" t="s">
        <v>80</v>
      </c>
      <c r="E6" s="165">
        <v>21625.901999999998</v>
      </c>
      <c r="F6" s="165">
        <v>21016.26</v>
      </c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>
        <f>SUM(E6:P6)</f>
        <v>42642.161999999997</v>
      </c>
      <c r="R6" s="160"/>
      <c r="S6" s="160"/>
      <c r="T6" s="164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K6" s="166"/>
      <c r="AL6" s="166"/>
    </row>
    <row r="7" spans="1:38" s="153" customFormat="1" ht="16.899999999999999" customHeight="1" x14ac:dyDescent="0.2">
      <c r="A7" s="340"/>
      <c r="B7" s="340"/>
      <c r="C7" s="115" t="s">
        <v>174</v>
      </c>
      <c r="D7" s="159" t="s">
        <v>83</v>
      </c>
      <c r="E7" s="160">
        <v>63686.600299999991</v>
      </c>
      <c r="F7" s="160">
        <v>54225.811999999998</v>
      </c>
      <c r="G7" s="160">
        <v>51860.115199999993</v>
      </c>
      <c r="H7" s="160">
        <v>53042.964</v>
      </c>
      <c r="I7" s="160">
        <v>54266</v>
      </c>
      <c r="J7" s="160">
        <v>59439.286</v>
      </c>
      <c r="K7" s="160">
        <v>57778.34</v>
      </c>
      <c r="L7" s="160">
        <v>59322.989400000006</v>
      </c>
      <c r="M7" s="160">
        <v>58976.691599999998</v>
      </c>
      <c r="N7" s="160">
        <v>62015.115900000019</v>
      </c>
      <c r="O7" s="160">
        <v>57229.944700000007</v>
      </c>
      <c r="P7" s="160">
        <v>62723.843199999996</v>
      </c>
      <c r="Q7" s="165">
        <f>SUM(E7:F7)</f>
        <v>117912.4123</v>
      </c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K7" s="166"/>
      <c r="AL7" s="166"/>
    </row>
    <row r="8" spans="1:38" s="153" customFormat="1" ht="16.899999999999999" customHeight="1" x14ac:dyDescent="0.2">
      <c r="A8" s="340"/>
      <c r="B8" s="340"/>
      <c r="C8" s="115" t="s">
        <v>185</v>
      </c>
      <c r="D8" s="159" t="s">
        <v>83</v>
      </c>
      <c r="E8" s="160">
        <v>57895.49099999998</v>
      </c>
      <c r="F8" s="160">
        <v>53393.596600000012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5">
        <f>SUM(E8:P8)</f>
        <v>111289.0876</v>
      </c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K8" s="166"/>
      <c r="AL8" s="166"/>
    </row>
    <row r="9" spans="1:38" s="153" customFormat="1" ht="17.45" customHeight="1" x14ac:dyDescent="0.2">
      <c r="A9" s="155" t="s">
        <v>90</v>
      </c>
      <c r="B9" s="158"/>
      <c r="C9" s="159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</row>
    <row r="10" spans="1:38" s="153" customFormat="1" ht="15" customHeight="1" x14ac:dyDescent="0.2">
      <c r="A10" s="155"/>
      <c r="B10" s="158" t="s">
        <v>98</v>
      </c>
      <c r="C10" s="115" t="s">
        <v>174</v>
      </c>
      <c r="D10" s="159" t="s">
        <v>170</v>
      </c>
      <c r="E10" s="168">
        <v>5.4909999999999997</v>
      </c>
      <c r="F10" s="168">
        <v>7.35</v>
      </c>
      <c r="G10" s="215">
        <v>8.27</v>
      </c>
      <c r="H10" s="215">
        <v>8.3770000000000007</v>
      </c>
      <c r="I10" s="215">
        <v>7.55</v>
      </c>
      <c r="J10" s="215">
        <v>5.76</v>
      </c>
      <c r="K10" s="215">
        <v>6.9329999999999998</v>
      </c>
      <c r="L10" s="215">
        <v>6.19</v>
      </c>
      <c r="M10" s="215">
        <v>4.6306000000000003</v>
      </c>
      <c r="N10" s="215">
        <v>5.1989999999999998</v>
      </c>
      <c r="O10" s="215">
        <v>5.71</v>
      </c>
      <c r="P10" s="215">
        <v>6.9370000000000003</v>
      </c>
      <c r="Q10" s="215">
        <f>AVERAGE(E10:F10)</f>
        <v>6.4204999999999997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9"/>
      <c r="AK10" s="169"/>
      <c r="AL10" s="169"/>
    </row>
    <row r="11" spans="1:38" s="153" customFormat="1" ht="15" customHeight="1" x14ac:dyDescent="0.2">
      <c r="A11" s="155"/>
      <c r="B11" s="158"/>
      <c r="C11" s="115" t="s">
        <v>185</v>
      </c>
      <c r="D11" s="159" t="s">
        <v>170</v>
      </c>
      <c r="E11" s="168">
        <v>6.4453599185815733</v>
      </c>
      <c r="F11" s="215">
        <v>6.97</v>
      </c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>
        <f>AVERAGE(E11:P11)</f>
        <v>6.7076799592907861</v>
      </c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9"/>
      <c r="AK11" s="169"/>
      <c r="AL11" s="169"/>
    </row>
    <row r="12" spans="1:38" s="153" customFormat="1" ht="15" customHeight="1" x14ac:dyDescent="0.2">
      <c r="A12" s="158"/>
      <c r="B12" s="158" t="s">
        <v>99</v>
      </c>
      <c r="C12" s="115" t="s">
        <v>174</v>
      </c>
      <c r="D12" s="159" t="s">
        <v>170</v>
      </c>
      <c r="E12" s="168">
        <v>5.7859999999999996</v>
      </c>
      <c r="F12" s="168">
        <v>7.6310000000000002</v>
      </c>
      <c r="G12" s="215">
        <v>8.6159999999999997</v>
      </c>
      <c r="H12" s="215">
        <v>8.6935000000000002</v>
      </c>
      <c r="I12" s="215">
        <v>7.86</v>
      </c>
      <c r="J12" s="215">
        <v>5.9756</v>
      </c>
      <c r="K12" s="215">
        <v>7.120000000000001</v>
      </c>
      <c r="L12" s="215">
        <v>6.41</v>
      </c>
      <c r="M12" s="215">
        <v>4.9139999999999997</v>
      </c>
      <c r="N12" s="215">
        <v>5.3730000000000002</v>
      </c>
      <c r="O12" s="215">
        <v>5.88</v>
      </c>
      <c r="P12" s="215">
        <v>7.093</v>
      </c>
      <c r="Q12" s="215">
        <f>AVERAGE(E12:F12)</f>
        <v>6.7084999999999999</v>
      </c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K12" s="170"/>
      <c r="AL12" s="170"/>
    </row>
    <row r="13" spans="1:38" s="153" customFormat="1" ht="15" customHeight="1" x14ac:dyDescent="0.2">
      <c r="A13" s="158"/>
      <c r="B13" s="158"/>
      <c r="C13" s="115" t="s">
        <v>185</v>
      </c>
      <c r="D13" s="159" t="s">
        <v>170</v>
      </c>
      <c r="E13" s="168">
        <v>6.7039999999999997</v>
      </c>
      <c r="F13" s="215">
        <v>7.24</v>
      </c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>
        <f>AVERAGE(E13:P13)</f>
        <v>6.9719999999999995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71"/>
      <c r="AL13" s="169"/>
    </row>
    <row r="14" spans="1:38" s="153" customFormat="1" ht="15" customHeight="1" x14ac:dyDescent="0.2">
      <c r="A14" s="158"/>
      <c r="B14" s="158" t="s">
        <v>100</v>
      </c>
      <c r="C14" s="115" t="s">
        <v>174</v>
      </c>
      <c r="D14" s="159" t="s">
        <v>170</v>
      </c>
      <c r="E14" s="168">
        <v>9.85</v>
      </c>
      <c r="F14" s="168">
        <v>10.69</v>
      </c>
      <c r="G14" s="168">
        <v>12.4</v>
      </c>
      <c r="H14" s="168">
        <v>12.58</v>
      </c>
      <c r="I14" s="215">
        <v>12.08</v>
      </c>
      <c r="J14" s="168">
        <v>10.09</v>
      </c>
      <c r="K14" s="168">
        <v>10.47</v>
      </c>
      <c r="L14" s="168">
        <v>10.050000000000001</v>
      </c>
      <c r="M14" s="168">
        <v>9.16</v>
      </c>
      <c r="N14" s="168">
        <v>9.2899999999999991</v>
      </c>
      <c r="O14" s="168">
        <v>9.31</v>
      </c>
      <c r="P14" s="168">
        <v>10.72</v>
      </c>
      <c r="Q14" s="215">
        <f>AVERAGE(E14:F14)</f>
        <v>10.27</v>
      </c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71"/>
      <c r="AL14" s="169"/>
    </row>
    <row r="15" spans="1:38" s="153" customFormat="1" ht="15" customHeight="1" x14ac:dyDescent="0.2">
      <c r="A15" s="158"/>
      <c r="B15" s="158"/>
      <c r="C15" s="115" t="s">
        <v>185</v>
      </c>
      <c r="D15" s="159" t="s">
        <v>170</v>
      </c>
      <c r="E15" s="168">
        <v>10.61</v>
      </c>
      <c r="F15" s="168">
        <v>11.36</v>
      </c>
      <c r="G15" s="215"/>
      <c r="H15" s="168"/>
      <c r="I15" s="215"/>
      <c r="J15" s="168"/>
      <c r="K15" s="168"/>
      <c r="L15" s="168"/>
      <c r="M15" s="168"/>
      <c r="N15" s="168"/>
      <c r="O15" s="168"/>
      <c r="P15" s="168"/>
      <c r="Q15" s="215">
        <f>AVERAGE(E15:P15)</f>
        <v>10.984999999999999</v>
      </c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71"/>
      <c r="AL15" s="169"/>
    </row>
    <row r="16" spans="1:38" s="153" customFormat="1" ht="16.899999999999999" customHeight="1" x14ac:dyDescent="0.2">
      <c r="A16" s="154" t="s">
        <v>91</v>
      </c>
      <c r="B16" s="158"/>
      <c r="C16" s="159"/>
      <c r="D16" s="159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</row>
    <row r="17" spans="1:46" s="153" customFormat="1" ht="15" customHeight="1" x14ac:dyDescent="0.2">
      <c r="A17" s="340" t="s">
        <v>89</v>
      </c>
      <c r="B17" s="340"/>
      <c r="C17" s="115" t="s">
        <v>174</v>
      </c>
      <c r="D17" s="159" t="s">
        <v>80</v>
      </c>
      <c r="E17" s="165">
        <v>292.45</v>
      </c>
      <c r="F17" s="165">
        <v>262.04000000000002</v>
      </c>
      <c r="G17" s="167">
        <v>244.785</v>
      </c>
      <c r="H17" s="167">
        <v>213.363</v>
      </c>
      <c r="I17" s="300">
        <v>251.08699999999999</v>
      </c>
      <c r="J17" s="167">
        <v>302.82</v>
      </c>
      <c r="K17" s="167">
        <v>298.161</v>
      </c>
      <c r="L17" s="167">
        <v>282.42</v>
      </c>
      <c r="M17" s="167">
        <v>242.47</v>
      </c>
      <c r="N17" s="167">
        <v>268.18</v>
      </c>
      <c r="O17" s="167">
        <v>257.11599999999999</v>
      </c>
      <c r="P17" s="167">
        <v>304.62400000000002</v>
      </c>
      <c r="Q17" s="165">
        <f>SUM(E17:F17)</f>
        <v>554.49</v>
      </c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</row>
    <row r="18" spans="1:46" s="153" customFormat="1" ht="15" customHeight="1" x14ac:dyDescent="0.2">
      <c r="A18" s="340"/>
      <c r="B18" s="340"/>
      <c r="C18" s="115" t="s">
        <v>185</v>
      </c>
      <c r="D18" s="159" t="s">
        <v>80</v>
      </c>
      <c r="E18" s="167">
        <v>270.26</v>
      </c>
      <c r="F18" s="165">
        <v>246.745</v>
      </c>
      <c r="G18" s="165"/>
      <c r="H18" s="165"/>
      <c r="I18" s="300"/>
      <c r="J18" s="300"/>
      <c r="K18" s="167"/>
      <c r="L18" s="167"/>
      <c r="M18" s="167"/>
      <c r="N18" s="167"/>
      <c r="O18" s="167"/>
      <c r="P18" s="167"/>
      <c r="Q18" s="165">
        <f>SUM(E18:P18)</f>
        <v>517.005</v>
      </c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</row>
    <row r="19" spans="1:46" s="153" customFormat="1" ht="15" customHeight="1" x14ac:dyDescent="0.2">
      <c r="A19" s="340"/>
      <c r="B19" s="340"/>
      <c r="C19" s="115" t="s">
        <v>174</v>
      </c>
      <c r="D19" s="159" t="s">
        <v>83</v>
      </c>
      <c r="E19" s="160">
        <v>584.37490000000003</v>
      </c>
      <c r="F19" s="160">
        <v>523.44770000000005</v>
      </c>
      <c r="G19" s="219">
        <v>489.06599999999997</v>
      </c>
      <c r="H19" s="219">
        <v>426.14830000000001</v>
      </c>
      <c r="I19" s="301">
        <v>500.46969999999999</v>
      </c>
      <c r="J19" s="301">
        <v>604.1998000000001</v>
      </c>
      <c r="K19" s="219">
        <v>595.09319999999991</v>
      </c>
      <c r="L19" s="219">
        <v>563.97299999999996</v>
      </c>
      <c r="M19" s="219">
        <v>484.21699999999998</v>
      </c>
      <c r="N19" s="219">
        <v>535.66819999999996</v>
      </c>
      <c r="O19" s="219">
        <v>513.64520000000005</v>
      </c>
      <c r="P19" s="219">
        <v>608.33960000000002</v>
      </c>
      <c r="Q19" s="160">
        <f>SUM(E19:F19)</f>
        <v>1107.8226</v>
      </c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</row>
    <row r="20" spans="1:46" s="153" customFormat="1" ht="15" customHeight="1" x14ac:dyDescent="0.2">
      <c r="A20" s="340"/>
      <c r="B20" s="340"/>
      <c r="C20" s="115" t="s">
        <v>185</v>
      </c>
      <c r="D20" s="159" t="s">
        <v>83</v>
      </c>
      <c r="E20" s="219">
        <v>539.79</v>
      </c>
      <c r="F20" s="160">
        <v>492.79359999999997</v>
      </c>
      <c r="G20" s="160"/>
      <c r="H20" s="160"/>
      <c r="I20" s="301"/>
      <c r="J20" s="301"/>
      <c r="K20" s="219"/>
      <c r="L20" s="219"/>
      <c r="M20" s="219"/>
      <c r="N20" s="219"/>
      <c r="O20" s="219"/>
      <c r="P20" s="219"/>
      <c r="Q20" s="160">
        <f>SUM(E20:P20)</f>
        <v>1032.5835999999999</v>
      </c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</row>
    <row r="21" spans="1:46" s="153" customFormat="1" ht="15" customHeight="1" x14ac:dyDescent="0.2">
      <c r="A21" s="173" t="s">
        <v>92</v>
      </c>
      <c r="B21" s="158"/>
      <c r="C21" s="159"/>
      <c r="D21" s="159"/>
      <c r="E21" s="165"/>
      <c r="F21" s="165"/>
      <c r="G21" s="165"/>
      <c r="H21" s="165"/>
      <c r="I21" s="302"/>
      <c r="J21" s="165"/>
      <c r="K21" s="165"/>
      <c r="L21" s="165"/>
      <c r="M21" s="165"/>
      <c r="N21" s="165"/>
      <c r="O21" s="165"/>
      <c r="P21" s="165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</row>
    <row r="22" spans="1:46" s="153" customFormat="1" ht="15" customHeight="1" x14ac:dyDescent="0.2">
      <c r="A22" s="340" t="s">
        <v>89</v>
      </c>
      <c r="B22" s="340"/>
      <c r="C22" s="115" t="s">
        <v>174</v>
      </c>
      <c r="D22" s="159" t="s">
        <v>80</v>
      </c>
      <c r="E22" s="165">
        <v>24.34</v>
      </c>
      <c r="F22" s="165">
        <v>25.274999999999999</v>
      </c>
      <c r="G22" s="167">
        <v>25.89</v>
      </c>
      <c r="H22" s="167">
        <v>26.1</v>
      </c>
      <c r="I22" s="300">
        <v>27.155000000000001</v>
      </c>
      <c r="J22" s="167">
        <v>29.423999999999999</v>
      </c>
      <c r="K22" s="167">
        <v>29.605</v>
      </c>
      <c r="L22" s="167">
        <v>24.99</v>
      </c>
      <c r="M22" s="167">
        <v>29.62</v>
      </c>
      <c r="N22" s="167">
        <v>27.71</v>
      </c>
      <c r="O22" s="167">
        <v>26.41</v>
      </c>
      <c r="P22" s="167">
        <v>34.47</v>
      </c>
      <c r="Q22" s="165">
        <f>SUM(E22:F22)</f>
        <v>49.614999999999995</v>
      </c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</row>
    <row r="23" spans="1:46" s="153" customFormat="1" ht="15" customHeight="1" x14ac:dyDescent="0.2">
      <c r="A23" s="340"/>
      <c r="B23" s="340"/>
      <c r="C23" s="115" t="s">
        <v>185</v>
      </c>
      <c r="D23" s="159" t="s">
        <v>80</v>
      </c>
      <c r="E23" s="167">
        <v>10.19</v>
      </c>
      <c r="F23" s="165">
        <v>2.95</v>
      </c>
      <c r="G23" s="165"/>
      <c r="H23" s="165"/>
      <c r="I23" s="300"/>
      <c r="J23" s="300"/>
      <c r="K23" s="167"/>
      <c r="L23" s="167"/>
      <c r="M23" s="167"/>
      <c r="N23" s="167"/>
      <c r="O23" s="167"/>
      <c r="P23" s="167"/>
      <c r="Q23" s="165">
        <f>SUM(E23:P23)</f>
        <v>13.14</v>
      </c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</row>
    <row r="24" spans="1:46" s="153" customFormat="1" ht="15" customHeight="1" x14ac:dyDescent="0.2">
      <c r="A24" s="340"/>
      <c r="B24" s="340"/>
      <c r="C24" s="115" t="s">
        <v>174</v>
      </c>
      <c r="D24" s="159" t="s">
        <v>83</v>
      </c>
      <c r="E24" s="160">
        <v>48.763199999999998</v>
      </c>
      <c r="F24" s="160">
        <v>50.646500000000003</v>
      </c>
      <c r="G24" s="219">
        <v>51.8812</v>
      </c>
      <c r="H24" s="219">
        <v>53.292999999999999</v>
      </c>
      <c r="I24" s="301">
        <v>111.40900000000001</v>
      </c>
      <c r="J24" s="301">
        <v>60.828499999999998</v>
      </c>
      <c r="K24" s="219">
        <v>60.236400000000003</v>
      </c>
      <c r="L24" s="219">
        <v>50.064800000000005</v>
      </c>
      <c r="M24" s="219">
        <v>59.353900000000003</v>
      </c>
      <c r="N24" s="219">
        <v>55.529000000000003</v>
      </c>
      <c r="O24" s="219">
        <v>52.927699999999994</v>
      </c>
      <c r="P24" s="219">
        <v>69.077799999999996</v>
      </c>
      <c r="Q24" s="160">
        <f>SUM(E24:F24)</f>
        <v>99.409700000000001</v>
      </c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</row>
    <row r="25" spans="1:46" s="153" customFormat="1" ht="15" customHeight="1" x14ac:dyDescent="0.2">
      <c r="A25" s="340"/>
      <c r="B25" s="340"/>
      <c r="C25" s="115" t="s">
        <v>185</v>
      </c>
      <c r="D25" s="159" t="s">
        <v>83</v>
      </c>
      <c r="E25" s="219">
        <v>20.422699999999999</v>
      </c>
      <c r="F25" s="160">
        <v>5.9118000000000004</v>
      </c>
      <c r="G25" s="160"/>
      <c r="H25" s="160"/>
      <c r="I25" s="303"/>
      <c r="J25" s="303"/>
      <c r="K25" s="160"/>
      <c r="L25" s="160"/>
      <c r="M25" s="160"/>
      <c r="N25" s="219"/>
      <c r="O25" s="219"/>
      <c r="P25" s="219"/>
      <c r="Q25" s="160">
        <f>SUM(E25:P25)</f>
        <v>26.334499999999998</v>
      </c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72"/>
    </row>
    <row r="26" spans="1:46" s="153" customFormat="1" ht="15" customHeight="1" x14ac:dyDescent="0.2">
      <c r="A26" s="173" t="s">
        <v>93</v>
      </c>
      <c r="B26" s="158"/>
      <c r="C26" s="159"/>
      <c r="D26" s="159"/>
      <c r="E26" s="165"/>
      <c r="F26" s="165"/>
      <c r="G26" s="165"/>
      <c r="H26" s="165"/>
      <c r="I26" s="302"/>
      <c r="J26" s="302"/>
      <c r="K26" s="165"/>
      <c r="L26" s="165"/>
      <c r="M26" s="165"/>
      <c r="N26" s="165"/>
      <c r="O26" s="165"/>
      <c r="P26" s="165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72"/>
    </row>
    <row r="27" spans="1:46" s="153" customFormat="1" ht="15" customHeight="1" x14ac:dyDescent="0.2">
      <c r="A27" s="340" t="s">
        <v>89</v>
      </c>
      <c r="B27" s="340"/>
      <c r="C27" s="115" t="s">
        <v>174</v>
      </c>
      <c r="D27" s="159" t="s">
        <v>80</v>
      </c>
      <c r="E27" s="165">
        <v>191.4</v>
      </c>
      <c r="F27" s="165">
        <v>203.9</v>
      </c>
      <c r="G27" s="167">
        <v>186.4</v>
      </c>
      <c r="H27" s="167">
        <v>206.24</v>
      </c>
      <c r="I27" s="300">
        <v>299.39999999999998</v>
      </c>
      <c r="J27" s="300">
        <v>282.39999999999998</v>
      </c>
      <c r="K27" s="167">
        <v>267.25</v>
      </c>
      <c r="L27" s="167">
        <v>285.89999999999998</v>
      </c>
      <c r="M27" s="167">
        <v>339.45</v>
      </c>
      <c r="N27" s="167">
        <v>359</v>
      </c>
      <c r="O27" s="167">
        <v>336.3</v>
      </c>
      <c r="P27" s="167">
        <v>318.7</v>
      </c>
      <c r="Q27" s="165">
        <f>SUM(E27:F27)</f>
        <v>395.3</v>
      </c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K27" s="174"/>
      <c r="AL27" s="174"/>
    </row>
    <row r="28" spans="1:46" s="153" customFormat="1" ht="15" customHeight="1" x14ac:dyDescent="0.2">
      <c r="A28" s="340"/>
      <c r="B28" s="340"/>
      <c r="C28" s="115" t="s">
        <v>185</v>
      </c>
      <c r="D28" s="159" t="s">
        <v>80</v>
      </c>
      <c r="E28" s="167">
        <v>258.10000000000002</v>
      </c>
      <c r="F28" s="165">
        <v>218</v>
      </c>
      <c r="G28" s="165"/>
      <c r="H28" s="167"/>
      <c r="I28" s="300"/>
      <c r="J28" s="300"/>
      <c r="K28" s="167"/>
      <c r="L28" s="167"/>
      <c r="M28" s="167"/>
      <c r="N28" s="167"/>
      <c r="O28" s="167"/>
      <c r="P28" s="167"/>
      <c r="Q28" s="165">
        <f>SUM(E28:P28)</f>
        <v>476.1</v>
      </c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</row>
    <row r="29" spans="1:46" s="153" customFormat="1" ht="15" customHeight="1" x14ac:dyDescent="0.2">
      <c r="A29" s="340"/>
      <c r="B29" s="340"/>
      <c r="C29" s="115" t="s">
        <v>174</v>
      </c>
      <c r="D29" s="159" t="s">
        <v>83</v>
      </c>
      <c r="E29" s="160">
        <v>841.65250000000003</v>
      </c>
      <c r="F29" s="160">
        <v>879.16489999999999</v>
      </c>
      <c r="G29" s="219">
        <v>838.88310000000001</v>
      </c>
      <c r="H29" s="219">
        <v>900.61</v>
      </c>
      <c r="I29" s="301">
        <v>1387.5269000000003</v>
      </c>
      <c r="J29" s="301">
        <v>1254.4033999999999</v>
      </c>
      <c r="K29" s="219">
        <v>1183.7893000000001</v>
      </c>
      <c r="L29" s="219">
        <v>1247.4762000000001</v>
      </c>
      <c r="M29" s="219">
        <v>1476.5743</v>
      </c>
      <c r="N29" s="219">
        <v>1562.6833000000001</v>
      </c>
      <c r="O29" s="219">
        <v>1497.6771000000001</v>
      </c>
      <c r="P29" s="219">
        <v>1438.7938000000001</v>
      </c>
      <c r="Q29" s="160">
        <f>SUM(E29:F29)</f>
        <v>1720.8173999999999</v>
      </c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74"/>
      <c r="AK29" s="174"/>
      <c r="AL29" s="174"/>
    </row>
    <row r="30" spans="1:46" s="153" customFormat="1" ht="15" customHeight="1" x14ac:dyDescent="0.2">
      <c r="A30" s="340"/>
      <c r="B30" s="340"/>
      <c r="C30" s="115" t="s">
        <v>185</v>
      </c>
      <c r="D30" s="159" t="s">
        <v>83</v>
      </c>
      <c r="E30" s="219">
        <v>1141.3331000000001</v>
      </c>
      <c r="F30" s="160">
        <v>932.4301999999999</v>
      </c>
      <c r="G30" s="160"/>
      <c r="H30" s="160"/>
      <c r="I30" s="303"/>
      <c r="J30" s="303"/>
      <c r="K30" s="160"/>
      <c r="L30" s="160"/>
      <c r="M30" s="160"/>
      <c r="N30" s="219"/>
      <c r="O30" s="219"/>
      <c r="P30" s="219"/>
      <c r="Q30" s="160">
        <f>SUM(E30:P30)</f>
        <v>2073.7633000000001</v>
      </c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</row>
    <row r="31" spans="1:46" s="153" customFormat="1" ht="6" customHeight="1" x14ac:dyDescent="0.2">
      <c r="A31" s="175"/>
      <c r="B31" s="176"/>
      <c r="C31" s="177"/>
      <c r="D31" s="178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</row>
    <row r="32" spans="1:46" s="153" customFormat="1" ht="15" hidden="1" customHeight="1" x14ac:dyDescent="0.2">
      <c r="A32" s="158" t="s">
        <v>101</v>
      </c>
      <c r="B32" s="155"/>
      <c r="C32" s="159">
        <v>2019</v>
      </c>
      <c r="D32" s="180" t="s">
        <v>94</v>
      </c>
      <c r="E32" s="181">
        <v>3.2151666666666672</v>
      </c>
      <c r="F32" s="181">
        <v>3.2483749999999998</v>
      </c>
      <c r="G32" s="181">
        <v>3.2519000000000005</v>
      </c>
      <c r="H32" s="181">
        <v>3.2306249999999999</v>
      </c>
      <c r="I32" s="181">
        <v>3.2736136363636366</v>
      </c>
      <c r="J32" s="181">
        <v>3.27095</v>
      </c>
      <c r="K32" s="181">
        <v>3.2765952380952386</v>
      </c>
      <c r="L32" s="181">
        <v>3.2880714285714281</v>
      </c>
      <c r="M32" s="181">
        <v>3.3113250000000001</v>
      </c>
      <c r="N32" s="181">
        <v>3.3339090909090912</v>
      </c>
      <c r="O32" s="181">
        <v>3.3746750000000008</v>
      </c>
      <c r="P32" s="181">
        <v>3.3640263157894736</v>
      </c>
      <c r="Q32" s="181">
        <v>3.2866026980329615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</row>
    <row r="33" spans="1:35" s="153" customFormat="1" ht="15" hidden="1" customHeight="1" x14ac:dyDescent="0.2">
      <c r="A33" s="182"/>
      <c r="B33" s="182"/>
      <c r="C33" s="183" t="s">
        <v>136</v>
      </c>
      <c r="D33" s="184" t="s">
        <v>94</v>
      </c>
      <c r="E33" s="185">
        <v>3.3438636363636363</v>
      </c>
      <c r="F33" s="185">
        <v>3.3214749999999995</v>
      </c>
      <c r="G33" s="185">
        <v>3.3046904761904763</v>
      </c>
      <c r="H33" s="185">
        <v>3.3038249999999998</v>
      </c>
      <c r="I33" s="185">
        <v>3.3323636363636364</v>
      </c>
      <c r="J33" s="185">
        <v>3.3256499999999996</v>
      </c>
      <c r="K33" s="185">
        <v>3.2902142857142849</v>
      </c>
      <c r="L33" s="185">
        <v>3.3775599999999999</v>
      </c>
      <c r="M33" s="185">
        <v>3.3573571428571398</v>
      </c>
      <c r="N33" s="185">
        <v>3.3597619047618998</v>
      </c>
      <c r="O33" s="185">
        <v>3.3717000000000001</v>
      </c>
      <c r="P33" s="185">
        <v>3.355</v>
      </c>
      <c r="Q33" s="185">
        <v>3.3369550901875891</v>
      </c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</row>
    <row r="34" spans="1:35" s="153" customFormat="1" ht="10.5" customHeight="1" x14ac:dyDescent="0.2">
      <c r="A34" s="186" t="s">
        <v>95</v>
      </c>
      <c r="C34" s="147"/>
      <c r="D34" s="186" t="s">
        <v>137</v>
      </c>
      <c r="E34" s="151"/>
      <c r="F34" s="151"/>
      <c r="G34" s="151"/>
      <c r="H34" s="151"/>
      <c r="I34" s="152"/>
      <c r="J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</row>
    <row r="35" spans="1:35" s="153" customFormat="1" ht="10.5" customHeight="1" x14ac:dyDescent="0.2">
      <c r="A35" s="148" t="s">
        <v>102</v>
      </c>
      <c r="C35" s="148"/>
      <c r="D35" s="188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</row>
    <row r="36" spans="1:35" s="153" customFormat="1" ht="10.5" customHeight="1" x14ac:dyDescent="0.2">
      <c r="A36" s="152" t="s">
        <v>103</v>
      </c>
      <c r="C36" s="148"/>
      <c r="D36" s="188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</row>
    <row r="37" spans="1:35" s="153" customFormat="1" ht="10.5" customHeight="1" x14ac:dyDescent="0.2">
      <c r="A37" s="152" t="s">
        <v>104</v>
      </c>
      <c r="C37" s="189"/>
      <c r="D37" s="187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</row>
    <row r="38" spans="1:35" ht="10.5" customHeight="1" x14ac:dyDescent="0.2">
      <c r="A38" s="148" t="s">
        <v>96</v>
      </c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</row>
    <row r="39" spans="1:35" ht="10.5" customHeight="1" x14ac:dyDescent="0.2">
      <c r="A39" s="189" t="s">
        <v>172</v>
      </c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</row>
    <row r="40" spans="1:35" ht="15" customHeight="1" x14ac:dyDescent="0.2"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</row>
  </sheetData>
  <mergeCells count="6">
    <mergeCell ref="A1:Q1"/>
    <mergeCell ref="A2:Q2"/>
    <mergeCell ref="A5:B8"/>
    <mergeCell ref="A17:B20"/>
    <mergeCell ref="A22:B25"/>
    <mergeCell ref="A27:B30"/>
  </mergeCells>
  <printOptions horizontalCentered="1"/>
  <pageMargins left="0" right="0" top="1.1811023622047245" bottom="0" header="0" footer="0"/>
  <pageSetup paperSize="9" scale="65" orientation="portrait" r:id="rId1"/>
  <headerFooter alignWithMargins="0"/>
  <ignoredErrors>
    <ignoredError sqref="Q30 Q5" formulaRange="1"/>
    <ignoredError sqref="Q6:Q29" formula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89"/>
  <sheetViews>
    <sheetView showGridLines="0" zoomScaleNormal="100" workbookViewId="0">
      <selection activeCell="R14" sqref="R14"/>
    </sheetView>
  </sheetViews>
  <sheetFormatPr baseColWidth="10" defaultColWidth="11.5703125" defaultRowHeight="15" customHeight="1" x14ac:dyDescent="0.25"/>
  <cols>
    <col min="1" max="1" width="20.42578125" style="225" customWidth="1"/>
    <col min="2" max="2" width="21.7109375" style="225" customWidth="1"/>
    <col min="3" max="3" width="7.42578125" style="225" customWidth="1"/>
    <col min="4" max="4" width="7.7109375" style="225" customWidth="1"/>
    <col min="5" max="5" width="7.42578125" style="225" customWidth="1"/>
    <col min="6" max="10" width="7.42578125" style="225" hidden="1" customWidth="1"/>
    <col min="11" max="11" width="7.5703125" style="225" hidden="1" customWidth="1"/>
    <col min="12" max="14" width="7.42578125" style="225" hidden="1" customWidth="1"/>
    <col min="15" max="15" width="5.5703125" style="225" hidden="1" customWidth="1"/>
    <col min="16" max="17" width="6.7109375" style="225" customWidth="1"/>
    <col min="18" max="18" width="8" style="225" customWidth="1"/>
    <col min="19" max="33" width="6.7109375" style="225" customWidth="1"/>
    <col min="34" max="34" width="7.28515625" style="225" customWidth="1"/>
    <col min="35" max="35" width="8.28515625" style="225" customWidth="1"/>
    <col min="36" max="36" width="8.140625" style="225" customWidth="1"/>
    <col min="37" max="37" width="7.7109375" style="225" customWidth="1"/>
    <col min="38" max="38" width="7.140625" style="225" customWidth="1"/>
    <col min="39" max="39" width="7.28515625" style="225" customWidth="1"/>
    <col min="40" max="40" width="6.85546875" style="225" customWidth="1"/>
    <col min="41" max="41" width="7.85546875" style="225" customWidth="1"/>
    <col min="42" max="42" width="8.140625" style="225" customWidth="1"/>
    <col min="43" max="43" width="7.28515625" style="225" customWidth="1"/>
    <col min="44" max="44" width="7.85546875" style="225" customWidth="1"/>
    <col min="45" max="45" width="6.85546875" style="225" customWidth="1"/>
    <col min="46" max="46" width="7.42578125" style="225" customWidth="1"/>
    <col min="47" max="16384" width="11.5703125" style="225"/>
  </cols>
  <sheetData>
    <row r="1" spans="1:36" ht="24" customHeight="1" x14ac:dyDescent="0.25">
      <c r="A1" s="343" t="s">
        <v>187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</row>
    <row r="2" spans="1:36" ht="15" customHeight="1" x14ac:dyDescent="0.25">
      <c r="A2" s="341" t="s">
        <v>150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</row>
    <row r="3" spans="1:36" ht="7.9" customHeight="1" x14ac:dyDescent="0.25">
      <c r="A3" s="342"/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</row>
    <row r="4" spans="1:36" s="224" customFormat="1" ht="19.5" customHeight="1" x14ac:dyDescent="0.25">
      <c r="A4" s="228" t="s">
        <v>151</v>
      </c>
      <c r="B4" s="229" t="s">
        <v>75</v>
      </c>
      <c r="C4" s="230" t="s">
        <v>188</v>
      </c>
      <c r="D4" s="230">
        <v>45292</v>
      </c>
      <c r="E4" s="230">
        <v>45323</v>
      </c>
      <c r="F4" s="229" t="s">
        <v>2</v>
      </c>
      <c r="G4" s="229" t="s">
        <v>3</v>
      </c>
      <c r="H4" s="229" t="s">
        <v>4</v>
      </c>
      <c r="I4" s="229" t="s">
        <v>5</v>
      </c>
      <c r="J4" s="229" t="s">
        <v>6</v>
      </c>
      <c r="K4" s="229" t="s">
        <v>7</v>
      </c>
      <c r="L4" s="229" t="s">
        <v>78</v>
      </c>
      <c r="M4" s="229" t="s">
        <v>9</v>
      </c>
      <c r="N4" s="229" t="s">
        <v>10</v>
      </c>
      <c r="O4" s="231" t="s">
        <v>11</v>
      </c>
    </row>
    <row r="5" spans="1:36" s="224" customFormat="1" ht="3" customHeight="1" x14ac:dyDescent="0.25"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</row>
    <row r="6" spans="1:36" s="224" customFormat="1" ht="16.899999999999999" customHeight="1" x14ac:dyDescent="0.25">
      <c r="A6" s="234" t="s">
        <v>152</v>
      </c>
      <c r="B6" s="235" t="s">
        <v>153</v>
      </c>
      <c r="D6" s="269">
        <v>0.02</v>
      </c>
      <c r="E6" s="250">
        <v>0.55751080093632099</v>
      </c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I6" s="233"/>
      <c r="AJ6" s="233"/>
    </row>
    <row r="7" spans="1:36" s="224" customFormat="1" ht="16.899999999999999" customHeight="1" x14ac:dyDescent="0.25">
      <c r="A7" s="236"/>
      <c r="B7" s="237" t="s">
        <v>154</v>
      </c>
      <c r="C7" s="287"/>
      <c r="D7" s="254"/>
      <c r="E7" s="254">
        <v>0.57682923344024584</v>
      </c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I7" s="233"/>
      <c r="AJ7" s="233"/>
    </row>
    <row r="8" spans="1:36" s="224" customFormat="1" ht="5.25" customHeight="1" x14ac:dyDescent="0.25">
      <c r="E8" s="243"/>
      <c r="F8" s="251"/>
      <c r="G8" s="251"/>
      <c r="H8" s="251"/>
      <c r="I8" s="251"/>
      <c r="J8" s="249"/>
      <c r="K8" s="239"/>
      <c r="L8" s="239"/>
      <c r="M8" s="239"/>
      <c r="N8" s="239"/>
      <c r="O8" s="239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I8" s="233"/>
      <c r="AJ8" s="233"/>
    </row>
    <row r="9" spans="1:36" s="224" customFormat="1" ht="16.899999999999999" customHeight="1" x14ac:dyDescent="0.25">
      <c r="A9" s="235" t="s">
        <v>155</v>
      </c>
      <c r="B9" s="235" t="s">
        <v>153</v>
      </c>
      <c r="D9" s="250">
        <v>-0.02</v>
      </c>
      <c r="E9" s="250">
        <v>0.92</v>
      </c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I9" s="233"/>
      <c r="AJ9" s="233"/>
    </row>
    <row r="10" spans="1:36" s="224" customFormat="1" ht="16.899999999999999" customHeight="1" x14ac:dyDescent="0.25">
      <c r="A10" s="238"/>
      <c r="B10" s="236" t="s">
        <v>154</v>
      </c>
      <c r="C10" s="287"/>
      <c r="D10" s="254"/>
      <c r="E10" s="254">
        <v>0.89981600000001993</v>
      </c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I10" s="233"/>
      <c r="AJ10" s="233"/>
    </row>
    <row r="11" spans="1:36" s="224" customFormat="1" ht="4.1500000000000004" customHeight="1" x14ac:dyDescent="0.25">
      <c r="E11" s="239"/>
      <c r="F11" s="239"/>
      <c r="G11" s="239"/>
      <c r="H11" s="239"/>
      <c r="I11" s="239"/>
      <c r="J11" s="240"/>
      <c r="K11" s="239"/>
      <c r="L11" s="239"/>
      <c r="M11" s="239"/>
      <c r="N11" s="239"/>
      <c r="O11" s="239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I11" s="233"/>
      <c r="AJ11" s="233"/>
    </row>
    <row r="12" spans="1:36" s="224" customFormat="1" ht="16.899999999999999" customHeight="1" x14ac:dyDescent="0.25">
      <c r="A12" s="263" t="s">
        <v>156</v>
      </c>
      <c r="B12" s="263" t="s">
        <v>171</v>
      </c>
      <c r="C12" s="282">
        <v>10.72</v>
      </c>
      <c r="D12" s="282">
        <v>10.61</v>
      </c>
      <c r="E12" s="282">
        <v>11.36</v>
      </c>
      <c r="F12" s="282"/>
      <c r="G12" s="282"/>
      <c r="H12" s="282"/>
      <c r="I12" s="282"/>
      <c r="J12" s="282"/>
      <c r="K12" s="282"/>
      <c r="L12" s="282"/>
      <c r="M12" s="282"/>
      <c r="N12" s="282"/>
      <c r="O12" s="281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I12" s="233"/>
      <c r="AJ12" s="233"/>
    </row>
    <row r="13" spans="1:36" s="224" customFormat="1" ht="16.899999999999999" customHeight="1" x14ac:dyDescent="0.25">
      <c r="A13" s="243"/>
      <c r="B13" s="263" t="s">
        <v>153</v>
      </c>
      <c r="C13" s="250"/>
      <c r="D13" s="283">
        <v>0</v>
      </c>
      <c r="E13" s="283">
        <v>7.0688030160226178</v>
      </c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I13" s="233"/>
      <c r="AJ13" s="233"/>
    </row>
    <row r="14" spans="1:36" s="224" customFormat="1" ht="16.899999999999999" customHeight="1" x14ac:dyDescent="0.25">
      <c r="A14" s="243"/>
      <c r="B14" s="263" t="s">
        <v>154</v>
      </c>
      <c r="C14" s="250"/>
      <c r="D14" s="283">
        <v>0</v>
      </c>
      <c r="E14" s="283">
        <v>5.9701492537313383</v>
      </c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I14" s="233"/>
      <c r="AJ14" s="233"/>
    </row>
    <row r="15" spans="1:36" s="224" customFormat="1" ht="16.899999999999999" customHeight="1" x14ac:dyDescent="0.25">
      <c r="A15" s="243"/>
      <c r="B15" s="263" t="s">
        <v>176</v>
      </c>
      <c r="D15" s="309">
        <v>2.8370428847916909</v>
      </c>
      <c r="E15" s="283">
        <v>2.9681424847742135</v>
      </c>
      <c r="F15" s="283"/>
      <c r="G15" s="283"/>
      <c r="H15" s="283"/>
      <c r="I15" s="283"/>
      <c r="J15" s="283"/>
      <c r="K15" s="283"/>
      <c r="L15" s="309"/>
      <c r="M15" s="309"/>
      <c r="N15" s="309"/>
      <c r="O15" s="284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I15" s="233"/>
      <c r="AJ15" s="233"/>
    </row>
    <row r="16" spans="1:36" s="224" customFormat="1" ht="6.75" customHeight="1" x14ac:dyDescent="0.25">
      <c r="A16" s="243"/>
      <c r="B16" s="243"/>
      <c r="C16" s="253"/>
      <c r="D16" s="249"/>
      <c r="E16" s="249"/>
      <c r="F16" s="249"/>
      <c r="G16" s="249"/>
      <c r="H16" s="249"/>
      <c r="I16" s="249"/>
      <c r="J16" s="249"/>
      <c r="K16" s="249"/>
      <c r="L16" s="260"/>
      <c r="M16" s="260"/>
      <c r="N16" s="260"/>
      <c r="O16" s="260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I16" s="233"/>
      <c r="AJ16" s="233"/>
    </row>
    <row r="17" spans="1:36" s="224" customFormat="1" ht="16.899999999999999" customHeight="1" x14ac:dyDescent="0.25">
      <c r="A17" s="263" t="s">
        <v>85</v>
      </c>
      <c r="B17" s="263" t="s">
        <v>171</v>
      </c>
      <c r="C17" s="282">
        <v>8.4600000000000009</v>
      </c>
      <c r="D17" s="282">
        <v>7.55</v>
      </c>
      <c r="E17" s="249">
        <v>8.11</v>
      </c>
      <c r="F17" s="249"/>
      <c r="G17" s="249"/>
      <c r="H17" s="249"/>
      <c r="I17" s="249"/>
      <c r="J17" s="249"/>
      <c r="K17" s="249"/>
      <c r="L17" s="282"/>
      <c r="M17" s="282"/>
      <c r="N17" s="282"/>
      <c r="O17" s="25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I17" s="233"/>
      <c r="AJ17" s="233"/>
    </row>
    <row r="18" spans="1:36" s="224" customFormat="1" ht="16.899999999999999" customHeight="1" x14ac:dyDescent="0.25">
      <c r="A18" s="243" t="s">
        <v>157</v>
      </c>
      <c r="B18" s="263" t="s">
        <v>153</v>
      </c>
      <c r="C18" s="250"/>
      <c r="D18" s="283">
        <v>-3.4188034188034067</v>
      </c>
      <c r="E18" s="283">
        <v>7.4172185430463555</v>
      </c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I18" s="233"/>
      <c r="AJ18" s="233"/>
    </row>
    <row r="19" spans="1:36" s="224" customFormat="1" ht="16.899999999999999" customHeight="1" x14ac:dyDescent="0.25">
      <c r="A19" s="243"/>
      <c r="B19" s="263" t="s">
        <v>154</v>
      </c>
      <c r="C19" s="250"/>
      <c r="D19" s="283">
        <v>0</v>
      </c>
      <c r="E19" s="283">
        <v>-4.1371158392435099</v>
      </c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I19" s="233"/>
      <c r="AJ19" s="233"/>
    </row>
    <row r="20" spans="1:36" s="224" customFormat="1" ht="16.899999999999999" customHeight="1" x14ac:dyDescent="0.25">
      <c r="A20" s="243"/>
      <c r="B20" s="263" t="s">
        <v>176</v>
      </c>
      <c r="D20" s="309">
        <v>2.0188193949271693</v>
      </c>
      <c r="E20" s="251">
        <v>2.1189820027745485</v>
      </c>
      <c r="F20" s="251"/>
      <c r="G20" s="251"/>
      <c r="H20" s="251"/>
      <c r="I20" s="251"/>
      <c r="J20" s="251"/>
      <c r="K20" s="251"/>
      <c r="L20" s="309"/>
      <c r="M20" s="309"/>
      <c r="N20" s="309"/>
      <c r="O20" s="260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I20" s="233"/>
      <c r="AJ20" s="233"/>
    </row>
    <row r="21" spans="1:36" s="224" customFormat="1" ht="6.75" customHeight="1" x14ac:dyDescent="0.25">
      <c r="A21" s="243"/>
      <c r="B21" s="243"/>
      <c r="C21" s="250"/>
      <c r="D21" s="249"/>
      <c r="E21" s="249"/>
      <c r="F21" s="249"/>
      <c r="G21" s="249"/>
      <c r="H21" s="249"/>
      <c r="I21" s="249"/>
      <c r="J21" s="249"/>
      <c r="K21" s="260"/>
      <c r="L21" s="260"/>
      <c r="M21" s="260"/>
      <c r="N21" s="260"/>
      <c r="O21" s="260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I21" s="233"/>
      <c r="AJ21" s="233"/>
    </row>
    <row r="22" spans="1:36" s="224" customFormat="1" ht="16.899999999999999" customHeight="1" x14ac:dyDescent="0.25">
      <c r="A22" s="263" t="s">
        <v>158</v>
      </c>
      <c r="B22" s="263" t="s">
        <v>171</v>
      </c>
      <c r="C22" s="253">
        <v>17.36</v>
      </c>
      <c r="D22" s="249">
        <v>16.29</v>
      </c>
      <c r="E22" s="249">
        <v>16.7</v>
      </c>
      <c r="F22" s="249"/>
      <c r="G22" s="249"/>
      <c r="H22" s="249"/>
      <c r="I22" s="249"/>
      <c r="J22" s="249"/>
      <c r="K22" s="249"/>
      <c r="L22" s="249"/>
      <c r="M22" s="249"/>
      <c r="N22" s="249"/>
      <c r="O22" s="25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I22" s="233"/>
      <c r="AJ22" s="233"/>
    </row>
    <row r="23" spans="1:36" s="224" customFormat="1" ht="16.899999999999999" customHeight="1" x14ac:dyDescent="0.25">
      <c r="A23" s="243"/>
      <c r="B23" s="263" t="s">
        <v>153</v>
      </c>
      <c r="C23" s="250"/>
      <c r="D23" s="251">
        <v>-4.3202033036848775</v>
      </c>
      <c r="E23" s="251">
        <v>2.516881522406389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I23" s="233"/>
      <c r="AJ23" s="233"/>
    </row>
    <row r="24" spans="1:36" s="224" customFormat="1" ht="16.899999999999999" customHeight="1" x14ac:dyDescent="0.25">
      <c r="A24" s="243"/>
      <c r="B24" s="263" t="s">
        <v>154</v>
      </c>
      <c r="C24" s="250"/>
      <c r="D24" s="283">
        <v>0</v>
      </c>
      <c r="E24" s="251">
        <v>-3.8018433179723532</v>
      </c>
      <c r="F24" s="251"/>
      <c r="G24" s="251"/>
      <c r="H24" s="251"/>
      <c r="I24" s="251"/>
      <c r="J24" s="251"/>
      <c r="K24" s="251"/>
      <c r="L24" s="283"/>
      <c r="M24" s="283"/>
      <c r="N24" s="283"/>
      <c r="O24" s="251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I24" s="233"/>
      <c r="AJ24" s="233"/>
    </row>
    <row r="25" spans="1:36" s="224" customFormat="1" ht="16.899999999999999" customHeight="1" x14ac:dyDescent="0.25">
      <c r="A25" s="243"/>
      <c r="B25" s="263" t="s">
        <v>176</v>
      </c>
      <c r="C25" s="250"/>
      <c r="D25" s="249">
        <v>4.3558368136905408</v>
      </c>
      <c r="E25" s="251">
        <v>4.3633784767367398</v>
      </c>
      <c r="F25" s="251"/>
      <c r="G25" s="251"/>
      <c r="H25" s="251"/>
      <c r="I25" s="251"/>
      <c r="J25" s="251"/>
      <c r="K25" s="251"/>
      <c r="L25" s="249"/>
      <c r="M25" s="249"/>
      <c r="N25" s="249"/>
      <c r="O25" s="260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I25" s="233"/>
      <c r="AJ25" s="233"/>
    </row>
    <row r="26" spans="1:36" s="224" customFormat="1" ht="6.75" customHeight="1" x14ac:dyDescent="0.25">
      <c r="A26" s="243"/>
      <c r="B26" s="243"/>
      <c r="C26" s="250"/>
      <c r="D26" s="249"/>
      <c r="E26" s="249"/>
      <c r="F26" s="249"/>
      <c r="G26" s="249"/>
      <c r="H26" s="249"/>
      <c r="I26" s="249"/>
      <c r="J26" s="249"/>
      <c r="K26" s="260"/>
      <c r="L26" s="260"/>
      <c r="M26" s="260"/>
      <c r="N26" s="260"/>
      <c r="O26" s="260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I26" s="233"/>
      <c r="AJ26" s="233"/>
    </row>
    <row r="27" spans="1:36" s="224" customFormat="1" ht="16.899999999999999" customHeight="1" x14ac:dyDescent="0.25">
      <c r="A27" s="263" t="s">
        <v>159</v>
      </c>
      <c r="B27" s="263" t="s">
        <v>171</v>
      </c>
      <c r="C27" s="253">
        <v>26.77</v>
      </c>
      <c r="D27" s="249">
        <v>25.76</v>
      </c>
      <c r="E27" s="249">
        <v>25.6</v>
      </c>
      <c r="F27" s="249"/>
      <c r="G27" s="249"/>
      <c r="H27" s="249"/>
      <c r="I27" s="249"/>
      <c r="J27" s="249"/>
      <c r="K27" s="249"/>
      <c r="L27" s="249"/>
      <c r="M27" s="249"/>
      <c r="N27" s="249"/>
      <c r="O27" s="25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I27" s="233"/>
      <c r="AJ27" s="233"/>
    </row>
    <row r="28" spans="1:36" s="224" customFormat="1" ht="16.899999999999999" customHeight="1" x14ac:dyDescent="0.25">
      <c r="A28" s="243"/>
      <c r="B28" s="263" t="s">
        <v>153</v>
      </c>
      <c r="C28" s="250"/>
      <c r="D28" s="251">
        <v>1.4481094127111849</v>
      </c>
      <c r="E28" s="251">
        <v>-0.62111801242236142</v>
      </c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I28" s="233"/>
      <c r="AJ28" s="233"/>
    </row>
    <row r="29" spans="1:36" s="224" customFormat="1" ht="16.899999999999999" customHeight="1" x14ac:dyDescent="0.25">
      <c r="A29" s="243"/>
      <c r="B29" s="263" t="s">
        <v>154</v>
      </c>
      <c r="C29" s="250"/>
      <c r="D29" s="283">
        <v>0</v>
      </c>
      <c r="E29" s="251">
        <v>-4.3705640642510151</v>
      </c>
      <c r="F29" s="251"/>
      <c r="G29" s="251"/>
      <c r="H29" s="251"/>
      <c r="I29" s="251"/>
      <c r="J29" s="251"/>
      <c r="K29" s="251"/>
      <c r="L29" s="283"/>
      <c r="M29" s="283"/>
      <c r="N29" s="283"/>
      <c r="O29" s="251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I29" s="233"/>
      <c r="AJ29" s="233"/>
    </row>
    <row r="30" spans="1:36" s="224" customFormat="1" ht="16.899999999999999" customHeight="1" x14ac:dyDescent="0.25">
      <c r="A30" s="243"/>
      <c r="B30" s="263" t="s">
        <v>176</v>
      </c>
      <c r="C30" s="250"/>
      <c r="D30" s="249">
        <v>6.8880513395130976</v>
      </c>
      <c r="E30" s="251">
        <v>6.6887717966742839</v>
      </c>
      <c r="F30" s="251"/>
      <c r="G30" s="251"/>
      <c r="H30" s="251"/>
      <c r="I30" s="251"/>
      <c r="J30" s="251"/>
      <c r="K30" s="251"/>
      <c r="L30" s="249"/>
      <c r="M30" s="249"/>
      <c r="N30" s="249"/>
      <c r="O30" s="260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I30" s="233"/>
      <c r="AJ30" s="233"/>
    </row>
    <row r="31" spans="1:36" s="224" customFormat="1" ht="6.75" customHeight="1" x14ac:dyDescent="0.25">
      <c r="A31" s="243"/>
      <c r="B31" s="243"/>
      <c r="C31" s="250"/>
      <c r="D31" s="249"/>
      <c r="E31" s="249"/>
      <c r="F31" s="249"/>
      <c r="G31" s="249"/>
      <c r="H31" s="249"/>
      <c r="I31" s="249"/>
      <c r="J31" s="249"/>
      <c r="K31" s="249"/>
      <c r="L31" s="260"/>
      <c r="M31" s="260"/>
      <c r="N31" s="260"/>
      <c r="O31" s="260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I31" s="233"/>
      <c r="AJ31" s="233"/>
    </row>
    <row r="32" spans="1:36" s="224" customFormat="1" ht="16.899999999999999" customHeight="1" x14ac:dyDescent="0.25">
      <c r="A32" s="263" t="s">
        <v>160</v>
      </c>
      <c r="B32" s="263" t="s">
        <v>171</v>
      </c>
      <c r="C32" s="253">
        <v>21.2</v>
      </c>
      <c r="D32" s="249">
        <v>21.35</v>
      </c>
      <c r="E32" s="249">
        <v>21.36</v>
      </c>
      <c r="F32" s="249"/>
      <c r="G32" s="249"/>
      <c r="H32" s="249"/>
      <c r="I32" s="249"/>
      <c r="J32" s="249"/>
      <c r="K32" s="249"/>
      <c r="L32" s="249"/>
      <c r="M32" s="249"/>
      <c r="N32" s="249"/>
      <c r="O32" s="25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I32" s="233"/>
      <c r="AJ32" s="233"/>
    </row>
    <row r="33" spans="1:36" s="224" customFormat="1" ht="16.899999999999999" customHeight="1" x14ac:dyDescent="0.25">
      <c r="A33" s="243"/>
      <c r="B33" s="263" t="s">
        <v>153</v>
      </c>
      <c r="C33" s="250"/>
      <c r="D33" s="251">
        <v>1.2763868433971481</v>
      </c>
      <c r="E33" s="251">
        <v>4.6838407494131928E-2</v>
      </c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I33" s="233"/>
      <c r="AJ33" s="233"/>
    </row>
    <row r="34" spans="1:36" s="224" customFormat="1" ht="16.899999999999999" customHeight="1" x14ac:dyDescent="0.25">
      <c r="A34" s="243"/>
      <c r="B34" s="263" t="s">
        <v>154</v>
      </c>
      <c r="C34" s="250"/>
      <c r="D34" s="283">
        <v>0</v>
      </c>
      <c r="E34" s="251">
        <v>0.7547169811320753</v>
      </c>
      <c r="F34" s="251"/>
      <c r="G34" s="251"/>
      <c r="H34" s="251"/>
      <c r="I34" s="251"/>
      <c r="J34" s="251"/>
      <c r="K34" s="251"/>
      <c r="L34" s="283"/>
      <c r="M34" s="283"/>
      <c r="N34" s="283"/>
      <c r="O34" s="251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I34" s="233"/>
      <c r="AJ34" s="233"/>
    </row>
    <row r="35" spans="1:36" s="224" customFormat="1" ht="16.899999999999999" customHeight="1" x14ac:dyDescent="0.25">
      <c r="A35" s="243"/>
      <c r="B35" s="263" t="s">
        <v>176</v>
      </c>
      <c r="C35" s="250"/>
      <c r="D35" s="249">
        <v>5.7088468982377574</v>
      </c>
      <c r="E35" s="251">
        <v>5.5809439678501054</v>
      </c>
      <c r="F35" s="251"/>
      <c r="G35" s="251"/>
      <c r="H35" s="251"/>
      <c r="I35" s="251"/>
      <c r="J35" s="251"/>
      <c r="K35" s="251"/>
      <c r="L35" s="249"/>
      <c r="M35" s="249"/>
      <c r="N35" s="249"/>
      <c r="O35" s="260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I35" s="233"/>
      <c r="AJ35" s="233"/>
    </row>
    <row r="36" spans="1:36" s="224" customFormat="1" ht="6.75" customHeight="1" x14ac:dyDescent="0.25">
      <c r="A36" s="243"/>
      <c r="B36" s="243"/>
      <c r="C36" s="250"/>
      <c r="D36" s="249"/>
      <c r="E36" s="249"/>
      <c r="F36" s="249"/>
      <c r="G36" s="249"/>
      <c r="H36" s="249"/>
      <c r="I36" s="249"/>
      <c r="J36" s="249"/>
      <c r="K36" s="249"/>
      <c r="L36" s="260"/>
      <c r="M36" s="260"/>
      <c r="N36" s="260"/>
      <c r="O36" s="260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I36" s="233"/>
      <c r="AJ36" s="233"/>
    </row>
    <row r="37" spans="1:36" s="224" customFormat="1" ht="16.899999999999999" customHeight="1" x14ac:dyDescent="0.25">
      <c r="A37" s="263" t="s">
        <v>161</v>
      </c>
      <c r="B37" s="263" t="s">
        <v>171</v>
      </c>
      <c r="C37" s="253">
        <v>6.57</v>
      </c>
      <c r="D37" s="249">
        <v>7.19</v>
      </c>
      <c r="E37" s="249">
        <v>9.0500000000000007</v>
      </c>
      <c r="F37" s="249"/>
      <c r="G37" s="249"/>
      <c r="H37" s="249"/>
      <c r="I37" s="249"/>
      <c r="J37" s="249"/>
      <c r="K37" s="249"/>
      <c r="L37" s="249"/>
      <c r="M37" s="249"/>
      <c r="N37" s="249"/>
      <c r="O37" s="25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I37" s="233"/>
      <c r="AJ37" s="233"/>
    </row>
    <row r="38" spans="1:36" s="224" customFormat="1" ht="16.899999999999999" customHeight="1" x14ac:dyDescent="0.25">
      <c r="A38" s="243"/>
      <c r="B38" s="263" t="s">
        <v>153</v>
      </c>
      <c r="C38" s="250"/>
      <c r="D38" s="251">
        <v>-7.6682316118935727</v>
      </c>
      <c r="E38" s="251">
        <v>25.869262865090413</v>
      </c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I38" s="233"/>
      <c r="AJ38" s="233"/>
    </row>
    <row r="39" spans="1:36" s="224" customFormat="1" ht="16.899999999999999" customHeight="1" x14ac:dyDescent="0.25">
      <c r="A39" s="243"/>
      <c r="B39" s="263" t="s">
        <v>154</v>
      </c>
      <c r="C39" s="250"/>
      <c r="D39" s="283">
        <v>0</v>
      </c>
      <c r="E39" s="251">
        <v>37.747336377473381</v>
      </c>
      <c r="F39" s="251"/>
      <c r="G39" s="251"/>
      <c r="H39" s="251"/>
      <c r="I39" s="251"/>
      <c r="J39" s="251"/>
      <c r="K39" s="251"/>
      <c r="L39" s="283"/>
      <c r="M39" s="283"/>
      <c r="N39" s="283"/>
      <c r="O39" s="251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I39" s="233"/>
      <c r="AJ39" s="233"/>
    </row>
    <row r="40" spans="1:36" s="224" customFormat="1" ht="16.899999999999999" customHeight="1" x14ac:dyDescent="0.25">
      <c r="A40" s="243"/>
      <c r="B40" s="263" t="s">
        <v>176</v>
      </c>
      <c r="C40" s="250"/>
      <c r="D40" s="249">
        <v>1.9225578078842844</v>
      </c>
      <c r="E40" s="251">
        <v>2.3645853421836827</v>
      </c>
      <c r="F40" s="251"/>
      <c r="G40" s="251"/>
      <c r="H40" s="251"/>
      <c r="I40" s="251"/>
      <c r="J40" s="251"/>
      <c r="K40" s="251"/>
      <c r="L40" s="249"/>
      <c r="M40" s="249"/>
      <c r="N40" s="249"/>
      <c r="O40" s="260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I40" s="233"/>
      <c r="AJ40" s="233"/>
    </row>
    <row r="41" spans="1:36" s="224" customFormat="1" ht="6.75" customHeight="1" x14ac:dyDescent="0.25">
      <c r="A41" s="243"/>
      <c r="B41" s="243"/>
      <c r="C41" s="250"/>
      <c r="D41" s="249"/>
      <c r="E41" s="249"/>
      <c r="F41" s="249"/>
      <c r="G41" s="249"/>
      <c r="H41" s="249"/>
      <c r="I41" s="249"/>
      <c r="J41" s="249"/>
      <c r="K41" s="249"/>
      <c r="L41" s="260"/>
      <c r="M41" s="260"/>
      <c r="N41" s="260"/>
      <c r="O41" s="260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I41" s="233"/>
      <c r="AJ41" s="233"/>
    </row>
    <row r="42" spans="1:36" s="224" customFormat="1" ht="6.75" customHeight="1" x14ac:dyDescent="0.25">
      <c r="A42" s="243"/>
      <c r="B42" s="243"/>
      <c r="C42" s="250"/>
      <c r="D42" s="249"/>
      <c r="E42" s="249"/>
      <c r="F42" s="249"/>
      <c r="G42" s="249"/>
      <c r="H42" s="249"/>
      <c r="I42" s="249"/>
      <c r="J42" s="249"/>
      <c r="K42" s="249"/>
      <c r="L42" s="260"/>
      <c r="M42" s="260"/>
      <c r="N42" s="260"/>
      <c r="O42" s="260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I42" s="233"/>
      <c r="AJ42" s="233"/>
    </row>
    <row r="43" spans="1:36" s="224" customFormat="1" ht="16.899999999999999" customHeight="1" x14ac:dyDescent="0.25">
      <c r="A43" s="263" t="s">
        <v>162</v>
      </c>
      <c r="B43" s="263" t="s">
        <v>171</v>
      </c>
      <c r="C43" s="253">
        <v>6.52</v>
      </c>
      <c r="D43" s="249">
        <v>5.77</v>
      </c>
      <c r="E43" s="249">
        <v>5.93</v>
      </c>
      <c r="F43" s="249"/>
      <c r="G43" s="249"/>
      <c r="H43" s="249"/>
      <c r="I43" s="249"/>
      <c r="J43" s="249"/>
      <c r="K43" s="249"/>
      <c r="L43" s="249"/>
      <c r="M43" s="249"/>
      <c r="N43" s="249"/>
      <c r="O43" s="25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I43" s="233"/>
      <c r="AJ43" s="233"/>
    </row>
    <row r="44" spans="1:36" s="224" customFormat="1" ht="16.899999999999999" customHeight="1" x14ac:dyDescent="0.25">
      <c r="A44" s="243"/>
      <c r="B44" s="263" t="s">
        <v>153</v>
      </c>
      <c r="C44" s="250"/>
      <c r="D44" s="251">
        <v>-28.125</v>
      </c>
      <c r="E44" s="251">
        <v>2.7729636048526851</v>
      </c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I44" s="233"/>
      <c r="AJ44" s="233"/>
    </row>
    <row r="45" spans="1:36" s="224" customFormat="1" ht="16.899999999999999" customHeight="1" x14ac:dyDescent="0.25">
      <c r="A45" s="243"/>
      <c r="B45" s="263" t="s">
        <v>154</v>
      </c>
      <c r="C45" s="250"/>
      <c r="D45" s="283">
        <v>0</v>
      </c>
      <c r="E45" s="251">
        <v>-9.0490797546012303</v>
      </c>
      <c r="F45" s="251"/>
      <c r="G45" s="251"/>
      <c r="H45" s="251"/>
      <c r="I45" s="251"/>
      <c r="J45" s="251"/>
      <c r="K45" s="251"/>
      <c r="L45" s="283"/>
      <c r="M45" s="283"/>
      <c r="N45" s="283"/>
      <c r="O45" s="251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I45" s="233"/>
      <c r="AJ45" s="233"/>
    </row>
    <row r="46" spans="1:36" s="224" customFormat="1" ht="16.899999999999999" customHeight="1" x14ac:dyDescent="0.25">
      <c r="A46" s="243"/>
      <c r="B46" s="263" t="s">
        <v>176</v>
      </c>
      <c r="C46" s="250"/>
      <c r="D46" s="249">
        <v>1.5428593256595717</v>
      </c>
      <c r="E46" s="251">
        <v>1.5493912794640039</v>
      </c>
      <c r="F46" s="251"/>
      <c r="G46" s="251"/>
      <c r="H46" s="251"/>
      <c r="I46" s="251"/>
      <c r="J46" s="251"/>
      <c r="K46" s="251"/>
      <c r="L46" s="249"/>
      <c r="M46" s="249"/>
      <c r="N46" s="249"/>
      <c r="O46" s="260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I46" s="233"/>
      <c r="AJ46" s="233"/>
    </row>
    <row r="47" spans="1:36" s="224" customFormat="1" ht="6.75" customHeight="1" x14ac:dyDescent="0.25">
      <c r="A47" s="243"/>
      <c r="B47" s="243"/>
      <c r="C47" s="250"/>
      <c r="D47" s="249"/>
      <c r="E47" s="249"/>
      <c r="F47" s="249"/>
      <c r="G47" s="249"/>
      <c r="H47" s="249"/>
      <c r="I47" s="249"/>
      <c r="J47" s="249"/>
      <c r="K47" s="249"/>
      <c r="L47" s="260"/>
      <c r="M47" s="260"/>
      <c r="N47" s="260"/>
      <c r="O47" s="260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I47" s="233"/>
      <c r="AJ47" s="233"/>
    </row>
    <row r="48" spans="1:36" s="224" customFormat="1" ht="16.899999999999999" customHeight="1" x14ac:dyDescent="0.25">
      <c r="A48" s="288" t="s">
        <v>163</v>
      </c>
      <c r="B48" s="289" t="s">
        <v>164</v>
      </c>
      <c r="C48" s="312">
        <v>3.7336842105263202</v>
      </c>
      <c r="D48" s="290">
        <v>3.7398095238095199</v>
      </c>
      <c r="E48" s="290">
        <v>3.8273095238095198</v>
      </c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I48" s="233"/>
      <c r="AJ48" s="233"/>
    </row>
    <row r="49" spans="1:42" s="224" customFormat="1" ht="6" customHeight="1" x14ac:dyDescent="0.25">
      <c r="A49" s="266"/>
      <c r="B49" s="267"/>
      <c r="C49" s="257"/>
      <c r="D49" s="258"/>
      <c r="E49" s="259"/>
      <c r="F49" s="259"/>
      <c r="G49" s="259"/>
      <c r="H49" s="256"/>
      <c r="I49" s="259"/>
      <c r="J49" s="259"/>
      <c r="K49" s="262"/>
      <c r="L49" s="262"/>
      <c r="M49" s="262"/>
      <c r="N49" s="262"/>
      <c r="O49" s="242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I49" s="233"/>
      <c r="AJ49" s="233"/>
    </row>
    <row r="50" spans="1:42" s="143" customFormat="1" ht="9.75" customHeight="1" x14ac:dyDescent="0.2">
      <c r="A50" s="145" t="s">
        <v>165</v>
      </c>
      <c r="C50" s="145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42" s="143" customFormat="1" ht="9.75" customHeight="1" x14ac:dyDescent="0.2">
      <c r="A51" s="145" t="s">
        <v>167</v>
      </c>
      <c r="C51" s="145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42" s="143" customFormat="1" ht="9.75" customHeight="1" x14ac:dyDescent="0.2">
      <c r="A52" s="145" t="s">
        <v>166</v>
      </c>
      <c r="C52" s="145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42" s="224" customFormat="1" ht="16.899999999999999" customHeight="1" x14ac:dyDescent="0.25">
      <c r="A53" s="243"/>
      <c r="B53" s="243"/>
      <c r="C53" s="250"/>
      <c r="D53" s="252"/>
      <c r="E53" s="251"/>
      <c r="F53" s="251"/>
      <c r="G53" s="251"/>
      <c r="H53" s="251"/>
      <c r="I53" s="251"/>
      <c r="J53" s="251"/>
      <c r="K53" s="260"/>
      <c r="L53" s="260"/>
      <c r="M53" s="260"/>
      <c r="N53" s="260"/>
      <c r="O53" s="241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I53" s="233"/>
      <c r="AJ53" s="233"/>
    </row>
    <row r="54" spans="1:42" s="224" customFormat="1" ht="16.899999999999999" customHeight="1" x14ac:dyDescent="0.25">
      <c r="A54" s="243"/>
      <c r="B54" s="263"/>
      <c r="C54" s="250"/>
      <c r="D54" s="252"/>
      <c r="E54" s="251"/>
      <c r="F54" s="251"/>
      <c r="G54" s="251"/>
      <c r="H54" s="251"/>
      <c r="I54" s="251"/>
      <c r="J54" s="251"/>
      <c r="K54" s="260"/>
      <c r="L54" s="260"/>
      <c r="M54" s="260"/>
      <c r="N54" s="260"/>
      <c r="O54" s="241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I54" s="233"/>
      <c r="AJ54" s="233"/>
    </row>
    <row r="55" spans="1:42" s="224" customFormat="1" ht="16.899999999999999" customHeight="1" x14ac:dyDescent="0.25">
      <c r="A55" s="243"/>
      <c r="B55" s="263"/>
      <c r="C55" s="250"/>
      <c r="D55" s="252"/>
      <c r="E55" s="251"/>
      <c r="F55" s="251"/>
      <c r="G55" s="251"/>
      <c r="H55" s="251"/>
      <c r="I55" s="251"/>
      <c r="J55" s="251"/>
      <c r="K55" s="260"/>
      <c r="L55" s="260"/>
      <c r="M55" s="260"/>
      <c r="N55" s="260"/>
      <c r="O55" s="241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I55" s="233"/>
      <c r="AJ55" s="233"/>
    </row>
    <row r="56" spans="1:42" s="224" customFormat="1" ht="16.899999999999999" customHeight="1" x14ac:dyDescent="0.25">
      <c r="A56" s="243"/>
      <c r="B56" s="263"/>
      <c r="C56" s="250"/>
      <c r="D56" s="252"/>
      <c r="E56" s="251"/>
      <c r="F56" s="251"/>
      <c r="G56" s="251"/>
      <c r="H56" s="251"/>
      <c r="I56" s="251"/>
      <c r="J56" s="251"/>
      <c r="K56" s="260"/>
      <c r="L56" s="260"/>
      <c r="M56" s="260"/>
      <c r="N56" s="260"/>
      <c r="O56" s="241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I56" s="233"/>
      <c r="AJ56" s="233"/>
    </row>
    <row r="57" spans="1:42" s="224" customFormat="1" ht="16.899999999999999" customHeight="1" x14ac:dyDescent="0.25">
      <c r="A57" s="243"/>
      <c r="B57" s="263"/>
      <c r="C57" s="250"/>
      <c r="D57" s="252"/>
      <c r="E57" s="251"/>
      <c r="F57" s="251"/>
      <c r="G57" s="251"/>
      <c r="H57" s="251"/>
      <c r="I57" s="251"/>
      <c r="J57" s="251"/>
      <c r="K57" s="260"/>
      <c r="L57" s="260"/>
      <c r="M57" s="260"/>
      <c r="N57" s="260"/>
      <c r="O57" s="241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I57" s="233"/>
      <c r="AJ57" s="233"/>
    </row>
    <row r="58" spans="1:42" s="224" customFormat="1" ht="16.899999999999999" customHeight="1" x14ac:dyDescent="0.25">
      <c r="A58" s="243"/>
      <c r="B58" s="263"/>
      <c r="C58" s="250"/>
      <c r="D58" s="252"/>
      <c r="E58" s="251"/>
      <c r="F58" s="251"/>
      <c r="G58" s="251"/>
      <c r="H58" s="251"/>
      <c r="I58" s="251"/>
      <c r="J58" s="251"/>
      <c r="K58" s="260"/>
      <c r="L58" s="260"/>
      <c r="M58" s="260"/>
      <c r="N58" s="260"/>
      <c r="O58" s="241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I58" s="233"/>
      <c r="AJ58" s="233"/>
    </row>
    <row r="59" spans="1:42" s="224" customFormat="1" ht="16.899999999999999" customHeight="1" x14ac:dyDescent="0.25">
      <c r="A59" s="243"/>
      <c r="B59" s="263"/>
      <c r="C59" s="250"/>
      <c r="D59" s="252"/>
      <c r="E59" s="251"/>
      <c r="F59" s="251"/>
      <c r="G59" s="251"/>
      <c r="H59" s="251"/>
      <c r="I59" s="251"/>
      <c r="J59" s="251"/>
      <c r="K59" s="260"/>
      <c r="L59" s="260"/>
      <c r="M59" s="260"/>
      <c r="N59" s="260"/>
      <c r="O59" s="241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I59" s="233"/>
      <c r="AJ59" s="233"/>
    </row>
    <row r="60" spans="1:42" s="224" customFormat="1" ht="16.899999999999999" customHeight="1" x14ac:dyDescent="0.25">
      <c r="A60" s="243"/>
      <c r="B60" s="263"/>
      <c r="C60" s="250"/>
      <c r="D60" s="252"/>
      <c r="E60" s="251"/>
      <c r="F60" s="251"/>
      <c r="G60" s="251"/>
      <c r="H60" s="251"/>
      <c r="I60" s="251"/>
      <c r="J60" s="251"/>
      <c r="K60" s="260"/>
      <c r="L60" s="260"/>
      <c r="M60" s="260"/>
      <c r="N60" s="260"/>
      <c r="O60" s="241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I60" s="233"/>
      <c r="AJ60" s="233"/>
    </row>
    <row r="61" spans="1:42" s="224" customFormat="1" ht="16.899999999999999" customHeight="1" x14ac:dyDescent="0.25">
      <c r="A61" s="243"/>
      <c r="B61" s="263"/>
      <c r="C61" s="250"/>
      <c r="D61" s="252"/>
      <c r="E61" s="251"/>
      <c r="F61" s="251"/>
      <c r="G61" s="251"/>
      <c r="H61" s="251"/>
      <c r="I61" s="251"/>
      <c r="J61" s="251"/>
      <c r="K61" s="260"/>
      <c r="L61" s="260"/>
      <c r="M61" s="260"/>
      <c r="N61" s="260"/>
      <c r="O61" s="241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I61" s="233"/>
      <c r="AJ61" s="233"/>
    </row>
    <row r="62" spans="1:42" s="224" customFormat="1" ht="16.899999999999999" customHeight="1" x14ac:dyDescent="0.25">
      <c r="A62" s="243"/>
      <c r="B62" s="263"/>
      <c r="C62" s="250"/>
      <c r="D62" s="252"/>
      <c r="E62" s="251"/>
      <c r="F62" s="251"/>
      <c r="G62" s="251"/>
      <c r="H62" s="251"/>
      <c r="I62" s="251"/>
      <c r="J62" s="251"/>
      <c r="K62" s="260"/>
      <c r="L62" s="260"/>
      <c r="M62" s="260"/>
      <c r="N62" s="260"/>
      <c r="O62" s="241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I62" s="233"/>
      <c r="AJ62" s="233"/>
    </row>
    <row r="63" spans="1:42" s="224" customFormat="1" ht="16.899999999999999" customHeight="1" x14ac:dyDescent="0.25">
      <c r="A63" s="243"/>
      <c r="B63" s="263"/>
      <c r="C63" s="250"/>
      <c r="D63" s="252"/>
      <c r="E63" s="251"/>
      <c r="F63" s="251"/>
      <c r="G63" s="251"/>
      <c r="H63" s="251"/>
      <c r="I63" s="251"/>
      <c r="J63" s="251"/>
      <c r="K63" s="260"/>
      <c r="L63" s="260"/>
      <c r="M63" s="260"/>
      <c r="N63" s="260"/>
      <c r="O63" s="241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I63" s="233"/>
      <c r="AJ63" s="233"/>
    </row>
    <row r="64" spans="1:42" s="224" customFormat="1" ht="16.899999999999999" customHeight="1" x14ac:dyDescent="0.25">
      <c r="A64" s="243"/>
      <c r="B64" s="263"/>
      <c r="C64" s="250"/>
      <c r="D64" s="252"/>
      <c r="E64" s="251"/>
      <c r="F64" s="251"/>
      <c r="G64" s="251"/>
      <c r="H64" s="251"/>
      <c r="I64" s="251"/>
      <c r="J64" s="251"/>
      <c r="K64" s="260"/>
      <c r="L64" s="260"/>
      <c r="M64" s="260"/>
      <c r="N64" s="260"/>
      <c r="O64" s="241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I64" s="233"/>
      <c r="AJ64" s="233"/>
    </row>
    <row r="65" spans="1:36" s="224" customFormat="1" ht="16.899999999999999" customHeight="1" x14ac:dyDescent="0.25">
      <c r="A65" s="243"/>
      <c r="B65" s="263"/>
      <c r="C65" s="250"/>
      <c r="D65" s="252"/>
      <c r="E65" s="251"/>
      <c r="F65" s="251"/>
      <c r="G65" s="251"/>
      <c r="H65" s="251"/>
      <c r="I65" s="251"/>
      <c r="J65" s="251"/>
      <c r="K65" s="260"/>
      <c r="L65" s="260"/>
      <c r="M65" s="260"/>
      <c r="N65" s="260"/>
      <c r="O65" s="241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I65" s="233"/>
      <c r="AJ65" s="233"/>
    </row>
    <row r="66" spans="1:36" s="224" customFormat="1" ht="16.899999999999999" customHeight="1" x14ac:dyDescent="0.25">
      <c r="A66" s="243"/>
      <c r="B66" s="263"/>
      <c r="C66" s="250"/>
      <c r="D66" s="252"/>
      <c r="E66" s="251"/>
      <c r="F66" s="251"/>
      <c r="G66" s="251"/>
      <c r="H66" s="251"/>
      <c r="I66" s="251"/>
      <c r="J66" s="251"/>
      <c r="K66" s="260"/>
      <c r="L66" s="260"/>
      <c r="M66" s="260"/>
      <c r="N66" s="260"/>
      <c r="O66" s="241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I66" s="233"/>
      <c r="AJ66" s="233"/>
    </row>
    <row r="67" spans="1:36" s="224" customFormat="1" ht="16.899999999999999" customHeight="1" x14ac:dyDescent="0.25">
      <c r="A67" s="243"/>
      <c r="B67" s="263"/>
      <c r="C67" s="250"/>
      <c r="D67" s="252"/>
      <c r="E67" s="251"/>
      <c r="F67" s="251"/>
      <c r="G67" s="251"/>
      <c r="H67" s="251"/>
      <c r="I67" s="251"/>
      <c r="J67" s="251"/>
      <c r="K67" s="260"/>
      <c r="L67" s="260"/>
      <c r="M67" s="260"/>
      <c r="N67" s="260"/>
      <c r="O67" s="241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I67" s="233"/>
      <c r="AJ67" s="233"/>
    </row>
    <row r="68" spans="1:36" s="224" customFormat="1" ht="16.899999999999999" customHeight="1" x14ac:dyDescent="0.25">
      <c r="A68" s="243"/>
      <c r="B68" s="263"/>
      <c r="C68" s="250"/>
      <c r="D68" s="252"/>
      <c r="E68" s="251"/>
      <c r="F68" s="251"/>
      <c r="G68" s="251"/>
      <c r="H68" s="251"/>
      <c r="I68" s="251"/>
      <c r="J68" s="251"/>
      <c r="K68" s="260"/>
      <c r="L68" s="260"/>
      <c r="M68" s="260"/>
      <c r="N68" s="260"/>
      <c r="O68" s="241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I68" s="233"/>
      <c r="AJ68" s="233"/>
    </row>
    <row r="69" spans="1:36" s="224" customFormat="1" ht="16.899999999999999" customHeight="1" x14ac:dyDescent="0.25">
      <c r="A69" s="243"/>
      <c r="B69" s="263"/>
      <c r="C69" s="250"/>
      <c r="D69" s="252"/>
      <c r="E69" s="251"/>
      <c r="F69" s="251"/>
      <c r="G69" s="251"/>
      <c r="H69" s="251"/>
      <c r="I69" s="251"/>
      <c r="J69" s="251"/>
      <c r="K69" s="260"/>
      <c r="L69" s="260"/>
      <c r="M69" s="260"/>
      <c r="N69" s="260"/>
      <c r="O69" s="241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I69" s="233"/>
      <c r="AJ69" s="233"/>
    </row>
    <row r="70" spans="1:36" s="224" customFormat="1" ht="16.899999999999999" customHeight="1" x14ac:dyDescent="0.25">
      <c r="A70" s="243"/>
      <c r="B70" s="263"/>
      <c r="C70" s="250"/>
      <c r="D70" s="252"/>
      <c r="E70" s="251"/>
      <c r="F70" s="251"/>
      <c r="G70" s="251"/>
      <c r="H70" s="251"/>
      <c r="I70" s="251"/>
      <c r="J70" s="251"/>
      <c r="K70" s="260"/>
      <c r="L70" s="260"/>
      <c r="M70" s="260"/>
      <c r="N70" s="260"/>
      <c r="O70" s="241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I70" s="233"/>
      <c r="AJ70" s="233"/>
    </row>
    <row r="71" spans="1:36" s="224" customFormat="1" ht="16.899999999999999" customHeight="1" x14ac:dyDescent="0.25">
      <c r="A71" s="243"/>
      <c r="B71" s="263"/>
      <c r="C71" s="250"/>
      <c r="D71" s="252"/>
      <c r="E71" s="251"/>
      <c r="F71" s="251"/>
      <c r="G71" s="251"/>
      <c r="H71" s="251"/>
      <c r="I71" s="251"/>
      <c r="J71" s="251"/>
      <c r="K71" s="260"/>
      <c r="L71" s="260"/>
      <c r="M71" s="260"/>
      <c r="N71" s="260"/>
      <c r="O71" s="241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I71" s="233"/>
      <c r="AJ71" s="233"/>
    </row>
    <row r="72" spans="1:36" s="224" customFormat="1" ht="16.899999999999999" customHeight="1" x14ac:dyDescent="0.25">
      <c r="A72" s="243"/>
      <c r="B72" s="263"/>
      <c r="C72" s="250"/>
      <c r="D72" s="252"/>
      <c r="E72" s="251"/>
      <c r="F72" s="251"/>
      <c r="G72" s="251"/>
      <c r="H72" s="251"/>
      <c r="I72" s="251"/>
      <c r="J72" s="251"/>
      <c r="K72" s="260"/>
      <c r="L72" s="260"/>
      <c r="M72" s="260"/>
      <c r="N72" s="260"/>
      <c r="O72" s="241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I72" s="233"/>
      <c r="AJ72" s="233"/>
    </row>
    <row r="73" spans="1:36" s="224" customFormat="1" ht="16.899999999999999" customHeight="1" x14ac:dyDescent="0.25">
      <c r="A73" s="243"/>
      <c r="B73" s="263"/>
      <c r="C73" s="250"/>
      <c r="D73" s="252"/>
      <c r="E73" s="251"/>
      <c r="F73" s="251"/>
      <c r="G73" s="251"/>
      <c r="H73" s="251"/>
      <c r="I73" s="251"/>
      <c r="J73" s="251"/>
      <c r="K73" s="260"/>
      <c r="L73" s="260"/>
      <c r="M73" s="260"/>
      <c r="N73" s="260"/>
      <c r="O73" s="241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I73" s="233"/>
      <c r="AJ73" s="233"/>
    </row>
    <row r="74" spans="1:36" s="224" customFormat="1" ht="16.899999999999999" customHeight="1" x14ac:dyDescent="0.25">
      <c r="A74" s="243"/>
      <c r="B74" s="263"/>
      <c r="C74" s="250"/>
      <c r="D74" s="252"/>
      <c r="E74" s="251"/>
      <c r="F74" s="251"/>
      <c r="G74" s="251"/>
      <c r="H74" s="251"/>
      <c r="I74" s="251"/>
      <c r="J74" s="251"/>
      <c r="K74" s="260"/>
      <c r="L74" s="260"/>
      <c r="M74" s="260"/>
      <c r="N74" s="260"/>
      <c r="O74" s="241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I74" s="233"/>
      <c r="AJ74" s="233"/>
    </row>
    <row r="75" spans="1:36" s="224" customFormat="1" ht="16.899999999999999" customHeight="1" x14ac:dyDescent="0.25">
      <c r="A75" s="243"/>
      <c r="B75" s="263"/>
      <c r="C75" s="250"/>
      <c r="D75" s="252"/>
      <c r="E75" s="251"/>
      <c r="F75" s="251"/>
      <c r="G75" s="251"/>
      <c r="H75" s="251"/>
      <c r="I75" s="251"/>
      <c r="J75" s="251"/>
      <c r="K75" s="260"/>
      <c r="L75" s="260"/>
      <c r="M75" s="260"/>
      <c r="N75" s="260"/>
      <c r="O75" s="241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I75" s="233"/>
      <c r="AJ75" s="233"/>
    </row>
    <row r="76" spans="1:36" s="224" customFormat="1" ht="16.899999999999999" customHeight="1" x14ac:dyDescent="0.25">
      <c r="A76" s="243"/>
      <c r="B76" s="263"/>
      <c r="C76" s="250"/>
      <c r="D76" s="252"/>
      <c r="E76" s="251"/>
      <c r="F76" s="251"/>
      <c r="G76" s="251"/>
      <c r="H76" s="251"/>
      <c r="I76" s="251"/>
      <c r="J76" s="251"/>
      <c r="K76" s="260"/>
      <c r="L76" s="260"/>
      <c r="M76" s="260"/>
      <c r="N76" s="260"/>
      <c r="O76" s="241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I76" s="233"/>
      <c r="AJ76" s="233"/>
    </row>
    <row r="77" spans="1:36" s="224" customFormat="1" ht="16.899999999999999" customHeight="1" x14ac:dyDescent="0.25">
      <c r="A77" s="243"/>
      <c r="B77" s="263"/>
      <c r="C77" s="250"/>
      <c r="D77" s="252"/>
      <c r="E77" s="251"/>
      <c r="F77" s="251"/>
      <c r="G77" s="251"/>
      <c r="H77" s="251"/>
      <c r="I77" s="251"/>
      <c r="J77" s="251"/>
      <c r="K77" s="260"/>
      <c r="L77" s="260"/>
      <c r="M77" s="260"/>
      <c r="N77" s="260"/>
      <c r="O77" s="241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I77" s="233"/>
      <c r="AJ77" s="233"/>
    </row>
    <row r="78" spans="1:36" s="224" customFormat="1" ht="16.899999999999999" customHeight="1" x14ac:dyDescent="0.25">
      <c r="A78" s="243"/>
      <c r="B78" s="263"/>
      <c r="C78" s="250"/>
      <c r="D78" s="252"/>
      <c r="E78" s="251"/>
      <c r="F78" s="251"/>
      <c r="G78" s="251"/>
      <c r="H78" s="251"/>
      <c r="I78" s="251"/>
      <c r="J78" s="251"/>
      <c r="K78" s="260"/>
      <c r="L78" s="260"/>
      <c r="M78" s="260"/>
      <c r="N78" s="260"/>
      <c r="O78" s="241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I78" s="233"/>
      <c r="AJ78" s="233"/>
    </row>
    <row r="79" spans="1:36" s="224" customFormat="1" ht="16.899999999999999" customHeight="1" x14ac:dyDescent="0.25">
      <c r="A79" s="243"/>
      <c r="B79" s="263"/>
      <c r="C79" s="250"/>
      <c r="D79" s="252"/>
      <c r="E79" s="251"/>
      <c r="F79" s="251"/>
      <c r="G79" s="251"/>
      <c r="H79" s="251"/>
      <c r="I79" s="251"/>
      <c r="J79" s="251"/>
      <c r="K79" s="260"/>
      <c r="L79" s="260"/>
      <c r="M79" s="260"/>
      <c r="N79" s="260"/>
      <c r="O79" s="241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I79" s="233"/>
      <c r="AJ79" s="233"/>
    </row>
    <row r="80" spans="1:36" s="224" customFormat="1" ht="16.899999999999999" customHeight="1" x14ac:dyDescent="0.25">
      <c r="A80" s="243"/>
      <c r="B80" s="263"/>
      <c r="C80" s="250"/>
      <c r="D80" s="252"/>
      <c r="E80" s="251"/>
      <c r="F80" s="251"/>
      <c r="G80" s="251"/>
      <c r="H80" s="251"/>
      <c r="I80" s="251"/>
      <c r="J80" s="251"/>
      <c r="K80" s="260"/>
      <c r="L80" s="260"/>
      <c r="M80" s="260"/>
      <c r="N80" s="260"/>
      <c r="O80" s="241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I80" s="233"/>
      <c r="AJ80" s="233"/>
    </row>
    <row r="81" spans="1:36" s="224" customFormat="1" ht="16.899999999999999" customHeight="1" x14ac:dyDescent="0.25">
      <c r="A81" s="243"/>
      <c r="B81" s="263"/>
      <c r="C81" s="250"/>
      <c r="D81" s="252"/>
      <c r="E81" s="251"/>
      <c r="F81" s="251"/>
      <c r="G81" s="251"/>
      <c r="H81" s="251"/>
      <c r="I81" s="251"/>
      <c r="J81" s="251"/>
      <c r="K81" s="260"/>
      <c r="L81" s="260"/>
      <c r="M81" s="260"/>
      <c r="N81" s="260"/>
      <c r="O81" s="241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I81" s="233"/>
      <c r="AJ81" s="233"/>
    </row>
    <row r="82" spans="1:36" s="224" customFormat="1" ht="16.899999999999999" customHeight="1" x14ac:dyDescent="0.25">
      <c r="A82" s="243"/>
      <c r="B82" s="263"/>
      <c r="C82" s="250"/>
      <c r="D82" s="252"/>
      <c r="E82" s="251"/>
      <c r="F82" s="251"/>
      <c r="G82" s="251"/>
      <c r="H82" s="251"/>
      <c r="I82" s="251"/>
      <c r="J82" s="251"/>
      <c r="K82" s="260"/>
      <c r="L82" s="260"/>
      <c r="M82" s="260"/>
      <c r="N82" s="260"/>
      <c r="O82" s="241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I82" s="233"/>
      <c r="AJ82" s="233"/>
    </row>
    <row r="83" spans="1:36" s="224" customFormat="1" ht="16.899999999999999" customHeight="1" x14ac:dyDescent="0.25">
      <c r="A83" s="243"/>
      <c r="B83" s="243"/>
      <c r="C83" s="250"/>
      <c r="D83" s="249"/>
      <c r="E83" s="249"/>
      <c r="F83" s="249"/>
      <c r="G83" s="249"/>
      <c r="H83" s="249"/>
      <c r="I83" s="249"/>
      <c r="J83" s="249"/>
      <c r="K83" s="260"/>
      <c r="L83" s="260"/>
      <c r="M83" s="260"/>
      <c r="N83" s="260"/>
      <c r="O83" s="241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33"/>
      <c r="AD83" s="233"/>
      <c r="AE83" s="233"/>
      <c r="AF83" s="233"/>
      <c r="AG83" s="233"/>
      <c r="AI83" s="233"/>
      <c r="AJ83" s="233"/>
    </row>
    <row r="84" spans="1:36" s="224" customFormat="1" ht="16.899999999999999" customHeight="1" x14ac:dyDescent="0.25">
      <c r="A84" s="264"/>
      <c r="B84" s="264"/>
      <c r="C84" s="264"/>
      <c r="D84" s="264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44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I84" s="233"/>
      <c r="AJ84" s="233"/>
    </row>
    <row r="85" spans="1:36" s="224" customFormat="1" ht="10.5" customHeight="1" x14ac:dyDescent="0.25">
      <c r="B85" s="246"/>
      <c r="C85" s="232"/>
      <c r="D85" s="233"/>
      <c r="E85" s="233"/>
      <c r="F85" s="233"/>
      <c r="G85" s="233"/>
      <c r="H85" s="233"/>
      <c r="I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3"/>
      <c r="AF85" s="233"/>
      <c r="AG85" s="233"/>
    </row>
    <row r="86" spans="1:36" s="224" customFormat="1" ht="10.5" customHeight="1" x14ac:dyDescent="0.25">
      <c r="B86" s="247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233"/>
      <c r="AD86" s="233"/>
      <c r="AE86" s="233"/>
      <c r="AF86" s="233"/>
      <c r="AG86" s="233"/>
    </row>
    <row r="87" spans="1:36" ht="10.5" customHeight="1" x14ac:dyDescent="0.25"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</row>
    <row r="88" spans="1:36" ht="10.5" customHeight="1" x14ac:dyDescent="0.25"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</row>
    <row r="89" spans="1:36" ht="15" customHeight="1" x14ac:dyDescent="0.25"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</row>
  </sheetData>
  <mergeCells count="3">
    <mergeCell ref="A2:O2"/>
    <mergeCell ref="A3:O3"/>
    <mergeCell ref="A1:O1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Q87"/>
  <sheetViews>
    <sheetView showGridLines="0" zoomScaleNormal="100" workbookViewId="0">
      <selection activeCell="F31" sqref="F31"/>
    </sheetView>
  </sheetViews>
  <sheetFormatPr baseColWidth="10" defaultColWidth="11.5703125" defaultRowHeight="15" customHeight="1" x14ac:dyDescent="0.25"/>
  <cols>
    <col min="1" max="1" width="20.42578125" style="225" customWidth="1"/>
    <col min="2" max="2" width="18.28515625" style="225" customWidth="1"/>
    <col min="3" max="15" width="7.42578125" style="225" customWidth="1"/>
    <col min="16" max="17" width="6.7109375" style="225" customWidth="1"/>
    <col min="18" max="18" width="8" style="225" customWidth="1"/>
    <col min="19" max="33" width="6.7109375" style="225" customWidth="1"/>
    <col min="34" max="34" width="7.28515625" style="225" customWidth="1"/>
    <col min="35" max="35" width="8.28515625" style="225" customWidth="1"/>
    <col min="36" max="36" width="8.140625" style="225" customWidth="1"/>
    <col min="37" max="37" width="7.7109375" style="225" customWidth="1"/>
    <col min="38" max="38" width="7.140625" style="225" customWidth="1"/>
    <col min="39" max="39" width="7.28515625" style="225" customWidth="1"/>
    <col min="40" max="40" width="6.85546875" style="225" customWidth="1"/>
    <col min="41" max="41" width="7.85546875" style="225" customWidth="1"/>
    <col min="42" max="42" width="8.140625" style="225" customWidth="1"/>
    <col min="43" max="43" width="7.28515625" style="225" customWidth="1"/>
    <col min="44" max="44" width="7.85546875" style="225" customWidth="1"/>
    <col min="45" max="45" width="6.85546875" style="225" customWidth="1"/>
    <col min="46" max="46" width="7.42578125" style="225" customWidth="1"/>
    <col min="47" max="16384" width="11.5703125" style="225"/>
  </cols>
  <sheetData>
    <row r="1" spans="1:36" ht="14.25" customHeight="1" x14ac:dyDescent="0.25">
      <c r="A1" s="341" t="s">
        <v>189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</row>
    <row r="2" spans="1:36" ht="14.25" customHeight="1" x14ac:dyDescent="0.25">
      <c r="A2" s="341" t="s">
        <v>150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</row>
    <row r="3" spans="1:36" ht="7.9" customHeight="1" x14ac:dyDescent="0.25">
      <c r="A3" s="345"/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</row>
    <row r="4" spans="1:36" s="224" customFormat="1" ht="19.5" customHeight="1" x14ac:dyDescent="0.25">
      <c r="A4" s="272" t="s">
        <v>151</v>
      </c>
      <c r="B4" s="273" t="s">
        <v>75</v>
      </c>
      <c r="C4" s="273" t="s">
        <v>175</v>
      </c>
      <c r="D4" s="273" t="s">
        <v>0</v>
      </c>
      <c r="E4" s="273" t="s">
        <v>1</v>
      </c>
      <c r="F4" s="273" t="s">
        <v>2</v>
      </c>
      <c r="G4" s="273" t="s">
        <v>3</v>
      </c>
      <c r="H4" s="273" t="s">
        <v>4</v>
      </c>
      <c r="I4" s="273" t="s">
        <v>5</v>
      </c>
      <c r="J4" s="273" t="s">
        <v>6</v>
      </c>
      <c r="K4" s="273" t="s">
        <v>7</v>
      </c>
      <c r="L4" s="273" t="s">
        <v>78</v>
      </c>
      <c r="M4" s="273" t="s">
        <v>9</v>
      </c>
      <c r="N4" s="273" t="s">
        <v>10</v>
      </c>
      <c r="O4" s="274" t="s">
        <v>11</v>
      </c>
    </row>
    <row r="5" spans="1:36" s="224" customFormat="1" ht="3" customHeight="1" x14ac:dyDescent="0.25">
      <c r="A5" s="243"/>
      <c r="B5" s="243"/>
      <c r="C5" s="243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</row>
    <row r="6" spans="1:36" s="224" customFormat="1" ht="16.899999999999999" customHeight="1" x14ac:dyDescent="0.25">
      <c r="A6" s="276" t="s">
        <v>152</v>
      </c>
      <c r="B6" s="277" t="s">
        <v>153</v>
      </c>
      <c r="C6" s="277"/>
      <c r="D6" s="250">
        <v>0.23</v>
      </c>
      <c r="E6" s="250">
        <v>0.28999999999999998</v>
      </c>
      <c r="F6" s="250">
        <v>1.25</v>
      </c>
      <c r="G6" s="250">
        <v>0.56000000000000005</v>
      </c>
      <c r="H6" s="250">
        <v>0.32</v>
      </c>
      <c r="I6" s="250">
        <v>-0.15</v>
      </c>
      <c r="J6" s="250">
        <v>0.39</v>
      </c>
      <c r="K6" s="250">
        <v>0.38</v>
      </c>
      <c r="L6" s="250">
        <v>0.02</v>
      </c>
      <c r="M6" s="250">
        <v>-0.32</v>
      </c>
      <c r="N6" s="250">
        <v>-0.16</v>
      </c>
      <c r="O6" s="250">
        <v>0.41</v>
      </c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I6" s="233"/>
      <c r="AJ6" s="233"/>
    </row>
    <row r="7" spans="1:36" s="224" customFormat="1" ht="16.899999999999999" customHeight="1" x14ac:dyDescent="0.25">
      <c r="A7" s="278"/>
      <c r="B7" s="279" t="s">
        <v>154</v>
      </c>
      <c r="C7" s="279"/>
      <c r="D7" s="271"/>
      <c r="E7" s="254">
        <v>0.52066699999999688</v>
      </c>
      <c r="F7" s="254">
        <v>1.7771753374999921</v>
      </c>
      <c r="G7" s="254">
        <v>2.347127519389991</v>
      </c>
      <c r="H7" s="254">
        <v>2.6746383274520502</v>
      </c>
      <c r="I7" s="254">
        <v>2.5206263699608877</v>
      </c>
      <c r="J7" s="254">
        <v>2.9204568128037289</v>
      </c>
      <c r="K7" s="254">
        <v>3.3115545486923859</v>
      </c>
      <c r="L7" s="254">
        <v>3.3322168596021218</v>
      </c>
      <c r="M7" s="254">
        <v>3.001553765651388</v>
      </c>
      <c r="N7" s="254">
        <v>2.8367512796263483</v>
      </c>
      <c r="O7" s="254">
        <v>3.2439890547714123</v>
      </c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I7" s="233"/>
      <c r="AJ7" s="233"/>
    </row>
    <row r="8" spans="1:36" s="224" customFormat="1" ht="9.6" customHeight="1" x14ac:dyDescent="0.25">
      <c r="A8" s="243"/>
      <c r="B8" s="243"/>
      <c r="C8" s="243"/>
      <c r="D8" s="243"/>
      <c r="E8" s="251"/>
      <c r="F8" s="251"/>
      <c r="G8" s="251"/>
      <c r="H8" s="251"/>
      <c r="I8" s="251"/>
      <c r="J8" s="249"/>
      <c r="K8" s="251"/>
      <c r="L8" s="251"/>
      <c r="M8" s="251"/>
      <c r="N8" s="251"/>
      <c r="O8" s="251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I8" s="233"/>
      <c r="AJ8" s="233"/>
    </row>
    <row r="9" spans="1:36" s="224" customFormat="1" ht="16.899999999999999" customHeight="1" x14ac:dyDescent="0.25">
      <c r="A9" s="277" t="s">
        <v>155</v>
      </c>
      <c r="B9" s="277" t="s">
        <v>153</v>
      </c>
      <c r="C9" s="277"/>
      <c r="D9" s="250">
        <v>0.67</v>
      </c>
      <c r="E9" s="250">
        <v>0.6</v>
      </c>
      <c r="F9" s="250">
        <v>2.79</v>
      </c>
      <c r="G9" s="250">
        <v>1.44</v>
      </c>
      <c r="H9" s="250">
        <v>0.98</v>
      </c>
      <c r="I9" s="250">
        <v>-1.2</v>
      </c>
      <c r="J9" s="250">
        <v>0.72</v>
      </c>
      <c r="K9" s="250">
        <v>0.85</v>
      </c>
      <c r="L9" s="250">
        <v>-0.68</v>
      </c>
      <c r="M9" s="250">
        <v>-2</v>
      </c>
      <c r="N9" s="250">
        <v>-1.19</v>
      </c>
      <c r="O9" s="250">
        <v>0.83499999999999996</v>
      </c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I9" s="233"/>
      <c r="AJ9" s="233"/>
    </row>
    <row r="10" spans="1:36" s="224" customFormat="1" ht="16.899999999999999" customHeight="1" x14ac:dyDescent="0.25">
      <c r="A10" s="270"/>
      <c r="B10" s="278" t="s">
        <v>154</v>
      </c>
      <c r="C10" s="278"/>
      <c r="D10" s="271"/>
      <c r="E10" s="254">
        <v>1.2740199999999868</v>
      </c>
      <c r="F10" s="254">
        <v>4.0995651579999848</v>
      </c>
      <c r="G10" s="254">
        <v>5.5985988962751865</v>
      </c>
      <c r="H10" s="254">
        <v>6.6334651654586851</v>
      </c>
      <c r="I10" s="254">
        <v>5.353863583473184</v>
      </c>
      <c r="J10" s="254">
        <v>6.1124114012742092</v>
      </c>
      <c r="K10" s="254">
        <v>7.0143668981850427</v>
      </c>
      <c r="L10" s="254">
        <v>6.2866692032773841</v>
      </c>
      <c r="M10" s="254">
        <v>4.1609358192118417</v>
      </c>
      <c r="N10" s="254">
        <v>2.9214206829632161</v>
      </c>
      <c r="O10" s="254">
        <v>3.7449077639958306</v>
      </c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I10" s="233"/>
      <c r="AJ10" s="233"/>
    </row>
    <row r="11" spans="1:36" s="224" customFormat="1" ht="7.15" customHeight="1" x14ac:dyDescent="0.25">
      <c r="A11" s="243"/>
      <c r="B11" s="243"/>
      <c r="C11" s="243"/>
      <c r="D11" s="243"/>
      <c r="E11" s="251"/>
      <c r="F11" s="251"/>
      <c r="G11" s="251"/>
      <c r="H11" s="251"/>
      <c r="I11" s="251"/>
      <c r="J11" s="249"/>
      <c r="K11" s="251"/>
      <c r="L11" s="251"/>
      <c r="M11" s="251"/>
      <c r="N11" s="251"/>
      <c r="O11" s="251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I11" s="233"/>
      <c r="AJ11" s="233"/>
    </row>
    <row r="12" spans="1:36" s="224" customFormat="1" ht="16.899999999999999" customHeight="1" x14ac:dyDescent="0.25">
      <c r="A12" s="263" t="s">
        <v>156</v>
      </c>
      <c r="B12" s="263" t="s">
        <v>171</v>
      </c>
      <c r="C12" s="249">
        <v>9.85</v>
      </c>
      <c r="D12" s="249">
        <v>9.85</v>
      </c>
      <c r="E12" s="249">
        <v>10.69</v>
      </c>
      <c r="F12" s="249">
        <v>12.4</v>
      </c>
      <c r="G12" s="249">
        <v>12.58</v>
      </c>
      <c r="H12" s="249">
        <v>12.08</v>
      </c>
      <c r="I12" s="249">
        <v>10.09</v>
      </c>
      <c r="J12" s="249">
        <v>10.47</v>
      </c>
      <c r="K12" s="249">
        <v>10.050000000000001</v>
      </c>
      <c r="L12" s="249">
        <v>9.16</v>
      </c>
      <c r="M12" s="249">
        <v>9.2899999999999991</v>
      </c>
      <c r="N12" s="249">
        <v>9.31</v>
      </c>
      <c r="O12" s="233">
        <v>10.72</v>
      </c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I12" s="233"/>
      <c r="AJ12" s="233"/>
    </row>
    <row r="13" spans="1:36" s="224" customFormat="1" ht="16.899999999999999" customHeight="1" x14ac:dyDescent="0.25">
      <c r="A13" s="243"/>
      <c r="B13" s="263" t="s">
        <v>153</v>
      </c>
      <c r="C13" s="251"/>
      <c r="D13" s="251">
        <v>0</v>
      </c>
      <c r="E13" s="251">
        <v>8.5279187817258961</v>
      </c>
      <c r="F13" s="251">
        <v>15.996258185219837</v>
      </c>
      <c r="G13" s="251">
        <v>1.4516129032257963</v>
      </c>
      <c r="H13" s="251">
        <v>-3.9745627980922071</v>
      </c>
      <c r="I13" s="251">
        <v>-16.473509933774832</v>
      </c>
      <c r="J13" s="251">
        <v>3.7661050545094277</v>
      </c>
      <c r="K13" s="251">
        <v>-4.0114613180515786</v>
      </c>
      <c r="L13" s="251">
        <v>-8.8557213930348322</v>
      </c>
      <c r="M13" s="251">
        <v>1.4192139737991161</v>
      </c>
      <c r="N13" s="251">
        <v>0.21528525296019563</v>
      </c>
      <c r="O13" s="233">
        <v>15.145005370569287</v>
      </c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I13" s="233"/>
      <c r="AJ13" s="233"/>
    </row>
    <row r="14" spans="1:36" s="224" customFormat="1" ht="16.899999999999999" customHeight="1" x14ac:dyDescent="0.25">
      <c r="A14" s="243"/>
      <c r="B14" s="263" t="s">
        <v>154</v>
      </c>
      <c r="C14" s="252"/>
      <c r="D14" s="251">
        <v>0</v>
      </c>
      <c r="E14" s="251">
        <v>8.5279187817258961</v>
      </c>
      <c r="F14" s="251">
        <v>25.888324873096469</v>
      </c>
      <c r="G14" s="251">
        <v>17.680074836295589</v>
      </c>
      <c r="H14" s="251">
        <v>-2.5806451612903292</v>
      </c>
      <c r="I14" s="251">
        <v>-19.793322734499196</v>
      </c>
      <c r="J14" s="251">
        <v>-13.327814569536411</v>
      </c>
      <c r="K14" s="251">
        <v>-0.39643211100097719</v>
      </c>
      <c r="L14" s="251">
        <v>-12.511938872970397</v>
      </c>
      <c r="M14" s="251">
        <v>-7.562189054726387</v>
      </c>
      <c r="N14" s="251">
        <v>1.637554585152845</v>
      </c>
      <c r="O14" s="233">
        <v>15.392895586652354</v>
      </c>
      <c r="Q14" s="233"/>
      <c r="R14" s="233" t="s">
        <v>48</v>
      </c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I14" s="233"/>
      <c r="AJ14" s="233"/>
    </row>
    <row r="15" spans="1:36" s="224" customFormat="1" ht="16.899999999999999" customHeight="1" x14ac:dyDescent="0.25">
      <c r="A15" s="243"/>
      <c r="B15" s="263" t="s">
        <v>176</v>
      </c>
      <c r="C15" s="252"/>
      <c r="D15" s="251">
        <v>2.5699323505842475</v>
      </c>
      <c r="E15" s="251">
        <v>2.7832199694080124</v>
      </c>
      <c r="F15" s="251">
        <v>3.2736680922963202</v>
      </c>
      <c r="G15" s="251">
        <v>3.3407592098080592</v>
      </c>
      <c r="H15" s="251">
        <v>3.2748624486300275</v>
      </c>
      <c r="I15" s="251">
        <v>2.7635903589315518</v>
      </c>
      <c r="J15" s="251">
        <v>2.9072834809652068</v>
      </c>
      <c r="K15" s="251">
        <v>2.7189050596720339</v>
      </c>
      <c r="L15" s="251">
        <v>2.4716675661090126</v>
      </c>
      <c r="M15" s="251">
        <v>2.4164962105536967</v>
      </c>
      <c r="N15" s="251">
        <v>2.4748257900366473</v>
      </c>
      <c r="O15" s="233">
        <v>2.871158725683673</v>
      </c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I15" s="233"/>
      <c r="AJ15" s="233"/>
    </row>
    <row r="16" spans="1:36" s="224" customFormat="1" ht="16.899999999999999" customHeight="1" x14ac:dyDescent="0.25">
      <c r="A16" s="243"/>
      <c r="B16" s="243"/>
      <c r="C16" s="249"/>
      <c r="D16" s="249"/>
      <c r="E16" s="249"/>
      <c r="F16" s="249"/>
      <c r="G16" s="249"/>
      <c r="H16" s="249"/>
      <c r="I16" s="249"/>
      <c r="J16" s="260"/>
      <c r="K16" s="260"/>
      <c r="L16" s="260"/>
      <c r="M16" s="260"/>
      <c r="N16" s="260"/>
      <c r="O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I16" s="233"/>
      <c r="AJ16" s="233"/>
    </row>
    <row r="17" spans="1:36" s="224" customFormat="1" ht="16.899999999999999" customHeight="1" x14ac:dyDescent="0.25">
      <c r="A17" s="263" t="s">
        <v>85</v>
      </c>
      <c r="B17" s="263" t="s">
        <v>171</v>
      </c>
      <c r="C17" s="249">
        <v>8.19</v>
      </c>
      <c r="D17" s="249">
        <v>7.91</v>
      </c>
      <c r="E17" s="249">
        <v>8.4600000000000009</v>
      </c>
      <c r="F17" s="249">
        <v>9.65</v>
      </c>
      <c r="G17" s="249">
        <v>10.19</v>
      </c>
      <c r="H17" s="249">
        <v>10.52</v>
      </c>
      <c r="I17" s="249">
        <v>10.210000000000001</v>
      </c>
      <c r="J17" s="249">
        <v>10.029999999999999</v>
      </c>
      <c r="K17" s="249">
        <v>9.9499999999999993</v>
      </c>
      <c r="L17" s="249">
        <v>9.7200000000000006</v>
      </c>
      <c r="M17" s="249">
        <v>9.32</v>
      </c>
      <c r="N17" s="249">
        <v>8.93</v>
      </c>
      <c r="O17" s="233">
        <v>8.4600000000000009</v>
      </c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I17" s="233"/>
      <c r="AJ17" s="233"/>
    </row>
    <row r="18" spans="1:36" s="224" customFormat="1" ht="16.899999999999999" customHeight="1" x14ac:dyDescent="0.25">
      <c r="A18" s="243" t="s">
        <v>157</v>
      </c>
      <c r="B18" s="263" t="s">
        <v>153</v>
      </c>
      <c r="C18" s="251"/>
      <c r="D18" s="251">
        <v>-3.4188034188034067</v>
      </c>
      <c r="E18" s="251">
        <v>6.9532237673830766</v>
      </c>
      <c r="F18" s="251">
        <v>14.066193853427889</v>
      </c>
      <c r="G18" s="251">
        <v>5.595854922279786</v>
      </c>
      <c r="H18" s="251">
        <v>3.2384690873405342</v>
      </c>
      <c r="I18" s="251">
        <v>-2.946768060836491</v>
      </c>
      <c r="J18" s="251">
        <v>-1.7629774730656411</v>
      </c>
      <c r="K18" s="251">
        <v>-0.79760717846460993</v>
      </c>
      <c r="L18" s="251">
        <v>-2.311557788944707</v>
      </c>
      <c r="M18" s="251">
        <v>-4.1152263374485631</v>
      </c>
      <c r="N18" s="251">
        <v>-4.1845493562231777</v>
      </c>
      <c r="O18" s="233">
        <v>-5.2631578947368247</v>
      </c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I18" s="233"/>
      <c r="AJ18" s="233"/>
    </row>
    <row r="19" spans="1:36" s="224" customFormat="1" ht="16.899999999999999" customHeight="1" x14ac:dyDescent="0.25">
      <c r="A19" s="243"/>
      <c r="B19" s="263" t="s">
        <v>154</v>
      </c>
      <c r="C19" s="251"/>
      <c r="D19" s="251">
        <v>0</v>
      </c>
      <c r="E19" s="251">
        <v>3.2967032967033294</v>
      </c>
      <c r="F19" s="251">
        <v>21.997471554993698</v>
      </c>
      <c r="G19" s="251">
        <v>20.44917257683214</v>
      </c>
      <c r="H19" s="251">
        <v>9.0155440414507737</v>
      </c>
      <c r="I19" s="251">
        <v>0.19627085377822429</v>
      </c>
      <c r="J19" s="251">
        <v>-4.6577946768060929</v>
      </c>
      <c r="K19" s="251">
        <v>-2.5465230166503705</v>
      </c>
      <c r="L19" s="251">
        <v>-3.0907278165503316</v>
      </c>
      <c r="M19" s="251">
        <v>-6.3316582914572761</v>
      </c>
      <c r="N19" s="251">
        <v>-8.1275720164609044</v>
      </c>
      <c r="O19" s="233">
        <v>-9.2274678111587853</v>
      </c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I19" s="233"/>
      <c r="AJ19" s="233"/>
    </row>
    <row r="20" spans="1:36" s="224" customFormat="1" ht="16.899999999999999" customHeight="1" x14ac:dyDescent="0.25">
      <c r="A20" s="243"/>
      <c r="B20" s="263" t="s">
        <v>176</v>
      </c>
      <c r="C20" s="251"/>
      <c r="D20" s="251">
        <v>2.0637730855960812</v>
      </c>
      <c r="E20" s="251">
        <v>2.2026231002050318</v>
      </c>
      <c r="F20" s="251">
        <v>2.547652991182217</v>
      </c>
      <c r="G20" s="251">
        <v>2.7060680721736188</v>
      </c>
      <c r="H20" s="251">
        <v>2.8519497483102558</v>
      </c>
      <c r="I20" s="251">
        <v>2.7964576377295489</v>
      </c>
      <c r="J20" s="251">
        <v>2.7851053786132782</v>
      </c>
      <c r="K20" s="251">
        <v>2.6918512779837549</v>
      </c>
      <c r="L20" s="251">
        <v>2.6227738801942797</v>
      </c>
      <c r="M20" s="251">
        <v>2.4242997505231925</v>
      </c>
      <c r="N20" s="251">
        <v>2.3738124924841308</v>
      </c>
      <c r="O20" s="233">
        <v>2.265858471948123</v>
      </c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I20" s="233"/>
      <c r="AJ20" s="233"/>
    </row>
    <row r="21" spans="1:36" s="224" customFormat="1" ht="16.899999999999999" customHeight="1" x14ac:dyDescent="0.25">
      <c r="A21" s="243"/>
      <c r="B21" s="243"/>
      <c r="C21" s="249"/>
      <c r="D21" s="249"/>
      <c r="E21" s="249"/>
      <c r="F21" s="249"/>
      <c r="G21" s="249"/>
      <c r="H21" s="249"/>
      <c r="I21" s="249"/>
      <c r="J21" s="260"/>
      <c r="K21" s="260"/>
      <c r="L21" s="260"/>
      <c r="M21" s="260"/>
      <c r="N21" s="260"/>
      <c r="O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I21" s="233"/>
      <c r="AJ21" s="233"/>
    </row>
    <row r="22" spans="1:36" s="224" customFormat="1" ht="16.899999999999999" customHeight="1" x14ac:dyDescent="0.25">
      <c r="A22" s="263" t="s">
        <v>158</v>
      </c>
      <c r="B22" s="263" t="s">
        <v>171</v>
      </c>
      <c r="C22" s="249">
        <v>15.74</v>
      </c>
      <c r="D22" s="249">
        <v>15.06</v>
      </c>
      <c r="E22" s="249">
        <v>15.75</v>
      </c>
      <c r="F22" s="249">
        <v>17.059999999999999</v>
      </c>
      <c r="G22" s="249">
        <v>17.43</v>
      </c>
      <c r="H22" s="249">
        <v>17.68</v>
      </c>
      <c r="I22" s="249">
        <v>17.47</v>
      </c>
      <c r="J22" s="249">
        <v>18.05</v>
      </c>
      <c r="K22" s="249">
        <v>18.329999999999998</v>
      </c>
      <c r="L22" s="249">
        <v>18.25</v>
      </c>
      <c r="M22" s="249">
        <v>18.100000000000001</v>
      </c>
      <c r="N22" s="249">
        <v>17.7</v>
      </c>
      <c r="O22" s="233">
        <v>17.36</v>
      </c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I22" s="233"/>
      <c r="AJ22" s="233"/>
    </row>
    <row r="23" spans="1:36" s="224" customFormat="1" ht="16.899999999999999" customHeight="1" x14ac:dyDescent="0.25">
      <c r="A23" s="243"/>
      <c r="B23" s="263" t="s">
        <v>153</v>
      </c>
      <c r="C23" s="251"/>
      <c r="D23" s="251">
        <v>-4.3202033036848775</v>
      </c>
      <c r="E23" s="251">
        <v>4.5816733067729043</v>
      </c>
      <c r="F23" s="251">
        <v>8.3174603174603021</v>
      </c>
      <c r="G23" s="251">
        <v>2.1688159437280197</v>
      </c>
      <c r="H23" s="251">
        <v>1.4343086632243152</v>
      </c>
      <c r="I23" s="251">
        <v>-1.1877828054298711</v>
      </c>
      <c r="J23" s="251">
        <v>3.3199771036061865</v>
      </c>
      <c r="K23" s="251">
        <v>1.5512465373961115</v>
      </c>
      <c r="L23" s="251">
        <v>-0.43644298963446682</v>
      </c>
      <c r="M23" s="251">
        <v>-0.82191780821917471</v>
      </c>
      <c r="N23" s="251">
        <v>-2.209944751381232</v>
      </c>
      <c r="O23" s="233">
        <v>-1.9209039548022555</v>
      </c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I23" s="233"/>
      <c r="AJ23" s="233"/>
    </row>
    <row r="24" spans="1:36" s="224" customFormat="1" ht="16.899999999999999" customHeight="1" x14ac:dyDescent="0.25">
      <c r="A24" s="243"/>
      <c r="B24" s="263" t="s">
        <v>154</v>
      </c>
      <c r="C24" s="251"/>
      <c r="D24" s="251">
        <v>0</v>
      </c>
      <c r="E24" s="251">
        <v>6.3532401524768467E-2</v>
      </c>
      <c r="F24" s="251">
        <v>13.280212483399723</v>
      </c>
      <c r="G24" s="251">
        <v>10.666666666666647</v>
      </c>
      <c r="H24" s="251">
        <v>3.6342321219226204</v>
      </c>
      <c r="I24" s="251">
        <v>0.22948938611586644</v>
      </c>
      <c r="J24" s="251">
        <v>2.0927601809954677</v>
      </c>
      <c r="K24" s="251">
        <v>4.9227246708643424</v>
      </c>
      <c r="L24" s="251">
        <v>1.1080332409972415</v>
      </c>
      <c r="M24" s="251">
        <v>-1.2547735951991101</v>
      </c>
      <c r="N24" s="251">
        <v>-3.0136986301369961</v>
      </c>
      <c r="O24" s="233">
        <v>-4.0883977900552644</v>
      </c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I24" s="233"/>
      <c r="AJ24" s="233"/>
    </row>
    <row r="25" spans="1:36" s="224" customFormat="1" ht="16.899999999999999" customHeight="1" x14ac:dyDescent="0.25">
      <c r="A25" s="243"/>
      <c r="B25" s="263" t="s">
        <v>176</v>
      </c>
      <c r="C25" s="252"/>
      <c r="D25" s="251">
        <v>3.9292569745988604</v>
      </c>
      <c r="E25" s="251">
        <v>4.100628112083835</v>
      </c>
      <c r="F25" s="251">
        <v>4.5039336818205813</v>
      </c>
      <c r="G25" s="251">
        <v>4.6287307652587026</v>
      </c>
      <c r="H25" s="251">
        <v>4.7930106036240803</v>
      </c>
      <c r="I25" s="251">
        <v>4.7849280050083456</v>
      </c>
      <c r="J25" s="251">
        <v>5.01207897148252</v>
      </c>
      <c r="K25" s="251">
        <v>4.9589581834615295</v>
      </c>
      <c r="L25" s="251">
        <v>4.9244468429573667</v>
      </c>
      <c r="M25" s="251">
        <v>4.7081357815954705</v>
      </c>
      <c r="N25" s="251">
        <v>4.7050930702093074</v>
      </c>
      <c r="O25" s="233">
        <v>4.6495630109952018</v>
      </c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I25" s="233"/>
      <c r="AJ25" s="233"/>
    </row>
    <row r="26" spans="1:36" s="224" customFormat="1" ht="16.899999999999999" customHeight="1" x14ac:dyDescent="0.25">
      <c r="A26" s="243"/>
      <c r="B26" s="243"/>
      <c r="C26" s="249"/>
      <c r="D26" s="249"/>
      <c r="E26" s="249"/>
      <c r="F26" s="249"/>
      <c r="G26" s="249"/>
      <c r="H26" s="249"/>
      <c r="I26" s="249"/>
      <c r="J26" s="260"/>
      <c r="K26" s="260"/>
      <c r="L26" s="260"/>
      <c r="M26" s="260"/>
      <c r="N26" s="260"/>
      <c r="O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I26" s="233"/>
      <c r="AJ26" s="233"/>
    </row>
    <row r="27" spans="1:36" s="224" customFormat="1" ht="16.899999999999999" customHeight="1" x14ac:dyDescent="0.25">
      <c r="A27" s="263" t="s">
        <v>159</v>
      </c>
      <c r="B27" s="263" t="s">
        <v>171</v>
      </c>
      <c r="C27" s="249">
        <v>24.86</v>
      </c>
      <c r="D27" s="249">
        <v>25.22</v>
      </c>
      <c r="E27" s="249">
        <v>25.04</v>
      </c>
      <c r="F27" s="249">
        <v>25.7</v>
      </c>
      <c r="G27" s="249">
        <v>25.66</v>
      </c>
      <c r="H27" s="249">
        <v>25.74</v>
      </c>
      <c r="I27" s="249">
        <v>25.44</v>
      </c>
      <c r="J27" s="249">
        <v>25.63</v>
      </c>
      <c r="K27" s="249">
        <v>25.48</v>
      </c>
      <c r="L27" s="249">
        <v>25.38</v>
      </c>
      <c r="M27" s="249">
        <v>25.52</v>
      </c>
      <c r="N27" s="249">
        <v>25.55</v>
      </c>
      <c r="O27" s="233">
        <v>26.77</v>
      </c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I27" s="233"/>
      <c r="AJ27" s="233"/>
    </row>
    <row r="28" spans="1:36" s="224" customFormat="1" ht="16.899999999999999" customHeight="1" x14ac:dyDescent="0.25">
      <c r="A28" s="243"/>
      <c r="B28" s="263" t="s">
        <v>153</v>
      </c>
      <c r="C28" s="251"/>
      <c r="D28" s="251">
        <v>1.4481094127111849</v>
      </c>
      <c r="E28" s="251">
        <v>-0.71371927042029881</v>
      </c>
      <c r="F28" s="251">
        <v>2.635782747603832</v>
      </c>
      <c r="G28" s="251">
        <v>-0.15564202334630295</v>
      </c>
      <c r="H28" s="251">
        <v>0.31176929072485038</v>
      </c>
      <c r="I28" s="251">
        <v>-1.1655011655011593</v>
      </c>
      <c r="J28" s="251">
        <v>0.74685534591194536</v>
      </c>
      <c r="K28" s="251">
        <v>-0.58525165821302627</v>
      </c>
      <c r="L28" s="251">
        <v>-0.39246467817897202</v>
      </c>
      <c r="M28" s="251">
        <v>0.55161544523247841</v>
      </c>
      <c r="N28" s="251">
        <v>0.11755485893416573</v>
      </c>
      <c r="O28" s="233">
        <v>4.7749510763209324</v>
      </c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I28" s="233"/>
      <c r="AJ28" s="233"/>
    </row>
    <row r="29" spans="1:36" s="224" customFormat="1" ht="16.899999999999999" customHeight="1" x14ac:dyDescent="0.25">
      <c r="A29" s="243"/>
      <c r="B29" s="263" t="s">
        <v>154</v>
      </c>
      <c r="C29" s="251"/>
      <c r="D29" s="251">
        <v>0</v>
      </c>
      <c r="E29" s="251">
        <v>0.72405470635559244</v>
      </c>
      <c r="F29" s="251">
        <v>1.9032513877874635</v>
      </c>
      <c r="G29" s="251">
        <v>2.4760383386581486</v>
      </c>
      <c r="H29" s="251">
        <v>0.15564202334628074</v>
      </c>
      <c r="I29" s="251">
        <v>-0.85736554949338295</v>
      </c>
      <c r="J29" s="251">
        <v>-0.42735042735042583</v>
      </c>
      <c r="K29" s="251">
        <v>0.15723270440251014</v>
      </c>
      <c r="L29" s="251">
        <v>-0.97541943035505119</v>
      </c>
      <c r="M29" s="251">
        <v>0.15698587127159769</v>
      </c>
      <c r="N29" s="251">
        <v>0.66981875492515552</v>
      </c>
      <c r="O29" s="233">
        <v>4.8981191222570386</v>
      </c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I29" s="233"/>
      <c r="AJ29" s="233"/>
    </row>
    <row r="30" spans="1:36" s="224" customFormat="1" ht="16.899999999999999" customHeight="1" x14ac:dyDescent="0.25">
      <c r="A30" s="243"/>
      <c r="B30" s="263" t="s">
        <v>176</v>
      </c>
      <c r="C30" s="252"/>
      <c r="D30" s="251">
        <v>6.5800704448461653</v>
      </c>
      <c r="E30" s="251">
        <v>6.5193478048621731</v>
      </c>
      <c r="F30" s="251">
        <v>6.7849411267754371</v>
      </c>
      <c r="G30" s="251">
        <v>6.8142989923429891</v>
      </c>
      <c r="H30" s="251">
        <v>6.9780595552762339</v>
      </c>
      <c r="I30" s="251">
        <v>6.9678631051752911</v>
      </c>
      <c r="J30" s="251">
        <v>7.1168744619998332</v>
      </c>
      <c r="K30" s="251">
        <v>6.8933035741734745</v>
      </c>
      <c r="L30" s="251">
        <v>6.8483540205072853</v>
      </c>
      <c r="M30" s="251">
        <v>6.6382113340506299</v>
      </c>
      <c r="N30" s="251">
        <v>6.7918151380704979</v>
      </c>
      <c r="O30" s="233">
        <v>7.1698618550887989</v>
      </c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I30" s="233"/>
      <c r="AJ30" s="233"/>
    </row>
    <row r="31" spans="1:36" s="224" customFormat="1" ht="16.899999999999999" customHeight="1" x14ac:dyDescent="0.25">
      <c r="A31" s="243"/>
      <c r="B31" s="243"/>
      <c r="C31" s="243"/>
      <c r="D31" s="249"/>
      <c r="E31" s="249"/>
      <c r="F31" s="249"/>
      <c r="G31" s="249"/>
      <c r="H31" s="249"/>
      <c r="I31" s="249"/>
      <c r="J31" s="249"/>
      <c r="K31" s="260"/>
      <c r="L31" s="260"/>
      <c r="M31" s="253"/>
      <c r="N31" s="260"/>
      <c r="O31" s="260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I31" s="233"/>
      <c r="AJ31" s="233"/>
    </row>
    <row r="32" spans="1:36" s="224" customFormat="1" ht="16.899999999999999" customHeight="1" x14ac:dyDescent="0.25">
      <c r="A32" s="263" t="s">
        <v>160</v>
      </c>
      <c r="B32" s="263" t="s">
        <v>171</v>
      </c>
      <c r="C32" s="249">
        <v>20.37</v>
      </c>
      <c r="D32" s="249">
        <v>20.63</v>
      </c>
      <c r="E32" s="249">
        <v>20.71</v>
      </c>
      <c r="F32" s="249">
        <v>20.76</v>
      </c>
      <c r="G32" s="249">
        <v>21.15</v>
      </c>
      <c r="H32" s="249">
        <v>21.68</v>
      </c>
      <c r="I32" s="249">
        <v>22.16</v>
      </c>
      <c r="J32" s="249">
        <v>21.97</v>
      </c>
      <c r="K32" s="249">
        <v>21.68</v>
      </c>
      <c r="L32" s="249">
        <v>21.13</v>
      </c>
      <c r="M32" s="249">
        <v>20.72</v>
      </c>
      <c r="N32" s="249">
        <v>20.85</v>
      </c>
      <c r="O32" s="233">
        <v>21.2</v>
      </c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I32" s="233"/>
      <c r="AJ32" s="233"/>
    </row>
    <row r="33" spans="1:36" s="224" customFormat="1" ht="16.899999999999999" customHeight="1" x14ac:dyDescent="0.25">
      <c r="A33" s="243"/>
      <c r="B33" s="263" t="s">
        <v>153</v>
      </c>
      <c r="C33" s="251"/>
      <c r="D33" s="251">
        <v>1.2763868433971481</v>
      </c>
      <c r="E33" s="251">
        <v>0.38778477944740875</v>
      </c>
      <c r="F33" s="251">
        <v>0.24142926122645569</v>
      </c>
      <c r="G33" s="251">
        <v>1.8786127167629951</v>
      </c>
      <c r="H33" s="251">
        <v>2.5059101654846483</v>
      </c>
      <c r="I33" s="251">
        <v>2.2140221402213944</v>
      </c>
      <c r="J33" s="251">
        <v>-0.85740072202166173</v>
      </c>
      <c r="K33" s="251">
        <v>-1.3199817933545743</v>
      </c>
      <c r="L33" s="251">
        <v>-2.5369003690036918</v>
      </c>
      <c r="M33" s="251">
        <v>-1.940369143398013</v>
      </c>
      <c r="N33" s="251">
        <v>0.62741312741314559</v>
      </c>
      <c r="O33" s="233">
        <v>1.6786570743405171</v>
      </c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I33" s="233"/>
      <c r="AJ33" s="233"/>
    </row>
    <row r="34" spans="1:36" s="224" customFormat="1" ht="16.899999999999999" customHeight="1" x14ac:dyDescent="0.25">
      <c r="A34" s="243"/>
      <c r="B34" s="263" t="s">
        <v>154</v>
      </c>
      <c r="C34" s="251"/>
      <c r="D34" s="251">
        <v>0</v>
      </c>
      <c r="E34" s="251">
        <v>1.6691212567501168</v>
      </c>
      <c r="F34" s="251">
        <v>0.63015026660202533</v>
      </c>
      <c r="G34" s="251">
        <v>2.1245774987928456</v>
      </c>
      <c r="H34" s="251">
        <v>4.4315992292870865</v>
      </c>
      <c r="I34" s="251">
        <v>4.7754137115839423</v>
      </c>
      <c r="J34" s="251">
        <v>1.3376383763837651</v>
      </c>
      <c r="K34" s="251">
        <v>-2.166064981949456</v>
      </c>
      <c r="L34" s="251">
        <v>-3.8233955393718766</v>
      </c>
      <c r="M34" s="251">
        <v>-4.4280442804428111</v>
      </c>
      <c r="N34" s="251">
        <v>-1.3251301467108179</v>
      </c>
      <c r="O34" s="233">
        <v>2.3166023166023342</v>
      </c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I34" s="233"/>
      <c r="AJ34" s="233"/>
    </row>
    <row r="35" spans="1:36" s="224" customFormat="1" ht="16.899999999999999" customHeight="1" x14ac:dyDescent="0.25">
      <c r="A35" s="243"/>
      <c r="B35" s="263" t="s">
        <v>176</v>
      </c>
      <c r="C35" s="251"/>
      <c r="D35" s="251">
        <v>5.3825080601576678</v>
      </c>
      <c r="E35" s="251">
        <v>5.3920005207146815</v>
      </c>
      <c r="F35" s="251">
        <v>5.480753999683194</v>
      </c>
      <c r="G35" s="251">
        <v>5.6166182263466178</v>
      </c>
      <c r="H35" s="251">
        <v>5.8774021429055461</v>
      </c>
      <c r="I35" s="251">
        <v>6.0694908180300482</v>
      </c>
      <c r="J35" s="251">
        <v>6.1005747924360643</v>
      </c>
      <c r="K35" s="251">
        <v>5.8652598700188747</v>
      </c>
      <c r="L35" s="251">
        <v>5.7015650296815972</v>
      </c>
      <c r="M35" s="251">
        <v>5.3896449389313883</v>
      </c>
      <c r="N35" s="251">
        <v>5.5424401420262193</v>
      </c>
      <c r="O35" s="233">
        <v>5.6780377784042786</v>
      </c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I35" s="233"/>
      <c r="AJ35" s="233"/>
    </row>
    <row r="36" spans="1:36" s="224" customFormat="1" ht="16.899999999999999" customHeight="1" x14ac:dyDescent="0.25">
      <c r="A36" s="243"/>
      <c r="B36" s="243"/>
      <c r="C36" s="249"/>
      <c r="D36" s="249"/>
      <c r="E36" s="249"/>
      <c r="F36" s="249"/>
      <c r="G36" s="249"/>
      <c r="H36" s="249"/>
      <c r="I36" s="249"/>
      <c r="J36" s="260"/>
      <c r="K36" s="260"/>
      <c r="L36" s="260"/>
      <c r="M36" s="260"/>
      <c r="N36" s="260"/>
      <c r="O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I36" s="233"/>
      <c r="AJ36" s="233"/>
    </row>
    <row r="37" spans="1:36" s="224" customFormat="1" ht="16.899999999999999" customHeight="1" x14ac:dyDescent="0.25">
      <c r="A37" s="263" t="s">
        <v>161</v>
      </c>
      <c r="B37" s="263" t="s">
        <v>171</v>
      </c>
      <c r="C37" s="249">
        <v>6.39</v>
      </c>
      <c r="D37" s="249">
        <v>5.9</v>
      </c>
      <c r="E37" s="249">
        <v>5.77</v>
      </c>
      <c r="F37" s="249">
        <v>6.02</v>
      </c>
      <c r="G37" s="249">
        <v>6.61</v>
      </c>
      <c r="H37" s="249">
        <v>7.49</v>
      </c>
      <c r="I37" s="249">
        <v>8.52</v>
      </c>
      <c r="J37" s="249">
        <v>7.04</v>
      </c>
      <c r="K37" s="249">
        <v>7.35</v>
      </c>
      <c r="L37" s="249">
        <v>6.31</v>
      </c>
      <c r="M37" s="249">
        <v>7.87</v>
      </c>
      <c r="N37" s="249">
        <v>7.91</v>
      </c>
      <c r="O37" s="233">
        <v>6.57</v>
      </c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I37" s="233"/>
      <c r="AJ37" s="233"/>
    </row>
    <row r="38" spans="1:36" s="224" customFormat="1" ht="16.899999999999999" customHeight="1" x14ac:dyDescent="0.25">
      <c r="A38" s="243"/>
      <c r="B38" s="263" t="s">
        <v>153</v>
      </c>
      <c r="C38" s="251"/>
      <c r="D38" s="251">
        <v>-7.6682316118935727</v>
      </c>
      <c r="E38" s="251">
        <v>-2.2033898305084842</v>
      </c>
      <c r="F38" s="251">
        <v>4.3327556325823302</v>
      </c>
      <c r="G38" s="251">
        <v>9.8006644518272559</v>
      </c>
      <c r="H38" s="251">
        <v>13.313161875945534</v>
      </c>
      <c r="I38" s="251">
        <v>13.751668891855795</v>
      </c>
      <c r="J38" s="251">
        <v>-17.370892018779337</v>
      </c>
      <c r="K38" s="251">
        <v>4.4034090909090828</v>
      </c>
      <c r="L38" s="251">
        <v>-14.149659863945574</v>
      </c>
      <c r="M38" s="251">
        <v>24.722662440570531</v>
      </c>
      <c r="N38" s="251">
        <v>0.50825921219821435</v>
      </c>
      <c r="O38" s="233">
        <v>-16.940581542351453</v>
      </c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I38" s="233"/>
      <c r="AJ38" s="233"/>
    </row>
    <row r="39" spans="1:36" s="224" customFormat="1" ht="16.899999999999999" customHeight="1" x14ac:dyDescent="0.25">
      <c r="A39" s="243"/>
      <c r="B39" s="263" t="s">
        <v>154</v>
      </c>
      <c r="C39" s="251"/>
      <c r="D39" s="251">
        <v>0</v>
      </c>
      <c r="E39" s="251">
        <v>-9.7026604068857552</v>
      </c>
      <c r="F39" s="251">
        <v>2.0338983050847359</v>
      </c>
      <c r="G39" s="251">
        <v>14.558058925476637</v>
      </c>
      <c r="H39" s="251">
        <v>24.418604651162813</v>
      </c>
      <c r="I39" s="251">
        <v>28.895612708018128</v>
      </c>
      <c r="J39" s="251">
        <v>-6.0080106809078826</v>
      </c>
      <c r="K39" s="251">
        <v>-13.732394366197187</v>
      </c>
      <c r="L39" s="251">
        <v>-10.369318181818187</v>
      </c>
      <c r="M39" s="251">
        <v>7.0748299319727925</v>
      </c>
      <c r="N39" s="251">
        <v>25.356576862123603</v>
      </c>
      <c r="O39" s="233">
        <v>-16.518424396442189</v>
      </c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I39" s="233"/>
      <c r="AJ39" s="233"/>
    </row>
    <row r="40" spans="1:36" s="224" customFormat="1" ht="16.899999999999999" customHeight="1" x14ac:dyDescent="0.25">
      <c r="A40" s="243"/>
      <c r="B40" s="263" t="s">
        <v>176</v>
      </c>
      <c r="C40" s="251"/>
      <c r="D40" s="251">
        <v>1.5393503419743211</v>
      </c>
      <c r="E40" s="251">
        <v>1.5022618543951571</v>
      </c>
      <c r="F40" s="251">
        <v>1.5893130577116004</v>
      </c>
      <c r="G40" s="251">
        <v>1.7553591714492269</v>
      </c>
      <c r="H40" s="251">
        <v>2.0305231573045455</v>
      </c>
      <c r="I40" s="251">
        <v>2.3335767946577621</v>
      </c>
      <c r="J40" s="251">
        <v>1.9548496376308555</v>
      </c>
      <c r="K40" s="251">
        <v>1.9884529540885023</v>
      </c>
      <c r="L40" s="251">
        <v>1.702644360496492</v>
      </c>
      <c r="M40" s="251">
        <v>2.0471286519975882</v>
      </c>
      <c r="N40" s="251">
        <v>2.1026715358957979</v>
      </c>
      <c r="O40" s="233">
        <v>1.7596560473639675</v>
      </c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I40" s="233"/>
      <c r="AJ40" s="233"/>
    </row>
    <row r="41" spans="1:36" s="224" customFormat="1" ht="16.899999999999999" customHeight="1" x14ac:dyDescent="0.25">
      <c r="A41" s="243"/>
      <c r="B41" s="243"/>
      <c r="C41" s="243"/>
      <c r="D41" s="249"/>
      <c r="E41" s="249"/>
      <c r="F41" s="249"/>
      <c r="G41" s="249"/>
      <c r="H41" s="249"/>
      <c r="I41" s="249"/>
      <c r="J41" s="249"/>
      <c r="K41" s="260"/>
      <c r="L41" s="260"/>
      <c r="M41" s="260"/>
      <c r="N41" s="260"/>
      <c r="O41" s="260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I41" s="233"/>
      <c r="AJ41" s="233"/>
    </row>
    <row r="42" spans="1:36" s="224" customFormat="1" ht="16.899999999999999" customHeight="1" x14ac:dyDescent="0.25">
      <c r="A42" s="263" t="s">
        <v>162</v>
      </c>
      <c r="B42" s="263" t="s">
        <v>171</v>
      </c>
      <c r="C42" s="249">
        <v>8.9600000000000009</v>
      </c>
      <c r="D42" s="249">
        <v>6.44</v>
      </c>
      <c r="E42" s="249">
        <v>5.92</v>
      </c>
      <c r="F42" s="249">
        <v>6</v>
      </c>
      <c r="G42" s="249">
        <v>6.23</v>
      </c>
      <c r="H42" s="249">
        <v>7.16</v>
      </c>
      <c r="I42" s="249">
        <v>9.16</v>
      </c>
      <c r="J42" s="249">
        <v>7.55</v>
      </c>
      <c r="K42" s="249">
        <v>7.47</v>
      </c>
      <c r="L42" s="249">
        <v>6.44</v>
      </c>
      <c r="M42" s="249">
        <v>6.42</v>
      </c>
      <c r="N42" s="249">
        <v>6.28</v>
      </c>
      <c r="O42" s="233">
        <v>6.52</v>
      </c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I42" s="233"/>
      <c r="AJ42" s="233"/>
    </row>
    <row r="43" spans="1:36" s="224" customFormat="1" ht="16.899999999999999" customHeight="1" x14ac:dyDescent="0.25">
      <c r="A43" s="243"/>
      <c r="B43" s="263" t="s">
        <v>153</v>
      </c>
      <c r="C43" s="251"/>
      <c r="D43" s="251">
        <v>-28.125</v>
      </c>
      <c r="E43" s="251">
        <v>-8.0745341614906874</v>
      </c>
      <c r="F43" s="251">
        <v>1.3513513513513598</v>
      </c>
      <c r="G43" s="251">
        <v>3.833333333333333</v>
      </c>
      <c r="H43" s="251">
        <v>14.927768860353119</v>
      </c>
      <c r="I43" s="251">
        <v>27.932960893854752</v>
      </c>
      <c r="J43" s="251">
        <v>-17.576419213973804</v>
      </c>
      <c r="K43" s="251">
        <v>-1.059602649006619</v>
      </c>
      <c r="L43" s="251">
        <v>-13.78848728246318</v>
      </c>
      <c r="M43" s="251">
        <v>-0.31055900621118626</v>
      </c>
      <c r="N43" s="251">
        <v>-2.180685358255452</v>
      </c>
      <c r="O43" s="233">
        <v>3.8216560509554132</v>
      </c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I43" s="233"/>
      <c r="AJ43" s="233"/>
    </row>
    <row r="44" spans="1:36" s="224" customFormat="1" ht="16.899999999999999" customHeight="1" x14ac:dyDescent="0.25">
      <c r="A44" s="243"/>
      <c r="B44" s="263" t="s">
        <v>154</v>
      </c>
      <c r="C44" s="251"/>
      <c r="D44" s="251">
        <v>0</v>
      </c>
      <c r="E44" s="251">
        <v>-33.928571428571431</v>
      </c>
      <c r="F44" s="251">
        <v>-6.8322981366459645</v>
      </c>
      <c r="G44" s="251">
        <v>5.2364864864864913</v>
      </c>
      <c r="H44" s="251">
        <v>19.333333333333314</v>
      </c>
      <c r="I44" s="251">
        <v>47.03049759229534</v>
      </c>
      <c r="J44" s="251">
        <v>5.4469273743016799</v>
      </c>
      <c r="K44" s="251">
        <v>-18.449781659388652</v>
      </c>
      <c r="L44" s="251">
        <v>-14.701986754966878</v>
      </c>
      <c r="M44" s="251">
        <v>-14.056224899598391</v>
      </c>
      <c r="N44" s="251">
        <v>-2.4844720496894457</v>
      </c>
      <c r="O44" s="233">
        <v>1.5576323987538832</v>
      </c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I44" s="233"/>
      <c r="AJ44" s="233"/>
    </row>
    <row r="45" spans="1:36" s="224" customFormat="1" ht="16.899999999999999" customHeight="1" x14ac:dyDescent="0.25">
      <c r="A45" s="243"/>
      <c r="B45" s="263" t="s">
        <v>176</v>
      </c>
      <c r="C45" s="251"/>
      <c r="D45" s="251">
        <v>1.680240034290615</v>
      </c>
      <c r="E45" s="251">
        <v>1.5413154554626225</v>
      </c>
      <c r="F45" s="251">
        <v>1.5840329478853161</v>
      </c>
      <c r="G45" s="251">
        <v>1.6544459361768054</v>
      </c>
      <c r="H45" s="251">
        <v>1.9410608553138242</v>
      </c>
      <c r="I45" s="251">
        <v>2.5088689482470778</v>
      </c>
      <c r="J45" s="251">
        <v>2.0964651653569542</v>
      </c>
      <c r="K45" s="251">
        <v>2.0209174921144371</v>
      </c>
      <c r="L45" s="251">
        <v>1.7377226119805722</v>
      </c>
      <c r="M45" s="251">
        <v>1.6699575534719844</v>
      </c>
      <c r="N45" s="251">
        <v>1.6693776542889522</v>
      </c>
      <c r="O45" s="233">
        <v>1.746264448829995</v>
      </c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I45" s="233"/>
      <c r="AJ45" s="233"/>
    </row>
    <row r="46" spans="1:36" s="224" customFormat="1" ht="6.6" customHeight="1" x14ac:dyDescent="0.25">
      <c r="A46" s="264"/>
      <c r="B46" s="265"/>
      <c r="C46" s="265"/>
      <c r="D46" s="255"/>
      <c r="E46" s="256"/>
      <c r="F46" s="256"/>
      <c r="G46" s="256"/>
      <c r="H46" s="256"/>
      <c r="I46" s="256"/>
      <c r="J46" s="256"/>
      <c r="K46" s="261"/>
      <c r="L46" s="261"/>
      <c r="M46" s="261"/>
      <c r="N46" s="261"/>
      <c r="O46" s="261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I46" s="233"/>
      <c r="AJ46" s="233"/>
    </row>
    <row r="47" spans="1:36" s="224" customFormat="1" ht="16.899999999999999" customHeight="1" x14ac:dyDescent="0.25">
      <c r="A47" s="243" t="s">
        <v>163</v>
      </c>
      <c r="B47" s="263" t="s">
        <v>164</v>
      </c>
      <c r="C47" s="263"/>
      <c r="D47" s="314">
        <v>3.83278571428571</v>
      </c>
      <c r="E47" s="314">
        <v>3.840875</v>
      </c>
      <c r="F47" s="314">
        <v>3.7796086956521702</v>
      </c>
      <c r="G47" s="314">
        <v>3.7656111111111099</v>
      </c>
      <c r="H47" s="314">
        <v>3.68870454545455</v>
      </c>
      <c r="I47" s="314">
        <v>3.65104761904762</v>
      </c>
      <c r="J47" s="314">
        <v>3.6013000000000002</v>
      </c>
      <c r="K47" s="314">
        <v>3.6963409090909098</v>
      </c>
      <c r="L47" s="314">
        <v>3.706</v>
      </c>
      <c r="M47" s="314">
        <v>3.8444090909090902</v>
      </c>
      <c r="N47" s="314">
        <v>3.7618809523809502</v>
      </c>
      <c r="O47" s="314">
        <v>3.7336842105263202</v>
      </c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I47" s="233"/>
      <c r="AJ47" s="233"/>
    </row>
    <row r="48" spans="1:36" s="224" customFormat="1" ht="5.45" customHeight="1" x14ac:dyDescent="0.25">
      <c r="A48" s="266"/>
      <c r="B48" s="267"/>
      <c r="C48" s="267"/>
      <c r="D48" s="258"/>
      <c r="E48" s="259"/>
      <c r="F48" s="259"/>
      <c r="G48" s="259"/>
      <c r="H48" s="256"/>
      <c r="I48" s="259"/>
      <c r="J48" s="259"/>
      <c r="K48" s="262"/>
      <c r="L48" s="262"/>
      <c r="M48" s="262"/>
      <c r="N48" s="262"/>
      <c r="O48" s="262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I48" s="233"/>
      <c r="AJ48" s="233"/>
    </row>
    <row r="49" spans="1:43" s="187" customFormat="1" ht="10.5" customHeight="1" x14ac:dyDescent="0.2">
      <c r="A49" s="186" t="s">
        <v>165</v>
      </c>
      <c r="D49" s="186"/>
      <c r="E49" s="150"/>
      <c r="F49" s="150"/>
      <c r="G49" s="150"/>
      <c r="H49" s="150"/>
      <c r="I49" s="150"/>
      <c r="J49" s="150"/>
      <c r="K49" s="150"/>
      <c r="L49" s="151"/>
      <c r="M49" s="151"/>
      <c r="N49" s="151"/>
      <c r="O49" s="151"/>
      <c r="P49" s="151"/>
      <c r="Q49" s="152"/>
      <c r="R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</row>
    <row r="50" spans="1:43" s="187" customFormat="1" ht="10.5" customHeight="1" x14ac:dyDescent="0.2">
      <c r="A50" s="148" t="s">
        <v>167</v>
      </c>
      <c r="D50" s="188"/>
      <c r="H50" s="148"/>
      <c r="I50" s="148"/>
      <c r="L50" s="166"/>
      <c r="M50" s="166"/>
      <c r="N50" s="166"/>
      <c r="O50" s="166"/>
      <c r="P50" s="166"/>
      <c r="Q50" s="152"/>
      <c r="R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</row>
    <row r="51" spans="1:43" s="187" customFormat="1" ht="10.5" customHeight="1" x14ac:dyDescent="0.2">
      <c r="A51" s="186" t="s">
        <v>166</v>
      </c>
      <c r="D51" s="186"/>
      <c r="E51" s="150"/>
      <c r="F51" s="150"/>
      <c r="G51" s="150"/>
      <c r="H51" s="150"/>
      <c r="I51" s="150"/>
      <c r="J51" s="150"/>
      <c r="K51" s="150"/>
      <c r="L51" s="151"/>
      <c r="M51" s="151"/>
      <c r="N51" s="151"/>
      <c r="O51" s="151"/>
      <c r="P51" s="151"/>
      <c r="Q51" s="152"/>
      <c r="R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</row>
    <row r="52" spans="1:43" s="224" customFormat="1" ht="16.899999999999999" customHeight="1" x14ac:dyDescent="0.25">
      <c r="A52" s="24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I52" s="233"/>
      <c r="AJ52" s="233"/>
    </row>
    <row r="53" spans="1:43" s="224" customFormat="1" ht="16.899999999999999" customHeight="1" x14ac:dyDescent="0.25">
      <c r="A53" s="243"/>
      <c r="B53" s="263"/>
      <c r="C53" s="263"/>
      <c r="D53" s="252"/>
      <c r="E53" s="251"/>
      <c r="F53" s="251"/>
      <c r="G53" s="251"/>
      <c r="H53" s="251"/>
      <c r="I53" s="251"/>
      <c r="J53" s="251"/>
      <c r="K53" s="260"/>
      <c r="L53" s="260"/>
      <c r="M53" s="260"/>
      <c r="N53" s="260"/>
      <c r="O53" s="260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I53" s="233"/>
      <c r="AJ53" s="233"/>
    </row>
    <row r="54" spans="1:43" s="224" customFormat="1" ht="16.899999999999999" customHeight="1" x14ac:dyDescent="0.25">
      <c r="A54" s="243"/>
      <c r="B54" s="263"/>
      <c r="C54" s="263"/>
      <c r="D54" s="252"/>
      <c r="E54" s="251"/>
      <c r="F54" s="251"/>
      <c r="G54" s="251"/>
      <c r="H54" s="251"/>
      <c r="I54" s="251"/>
      <c r="J54" s="251"/>
      <c r="K54" s="260"/>
      <c r="L54" s="260"/>
      <c r="M54" s="260"/>
      <c r="N54" s="260"/>
      <c r="O54" s="260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I54" s="233"/>
      <c r="AJ54" s="233"/>
    </row>
    <row r="55" spans="1:43" s="224" customFormat="1" ht="16.899999999999999" customHeight="1" x14ac:dyDescent="0.25">
      <c r="A55" s="243"/>
      <c r="B55" s="263"/>
      <c r="C55" s="263"/>
      <c r="D55" s="252"/>
      <c r="E55" s="251"/>
      <c r="F55" s="251"/>
      <c r="G55" s="251"/>
      <c r="H55" s="251"/>
      <c r="I55" s="251"/>
      <c r="J55" s="251"/>
      <c r="K55" s="260"/>
      <c r="L55" s="260"/>
      <c r="M55" s="260"/>
      <c r="N55" s="260"/>
      <c r="O55" s="260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I55" s="233"/>
      <c r="AJ55" s="233"/>
    </row>
    <row r="56" spans="1:43" s="224" customFormat="1" ht="16.899999999999999" customHeight="1" x14ac:dyDescent="0.25">
      <c r="A56" s="243"/>
      <c r="B56" s="263"/>
      <c r="C56" s="263"/>
      <c r="D56" s="252"/>
      <c r="E56" s="251"/>
      <c r="F56" s="251"/>
      <c r="G56" s="251"/>
      <c r="H56" s="251"/>
      <c r="I56" s="251"/>
      <c r="J56" s="251"/>
      <c r="K56" s="260"/>
      <c r="L56" s="260"/>
      <c r="M56" s="260"/>
      <c r="N56" s="260"/>
      <c r="O56" s="260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I56" s="233"/>
      <c r="AJ56" s="233"/>
    </row>
    <row r="57" spans="1:43" s="224" customFormat="1" ht="16.899999999999999" customHeight="1" x14ac:dyDescent="0.25">
      <c r="A57" s="243"/>
      <c r="B57" s="263"/>
      <c r="C57" s="263"/>
      <c r="D57" s="252"/>
      <c r="E57" s="251"/>
      <c r="F57" s="251"/>
      <c r="G57" s="251"/>
      <c r="H57" s="251"/>
      <c r="I57" s="251"/>
      <c r="J57" s="251"/>
      <c r="K57" s="260"/>
      <c r="L57" s="260"/>
      <c r="M57" s="260"/>
      <c r="N57" s="260"/>
      <c r="O57" s="260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I57" s="233"/>
      <c r="AJ57" s="233"/>
    </row>
    <row r="58" spans="1:43" s="224" customFormat="1" ht="16.899999999999999" customHeight="1" x14ac:dyDescent="0.25">
      <c r="A58" s="243"/>
      <c r="B58" s="263"/>
      <c r="C58" s="263"/>
      <c r="D58" s="252"/>
      <c r="E58" s="251"/>
      <c r="F58" s="251"/>
      <c r="G58" s="251"/>
      <c r="H58" s="251"/>
      <c r="I58" s="251"/>
      <c r="J58" s="251"/>
      <c r="K58" s="260"/>
      <c r="L58" s="260"/>
      <c r="M58" s="260"/>
      <c r="N58" s="260"/>
      <c r="O58" s="260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I58" s="233"/>
      <c r="AJ58" s="233"/>
    </row>
    <row r="59" spans="1:43" s="224" customFormat="1" ht="16.899999999999999" customHeight="1" x14ac:dyDescent="0.25">
      <c r="A59" s="243"/>
      <c r="B59" s="263"/>
      <c r="C59" s="263"/>
      <c r="D59" s="252"/>
      <c r="E59" s="251"/>
      <c r="F59" s="251"/>
      <c r="G59" s="251"/>
      <c r="H59" s="251"/>
      <c r="I59" s="251"/>
      <c r="J59" s="251"/>
      <c r="K59" s="260"/>
      <c r="L59" s="260"/>
      <c r="M59" s="260"/>
      <c r="N59" s="260"/>
      <c r="O59" s="260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I59" s="233"/>
      <c r="AJ59" s="233"/>
    </row>
    <row r="60" spans="1:43" s="224" customFormat="1" ht="16.899999999999999" customHeight="1" x14ac:dyDescent="0.25">
      <c r="A60" s="243"/>
      <c r="B60" s="263"/>
      <c r="C60" s="263"/>
      <c r="D60" s="252"/>
      <c r="E60" s="251"/>
      <c r="F60" s="251"/>
      <c r="G60" s="251"/>
      <c r="H60" s="251"/>
      <c r="I60" s="251"/>
      <c r="J60" s="251"/>
      <c r="K60" s="260"/>
      <c r="L60" s="260"/>
      <c r="M60" s="260"/>
      <c r="N60" s="260"/>
      <c r="O60" s="260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I60" s="233"/>
      <c r="AJ60" s="233"/>
    </row>
    <row r="61" spans="1:43" s="224" customFormat="1" ht="16.899999999999999" customHeight="1" x14ac:dyDescent="0.25">
      <c r="A61" s="243"/>
      <c r="B61" s="263"/>
      <c r="C61" s="263"/>
      <c r="D61" s="252"/>
      <c r="E61" s="251"/>
      <c r="F61" s="251"/>
      <c r="G61" s="251"/>
      <c r="H61" s="251"/>
      <c r="I61" s="251"/>
      <c r="J61" s="251"/>
      <c r="K61" s="260"/>
      <c r="L61" s="260"/>
      <c r="M61" s="260"/>
      <c r="N61" s="260"/>
      <c r="O61" s="260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I61" s="233"/>
      <c r="AJ61" s="233"/>
    </row>
    <row r="62" spans="1:43" s="224" customFormat="1" ht="16.899999999999999" customHeight="1" x14ac:dyDescent="0.25">
      <c r="A62" s="243"/>
      <c r="B62" s="263"/>
      <c r="C62" s="263"/>
      <c r="D62" s="252"/>
      <c r="E62" s="251"/>
      <c r="F62" s="251"/>
      <c r="G62" s="251"/>
      <c r="H62" s="251"/>
      <c r="I62" s="251"/>
      <c r="J62" s="251"/>
      <c r="K62" s="260"/>
      <c r="L62" s="260"/>
      <c r="M62" s="260"/>
      <c r="N62" s="260"/>
      <c r="O62" s="260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I62" s="233"/>
      <c r="AJ62" s="233"/>
    </row>
    <row r="63" spans="1:43" s="224" customFormat="1" ht="16.899999999999999" customHeight="1" x14ac:dyDescent="0.25">
      <c r="A63" s="243"/>
      <c r="B63" s="263"/>
      <c r="C63" s="263"/>
      <c r="D63" s="252"/>
      <c r="E63" s="251"/>
      <c r="F63" s="251"/>
      <c r="G63" s="251"/>
      <c r="H63" s="251"/>
      <c r="I63" s="251"/>
      <c r="J63" s="251"/>
      <c r="K63" s="260"/>
      <c r="L63" s="260"/>
      <c r="M63" s="260"/>
      <c r="N63" s="260"/>
      <c r="O63" s="260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I63" s="233"/>
      <c r="AJ63" s="233"/>
    </row>
    <row r="64" spans="1:43" s="224" customFormat="1" ht="16.899999999999999" customHeight="1" x14ac:dyDescent="0.25">
      <c r="A64" s="243"/>
      <c r="B64" s="263"/>
      <c r="C64" s="263"/>
      <c r="D64" s="252"/>
      <c r="E64" s="251"/>
      <c r="F64" s="251"/>
      <c r="G64" s="251"/>
      <c r="H64" s="251"/>
      <c r="I64" s="251"/>
      <c r="J64" s="251"/>
      <c r="K64" s="260"/>
      <c r="L64" s="260"/>
      <c r="M64" s="260"/>
      <c r="N64" s="260"/>
      <c r="O64" s="260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I64" s="233"/>
      <c r="AJ64" s="233"/>
    </row>
    <row r="65" spans="1:36" s="224" customFormat="1" ht="16.899999999999999" customHeight="1" x14ac:dyDescent="0.25">
      <c r="A65" s="243"/>
      <c r="B65" s="263"/>
      <c r="C65" s="263"/>
      <c r="D65" s="252"/>
      <c r="E65" s="251"/>
      <c r="F65" s="251"/>
      <c r="G65" s="251"/>
      <c r="H65" s="251"/>
      <c r="I65" s="251"/>
      <c r="J65" s="251"/>
      <c r="K65" s="260"/>
      <c r="L65" s="260"/>
      <c r="M65" s="260"/>
      <c r="N65" s="260"/>
      <c r="O65" s="260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I65" s="233"/>
      <c r="AJ65" s="233"/>
    </row>
    <row r="66" spans="1:36" s="224" customFormat="1" ht="16.899999999999999" customHeight="1" x14ac:dyDescent="0.25">
      <c r="A66" s="243"/>
      <c r="B66" s="263"/>
      <c r="C66" s="263"/>
      <c r="D66" s="252"/>
      <c r="E66" s="251"/>
      <c r="F66" s="251"/>
      <c r="G66" s="251"/>
      <c r="H66" s="251"/>
      <c r="I66" s="251"/>
      <c r="J66" s="251"/>
      <c r="K66" s="260"/>
      <c r="L66" s="260"/>
      <c r="M66" s="260"/>
      <c r="N66" s="260"/>
      <c r="O66" s="260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I66" s="233"/>
      <c r="AJ66" s="233"/>
    </row>
    <row r="67" spans="1:36" s="224" customFormat="1" ht="16.899999999999999" customHeight="1" x14ac:dyDescent="0.25">
      <c r="A67" s="243"/>
      <c r="B67" s="263"/>
      <c r="C67" s="263"/>
      <c r="D67" s="252"/>
      <c r="E67" s="251"/>
      <c r="F67" s="251"/>
      <c r="G67" s="251"/>
      <c r="H67" s="251"/>
      <c r="I67" s="251"/>
      <c r="J67" s="251"/>
      <c r="K67" s="260"/>
      <c r="L67" s="260"/>
      <c r="M67" s="260"/>
      <c r="N67" s="260"/>
      <c r="O67" s="260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I67" s="233"/>
      <c r="AJ67" s="233"/>
    </row>
    <row r="68" spans="1:36" s="224" customFormat="1" ht="16.899999999999999" customHeight="1" x14ac:dyDescent="0.25">
      <c r="A68" s="243"/>
      <c r="B68" s="263"/>
      <c r="C68" s="263"/>
      <c r="D68" s="252"/>
      <c r="E68" s="251"/>
      <c r="F68" s="251"/>
      <c r="G68" s="251"/>
      <c r="H68" s="251"/>
      <c r="I68" s="251"/>
      <c r="J68" s="251"/>
      <c r="K68" s="260"/>
      <c r="L68" s="260"/>
      <c r="M68" s="260"/>
      <c r="N68" s="260"/>
      <c r="O68" s="260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I68" s="233"/>
      <c r="AJ68" s="233"/>
    </row>
    <row r="69" spans="1:36" s="224" customFormat="1" ht="16.899999999999999" customHeight="1" x14ac:dyDescent="0.25">
      <c r="A69" s="243"/>
      <c r="B69" s="263"/>
      <c r="C69" s="263"/>
      <c r="D69" s="252"/>
      <c r="E69" s="251"/>
      <c r="F69" s="251"/>
      <c r="G69" s="251"/>
      <c r="H69" s="251"/>
      <c r="I69" s="251"/>
      <c r="J69" s="251"/>
      <c r="K69" s="260"/>
      <c r="L69" s="260"/>
      <c r="M69" s="260"/>
      <c r="N69" s="260"/>
      <c r="O69" s="260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I69" s="233"/>
      <c r="AJ69" s="233"/>
    </row>
    <row r="70" spans="1:36" s="224" customFormat="1" ht="16.899999999999999" customHeight="1" x14ac:dyDescent="0.25">
      <c r="A70" s="243"/>
      <c r="B70" s="263"/>
      <c r="C70" s="263"/>
      <c r="D70" s="252"/>
      <c r="E70" s="251"/>
      <c r="F70" s="251"/>
      <c r="G70" s="251"/>
      <c r="H70" s="251"/>
      <c r="I70" s="251"/>
      <c r="J70" s="251"/>
      <c r="K70" s="260"/>
      <c r="L70" s="260"/>
      <c r="M70" s="260"/>
      <c r="N70" s="260"/>
      <c r="O70" s="260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I70" s="233"/>
      <c r="AJ70" s="233"/>
    </row>
    <row r="71" spans="1:36" s="224" customFormat="1" ht="16.899999999999999" customHeight="1" x14ac:dyDescent="0.25">
      <c r="A71" s="243"/>
      <c r="B71" s="263"/>
      <c r="C71" s="263"/>
      <c r="D71" s="252"/>
      <c r="E71" s="251"/>
      <c r="F71" s="251"/>
      <c r="G71" s="251"/>
      <c r="H71" s="251"/>
      <c r="I71" s="251"/>
      <c r="J71" s="251"/>
      <c r="K71" s="260"/>
      <c r="L71" s="260"/>
      <c r="M71" s="260"/>
      <c r="N71" s="260"/>
      <c r="O71" s="260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I71" s="233"/>
      <c r="AJ71" s="233"/>
    </row>
    <row r="72" spans="1:36" s="224" customFormat="1" ht="16.899999999999999" customHeight="1" x14ac:dyDescent="0.25">
      <c r="A72" s="243"/>
      <c r="B72" s="263"/>
      <c r="C72" s="263"/>
      <c r="D72" s="252"/>
      <c r="E72" s="251"/>
      <c r="F72" s="251"/>
      <c r="G72" s="251"/>
      <c r="H72" s="251"/>
      <c r="I72" s="251"/>
      <c r="J72" s="251"/>
      <c r="K72" s="260"/>
      <c r="L72" s="260"/>
      <c r="M72" s="260"/>
      <c r="N72" s="260"/>
      <c r="O72" s="260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I72" s="233"/>
      <c r="AJ72" s="233"/>
    </row>
    <row r="73" spans="1:36" s="224" customFormat="1" ht="16.899999999999999" customHeight="1" x14ac:dyDescent="0.25">
      <c r="A73" s="243"/>
      <c r="B73" s="263"/>
      <c r="C73" s="263"/>
      <c r="D73" s="252"/>
      <c r="E73" s="251"/>
      <c r="F73" s="251"/>
      <c r="G73" s="251"/>
      <c r="H73" s="251"/>
      <c r="I73" s="251"/>
      <c r="J73" s="251"/>
      <c r="K73" s="260"/>
      <c r="L73" s="260"/>
      <c r="M73" s="260"/>
      <c r="N73" s="260"/>
      <c r="O73" s="260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I73" s="233"/>
      <c r="AJ73" s="233"/>
    </row>
    <row r="74" spans="1:36" s="224" customFormat="1" ht="16.899999999999999" customHeight="1" x14ac:dyDescent="0.25">
      <c r="A74" s="243"/>
      <c r="B74" s="263"/>
      <c r="C74" s="263"/>
      <c r="D74" s="252"/>
      <c r="E74" s="251"/>
      <c r="F74" s="251"/>
      <c r="G74" s="251"/>
      <c r="H74" s="251"/>
      <c r="I74" s="251"/>
      <c r="J74" s="251"/>
      <c r="K74" s="260"/>
      <c r="L74" s="260"/>
      <c r="M74" s="260"/>
      <c r="N74" s="260"/>
      <c r="O74" s="260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I74" s="233"/>
      <c r="AJ74" s="233"/>
    </row>
    <row r="75" spans="1:36" s="224" customFormat="1" ht="16.899999999999999" customHeight="1" x14ac:dyDescent="0.25">
      <c r="A75" s="243"/>
      <c r="B75" s="263"/>
      <c r="C75" s="263"/>
      <c r="D75" s="252"/>
      <c r="E75" s="251"/>
      <c r="F75" s="251"/>
      <c r="G75" s="251"/>
      <c r="H75" s="251"/>
      <c r="I75" s="251"/>
      <c r="J75" s="251"/>
      <c r="K75" s="260"/>
      <c r="L75" s="260"/>
      <c r="M75" s="260"/>
      <c r="N75" s="260"/>
      <c r="O75" s="260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I75" s="233"/>
      <c r="AJ75" s="233"/>
    </row>
    <row r="76" spans="1:36" s="224" customFormat="1" ht="16.899999999999999" customHeight="1" x14ac:dyDescent="0.25">
      <c r="A76" s="243"/>
      <c r="B76" s="263"/>
      <c r="C76" s="263"/>
      <c r="D76" s="252"/>
      <c r="E76" s="251"/>
      <c r="F76" s="251"/>
      <c r="G76" s="251"/>
      <c r="H76" s="251"/>
      <c r="I76" s="251"/>
      <c r="J76" s="251"/>
      <c r="K76" s="260"/>
      <c r="L76" s="260"/>
      <c r="M76" s="260"/>
      <c r="N76" s="260"/>
      <c r="O76" s="260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I76" s="233"/>
      <c r="AJ76" s="233"/>
    </row>
    <row r="77" spans="1:36" s="224" customFormat="1" ht="16.899999999999999" customHeight="1" x14ac:dyDescent="0.25">
      <c r="A77" s="243"/>
      <c r="B77" s="263"/>
      <c r="C77" s="263"/>
      <c r="D77" s="252"/>
      <c r="E77" s="251"/>
      <c r="F77" s="251"/>
      <c r="G77" s="251"/>
      <c r="H77" s="251"/>
      <c r="I77" s="251"/>
      <c r="J77" s="251"/>
      <c r="K77" s="260"/>
      <c r="L77" s="260"/>
      <c r="M77" s="260"/>
      <c r="N77" s="260"/>
      <c r="O77" s="260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I77" s="233"/>
      <c r="AJ77" s="233"/>
    </row>
    <row r="78" spans="1:36" s="224" customFormat="1" ht="16.899999999999999" customHeight="1" x14ac:dyDescent="0.25">
      <c r="A78" s="243"/>
      <c r="B78" s="263"/>
      <c r="C78" s="263"/>
      <c r="D78" s="252"/>
      <c r="E78" s="251"/>
      <c r="F78" s="251"/>
      <c r="G78" s="251"/>
      <c r="H78" s="251"/>
      <c r="I78" s="251"/>
      <c r="J78" s="251"/>
      <c r="K78" s="260"/>
      <c r="L78" s="260"/>
      <c r="M78" s="260"/>
      <c r="N78" s="260"/>
      <c r="O78" s="260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I78" s="233"/>
      <c r="AJ78" s="233"/>
    </row>
    <row r="79" spans="1:36" s="224" customFormat="1" ht="16.899999999999999" customHeight="1" x14ac:dyDescent="0.25">
      <c r="A79" s="243"/>
      <c r="B79" s="263"/>
      <c r="C79" s="263"/>
      <c r="D79" s="252"/>
      <c r="E79" s="251"/>
      <c r="F79" s="251"/>
      <c r="G79" s="251"/>
      <c r="H79" s="251"/>
      <c r="I79" s="251"/>
      <c r="J79" s="251"/>
      <c r="K79" s="260"/>
      <c r="L79" s="260"/>
      <c r="M79" s="260"/>
      <c r="N79" s="260"/>
      <c r="O79" s="260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I79" s="233"/>
      <c r="AJ79" s="233"/>
    </row>
    <row r="80" spans="1:36" s="224" customFormat="1" ht="16.899999999999999" customHeight="1" x14ac:dyDescent="0.25">
      <c r="A80" s="243"/>
      <c r="B80" s="263"/>
      <c r="C80" s="263"/>
      <c r="D80" s="252"/>
      <c r="E80" s="251"/>
      <c r="F80" s="251"/>
      <c r="G80" s="251"/>
      <c r="H80" s="251"/>
      <c r="I80" s="251"/>
      <c r="J80" s="251"/>
      <c r="K80" s="260"/>
      <c r="L80" s="260"/>
      <c r="M80" s="260"/>
      <c r="N80" s="260"/>
      <c r="O80" s="260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I80" s="233"/>
      <c r="AJ80" s="233"/>
    </row>
    <row r="81" spans="1:36" s="224" customFormat="1" ht="16.899999999999999" customHeight="1" x14ac:dyDescent="0.25">
      <c r="A81" s="243"/>
      <c r="B81" s="263"/>
      <c r="C81" s="263"/>
      <c r="D81" s="252"/>
      <c r="E81" s="251"/>
      <c r="F81" s="251"/>
      <c r="G81" s="251"/>
      <c r="H81" s="251"/>
      <c r="I81" s="251"/>
      <c r="J81" s="251"/>
      <c r="K81" s="260"/>
      <c r="L81" s="260"/>
      <c r="M81" s="260"/>
      <c r="N81" s="260"/>
      <c r="O81" s="260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I81" s="233"/>
      <c r="AJ81" s="233"/>
    </row>
    <row r="82" spans="1:36" s="224" customFormat="1" ht="16.899999999999999" customHeight="1" x14ac:dyDescent="0.25">
      <c r="A82" s="243"/>
      <c r="B82" s="263"/>
      <c r="C82" s="263"/>
      <c r="D82" s="252"/>
      <c r="E82" s="251"/>
      <c r="F82" s="251"/>
      <c r="G82" s="251"/>
      <c r="H82" s="251"/>
      <c r="I82" s="251"/>
      <c r="J82" s="251"/>
      <c r="K82" s="260"/>
      <c r="L82" s="260"/>
      <c r="M82" s="260"/>
      <c r="N82" s="260"/>
      <c r="O82" s="260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I82" s="233"/>
      <c r="AJ82" s="233"/>
    </row>
    <row r="83" spans="1:36" s="224" customFormat="1" ht="16.899999999999999" customHeight="1" x14ac:dyDescent="0.25">
      <c r="A83" s="243"/>
      <c r="B83" s="243"/>
      <c r="C83" s="243"/>
      <c r="D83" s="249"/>
      <c r="E83" s="249"/>
      <c r="F83" s="249"/>
      <c r="G83" s="249"/>
      <c r="H83" s="249"/>
      <c r="I83" s="249"/>
      <c r="J83" s="249"/>
      <c r="K83" s="260"/>
      <c r="L83" s="260"/>
      <c r="M83" s="260"/>
      <c r="N83" s="260"/>
      <c r="O83" s="260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33"/>
      <c r="AD83" s="233"/>
      <c r="AE83" s="233"/>
      <c r="AF83" s="233"/>
      <c r="AG83" s="233"/>
      <c r="AI83" s="233"/>
      <c r="AJ83" s="233"/>
    </row>
    <row r="84" spans="1:36" s="224" customFormat="1" ht="10.5" customHeight="1" x14ac:dyDescent="0.25">
      <c r="B84" s="247"/>
      <c r="C84" s="247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</row>
    <row r="85" spans="1:36" ht="10.5" customHeight="1" x14ac:dyDescent="0.25"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</row>
    <row r="86" spans="1:36" ht="10.5" customHeight="1" x14ac:dyDescent="0.25"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</row>
    <row r="87" spans="1:36" ht="15" customHeight="1" x14ac:dyDescent="0.25"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</row>
  </sheetData>
  <mergeCells count="3">
    <mergeCell ref="A3:O3"/>
    <mergeCell ref="A1:O1"/>
    <mergeCell ref="A2:O2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7" tint="-0.249977111117893"/>
  </sheetPr>
  <dimension ref="A1:F16"/>
  <sheetViews>
    <sheetView zoomScaleNormal="100" zoomScaleSheetLayoutView="90" workbookViewId="0">
      <selection activeCell="D10" sqref="D10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6" width="11.42578125" style="3"/>
    <col min="7" max="7" width="13.85546875" style="3" customWidth="1"/>
    <col min="8" max="8" width="11.42578125" style="3"/>
    <col min="9" max="9" width="14.140625" style="3" customWidth="1"/>
    <col min="10" max="16384" width="11.42578125" style="3"/>
  </cols>
  <sheetData>
    <row r="1" spans="1:6" x14ac:dyDescent="0.2">
      <c r="A1" s="333"/>
      <c r="B1" s="333"/>
      <c r="C1" s="333"/>
      <c r="D1" s="333"/>
    </row>
    <row r="2" spans="1:6" ht="34.5" customHeight="1" x14ac:dyDescent="0.2">
      <c r="A2" s="326" t="s">
        <v>178</v>
      </c>
      <c r="B2" s="326"/>
      <c r="C2" s="326"/>
      <c r="D2" s="326"/>
    </row>
    <row r="3" spans="1:6" ht="10.5" customHeight="1" x14ac:dyDescent="0.2">
      <c r="A3" s="347" t="s">
        <v>49</v>
      </c>
      <c r="B3" s="347"/>
      <c r="C3" s="347"/>
      <c r="D3" s="347"/>
    </row>
    <row r="4" spans="1:6" ht="6" customHeight="1" x14ac:dyDescent="0.2">
      <c r="A4" s="15"/>
      <c r="B4" s="15"/>
      <c r="C4" s="15"/>
      <c r="D4" s="15"/>
    </row>
    <row r="5" spans="1:6" ht="24" customHeight="1" x14ac:dyDescent="0.2">
      <c r="A5" s="348" t="s">
        <v>107</v>
      </c>
      <c r="B5" s="348" t="s">
        <v>128</v>
      </c>
      <c r="C5" s="348" t="s">
        <v>109</v>
      </c>
      <c r="D5" s="348" t="s">
        <v>131</v>
      </c>
    </row>
    <row r="6" spans="1:6" ht="24" customHeight="1" x14ac:dyDescent="0.2">
      <c r="A6" s="349">
        <v>2018</v>
      </c>
      <c r="B6" s="349">
        <v>2018</v>
      </c>
      <c r="C6" s="349">
        <v>2018</v>
      </c>
      <c r="D6" s="349">
        <v>2018</v>
      </c>
    </row>
    <row r="7" spans="1:6" ht="17.100000000000001" customHeight="1" x14ac:dyDescent="0.2">
      <c r="A7" s="222" t="s">
        <v>193</v>
      </c>
      <c r="B7" s="197">
        <v>16721729</v>
      </c>
      <c r="C7" s="222" t="s">
        <v>209</v>
      </c>
      <c r="D7" s="197">
        <v>14213470</v>
      </c>
      <c r="E7" s="23"/>
      <c r="F7" s="12"/>
    </row>
    <row r="8" spans="1:6" ht="17.100000000000001" customHeight="1" x14ac:dyDescent="0.2">
      <c r="A8" s="222" t="s">
        <v>194</v>
      </c>
      <c r="B8" s="191">
        <v>16584153</v>
      </c>
      <c r="C8" s="191" t="s">
        <v>210</v>
      </c>
      <c r="D8" s="191">
        <v>14096530</v>
      </c>
      <c r="E8" s="23"/>
      <c r="F8" s="12"/>
    </row>
    <row r="9" spans="1:6" ht="17.100000000000001" customHeight="1" x14ac:dyDescent="0.2">
      <c r="A9" s="222" t="s">
        <v>195</v>
      </c>
      <c r="B9" s="191">
        <v>15699372</v>
      </c>
      <c r="C9" s="191" t="s">
        <v>211</v>
      </c>
      <c r="D9" s="191">
        <v>13344466</v>
      </c>
      <c r="E9" s="23"/>
      <c r="F9" s="12"/>
    </row>
    <row r="10" spans="1:6" ht="17.100000000000001" customHeight="1" x14ac:dyDescent="0.2">
      <c r="A10" s="223" t="s">
        <v>209</v>
      </c>
      <c r="B10" s="190">
        <v>16136839</v>
      </c>
      <c r="C10" s="190" t="s">
        <v>212</v>
      </c>
      <c r="D10" s="190">
        <v>13716313</v>
      </c>
      <c r="E10" s="23"/>
      <c r="F10" s="12"/>
    </row>
    <row r="11" spans="1:6" ht="9" customHeight="1" x14ac:dyDescent="0.2">
      <c r="A11" s="346" t="s">
        <v>73</v>
      </c>
      <c r="B11" s="346"/>
      <c r="C11" s="346"/>
      <c r="D11" s="346"/>
      <c r="F11" s="12"/>
    </row>
    <row r="12" spans="1:6" ht="9" customHeight="1" x14ac:dyDescent="0.2">
      <c r="A12" s="346" t="s">
        <v>70</v>
      </c>
      <c r="B12" s="346"/>
      <c r="C12" s="346"/>
      <c r="D12" s="346"/>
    </row>
    <row r="13" spans="1:6" ht="9" customHeight="1" x14ac:dyDescent="0.2">
      <c r="A13" s="6"/>
      <c r="B13" s="4"/>
      <c r="C13" s="4"/>
      <c r="D13" s="4"/>
    </row>
    <row r="14" spans="1:6" ht="6.95" customHeight="1" x14ac:dyDescent="0.2">
      <c r="A14" s="2"/>
    </row>
    <row r="15" spans="1:6" ht="12" customHeight="1" x14ac:dyDescent="0.2">
      <c r="A15" s="192"/>
      <c r="B15" s="192"/>
      <c r="C15" s="192"/>
      <c r="D15" s="192"/>
      <c r="E15" s="192"/>
      <c r="F15" s="192"/>
    </row>
    <row r="16" spans="1:6" x14ac:dyDescent="0.2">
      <c r="A16" s="192"/>
      <c r="B16" s="192"/>
      <c r="C16" s="192"/>
      <c r="D16" s="192"/>
      <c r="E16" s="192"/>
      <c r="F16" s="192"/>
    </row>
  </sheetData>
  <mergeCells count="9">
    <mergeCell ref="A12:D12"/>
    <mergeCell ref="A1:D1"/>
    <mergeCell ref="A2:D2"/>
    <mergeCell ref="A3:D3"/>
    <mergeCell ref="A5:A6"/>
    <mergeCell ref="B5:B6"/>
    <mergeCell ref="C5:C6"/>
    <mergeCell ref="D5:D6"/>
    <mergeCell ref="A11:D11"/>
  </mergeCells>
  <phoneticPr fontId="24" type="noConversion"/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'C1'!Área_de_impresión</vt:lpstr>
      <vt:lpstr>'C10'!Área_de_impresión</vt:lpstr>
      <vt:lpstr>'C11'!Área_de_impresión</vt:lpstr>
      <vt:lpstr>'C12'!Área_de_impresión</vt:lpstr>
      <vt:lpstr>'C13'!Área_de_impresión</vt:lpstr>
      <vt:lpstr>'C14'!Área_de_impresión</vt:lpstr>
      <vt:lpstr>'C15'!Área_de_impresión</vt:lpstr>
      <vt:lpstr>'C16'!Área_de_impresión</vt:lpstr>
      <vt:lpstr>'C17'!Área_de_impresión</vt:lpstr>
      <vt:lpstr>'C18'!Área_de_impresión</vt:lpstr>
      <vt:lpstr>'C19'!Área_de_impresión</vt:lpstr>
      <vt:lpstr>'C2'!Área_de_impresión</vt:lpstr>
      <vt:lpstr>'C20'!Área_de_impresión</vt:lpstr>
      <vt:lpstr>'C21'!Área_de_impresión</vt:lpstr>
      <vt:lpstr>'C3'!Área_de_impresión</vt:lpstr>
      <vt:lpstr>'C4'!Área_de_impresión</vt:lpstr>
      <vt:lpstr>'C5'!Área_de_impresión</vt:lpstr>
      <vt:lpstr>'C6'!Área_de_impresión</vt:lpstr>
      <vt:lpstr>'C7'!Área_de_impresión</vt:lpstr>
      <vt:lpstr>'C8'!Área_de_impresión</vt:lpstr>
      <vt:lpstr>'C9'!Área_de_impresión</vt:lpstr>
    </vt:vector>
  </TitlesOfParts>
  <Company>Organización desconocida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OIA</dc:creator>
  <cp:lastModifiedBy>Hugo Santiago Paniague Cassuso</cp:lastModifiedBy>
  <cp:lastPrinted>2024-04-15T17:44:13Z</cp:lastPrinted>
  <dcterms:created xsi:type="dcterms:W3CDTF">1999-10-01T16:45:28Z</dcterms:created>
  <dcterms:modified xsi:type="dcterms:W3CDTF">2024-04-26T12:08:30Z</dcterms:modified>
</cp:coreProperties>
</file>