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aniague\Downloads\"/>
    </mc:Choice>
  </mc:AlternateContent>
  <bookViews>
    <workbookView xWindow="0" yWindow="0" windowWidth="28800" windowHeight="11700" tabRatio="818" activeTab="20"/>
  </bookViews>
  <sheets>
    <sheet name="C1" sheetId="244" r:id="rId1"/>
    <sheet name="C2" sheetId="245" r:id="rId2"/>
    <sheet name="C3" sheetId="246" r:id="rId3"/>
    <sheet name="C4" sheetId="247" r:id="rId4"/>
    <sheet name="C5" sheetId="248" r:id="rId5"/>
    <sheet name="C6" sheetId="249" r:id="rId6"/>
    <sheet name="C7" sheetId="255" r:id="rId7"/>
    <sheet name="C8" sheetId="256" r:id="rId8"/>
    <sheet name="C9" sheetId="258" r:id="rId9"/>
    <sheet name="C10" sheetId="239" r:id="rId10"/>
    <sheet name="C11" sheetId="241" r:id="rId11"/>
    <sheet name="C12" sheetId="242" r:id="rId12"/>
    <sheet name="C13" sheetId="243" r:id="rId13"/>
    <sheet name="C14" sheetId="193" r:id="rId14"/>
    <sheet name="C15" sheetId="181" r:id="rId15"/>
    <sheet name="C16" sheetId="250" r:id="rId16"/>
    <sheet name="C17" sheetId="251" r:id="rId17"/>
    <sheet name="C18" sheetId="252" r:id="rId18"/>
    <sheet name="C19" sheetId="253" r:id="rId19"/>
    <sheet name="C20" sheetId="254" r:id="rId20"/>
    <sheet name="C21" sheetId="176" r:id="rId21"/>
  </sheets>
  <definedNames>
    <definedName name="_xlnm.Print_Area" localSheetId="0">'C1'!$A$1:$AB$25</definedName>
    <definedName name="_xlnm.Print_Area" localSheetId="9">'C10'!$A$1:$D$14</definedName>
    <definedName name="_xlnm.Print_Area" localSheetId="10">'C11'!$A$1:$D$16</definedName>
    <definedName name="_xlnm.Print_Area" localSheetId="11">'C12'!$A$1:$D$14</definedName>
    <definedName name="_xlnm.Print_Area" localSheetId="12">'C13'!$A$1:$D$14</definedName>
    <definedName name="_xlnm.Print_Area" localSheetId="13">'C14'!$A$1:$P$21</definedName>
    <definedName name="_xlnm.Print_Area" localSheetId="14">'C15'!$A$2:$H$34</definedName>
    <definedName name="_xlnm.Print_Area" localSheetId="15">'C16'!$A$1:$J$21</definedName>
    <definedName name="_xlnm.Print_Area" localSheetId="16">'C17'!$A$1:$J$21</definedName>
    <definedName name="_xlnm.Print_Area" localSheetId="17">'C18'!$A$1:$J$21</definedName>
    <definedName name="_xlnm.Print_Area" localSheetId="18">'C19'!$A$1:$J$21</definedName>
    <definedName name="_xlnm.Print_Area" localSheetId="1">'C2'!$A$1:$P$22</definedName>
    <definedName name="_xlnm.Print_Area" localSheetId="19">'C20'!$A$1:$J$21</definedName>
    <definedName name="_xlnm.Print_Area" localSheetId="20">'C21'!$A$1:$D$21</definedName>
    <definedName name="_xlnm.Print_Area" localSheetId="2">'C3'!$A$1:$P$22</definedName>
    <definedName name="_xlnm.Print_Area" localSheetId="3">'C4'!$A$1:$G$22</definedName>
    <definedName name="_xlnm.Print_Area" localSheetId="4">'C5'!$A$1:$Q$40</definedName>
    <definedName name="_xlnm.Print_Area" localSheetId="5">'C6'!$A$1:$Q$39</definedName>
    <definedName name="_xlnm.Print_Area" localSheetId="6">'C7'!$A$1:$O$52</definedName>
    <definedName name="_xlnm.Print_Area" localSheetId="7">'C8'!$A$1:$O$51</definedName>
    <definedName name="_xlnm.Print_Area" localSheetId="8">'C9'!$A$1:$D$14</definedName>
  </definedNames>
  <calcPr calcId="191029"/>
</workbook>
</file>

<file path=xl/calcChain.xml><?xml version="1.0" encoding="utf-8"?>
<calcChain xmlns="http://schemas.openxmlformats.org/spreadsheetml/2006/main">
  <c r="I34" i="181" l="1"/>
  <c r="E19" i="254"/>
  <c r="B19" i="254"/>
  <c r="E19" i="253"/>
  <c r="B19" i="253"/>
  <c r="G8" i="181"/>
  <c r="I12" i="250"/>
  <c r="I12" i="251"/>
  <c r="I12" i="252"/>
  <c r="B19" i="176"/>
  <c r="D12" i="176"/>
  <c r="E19" i="252"/>
  <c r="B19" i="252"/>
  <c r="J12" i="252"/>
  <c r="G12" i="252"/>
  <c r="D12" i="252"/>
  <c r="E19" i="251"/>
  <c r="B19" i="251"/>
  <c r="J12" i="251"/>
  <c r="G12" i="251"/>
  <c r="D12" i="251"/>
  <c r="E19" i="250"/>
  <c r="B19" i="250"/>
  <c r="J12" i="250"/>
  <c r="G12" i="250"/>
  <c r="D12" i="250"/>
  <c r="N19" i="193"/>
  <c r="K19" i="193"/>
  <c r="H19" i="193"/>
  <c r="E19" i="193"/>
  <c r="B19" i="193"/>
  <c r="P11" i="193"/>
  <c r="M11" i="193"/>
  <c r="J11" i="193"/>
  <c r="G11" i="193"/>
  <c r="D11" i="193"/>
  <c r="Q29" i="249"/>
  <c r="Q27" i="249"/>
  <c r="Q24" i="249"/>
  <c r="Q22" i="249"/>
  <c r="Q19" i="249"/>
  <c r="Q17" i="249"/>
  <c r="Q14" i="249"/>
  <c r="Q12" i="249"/>
  <c r="Q10" i="249"/>
  <c r="Q7" i="249"/>
  <c r="Q5" i="249"/>
  <c r="Q32" i="248"/>
  <c r="Q30" i="248"/>
  <c r="Q26" i="248"/>
  <c r="Q24" i="248"/>
  <c r="Q20" i="248"/>
  <c r="Q18" i="248"/>
  <c r="Q16" i="248"/>
  <c r="Q13" i="248"/>
  <c r="Q11" i="248"/>
  <c r="Q7" i="248"/>
  <c r="Q5" i="248"/>
  <c r="G11" i="247"/>
  <c r="D11" i="247"/>
  <c r="N19" i="246"/>
  <c r="K19" i="246"/>
  <c r="H19" i="246"/>
  <c r="E19" i="246"/>
  <c r="B19" i="246"/>
  <c r="P11" i="246"/>
  <c r="M11" i="246"/>
  <c r="J11" i="246"/>
  <c r="G11" i="246"/>
  <c r="D11" i="246"/>
  <c r="N19" i="245"/>
  <c r="K19" i="245"/>
  <c r="H19" i="245"/>
  <c r="E19" i="245"/>
  <c r="B19" i="245"/>
  <c r="D19" i="245"/>
  <c r="P11" i="245"/>
  <c r="M11" i="245"/>
  <c r="J11" i="245"/>
  <c r="G11" i="245"/>
  <c r="D11" i="245"/>
  <c r="AB12" i="244"/>
  <c r="X12" i="244"/>
  <c r="Y12" i="244"/>
  <c r="T12" i="244"/>
  <c r="P12" i="244"/>
  <c r="L12" i="244"/>
  <c r="H12" i="244"/>
  <c r="D12" i="244"/>
  <c r="Z20" i="244"/>
  <c r="V20" i="244"/>
  <c r="R20" i="244"/>
  <c r="N20" i="244"/>
  <c r="J20" i="244"/>
  <c r="F20" i="244"/>
  <c r="C20" i="244"/>
  <c r="D20" i="244"/>
  <c r="B20" i="244"/>
  <c r="I11" i="252"/>
  <c r="J11" i="252"/>
  <c r="G11" i="252"/>
  <c r="D11" i="252"/>
  <c r="I11" i="251"/>
  <c r="J11" i="251"/>
  <c r="G11" i="251"/>
  <c r="D11" i="251"/>
  <c r="I10" i="250"/>
  <c r="I11" i="250"/>
  <c r="J11" i="250"/>
  <c r="G11" i="250"/>
  <c r="D11" i="250"/>
  <c r="P10" i="193"/>
  <c r="M10" i="193"/>
  <c r="J10" i="193"/>
  <c r="G10" i="193"/>
  <c r="D10" i="193"/>
  <c r="D11" i="176"/>
  <c r="G10" i="247"/>
  <c r="D10" i="247"/>
  <c r="P10" i="246"/>
  <c r="M10" i="246"/>
  <c r="J10" i="246"/>
  <c r="G10" i="246"/>
  <c r="D10" i="246"/>
  <c r="P10" i="245"/>
  <c r="M10" i="245"/>
  <c r="J10" i="245"/>
  <c r="G10" i="245"/>
  <c r="D10" i="245"/>
  <c r="AB11" i="244"/>
  <c r="X11" i="244"/>
  <c r="T11" i="244"/>
  <c r="P11" i="244"/>
  <c r="L11" i="244"/>
  <c r="H11" i="244"/>
  <c r="D11" i="244"/>
  <c r="C19" i="176"/>
  <c r="D19" i="176"/>
  <c r="I10" i="251"/>
  <c r="I10" i="252"/>
  <c r="D10" i="176"/>
  <c r="J10" i="252"/>
  <c r="G10" i="252"/>
  <c r="D10" i="252"/>
  <c r="J10" i="251"/>
  <c r="G10" i="251"/>
  <c r="D10" i="251"/>
  <c r="J10" i="250"/>
  <c r="G10" i="250"/>
  <c r="D10" i="250"/>
  <c r="P9" i="193"/>
  <c r="M9" i="193"/>
  <c r="J9" i="193"/>
  <c r="G9" i="193"/>
  <c r="D9" i="193"/>
  <c r="G9" i="247"/>
  <c r="D9" i="247"/>
  <c r="P9" i="246"/>
  <c r="M9" i="246"/>
  <c r="J9" i="246"/>
  <c r="G9" i="246"/>
  <c r="D9" i="246"/>
  <c r="P9" i="245"/>
  <c r="M9" i="245"/>
  <c r="J9" i="245"/>
  <c r="G9" i="245"/>
  <c r="D9" i="245"/>
  <c r="AB10" i="244"/>
  <c r="X10" i="244"/>
  <c r="T10" i="244"/>
  <c r="P10" i="244"/>
  <c r="L10" i="244"/>
  <c r="H10" i="244"/>
  <c r="D10" i="244"/>
  <c r="I9" i="252"/>
  <c r="I9" i="251"/>
  <c r="I9" i="250"/>
  <c r="D9" i="176"/>
  <c r="J9" i="252"/>
  <c r="G9" i="252"/>
  <c r="D9" i="252"/>
  <c r="F19" i="251"/>
  <c r="G19" i="251"/>
  <c r="J9" i="251"/>
  <c r="G9" i="251"/>
  <c r="D9" i="251"/>
  <c r="J9" i="250"/>
  <c r="G9" i="250"/>
  <c r="D9" i="250"/>
  <c r="P8" i="193"/>
  <c r="M8" i="193"/>
  <c r="J8" i="193"/>
  <c r="G8" i="193"/>
  <c r="D8" i="193"/>
  <c r="G8" i="247"/>
  <c r="D8" i="247"/>
  <c r="P8" i="246"/>
  <c r="M8" i="246"/>
  <c r="J8" i="246"/>
  <c r="G8" i="246"/>
  <c r="D8" i="246"/>
  <c r="P8" i="245"/>
  <c r="M8" i="245"/>
  <c r="J8" i="245"/>
  <c r="G8" i="245"/>
  <c r="D8" i="245"/>
  <c r="AB9" i="244"/>
  <c r="X9" i="244"/>
  <c r="T9" i="244"/>
  <c r="P9" i="244"/>
  <c r="L9" i="244"/>
  <c r="H9" i="244"/>
  <c r="D9" i="244"/>
  <c r="D8" i="252"/>
  <c r="D8" i="176"/>
  <c r="I8" i="252"/>
  <c r="J8" i="252"/>
  <c r="G8" i="252"/>
  <c r="I8" i="251"/>
  <c r="J8" i="251"/>
  <c r="G8" i="251"/>
  <c r="D8" i="251"/>
  <c r="F19" i="250"/>
  <c r="G19" i="250"/>
  <c r="C19" i="250"/>
  <c r="D19" i="250"/>
  <c r="I8" i="250"/>
  <c r="J8" i="250"/>
  <c r="G8" i="250"/>
  <c r="D8" i="250"/>
  <c r="S20" i="244"/>
  <c r="T20" i="244"/>
  <c r="D7" i="176"/>
  <c r="C19" i="254"/>
  <c r="F19" i="254"/>
  <c r="H23" i="254"/>
  <c r="I23" i="254"/>
  <c r="C19" i="253"/>
  <c r="F19" i="253"/>
  <c r="D7" i="252"/>
  <c r="G7" i="252"/>
  <c r="H7" i="252"/>
  <c r="I7" i="252"/>
  <c r="J7" i="252"/>
  <c r="H8" i="252"/>
  <c r="H9" i="252"/>
  <c r="H10" i="252"/>
  <c r="H11" i="252"/>
  <c r="H12" i="252"/>
  <c r="H13" i="252"/>
  <c r="H14" i="252"/>
  <c r="H15" i="252"/>
  <c r="H16" i="252"/>
  <c r="H17" i="252"/>
  <c r="H18" i="252"/>
  <c r="C19" i="252"/>
  <c r="D19" i="252"/>
  <c r="F19" i="252"/>
  <c r="G19" i="252"/>
  <c r="D7" i="251"/>
  <c r="G7" i="251"/>
  <c r="H7" i="251"/>
  <c r="I7" i="251"/>
  <c r="H8" i="251"/>
  <c r="H9" i="251"/>
  <c r="H10" i="251"/>
  <c r="H11" i="251"/>
  <c r="H12" i="251"/>
  <c r="H13" i="251"/>
  <c r="H14" i="251"/>
  <c r="H15" i="251"/>
  <c r="H16" i="251"/>
  <c r="H17" i="251"/>
  <c r="H18" i="251"/>
  <c r="C19" i="251"/>
  <c r="D7" i="250"/>
  <c r="G7" i="250"/>
  <c r="H7" i="250"/>
  <c r="I7" i="250"/>
  <c r="J7" i="250"/>
  <c r="H8" i="250"/>
  <c r="H9" i="250"/>
  <c r="H10" i="250"/>
  <c r="H11" i="250"/>
  <c r="H12" i="250"/>
  <c r="H13" i="250"/>
  <c r="H14" i="250"/>
  <c r="H15" i="250"/>
  <c r="H16" i="250"/>
  <c r="H17" i="250"/>
  <c r="H18" i="250"/>
  <c r="B8" i="181"/>
  <c r="C8" i="181"/>
  <c r="D8" i="181"/>
  <c r="E8" i="181"/>
  <c r="F8" i="181"/>
  <c r="H8" i="181"/>
  <c r="D7" i="193"/>
  <c r="G7" i="193"/>
  <c r="J7" i="193"/>
  <c r="M7" i="193"/>
  <c r="P7" i="193"/>
  <c r="C19" i="193"/>
  <c r="D19" i="193"/>
  <c r="F19" i="193"/>
  <c r="G19" i="193"/>
  <c r="I19" i="193"/>
  <c r="J19" i="193"/>
  <c r="L19" i="193"/>
  <c r="M19" i="193"/>
  <c r="O19" i="193"/>
  <c r="P19" i="193"/>
  <c r="Q6" i="249"/>
  <c r="Q8" i="249"/>
  <c r="Q11" i="249"/>
  <c r="Q13" i="249"/>
  <c r="Q15" i="249"/>
  <c r="Q18" i="249"/>
  <c r="Q20" i="249"/>
  <c r="Q23" i="249"/>
  <c r="Q25" i="249"/>
  <c r="Q28" i="249"/>
  <c r="Q30" i="249"/>
  <c r="Q6" i="248"/>
  <c r="Q8" i="248"/>
  <c r="Q12" i="248"/>
  <c r="Q14" i="248"/>
  <c r="Q17" i="248"/>
  <c r="Q19" i="248"/>
  <c r="Q21" i="248"/>
  <c r="Q25" i="248"/>
  <c r="Q27" i="248"/>
  <c r="Q31" i="248"/>
  <c r="Q33" i="248"/>
  <c r="D7" i="247"/>
  <c r="G7" i="247"/>
  <c r="B19" i="247"/>
  <c r="E19" i="247"/>
  <c r="F19" i="247"/>
  <c r="G19" i="247"/>
  <c r="B20" i="247"/>
  <c r="E20" i="247"/>
  <c r="G20" i="247"/>
  <c r="D7" i="246"/>
  <c r="G7" i="246"/>
  <c r="J7" i="246"/>
  <c r="M7" i="246"/>
  <c r="P7" i="246"/>
  <c r="C19" i="246"/>
  <c r="D19" i="246"/>
  <c r="F19" i="246"/>
  <c r="I19" i="246"/>
  <c r="J19" i="246"/>
  <c r="L19" i="246"/>
  <c r="M19" i="246"/>
  <c r="O19" i="246"/>
  <c r="P19" i="246"/>
  <c r="D7" i="245"/>
  <c r="G7" i="245"/>
  <c r="J7" i="245"/>
  <c r="M7" i="245"/>
  <c r="P7" i="245"/>
  <c r="C19" i="245"/>
  <c r="F19" i="245"/>
  <c r="G19" i="245"/>
  <c r="I19" i="245"/>
  <c r="J19" i="245"/>
  <c r="L19" i="245"/>
  <c r="M19" i="245"/>
  <c r="O19" i="245"/>
  <c r="P19" i="245"/>
  <c r="D8" i="244"/>
  <c r="H8" i="244"/>
  <c r="L8" i="244"/>
  <c r="P8" i="244"/>
  <c r="T8" i="244"/>
  <c r="X8" i="244"/>
  <c r="AB8" i="244"/>
  <c r="G20" i="244"/>
  <c r="H20" i="244"/>
  <c r="K20" i="244"/>
  <c r="O20" i="244"/>
  <c r="P20" i="244"/>
  <c r="W20" i="244"/>
  <c r="X20" i="244"/>
  <c r="AA20" i="244"/>
  <c r="AB20" i="244"/>
  <c r="J7" i="251"/>
  <c r="G19" i="246"/>
  <c r="L20" i="244"/>
  <c r="H19" i="251"/>
  <c r="I19" i="252"/>
  <c r="J19" i="252"/>
  <c r="H19" i="252"/>
  <c r="H19" i="250"/>
  <c r="I19" i="250"/>
  <c r="J19" i="250"/>
  <c r="I19" i="251"/>
  <c r="J19" i="251"/>
  <c r="D19" i="251"/>
</calcChain>
</file>

<file path=xl/sharedStrings.xml><?xml version="1.0" encoding="utf-8"?>
<sst xmlns="http://schemas.openxmlformats.org/spreadsheetml/2006/main" count="868" uniqueCount="214">
  <si>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</si>
  <si>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</si>
  <si>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</si>
  <si>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</si>
  <si>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</si>
  <si>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</si>
  <si>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</si>
  <si>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</si>
  <si>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</si>
  <si>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</si>
  <si>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</si>
  <si>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</si>
  <si>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(Miles de unidades)</t>
  </si>
  <si>
    <t>Huevo</t>
  </si>
  <si>
    <t>Var. %</t>
  </si>
  <si>
    <t>Ave</t>
  </si>
  <si>
    <t>(Miles de toneladas)</t>
  </si>
  <si>
    <t>Pollo</t>
  </si>
  <si>
    <t>Pavo</t>
  </si>
  <si>
    <t>(Soles por kilogramo)</t>
  </si>
  <si>
    <t xml:space="preserve">Total </t>
  </si>
  <si>
    <t>Regiones</t>
  </si>
  <si>
    <t>Total nacional</t>
  </si>
  <si>
    <t>Fuente: SIEA.</t>
  </si>
  <si>
    <t>Fuente: SIEA, SUNAT.</t>
  </si>
  <si>
    <t xml:space="preserve">  Amazonas</t>
  </si>
  <si>
    <t xml:space="preserve">  Ancash</t>
  </si>
  <si>
    <t xml:space="preserve">  Apurímac</t>
  </si>
  <si>
    <t xml:space="preserve">  Arequipa</t>
  </si>
  <si>
    <t xml:space="preserve">  Ayacucho</t>
  </si>
  <si>
    <t xml:space="preserve">  Cajamarca</t>
  </si>
  <si>
    <t xml:space="preserve">  Cusco</t>
  </si>
  <si>
    <t xml:space="preserve">  Huancavelica</t>
  </si>
  <si>
    <t xml:space="preserve">  Huánuco</t>
  </si>
  <si>
    <t xml:space="preserve">  Ica</t>
  </si>
  <si>
    <t xml:space="preserve">  Junín</t>
  </si>
  <si>
    <t xml:space="preserve">  La Libertad</t>
  </si>
  <si>
    <t xml:space="preserve">  Lambayeque</t>
  </si>
  <si>
    <t xml:space="preserve">  Loreto</t>
  </si>
  <si>
    <t xml:space="preserve">  Madre de Dios</t>
  </si>
  <si>
    <t xml:space="preserve">  Moquegua</t>
  </si>
  <si>
    <t xml:space="preserve">  Pasco</t>
  </si>
  <si>
    <t xml:space="preserve">  Piura</t>
  </si>
  <si>
    <t xml:space="preserve">  Puno</t>
  </si>
  <si>
    <t xml:space="preserve">  San Martín</t>
  </si>
  <si>
    <t xml:space="preserve">  Tacna</t>
  </si>
  <si>
    <t xml:space="preserve">  Tumbes</t>
  </si>
  <si>
    <t xml:space="preserve">  Ucayali</t>
  </si>
  <si>
    <t xml:space="preserve"> </t>
  </si>
  <si>
    <t>(Unidades)</t>
  </si>
  <si>
    <t>(Millones de soles a precios constantes del año 2007)</t>
  </si>
  <si>
    <t>Pollos Bb 
de engorde</t>
  </si>
  <si>
    <t>Pavos Bb 
de engorde</t>
  </si>
  <si>
    <t>Patos Bb 
de engorde</t>
  </si>
  <si>
    <t>Pollos Bb
 de engorde</t>
  </si>
  <si>
    <t>Pollas Bb
 de Postura</t>
  </si>
  <si>
    <t>Pollos Bb 
cruzados</t>
  </si>
  <si>
    <t>Pollos Bb cruzados</t>
  </si>
  <si>
    <t>Volumen
(Toneladas)</t>
  </si>
  <si>
    <t>Ene - Dic</t>
  </si>
  <si>
    <r>
      <t xml:space="preserve">Producción de huevo
</t>
    </r>
    <r>
      <rPr>
        <sz val="8"/>
        <color indexed="8"/>
        <rFont val="Calibri"/>
        <family val="2"/>
      </rPr>
      <t>(Miles de toneladas)</t>
    </r>
  </si>
  <si>
    <r>
      <t xml:space="preserve">Gallinas en producción
</t>
    </r>
    <r>
      <rPr>
        <sz val="8"/>
        <color indexed="8"/>
        <rFont val="Calibri"/>
        <family val="2"/>
      </rPr>
      <t>(Miles de unidades)</t>
    </r>
  </si>
  <si>
    <t xml:space="preserve">  Lima</t>
  </si>
  <si>
    <t>Mes</t>
  </si>
  <si>
    <t>Huevo de</t>
  </si>
  <si>
    <t>Gallina postura</t>
  </si>
  <si>
    <t>Pavo engorde</t>
  </si>
  <si>
    <t>* Preliminar</t>
  </si>
  <si>
    <t>Gallina Postura</t>
  </si>
  <si>
    <t>Total ave</t>
  </si>
  <si>
    <t>Fuente: SIEA - Plantas de Incubación de Aves, SIEA.</t>
  </si>
  <si>
    <t>Fuente: SIEA - Plantas de Incubación de Aves - SIEA.</t>
  </si>
  <si>
    <t>Fuente: SIEA - Mercado de Productores de Santa Anita de Lima Metropolitana.</t>
  </si>
  <si>
    <t>*Preliminar</t>
  </si>
  <si>
    <t>C5. PRINCIPALES INDICADORES DE LA  ACTIVIDAD AVÍCOLA.</t>
  </si>
  <si>
    <t>Variable</t>
  </si>
  <si>
    <t>Año</t>
  </si>
  <si>
    <t>Unid. Medida</t>
  </si>
  <si>
    <t>Sep</t>
  </si>
  <si>
    <t>Línea carne</t>
  </si>
  <si>
    <t>(Miles)</t>
  </si>
  <si>
    <t>Línea postura</t>
  </si>
  <si>
    <t>PRODUCCIÓN NACIONAL:</t>
  </si>
  <si>
    <t>( toneladas )</t>
  </si>
  <si>
    <t xml:space="preserve">Carne pollo </t>
  </si>
  <si>
    <t>Huevo de gallina</t>
  </si>
  <si>
    <t>PERÚ: CONSUMO PERCÁPITA</t>
  </si>
  <si>
    <t>Carne pollo</t>
  </si>
  <si>
    <t>LIMA METROPOLITANA: CONSUMO PERCÁPITA</t>
  </si>
  <si>
    <t>Venta en Lima Metropolitana y Callao</t>
  </si>
  <si>
    <t>Precios en Lima Metropolitana y Callao</t>
  </si>
  <si>
    <t>GALLINA COLORADA</t>
  </si>
  <si>
    <t>GALLINA NEGRA</t>
  </si>
  <si>
    <t>GALLINA REPRODUCTORA</t>
  </si>
  <si>
    <t>( S./ / US$.)</t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</si>
  <si>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Preliminar.</t>
    </r>
  </si>
  <si>
    <t>Fuente:Direcciones Regionales de Agricultura.</t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</si>
  <si>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Plantas de incubación.</t>
    </r>
  </si>
  <si>
    <r>
      <t xml:space="preserve">En granja </t>
    </r>
    <r>
      <rPr>
        <vertAlign val="superscript"/>
        <sz val="9"/>
        <rFont val="Calibri"/>
        <family val="2"/>
      </rPr>
      <t>1</t>
    </r>
  </si>
  <si>
    <r>
      <t xml:space="preserve">En centros de acopio </t>
    </r>
    <r>
      <rPr>
        <vertAlign val="superscript"/>
        <sz val="9"/>
        <rFont val="Calibri"/>
        <family val="2"/>
      </rPr>
      <t>1</t>
    </r>
  </si>
  <si>
    <r>
      <t xml:space="preserve">Al consumidor </t>
    </r>
    <r>
      <rPr>
        <vertAlign val="superscript"/>
        <sz val="9"/>
        <rFont val="Calibri"/>
        <family val="2"/>
      </rPr>
      <t>2</t>
    </r>
  </si>
  <si>
    <r>
      <t xml:space="preserve">Tipo de cambio </t>
    </r>
    <r>
      <rPr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</si>
  <si>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Precio de animal vivo.</t>
    </r>
  </si>
  <si>
    <r>
      <rPr>
        <vertAlign val="superscript"/>
        <sz val="8"/>
        <rFont val="Calibri"/>
        <family val="2"/>
      </rPr>
      <t>2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Precio de carcasa.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</si>
  <si>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Banco Central de Reserva.</t>
    </r>
  </si>
  <si>
    <t>Pollas Bb 
de postura
(sólo hembras)</t>
  </si>
  <si>
    <t>|</t>
  </si>
  <si>
    <t>Fecha de Carga de Huevos Fértiles</t>
  </si>
  <si>
    <t>Fecha Probable de Producción de Pollos Bb de Engorde</t>
  </si>
  <si>
    <t>Fecha Probable de Producción de Pollos Bb Cruzados</t>
  </si>
  <si>
    <t>Fecha Probable de Producción de Pavos Bb de Engorde</t>
  </si>
  <si>
    <t>Fecha Probable de Producción de Patos Bb de Engorde</t>
  </si>
  <si>
    <t>Carne</t>
  </si>
  <si>
    <t>Postura</t>
  </si>
  <si>
    <r>
      <t xml:space="preserve">Avícola </t>
    </r>
    <r>
      <rPr>
        <b/>
        <vertAlign val="superscript"/>
        <sz val="9"/>
        <rFont val="Calibri"/>
        <family val="2"/>
      </rPr>
      <t>1</t>
    </r>
  </si>
  <si>
    <r>
      <t xml:space="preserve">Otras aves </t>
    </r>
    <r>
      <rPr>
        <b/>
        <vertAlign val="superscript"/>
        <sz val="9"/>
        <rFont val="Calibri"/>
        <family val="2"/>
      </rPr>
      <t>2</t>
    </r>
  </si>
  <si>
    <r>
      <t xml:space="preserve"> gallina </t>
    </r>
    <r>
      <rPr>
        <b/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</si>
  <si>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</si>
  <si>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Total ave más huevo de gallina.</t>
    </r>
  </si>
  <si>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</si>
  <si>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>Huevo de gallina para consumo.</t>
    </r>
  </si>
  <si>
    <r>
      <t xml:space="preserve">Otras aves </t>
    </r>
    <r>
      <rPr>
        <b/>
        <vertAlign val="superscript"/>
        <sz val="9"/>
        <color indexed="8"/>
        <rFont val="Calibri"/>
        <family val="2"/>
      </rPr>
      <t>1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</si>
  <si>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</si>
  <si>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color indexed="8"/>
        <rFont val="Calibri"/>
        <family val="2"/>
      </rPr>
      <t>1</t>
    </r>
    <r>
      <rPr>
        <sz val="8"/>
        <color indexed="8"/>
        <rFont val="Calibri"/>
        <family val="2"/>
      </rPr>
      <t xml:space="preserve"> Incluye reproductores, gallinas, gallos y patos de traspatio.</t>
    </r>
  </si>
  <si>
    <t xml:space="preserve">COLOCACIÓN DE POLLO "BB" A NIVEL NACIONAL </t>
  </si>
  <si>
    <r>
      <t xml:space="preserve">Carne ave </t>
    </r>
    <r>
      <rPr>
        <vertAlign val="superscript"/>
        <sz val="9"/>
        <rFont val="Calibri"/>
        <family val="2"/>
      </rPr>
      <t>1</t>
    </r>
  </si>
  <si>
    <r>
      <rPr>
        <vertAlign val="superscript"/>
        <sz val="10"/>
        <rFont val="Calibri"/>
        <family val="2"/>
      </rPr>
      <t>1</t>
    </r>
    <r>
      <rPr>
        <sz val="8"/>
        <rFont val="Calibri"/>
        <family val="2"/>
      </rPr>
      <t xml:space="preserve"> Incluye pollo, gallina, pato y pavo.</t>
    </r>
  </si>
  <si>
    <t>Carga de Huevos Fértiles*</t>
  </si>
  <si>
    <t>Ene-Feb</t>
  </si>
  <si>
    <t>Pollos Bb Reproductoras
(sólo hembras)</t>
  </si>
  <si>
    <t>Producción de Pollos Bb de Engorde*</t>
  </si>
  <si>
    <t>Producción de Pollos Bb Cruzados*</t>
  </si>
  <si>
    <t>Producción de Pavos Bb de Engorde*</t>
  </si>
  <si>
    <t>Producción de Patos Bb de Engorde*</t>
  </si>
  <si>
    <t>2020 p</t>
  </si>
  <si>
    <t>… No disponible</t>
  </si>
  <si>
    <r>
      <t xml:space="preserve">Volumen
</t>
    </r>
    <r>
      <rPr>
        <b/>
        <sz val="9"/>
        <color indexed="8"/>
        <rFont val="Calibri"/>
        <family val="2"/>
      </rPr>
      <t>(Toneladas)</t>
    </r>
  </si>
  <si>
    <r>
      <t xml:space="preserve">Valor
</t>
    </r>
    <r>
      <rPr>
        <b/>
        <sz val="9"/>
        <color indexed="8"/>
        <rFont val="Calibri"/>
        <family val="2"/>
      </rPr>
      <t>(Miles US$ CIF)</t>
    </r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</si>
  <si>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CIF)</t>
    </r>
  </si>
  <si>
    <t>Fuente: SUNAT.</t>
  </si>
  <si>
    <t>Valor
(Miles US$ CIF)</t>
  </si>
  <si>
    <t>Valor
(Miles US$ FOB)</t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</si>
  <si>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FOB)</t>
    </r>
  </si>
  <si>
    <t>TON 2017</t>
  </si>
  <si>
    <t>-</t>
  </si>
  <si>
    <t>(Unidades/hab.)</t>
  </si>
  <si>
    <t>* Gallinas en producción</t>
  </si>
  <si>
    <t xml:space="preserve">COLOCACIÓN DE REPRODUCTORAS "BB" A NIVEL NACIONAL </t>
  </si>
  <si>
    <t xml:space="preserve"> (Var. % )</t>
  </si>
  <si>
    <t>Producto</t>
  </si>
  <si>
    <t>Indice general</t>
  </si>
  <si>
    <t>Var. Mensual (%)</t>
  </si>
  <si>
    <t>Acumulado</t>
  </si>
  <si>
    <t>Alimentos y bebidas</t>
  </si>
  <si>
    <t>Pollo eviscerado</t>
  </si>
  <si>
    <t>a granel</t>
  </si>
  <si>
    <t>Gallina eviscerada</t>
  </si>
  <si>
    <t>Ovino (carnero chuleta)</t>
  </si>
  <si>
    <t>Porcino (cerdo chuleta)</t>
  </si>
  <si>
    <t>Jurel</t>
  </si>
  <si>
    <t>Bonito</t>
  </si>
  <si>
    <t>Tipo de cambio 1/</t>
  </si>
  <si>
    <t>( Soles por U.S. dólar )</t>
  </si>
  <si>
    <t>Fuente: INEI - DTIE - Dirección Ejecutiva de Indices.</t>
  </si>
  <si>
    <t>Elaboración: MIDAGRI / DGESEP / DEIA.</t>
  </si>
  <si>
    <t xml:space="preserve">  1/  BCRP, SBS, Reuters y Datatec.</t>
  </si>
  <si>
    <t xml:space="preserve">  </t>
  </si>
  <si>
    <t>(kg/hab.)</t>
  </si>
  <si>
    <t>( Soles /kg )</t>
  </si>
  <si>
    <t>Soles /kg</t>
  </si>
  <si>
    <t xml:space="preserve">Elaboración: MIDAGRI - DGESEP (DEIA) </t>
  </si>
  <si>
    <t>2023*</t>
  </si>
  <si>
    <r>
      <t xml:space="preserve">2023 </t>
    </r>
    <r>
      <rPr>
        <b/>
        <vertAlign val="superscript"/>
        <sz val="9"/>
        <rFont val="Calibri"/>
        <family val="2"/>
      </rPr>
      <t>P</t>
    </r>
  </si>
  <si>
    <t xml:space="preserve"> Dic 22</t>
  </si>
  <si>
    <t>US$ / kg.</t>
  </si>
  <si>
    <t>2024*</t>
  </si>
  <si>
    <r>
      <t xml:space="preserve">2024 </t>
    </r>
    <r>
      <rPr>
        <b/>
        <vertAlign val="superscript"/>
        <sz val="9"/>
        <rFont val="Calibri"/>
        <family val="2"/>
      </rPr>
      <t>P</t>
    </r>
  </si>
  <si>
    <t xml:space="preserve">2023 - 24 </t>
  </si>
  <si>
    <r>
      <t xml:space="preserve">2024 </t>
    </r>
    <r>
      <rPr>
        <vertAlign val="superscript"/>
        <sz val="9"/>
        <rFont val="Calibri"/>
        <family val="2"/>
      </rPr>
      <t>p</t>
    </r>
  </si>
  <si>
    <t>C6. LIMA METROPOLITANA: COMERCIALIZACIÓN Y PRECIOS DE PRINCIPALES AVES POR MES, 2023-24</t>
  </si>
  <si>
    <t xml:space="preserve"> Dic 23</t>
  </si>
  <si>
    <t xml:space="preserve">  C8. LIMA METROPOLITANA: INFLACIÓN GENERAL Y PRINCIPALES ALIMENTOS DE LA CANASTA FAMILIAR, 2023.</t>
  </si>
  <si>
    <t>2023 P</t>
  </si>
  <si>
    <t>2024 P</t>
  </si>
  <si>
    <t>Ene - May</t>
  </si>
  <si>
    <t>01/04/24 al 07/04/24</t>
  </si>
  <si>
    <t>08/04/24 al 14/04/24</t>
  </si>
  <si>
    <t>15/04/24 al 21/04/24</t>
  </si>
  <si>
    <t>22/04/24 al 28/04/24</t>
  </si>
  <si>
    <t>29/04/24 al 05/05/24</t>
  </si>
  <si>
    <t>C10. PERÚ: CARGA DE HUEVOS FÉRTILES EN PLANTAS DE INCUBACIÓN DE AVES Y PROBABLE PRODUCCIÓN DE POLLAS BB DE POSTURA (SOLO HEMBRAS) DE LAS 5 ÚLTIMAS SEMANAS</t>
  </si>
  <si>
    <t>C11. PERÚ: CARGA DE HUEVOS FÉRTILES EN PLANTAS DE INCUBACIÓN DE AVES Y PROBABLE PRODUCCIÓN DE POLLOS BB CRUZADOS DE LAS 5 ÚLTIMAS SEMANAS</t>
  </si>
  <si>
    <t>C12. PERÚ: CARGA DE HUEVOS FÉRTILES EN PLANTAS DE INCUBACIÓN DE AVES Y PROBABLE PRODUCCIÓN DE PAVOS BB DE ENGORDE DE LAS 5 ÚLTIMAS SEMANAS</t>
  </si>
  <si>
    <t>C13. PERÚ: CARGA DE HUEVOS FÉRTILES EN PLANTAS DE INCUBACIÓN DE AVES Y PROBABLE PRODUCCIÓN DE PATOS BB DE ENGORDE DE LAS 5 ÚLTIMAS SEMANAS</t>
  </si>
  <si>
    <t>C9. PERÚ: CARGA DE HUEVOS FÉRTILES EN PLANTAS DE INCUBACIÓN DE AVES Y PROBABLE PRODUCCIÓN DE POLLOS BB DE ENGORDE DE LAS 5 ÚLTIMAS SEMANAS</t>
  </si>
  <si>
    <t>C1. PERÚ: VALOR BRUTO DE LA PRODUCCIÓN AVÍCOLA  POR ESPECIE Y PRODUCTO SEGÚN MES, ENERO 2023 - MAYO 2024.</t>
  </si>
  <si>
    <t>Ene-May</t>
  </si>
  <si>
    <t>C2. PERÚ: PRODUCCIÓN DE AVES EN PIE POR ESPECIE SEGÚN MES, ENERO 2023 - MAYO 2024.</t>
  </si>
  <si>
    <t>C3. PERÚ: PRODUCCIÓN DE CARNE DE AVE POR ESPECIE SEGÚN MES, ENERO 2023 - MAYO 2024.</t>
  </si>
  <si>
    <t>C4. PERÚ: GALLINAS DE POSTURA* Y PRODUCCIÓN DE HUEVO PARA CONSUMO  SEGÚN MES,  ENERO 2023 - MAYO 2024.</t>
  </si>
  <si>
    <t xml:space="preserve">  C7.  LIMA METROPOLITANA: INFLACIÓN GENERAL Y PRINCIPALES ALIMENTOS DE LA CANASTA FAMILIAR, MAYO 2024.</t>
  </si>
  <si>
    <r>
      <t xml:space="preserve">C14. PERÚ: COLOCACIÓN DE AVES BB </t>
    </r>
    <r>
      <rPr>
        <b/>
        <sz val="9"/>
        <rFont val="Calibri"/>
        <family val="2"/>
      </rPr>
      <t>POR LÍNEA DE PRODUCCIÓN, SEGÚN MES. ENERO 2023 - MAYO 2024*.</t>
    </r>
  </si>
  <si>
    <t>C15. PERÚ: COLOCACIÓN DE REPRODUCTORAS, POLLOS, PAVOS Y PATOS BB POR REGIÓN. MAYO 2024*</t>
  </si>
  <si>
    <r>
      <t>C16. PERÚ: IMPORTACIÓN  DE CARNE DE POLLO FRESCO Y CONGELADO, SEGÚN</t>
    </r>
    <r>
      <rPr>
        <b/>
        <sz val="9"/>
        <rFont val="Calibri"/>
        <family val="2"/>
      </rPr>
      <t xml:space="preserve"> MES. ENERO 2023 - JUNIO 2024.</t>
    </r>
  </si>
  <si>
    <t>Ene - Jun</t>
  </si>
  <si>
    <r>
      <t>C17. PERÚ: IMPORTACIÓN  DE CARNE DE PAVO CONGELADO,</t>
    </r>
    <r>
      <rPr>
        <b/>
        <sz val="9"/>
        <rFont val="Calibri"/>
        <family val="2"/>
      </rPr>
      <t xml:space="preserve"> SEGÚN MES. ENERO 2023 - JUNIO 2024.</t>
    </r>
  </si>
  <si>
    <r>
      <t>C18. PERÚ: IMPORTACIÓN  DE CARNE DE GALLINA CONGELADA</t>
    </r>
    <r>
      <rPr>
        <b/>
        <sz val="9"/>
        <rFont val="Calibri"/>
        <family val="2"/>
      </rPr>
      <t>, SEGÚN MES. ENERO 2023 - JUNIO 2024.</t>
    </r>
  </si>
  <si>
    <r>
      <t>C19. PERÚ: EXPORTACIÓN  DE CARNE DE POLLO FRESCO Y CONGELADO</t>
    </r>
    <r>
      <rPr>
        <b/>
        <sz val="9"/>
        <rFont val="Calibri"/>
        <family val="2"/>
      </rPr>
      <t>, SEGÚN MES. ENERO 2023 - JUNIO 2024.</t>
    </r>
  </si>
  <si>
    <r>
      <t>C20. PERÚ: EXPORTACIÓN  DE CARNE DE PAVO CONGELADO</t>
    </r>
    <r>
      <rPr>
        <b/>
        <sz val="9"/>
        <rFont val="Calibri"/>
        <family val="2"/>
      </rPr>
      <t>, SEGÚN MES. ENERO 2023 - JUNIO 2024.</t>
    </r>
  </si>
  <si>
    <t>C21. LIMA METROPOLITANA: PRECIO MAYORISTA DEL HUEVO DE GALLINA EN EL MERCADO DE PRODUCTORES DE SANTA ANITA, SEGÚN MES. ENERO 2023 - JUNIO 2024.</t>
  </si>
  <si>
    <t>06/05/24 al 12/05/24</t>
  </si>
  <si>
    <t>13/05/24 al 19/05/24</t>
  </si>
  <si>
    <t>20/05/24 al 26/05/24</t>
  </si>
  <si>
    <t>27/05/24 al 02/06/24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</si>
</sst>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84" formatCode="_(&quot;S/.&quot;\ * #,##0.00_);_(&quot;S/.&quot;\ * \(#,##0.00\);_(&quot;S/.&quot;\ * &quot;-&quot;??_);_(@_)"/>
    <numFmt numFmtId="189" formatCode="#,##0.000"/>
    <numFmt numFmtId="190" formatCode="#,##0.0"/>
    <numFmt numFmtId="191" formatCode="0.000"/>
    <numFmt numFmtId="192" formatCode="0.0000"/>
    <numFmt numFmtId="193" formatCode="0.0"/>
    <numFmt numFmtId="194" formatCode="General_)"/>
    <numFmt numFmtId="211" formatCode="0.000_)"/>
    <numFmt numFmtId="212" formatCode="0.00_)"/>
    <numFmt numFmtId="213" formatCode="0.0_)"/>
  </numFmts>
  <fonts count="4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Tms Rmn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sz val="8"/>
      <name val="Calibri"/>
      <family val="2"/>
    </font>
    <font>
      <vertAlign val="superscript"/>
      <sz val="8"/>
      <name val="Calibri"/>
      <family val="2"/>
    </font>
    <font>
      <sz val="8"/>
      <color indexed="8"/>
      <name val="Calibri"/>
      <family val="2"/>
    </font>
    <font>
      <b/>
      <sz val="8"/>
      <color indexed="8"/>
      <name val="Arial"/>
      <family val="2"/>
    </font>
    <font>
      <vertAlign val="superscript"/>
      <sz val="9"/>
      <name val="Calibri"/>
      <family val="2"/>
    </font>
    <font>
      <b/>
      <vertAlign val="superscript"/>
      <sz val="9"/>
      <name val="Calibri"/>
      <family val="2"/>
    </font>
    <font>
      <b/>
      <vertAlign val="superscript"/>
      <sz val="9"/>
      <color indexed="8"/>
      <name val="Calibri"/>
      <family val="2"/>
    </font>
    <font>
      <vertAlign val="superscript"/>
      <sz val="8"/>
      <color indexed="8"/>
      <name val="Calibri"/>
      <family val="2"/>
    </font>
    <font>
      <vertAlign val="superscript"/>
      <sz val="10"/>
      <name val="Calibri"/>
      <family val="2"/>
    </font>
    <font>
      <b/>
      <sz val="9"/>
      <color indexed="8"/>
      <name val="Calibri"/>
      <family val="2"/>
    </font>
    <font>
      <b/>
      <sz val="9"/>
      <color indexed="8"/>
      <name val="MS Reference Sans Serif"/>
      <family val="2"/>
    </font>
    <font>
      <sz val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rgb="FFFF0000"/>
      <name val="Arial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10"/>
      <color indexed="1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MS Reference Sans Serif"/>
      <family val="2"/>
    </font>
    <font>
      <sz val="7"/>
      <color theme="0"/>
      <name val="Arial"/>
      <family val="2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184" fontId="5" fillId="0" borderId="0" applyFont="0" applyFill="0" applyBorder="0" applyAlignment="0" applyProtection="0"/>
    <xf numFmtId="0" fontId="5" fillId="0" borderId="0"/>
    <xf numFmtId="194" fontId="3" fillId="0" borderId="0"/>
  </cellStyleXfs>
  <cellXfs count="369">
    <xf numFmtId="0" fontId="0" fillId="0" borderId="0" xfId="0"/>
    <xf numFmtId="3" fontId="4" fillId="2" borderId="0" xfId="3" quotePrefix="1" applyNumberFormat="1" applyFont="1" applyFill="1" applyAlignment="1" applyProtection="1">
      <alignment horizontal="left" vertical="center"/>
    </xf>
    <xf numFmtId="3" fontId="7" fillId="2" borderId="0" xfId="3" quotePrefix="1" applyNumberFormat="1" applyFont="1" applyFill="1" applyAlignment="1" applyProtection="1">
      <alignment horizontal="left" vertical="center"/>
    </xf>
    <xf numFmtId="0" fontId="5" fillId="2" borderId="0" xfId="0" applyFont="1" applyFill="1"/>
    <xf numFmtId="0" fontId="1" fillId="2" borderId="0" xfId="0" applyFont="1" applyFill="1"/>
    <xf numFmtId="0" fontId="8" fillId="2" borderId="0" xfId="0" applyFont="1" applyFill="1" applyAlignment="1">
      <alignment horizontal="center"/>
    </xf>
    <xf numFmtId="3" fontId="1" fillId="2" borderId="0" xfId="3" quotePrefix="1" applyNumberFormat="1" applyFont="1" applyFill="1" applyAlignment="1" applyProtection="1">
      <alignment horizontal="left" vertical="center"/>
    </xf>
    <xf numFmtId="0" fontId="0" fillId="2" borderId="0" xfId="0" applyFill="1"/>
    <xf numFmtId="0" fontId="7" fillId="2" borderId="0" xfId="0" applyFont="1" applyFill="1"/>
    <xf numFmtId="0" fontId="6" fillId="2" borderId="0" xfId="0" applyFont="1" applyFill="1"/>
    <xf numFmtId="193" fontId="5" fillId="2" borderId="0" xfId="0" applyNumberFormat="1" applyFont="1" applyFill="1"/>
    <xf numFmtId="190" fontId="5" fillId="2" borderId="0" xfId="0" applyNumberFormat="1" applyFont="1" applyFill="1"/>
    <xf numFmtId="1" fontId="5" fillId="2" borderId="0" xfId="0" applyNumberFormat="1" applyFont="1" applyFill="1"/>
    <xf numFmtId="3" fontId="24" fillId="2" borderId="0" xfId="0" applyNumberFormat="1" applyFont="1" applyFill="1" applyAlignment="1">
      <alignment horizontal="right" vertical="center"/>
    </xf>
    <xf numFmtId="190" fontId="24" fillId="2" borderId="0" xfId="0" applyNumberFormat="1" applyFont="1" applyFill="1" applyAlignment="1">
      <alignment horizontal="right" vertic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Border="1" applyAlignment="1">
      <alignment horizontal="center" vertical="center" wrapText="1"/>
    </xf>
    <xf numFmtId="3" fontId="24" fillId="2" borderId="0" xfId="0" applyNumberFormat="1" applyFont="1" applyFill="1" applyBorder="1" applyAlignment="1">
      <alignment horizontal="right" vertical="center"/>
    </xf>
    <xf numFmtId="190" fontId="24" fillId="2" borderId="0" xfId="0" applyNumberFormat="1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93" fontId="24" fillId="2" borderId="0" xfId="0" applyNumberFormat="1" applyFont="1" applyFill="1" applyBorder="1" applyAlignment="1">
      <alignment horizontal="right" vertical="center"/>
    </xf>
    <xf numFmtId="190" fontId="25" fillId="2" borderId="0" xfId="0" applyNumberFormat="1" applyFont="1" applyFill="1" applyAlignment="1">
      <alignment horizontal="right" vertical="center"/>
    </xf>
    <xf numFmtId="0" fontId="26" fillId="2" borderId="0" xfId="0" applyFont="1" applyFill="1"/>
    <xf numFmtId="0" fontId="27" fillId="2" borderId="0" xfId="0" applyFont="1" applyFill="1" applyAlignment="1">
      <alignment vertical="center"/>
    </xf>
    <xf numFmtId="1" fontId="26" fillId="2" borderId="0" xfId="0" applyNumberFormat="1" applyFont="1" applyFill="1"/>
    <xf numFmtId="0" fontId="28" fillId="2" borderId="0" xfId="0" applyFont="1" applyFill="1" applyAlignment="1"/>
    <xf numFmtId="193" fontId="24" fillId="2" borderId="0" xfId="0" applyNumberFormat="1" applyFont="1" applyFill="1" applyBorder="1" applyAlignment="1">
      <alignment horizontal="center"/>
    </xf>
    <xf numFmtId="193" fontId="29" fillId="0" borderId="0" xfId="0" applyNumberFormat="1" applyFont="1" applyFill="1"/>
    <xf numFmtId="3" fontId="29" fillId="0" borderId="0" xfId="0" applyNumberFormat="1" applyFont="1" applyFill="1"/>
    <xf numFmtId="193" fontId="26" fillId="2" borderId="0" xfId="0" applyNumberFormat="1" applyFont="1" applyFill="1"/>
    <xf numFmtId="193" fontId="25" fillId="2" borderId="0" xfId="0" applyNumberFormat="1" applyFont="1" applyFill="1" applyBorder="1" applyAlignment="1">
      <alignment horizontal="right" vertical="center"/>
    </xf>
    <xf numFmtId="0" fontId="30" fillId="2" borderId="0" xfId="0" applyFont="1" applyFill="1"/>
    <xf numFmtId="0" fontId="25" fillId="2" borderId="0" xfId="0" applyFont="1" applyFill="1" applyAlignment="1">
      <alignment horizontal="center" vertical="center"/>
    </xf>
    <xf numFmtId="0" fontId="31" fillId="2" borderId="0" xfId="0" applyFont="1" applyFill="1"/>
    <xf numFmtId="3" fontId="25" fillId="2" borderId="0" xfId="0" applyNumberFormat="1" applyFont="1" applyFill="1" applyAlignment="1">
      <alignment horizontal="right"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4" fillId="2" borderId="0" xfId="2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3" fontId="28" fillId="3" borderId="2" xfId="0" applyNumberFormat="1" applyFont="1" applyFill="1" applyBorder="1" applyAlignment="1">
      <alignment horizontal="right" vertical="center"/>
    </xf>
    <xf numFmtId="190" fontId="28" fillId="3" borderId="3" xfId="0" applyNumberFormat="1" applyFont="1" applyFill="1" applyBorder="1" applyAlignment="1">
      <alignment horizontal="right" vertical="center"/>
    </xf>
    <xf numFmtId="190" fontId="28" fillId="3" borderId="2" xfId="0" applyNumberFormat="1" applyFont="1" applyFill="1" applyBorder="1" applyAlignment="1">
      <alignment horizontal="right" vertical="center"/>
    </xf>
    <xf numFmtId="0" fontId="32" fillId="3" borderId="4" xfId="0" applyFont="1" applyFill="1" applyBorder="1" applyAlignment="1">
      <alignment horizontal="right" vertical="center"/>
    </xf>
    <xf numFmtId="0" fontId="32" fillId="3" borderId="5" xfId="0" applyFont="1" applyFill="1" applyBorder="1" applyAlignment="1">
      <alignment horizontal="right" vertical="center"/>
    </xf>
    <xf numFmtId="0" fontId="25" fillId="3" borderId="5" xfId="0" applyFont="1" applyFill="1" applyBorder="1" applyAlignment="1">
      <alignment horizontal="right" vertical="center"/>
    </xf>
    <xf numFmtId="0" fontId="25" fillId="3" borderId="3" xfId="0" applyFont="1" applyFill="1" applyBorder="1" applyAlignment="1">
      <alignment horizontal="right" vertical="center"/>
    </xf>
    <xf numFmtId="0" fontId="32" fillId="3" borderId="2" xfId="2" applyFont="1" applyFill="1" applyBorder="1" applyAlignment="1">
      <alignment horizontal="right" vertical="center"/>
    </xf>
    <xf numFmtId="0" fontId="32" fillId="3" borderId="16" xfId="0" applyFont="1" applyFill="1" applyBorder="1" applyAlignment="1">
      <alignment horizontal="right" vertical="center"/>
    </xf>
    <xf numFmtId="0" fontId="32" fillId="3" borderId="17" xfId="0" applyFont="1" applyFill="1" applyBorder="1" applyAlignment="1">
      <alignment horizontal="right" vertical="center"/>
    </xf>
    <xf numFmtId="3" fontId="28" fillId="3" borderId="18" xfId="0" applyNumberFormat="1" applyFont="1" applyFill="1" applyBorder="1" applyAlignment="1">
      <alignment horizontal="right" vertical="center"/>
    </xf>
    <xf numFmtId="3" fontId="28" fillId="3" borderId="19" xfId="0" applyNumberFormat="1" applyFont="1" applyFill="1" applyBorder="1" applyAlignment="1">
      <alignment horizontal="right" vertical="center"/>
    </xf>
    <xf numFmtId="17" fontId="32" fillId="3" borderId="3" xfId="0" applyNumberFormat="1" applyFont="1" applyFill="1" applyBorder="1" applyAlignment="1">
      <alignment horizontal="center" vertical="center"/>
    </xf>
    <xf numFmtId="0" fontId="32" fillId="3" borderId="20" xfId="0" applyFont="1" applyFill="1" applyBorder="1" applyAlignment="1">
      <alignment horizontal="center" vertical="center"/>
    </xf>
    <xf numFmtId="0" fontId="32" fillId="3" borderId="21" xfId="2" applyFont="1" applyFill="1" applyBorder="1" applyAlignment="1">
      <alignment horizontal="center" vertical="center"/>
    </xf>
    <xf numFmtId="4" fontId="28" fillId="3" borderId="22" xfId="0" applyNumberFormat="1" applyFont="1" applyFill="1" applyBorder="1" applyAlignment="1">
      <alignment horizontal="center" vertical="center"/>
    </xf>
    <xf numFmtId="190" fontId="24" fillId="2" borderId="0" xfId="2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2" borderId="0" xfId="2" applyFont="1" applyFill="1" applyAlignment="1"/>
    <xf numFmtId="0" fontId="5" fillId="2" borderId="0" xfId="2" applyFont="1" applyFill="1"/>
    <xf numFmtId="0" fontId="28" fillId="2" borderId="0" xfId="2" applyFont="1" applyFill="1" applyAlignment="1">
      <alignment vertical="center" wrapText="1"/>
    </xf>
    <xf numFmtId="0" fontId="8" fillId="2" borderId="0" xfId="2" applyFont="1" applyFill="1" applyAlignment="1">
      <alignment vertical="center"/>
    </xf>
    <xf numFmtId="0" fontId="33" fillId="2" borderId="0" xfId="2" applyFont="1" applyFill="1" applyAlignment="1">
      <alignment vertical="top"/>
    </xf>
    <xf numFmtId="0" fontId="28" fillId="2" borderId="0" xfId="2" applyFont="1" applyFill="1" applyAlignment="1">
      <alignment vertical="top"/>
    </xf>
    <xf numFmtId="0" fontId="2" fillId="2" borderId="0" xfId="2" applyFont="1" applyFill="1" applyAlignment="1"/>
    <xf numFmtId="0" fontId="28" fillId="2" borderId="0" xfId="2" applyFont="1" applyFill="1" applyBorder="1" applyAlignment="1">
      <alignment horizontal="center"/>
    </xf>
    <xf numFmtId="0" fontId="28" fillId="2" borderId="0" xfId="2" applyFont="1" applyFill="1" applyAlignment="1">
      <alignment horizontal="center"/>
    </xf>
    <xf numFmtId="0" fontId="2" fillId="2" borderId="0" xfId="2" applyFont="1" applyFill="1" applyAlignment="1">
      <alignment horizontal="center"/>
    </xf>
    <xf numFmtId="192" fontId="5" fillId="2" borderId="0" xfId="2" applyNumberFormat="1" applyFont="1" applyFill="1"/>
    <xf numFmtId="0" fontId="2" fillId="2" borderId="0" xfId="2" applyFont="1" applyFill="1" applyBorder="1" applyAlignment="1">
      <alignment horizontal="center" vertical="center"/>
    </xf>
    <xf numFmtId="0" fontId="28" fillId="3" borderId="0" xfId="2" applyFont="1" applyFill="1" applyBorder="1" applyAlignment="1">
      <alignment horizontal="center" vertical="center"/>
    </xf>
    <xf numFmtId="0" fontId="28" fillId="3" borderId="4" xfId="2" applyFont="1" applyFill="1" applyBorder="1" applyAlignment="1">
      <alignment horizontal="right" vertical="center"/>
    </xf>
    <xf numFmtId="0" fontId="28" fillId="3" borderId="5" xfId="2" applyFont="1" applyFill="1" applyBorder="1" applyAlignment="1">
      <alignment horizontal="right" vertical="center"/>
    </xf>
    <xf numFmtId="0" fontId="24" fillId="2" borderId="0" xfId="2" applyFont="1" applyFill="1" applyBorder="1" applyAlignment="1">
      <alignment horizontal="center" vertical="center" wrapText="1"/>
    </xf>
    <xf numFmtId="3" fontId="5" fillId="2" borderId="0" xfId="2" applyNumberFormat="1" applyFont="1" applyFill="1"/>
    <xf numFmtId="193" fontId="5" fillId="2" borderId="0" xfId="2" applyNumberFormat="1" applyFont="1" applyFill="1"/>
    <xf numFmtId="190" fontId="1" fillId="2" borderId="0" xfId="2" applyNumberFormat="1" applyFont="1" applyFill="1"/>
    <xf numFmtId="3" fontId="1" fillId="2" borderId="0" xfId="2" applyNumberFormat="1" applyFont="1" applyFill="1"/>
    <xf numFmtId="0" fontId="1" fillId="2" borderId="0" xfId="2" applyFont="1" applyFill="1"/>
    <xf numFmtId="0" fontId="30" fillId="2" borderId="0" xfId="2" applyFont="1" applyFill="1"/>
    <xf numFmtId="193" fontId="1" fillId="2" borderId="0" xfId="2" applyNumberFormat="1" applyFont="1" applyFill="1"/>
    <xf numFmtId="0" fontId="31" fillId="2" borderId="0" xfId="2" applyFont="1" applyFill="1"/>
    <xf numFmtId="190" fontId="25" fillId="2" borderId="0" xfId="2" applyNumberFormat="1" applyFont="1" applyFill="1" applyBorder="1" applyAlignment="1">
      <alignment horizontal="right" vertical="center"/>
    </xf>
    <xf numFmtId="0" fontId="25" fillId="2" borderId="0" xfId="2" applyFont="1" applyFill="1" applyBorder="1" applyAlignment="1">
      <alignment horizontal="center" vertical="center"/>
    </xf>
    <xf numFmtId="193" fontId="31" fillId="2" borderId="0" xfId="2" applyNumberFormat="1" applyFont="1" applyFill="1"/>
    <xf numFmtId="0" fontId="34" fillId="2" borderId="0" xfId="2" applyFont="1" applyFill="1"/>
    <xf numFmtId="193" fontId="34" fillId="2" borderId="0" xfId="2" applyNumberFormat="1" applyFont="1" applyFill="1"/>
    <xf numFmtId="1" fontId="1" fillId="2" borderId="0" xfId="2" applyNumberFormat="1" applyFont="1" applyFill="1"/>
    <xf numFmtId="2" fontId="5" fillId="2" borderId="0" xfId="2" applyNumberFormat="1" applyFont="1" applyFill="1"/>
    <xf numFmtId="0" fontId="28" fillId="3" borderId="1" xfId="2" applyFont="1" applyFill="1" applyBorder="1" applyAlignment="1">
      <alignment horizontal="center" vertical="center"/>
    </xf>
    <xf numFmtId="0" fontId="26" fillId="2" borderId="0" xfId="2" applyFont="1" applyFill="1"/>
    <xf numFmtId="0" fontId="35" fillId="2" borderId="0" xfId="2" quotePrefix="1" applyFont="1" applyFill="1" applyBorder="1" applyAlignment="1">
      <alignment vertical="center"/>
    </xf>
    <xf numFmtId="0" fontId="35" fillId="2" borderId="0" xfId="2" applyFont="1" applyFill="1"/>
    <xf numFmtId="193" fontId="26" fillId="2" borderId="0" xfId="2" applyNumberFormat="1" applyFont="1" applyFill="1"/>
    <xf numFmtId="0" fontId="36" fillId="2" borderId="0" xfId="0" applyFont="1" applyFill="1"/>
    <xf numFmtId="1" fontId="36" fillId="2" borderId="0" xfId="0" applyNumberFormat="1" applyFont="1" applyFill="1"/>
    <xf numFmtId="190" fontId="36" fillId="2" borderId="0" xfId="0" applyNumberFormat="1" applyFont="1" applyFill="1"/>
    <xf numFmtId="193" fontId="36" fillId="2" borderId="0" xfId="0" applyNumberFormat="1" applyFont="1" applyFill="1"/>
    <xf numFmtId="0" fontId="24" fillId="2" borderId="4" xfId="0" applyFont="1" applyFill="1" applyBorder="1" applyAlignment="1">
      <alignment horizontal="center" vertical="center"/>
    </xf>
    <xf numFmtId="3" fontId="24" fillId="2" borderId="4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190" fontId="24" fillId="2" borderId="4" xfId="0" applyNumberFormat="1" applyFont="1" applyFill="1" applyBorder="1" applyAlignment="1">
      <alignment horizontal="right" vertical="center"/>
    </xf>
    <xf numFmtId="0" fontId="28" fillId="2" borderId="4" xfId="2" applyFont="1" applyFill="1" applyBorder="1" applyAlignment="1">
      <alignment horizontal="center"/>
    </xf>
    <xf numFmtId="1" fontId="5" fillId="2" borderId="0" xfId="2" applyNumberFormat="1" applyFont="1" applyFill="1"/>
    <xf numFmtId="0" fontId="26" fillId="2" borderId="0" xfId="0" applyFont="1" applyFill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 wrapText="1"/>
    </xf>
    <xf numFmtId="0" fontId="26" fillId="2" borderId="0" xfId="0" applyFont="1" applyFill="1" applyBorder="1" applyAlignment="1">
      <alignment horizontal="left" vertical="center"/>
    </xf>
    <xf numFmtId="3" fontId="25" fillId="2" borderId="0" xfId="0" applyNumberFormat="1" applyFont="1" applyFill="1" applyBorder="1" applyAlignment="1">
      <alignment horizontal="right" vertical="center"/>
    </xf>
    <xf numFmtId="3" fontId="25" fillId="2" borderId="4" xfId="0" applyNumberFormat="1" applyFont="1" applyFill="1" applyBorder="1" applyAlignment="1">
      <alignment vertical="center"/>
    </xf>
    <xf numFmtId="1" fontId="25" fillId="2" borderId="4" xfId="0" applyNumberFormat="1" applyFont="1" applyFill="1" applyBorder="1" applyAlignment="1">
      <alignment vertical="center"/>
    </xf>
    <xf numFmtId="3" fontId="28" fillId="3" borderId="6" xfId="0" applyNumberFormat="1" applyFont="1" applyFill="1" applyBorder="1" applyAlignment="1">
      <alignment horizontal="right" vertical="center"/>
    </xf>
    <xf numFmtId="0" fontId="26" fillId="0" borderId="0" xfId="2" applyFont="1"/>
    <xf numFmtId="0" fontId="24" fillId="0" borderId="0" xfId="2" applyFont="1" applyAlignment="1">
      <alignment horizontal="center"/>
    </xf>
    <xf numFmtId="0" fontId="28" fillId="3" borderId="6" xfId="2" applyFont="1" applyFill="1" applyBorder="1" applyAlignment="1">
      <alignment horizontal="center" vertical="center"/>
    </xf>
    <xf numFmtId="0" fontId="28" fillId="0" borderId="0" xfId="2" quotePrefix="1" applyFont="1" applyAlignment="1">
      <alignment horizontal="left"/>
    </xf>
    <xf numFmtId="0" fontId="24" fillId="0" borderId="0" xfId="2" applyFont="1"/>
    <xf numFmtId="190" fontId="24" fillId="0" borderId="0" xfId="2" applyNumberFormat="1" applyFont="1"/>
    <xf numFmtId="193" fontId="24" fillId="0" borderId="0" xfId="2" applyNumberFormat="1" applyFont="1"/>
    <xf numFmtId="190" fontId="35" fillId="0" borderId="0" xfId="2" applyNumberFormat="1" applyFont="1"/>
    <xf numFmtId="0" fontId="24" fillId="0" borderId="0" xfId="2" quotePrefix="1" applyFont="1" applyAlignment="1">
      <alignment horizontal="left"/>
    </xf>
    <xf numFmtId="3" fontId="24" fillId="0" borderId="0" xfId="2" applyNumberFormat="1" applyFont="1"/>
    <xf numFmtId="3" fontId="24" fillId="0" borderId="0" xfId="2" applyNumberFormat="1" applyFont="1" applyAlignment="1">
      <alignment horizontal="right"/>
    </xf>
    <xf numFmtId="189" fontId="24" fillId="0" borderId="0" xfId="2" applyNumberFormat="1" applyFont="1"/>
    <xf numFmtId="0" fontId="24" fillId="0" borderId="0" xfId="2" applyFont="1" applyAlignment="1">
      <alignment horizontal="left"/>
    </xf>
    <xf numFmtId="0" fontId="28" fillId="0" borderId="0" xfId="2" applyFont="1"/>
    <xf numFmtId="190" fontId="24" fillId="0" borderId="0" xfId="2" applyNumberFormat="1" applyFont="1" applyAlignment="1">
      <alignment horizontal="right"/>
    </xf>
    <xf numFmtId="4" fontId="24" fillId="0" borderId="0" xfId="2" applyNumberFormat="1" applyFont="1" applyAlignment="1">
      <alignment horizontal="right"/>
    </xf>
    <xf numFmtId="190" fontId="24" fillId="0" borderId="0" xfId="2" applyNumberFormat="1" applyFont="1" applyBorder="1"/>
    <xf numFmtId="190" fontId="26" fillId="0" borderId="0" xfId="2" applyNumberFormat="1" applyFont="1"/>
    <xf numFmtId="0" fontId="24" fillId="0" borderId="4" xfId="2" applyFont="1" applyBorder="1"/>
    <xf numFmtId="0" fontId="24" fillId="0" borderId="4" xfId="2" applyFont="1" applyBorder="1" applyAlignment="1">
      <alignment horizontal="center"/>
    </xf>
    <xf numFmtId="190" fontId="24" fillId="0" borderId="4" xfId="2" applyNumberFormat="1" applyFont="1" applyBorder="1"/>
    <xf numFmtId="0" fontId="24" fillId="0" borderId="0" xfId="2" applyFont="1" applyBorder="1"/>
    <xf numFmtId="0" fontId="24" fillId="0" borderId="0" xfId="2" applyFont="1" applyBorder="1" applyAlignment="1">
      <alignment horizontal="center"/>
    </xf>
    <xf numFmtId="0" fontId="35" fillId="0" borderId="0" xfId="2" applyFont="1" applyBorder="1"/>
    <xf numFmtId="0" fontId="10" fillId="0" borderId="0" xfId="2" applyFont="1" applyBorder="1"/>
    <xf numFmtId="0" fontId="35" fillId="0" borderId="0" xfId="2" quotePrefix="1" applyFont="1" applyBorder="1" applyAlignment="1">
      <alignment horizontal="center"/>
    </xf>
    <xf numFmtId="190" fontId="35" fillId="0" borderId="0" xfId="2" applyNumberFormat="1" applyFont="1" applyBorder="1"/>
    <xf numFmtId="190" fontId="35" fillId="0" borderId="0" xfId="2" quotePrefix="1" applyNumberFormat="1" applyFont="1" applyAlignment="1">
      <alignment horizontal="left"/>
    </xf>
    <xf numFmtId="0" fontId="35" fillId="0" borderId="0" xfId="2" quotePrefix="1" applyFont="1" applyAlignment="1">
      <alignment horizontal="left"/>
    </xf>
    <xf numFmtId="0" fontId="35" fillId="0" borderId="0" xfId="2" applyFont="1"/>
    <xf numFmtId="0" fontId="35" fillId="0" borderId="0" xfId="2" applyFont="1" applyAlignment="1">
      <alignment horizontal="center"/>
    </xf>
    <xf numFmtId="194" fontId="35" fillId="0" borderId="0" xfId="2" quotePrefix="1" applyNumberFormat="1" applyFont="1" applyFill="1" applyAlignment="1" applyProtection="1">
      <alignment horizontal="left" vertical="center"/>
    </xf>
    <xf numFmtId="3" fontId="25" fillId="0" borderId="0" xfId="0" applyNumberFormat="1" applyFont="1" applyFill="1" applyBorder="1" applyAlignment="1">
      <alignment horizontal="right" vertical="center"/>
    </xf>
    <xf numFmtId="0" fontId="35" fillId="0" borderId="0" xfId="0" applyFont="1" applyBorder="1"/>
    <xf numFmtId="0" fontId="35" fillId="0" borderId="0" xfId="0" quotePrefix="1" applyFont="1" applyAlignment="1">
      <alignment horizontal="left"/>
    </xf>
    <xf numFmtId="0" fontId="35" fillId="0" borderId="0" xfId="0" quotePrefix="1" applyFont="1" applyBorder="1" applyAlignment="1">
      <alignment horizontal="center"/>
    </xf>
    <xf numFmtId="3" fontId="35" fillId="0" borderId="0" xfId="0" applyNumberFormat="1" applyFont="1" applyBorder="1"/>
    <xf numFmtId="190" fontId="35" fillId="0" borderId="0" xfId="0" applyNumberFormat="1" applyFont="1" applyBorder="1"/>
    <xf numFmtId="190" fontId="35" fillId="0" borderId="0" xfId="0" quotePrefix="1" applyNumberFormat="1" applyFont="1" applyAlignment="1">
      <alignment horizontal="left"/>
    </xf>
    <xf numFmtId="0" fontId="26" fillId="0" borderId="0" xfId="0" applyFont="1"/>
    <xf numFmtId="0" fontId="28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28" fillId="3" borderId="6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190" fontId="24" fillId="0" borderId="0" xfId="0" applyNumberFormat="1" applyFont="1"/>
    <xf numFmtId="0" fontId="28" fillId="0" borderId="0" xfId="0" applyFont="1" applyBorder="1"/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190" fontId="24" fillId="0" borderId="0" xfId="0" applyNumberFormat="1" applyFont="1" applyBorder="1"/>
    <xf numFmtId="3" fontId="24" fillId="0" borderId="0" xfId="0" applyNumberFormat="1" applyFont="1"/>
    <xf numFmtId="190" fontId="35" fillId="0" borderId="0" xfId="0" applyNumberFormat="1" applyFont="1"/>
    <xf numFmtId="3" fontId="24" fillId="0" borderId="0" xfId="0" applyNumberFormat="1" applyFont="1" applyAlignment="1">
      <alignment horizontal="right"/>
    </xf>
    <xf numFmtId="4" fontId="24" fillId="0" borderId="0" xfId="0" applyNumberFormat="1" applyFont="1"/>
    <xf numFmtId="3" fontId="26" fillId="0" borderId="0" xfId="0" applyNumberFormat="1" applyFont="1"/>
    <xf numFmtId="4" fontId="35" fillId="0" borderId="0" xfId="0" applyNumberFormat="1" applyFont="1"/>
    <xf numFmtId="0" fontId="37" fillId="0" borderId="0" xfId="0" applyFont="1"/>
    <xf numFmtId="190" fontId="26" fillId="0" borderId="0" xfId="0" applyNumberFormat="1" applyFont="1"/>
    <xf numFmtId="0" fontId="28" fillId="0" borderId="0" xfId="0" applyFont="1"/>
    <xf numFmtId="3" fontId="35" fillId="0" borderId="0" xfId="0" applyNumberFormat="1" applyFont="1"/>
    <xf numFmtId="0" fontId="24" fillId="0" borderId="4" xfId="0" applyFont="1" applyBorder="1"/>
    <xf numFmtId="0" fontId="24" fillId="0" borderId="4" xfId="0" quotePrefix="1" applyFont="1" applyBorder="1" applyAlignment="1">
      <alignment horizontal="left"/>
    </xf>
    <xf numFmtId="0" fontId="24" fillId="0" borderId="4" xfId="0" quotePrefix="1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190" fontId="24" fillId="0" borderId="4" xfId="0" applyNumberFormat="1" applyFont="1" applyBorder="1"/>
    <xf numFmtId="0" fontId="24" fillId="0" borderId="0" xfId="0" quotePrefix="1" applyFont="1" applyBorder="1" applyAlignment="1">
      <alignment horizontal="center"/>
    </xf>
    <xf numFmtId="4" fontId="24" fillId="0" borderId="0" xfId="0" applyNumberFormat="1" applyFont="1" applyBorder="1"/>
    <xf numFmtId="0" fontId="24" fillId="0" borderId="7" xfId="0" applyFont="1" applyBorder="1"/>
    <xf numFmtId="0" fontId="24" fillId="0" borderId="7" xfId="0" applyFont="1" applyBorder="1" applyAlignment="1">
      <alignment horizontal="center"/>
    </xf>
    <xf numFmtId="0" fontId="24" fillId="0" borderId="7" xfId="0" quotePrefix="1" applyFont="1" applyBorder="1" applyAlignment="1">
      <alignment horizontal="center"/>
    </xf>
    <xf numFmtId="4" fontId="24" fillId="0" borderId="7" xfId="0" applyNumberFormat="1" applyFont="1" applyBorder="1"/>
    <xf numFmtId="0" fontId="10" fillId="0" borderId="0" xfId="0" applyFont="1" applyBorder="1"/>
    <xf numFmtId="0" fontId="35" fillId="0" borderId="0" xfId="0" applyFont="1"/>
    <xf numFmtId="0" fontId="35" fillId="0" borderId="0" xfId="0" applyFont="1" applyAlignment="1">
      <alignment horizontal="center"/>
    </xf>
    <xf numFmtId="194" fontId="35" fillId="0" borderId="0" xfId="0" quotePrefix="1" applyNumberFormat="1" applyFont="1" applyFill="1" applyAlignment="1" applyProtection="1">
      <alignment horizontal="left" vertical="center"/>
    </xf>
    <xf numFmtId="3" fontId="24" fillId="2" borderId="4" xfId="0" applyNumberFormat="1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horizontal="center" vertical="center"/>
    </xf>
    <xf numFmtId="0" fontId="28" fillId="3" borderId="2" xfId="2" applyFont="1" applyFill="1" applyBorder="1" applyAlignment="1">
      <alignment horizontal="center" vertical="center"/>
    </xf>
    <xf numFmtId="0" fontId="28" fillId="3" borderId="8" xfId="2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8" fillId="0" borderId="0" xfId="2" quotePrefix="1" applyFont="1" applyAlignment="1">
      <alignment horizontal="center"/>
    </xf>
    <xf numFmtId="3" fontId="24" fillId="2" borderId="23" xfId="0" applyNumberFormat="1" applyFont="1" applyFill="1" applyBorder="1" applyAlignment="1">
      <alignment horizontal="center" vertical="center"/>
    </xf>
    <xf numFmtId="190" fontId="24" fillId="0" borderId="0" xfId="2" applyNumberFormat="1" applyFont="1" applyAlignment="1">
      <alignment horizontal="center"/>
    </xf>
    <xf numFmtId="4" fontId="24" fillId="0" borderId="0" xfId="2" applyNumberFormat="1" applyFont="1"/>
    <xf numFmtId="190" fontId="26" fillId="2" borderId="0" xfId="0" applyNumberFormat="1" applyFont="1" applyFill="1"/>
    <xf numFmtId="3" fontId="25" fillId="2" borderId="4" xfId="0" applyNumberFormat="1" applyFont="1" applyFill="1" applyBorder="1" applyAlignment="1">
      <alignment horizontal="right" vertical="center"/>
    </xf>
    <xf numFmtId="0" fontId="32" fillId="3" borderId="1" xfId="0" applyFont="1" applyFill="1" applyBorder="1" applyAlignment="1">
      <alignment horizontal="center" vertical="center" wrapText="1"/>
    </xf>
    <xf numFmtId="0" fontId="38" fillId="2" borderId="4" xfId="0" applyFont="1" applyFill="1" applyBorder="1" applyAlignment="1">
      <alignment vertical="center"/>
    </xf>
    <xf numFmtId="0" fontId="6" fillId="2" borderId="0" xfId="0" applyFont="1" applyFill="1" applyAlignment="1">
      <alignment horizontal="center"/>
    </xf>
    <xf numFmtId="0" fontId="32" fillId="3" borderId="1" xfId="0" applyFont="1" applyFill="1" applyBorder="1" applyAlignment="1">
      <alignment horizontal="center" vertical="center" wrapText="1"/>
    </xf>
    <xf numFmtId="190" fontId="28" fillId="3" borderId="24" xfId="0" applyNumberFormat="1" applyFont="1" applyFill="1" applyBorder="1" applyAlignment="1">
      <alignment horizontal="right" vertical="center"/>
    </xf>
    <xf numFmtId="0" fontId="32" fillId="3" borderId="3" xfId="0" applyFont="1" applyFill="1" applyBorder="1" applyAlignment="1">
      <alignment horizontal="right" vertical="center"/>
    </xf>
    <xf numFmtId="3" fontId="24" fillId="0" borderId="4" xfId="0" applyNumberFormat="1" applyFont="1" applyFill="1" applyBorder="1" applyAlignment="1">
      <alignment horizontal="right" vertical="center"/>
    </xf>
    <xf numFmtId="0" fontId="28" fillId="2" borderId="25" xfId="0" applyFont="1" applyFill="1" applyBorder="1" applyAlignment="1">
      <alignment horizontal="center"/>
    </xf>
    <xf numFmtId="0" fontId="39" fillId="2" borderId="0" xfId="0" applyFont="1" applyFill="1"/>
    <xf numFmtId="2" fontId="5" fillId="2" borderId="0" xfId="0" applyNumberFormat="1" applyFont="1" applyFill="1"/>
    <xf numFmtId="2" fontId="36" fillId="2" borderId="0" xfId="0" applyNumberFormat="1" applyFont="1" applyFill="1"/>
    <xf numFmtId="1" fontId="40" fillId="2" borderId="0" xfId="0" applyNumberFormat="1" applyFont="1" applyFill="1"/>
    <xf numFmtId="0" fontId="41" fillId="2" borderId="0" xfId="0" applyFont="1" applyFill="1"/>
    <xf numFmtId="4" fontId="24" fillId="0" borderId="0" xfId="0" applyNumberFormat="1" applyFont="1" applyAlignment="1">
      <alignment horizontal="right"/>
    </xf>
    <xf numFmtId="3" fontId="24" fillId="0" borderId="0" xfId="0" applyNumberFormat="1" applyFont="1" applyFill="1" applyAlignment="1">
      <alignment horizontal="right" vertical="center"/>
    </xf>
    <xf numFmtId="0" fontId="10" fillId="2" borderId="0" xfId="2" applyFont="1" applyFill="1"/>
    <xf numFmtId="193" fontId="24" fillId="0" borderId="0" xfId="2" applyNumberFormat="1" applyFont="1" applyAlignment="1">
      <alignment horizontal="center"/>
    </xf>
    <xf numFmtId="190" fontId="24" fillId="0" borderId="0" xfId="0" applyNumberFormat="1" applyFont="1" applyAlignment="1">
      <alignment horizontal="right"/>
    </xf>
    <xf numFmtId="3" fontId="5" fillId="2" borderId="0" xfId="0" applyNumberFormat="1" applyFont="1" applyFill="1"/>
    <xf numFmtId="4" fontId="5" fillId="2" borderId="0" xfId="0" applyNumberFormat="1" applyFont="1" applyFill="1"/>
    <xf numFmtId="14" fontId="24" fillId="2" borderId="0" xfId="0" applyNumberFormat="1" applyFont="1" applyFill="1" applyBorder="1" applyAlignment="1">
      <alignment horizontal="center" vertical="center"/>
    </xf>
    <xf numFmtId="14" fontId="24" fillId="2" borderId="4" xfId="0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0" xfId="2" applyFont="1"/>
    <xf numFmtId="0" fontId="23" fillId="0" borderId="0" xfId="2" quotePrefix="1" applyFont="1" applyAlignment="1">
      <alignment horizontal="center"/>
    </xf>
    <xf numFmtId="0" fontId="22" fillId="0" borderId="0" xfId="2" applyFont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17" fontId="23" fillId="3" borderId="6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190" fontId="22" fillId="0" borderId="0" xfId="0" applyNumberFormat="1" applyFont="1"/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4" xfId="0" applyFont="1" applyBorder="1"/>
    <xf numFmtId="213" fontId="22" fillId="0" borderId="0" xfId="0" applyNumberFormat="1" applyFont="1"/>
    <xf numFmtId="212" fontId="22" fillId="0" borderId="0" xfId="0" applyNumberFormat="1" applyFont="1"/>
    <xf numFmtId="193" fontId="22" fillId="0" borderId="0" xfId="0" applyNumberFormat="1" applyFont="1"/>
    <xf numFmtId="193" fontId="22" fillId="0" borderId="9" xfId="0" applyNumberFormat="1" applyFont="1" applyBorder="1"/>
    <xf numFmtId="0" fontId="21" fillId="0" borderId="0" xfId="0" applyFont="1"/>
    <xf numFmtId="212" fontId="22" fillId="0" borderId="4" xfId="0" applyNumberFormat="1" applyFont="1" applyBorder="1"/>
    <xf numFmtId="3" fontId="22" fillId="0" borderId="0" xfId="0" applyNumberFormat="1" applyFont="1"/>
    <xf numFmtId="0" fontId="22" fillId="0" borderId="0" xfId="0" quotePrefix="1" applyFont="1" applyAlignment="1">
      <alignment horizontal="left"/>
    </xf>
    <xf numFmtId="194" fontId="22" fillId="0" borderId="0" xfId="0" quotePrefix="1" applyNumberFormat="1" applyFont="1" applyAlignment="1">
      <alignment horizontal="left" vertical="center"/>
    </xf>
    <xf numFmtId="190" fontId="22" fillId="0" borderId="0" xfId="2" applyNumberFormat="1" applyFont="1"/>
    <xf numFmtId="212" fontId="21" fillId="0" borderId="0" xfId="0" applyNumberFormat="1" applyFont="1"/>
    <xf numFmtId="212" fontId="9" fillId="0" borderId="0" xfId="0" applyNumberFormat="1" applyFont="1"/>
    <xf numFmtId="213" fontId="21" fillId="0" borderId="0" xfId="0" applyNumberFormat="1" applyFont="1"/>
    <xf numFmtId="211" fontId="21" fillId="0" borderId="0" xfId="0" applyNumberFormat="1" applyFont="1"/>
    <xf numFmtId="2" fontId="21" fillId="0" borderId="0" xfId="0" applyNumberFormat="1" applyFont="1"/>
    <xf numFmtId="212" fontId="9" fillId="0" borderId="4" xfId="0" applyNumberFormat="1" applyFont="1" applyBorder="1"/>
    <xf numFmtId="211" fontId="21" fillId="0" borderId="4" xfId="0" applyNumberFormat="1" applyFont="1" applyBorder="1"/>
    <xf numFmtId="213" fontId="21" fillId="0" borderId="4" xfId="0" applyNumberFormat="1" applyFont="1" applyBorder="1"/>
    <xf numFmtId="212" fontId="21" fillId="0" borderId="9" xfId="0" applyNumberFormat="1" applyFont="1" applyBorder="1"/>
    <xf numFmtId="211" fontId="21" fillId="0" borderId="9" xfId="0" applyNumberFormat="1" applyFont="1" applyBorder="1"/>
    <xf numFmtId="213" fontId="21" fillId="0" borderId="9" xfId="0" applyNumberFormat="1" applyFont="1" applyBorder="1"/>
    <xf numFmtId="193" fontId="21" fillId="0" borderId="0" xfId="0" applyNumberFormat="1" applyFont="1"/>
    <xf numFmtId="193" fontId="21" fillId="0" borderId="4" xfId="0" applyNumberFormat="1" applyFont="1" applyBorder="1"/>
    <xf numFmtId="193" fontId="21" fillId="0" borderId="9" xfId="0" applyNumberFormat="1" applyFont="1" applyBorder="1"/>
    <xf numFmtId="0" fontId="21" fillId="0" borderId="0" xfId="0" applyFont="1" applyAlignment="1">
      <alignment horizontal="left"/>
    </xf>
    <xf numFmtId="0" fontId="21" fillId="0" borderId="4" xfId="0" applyFont="1" applyBorder="1"/>
    <xf numFmtId="0" fontId="21" fillId="0" borderId="4" xfId="0" applyFont="1" applyBorder="1" applyAlignment="1">
      <alignment horizontal="left"/>
    </xf>
    <xf numFmtId="0" fontId="21" fillId="0" borderId="9" xfId="0" applyFont="1" applyBorder="1"/>
    <xf numFmtId="0" fontId="21" fillId="0" borderId="9" xfId="0" applyFont="1" applyBorder="1" applyAlignment="1">
      <alignment horizontal="left"/>
    </xf>
    <xf numFmtId="212" fontId="21" fillId="0" borderId="4" xfId="0" applyNumberFormat="1" applyFont="1" applyBorder="1"/>
    <xf numFmtId="4" fontId="9" fillId="0" borderId="0" xfId="0" applyNumberFormat="1" applyFont="1"/>
    <xf numFmtId="0" fontId="9" fillId="0" borderId="4" xfId="0" applyFont="1" applyBorder="1"/>
    <xf numFmtId="213" fontId="9" fillId="0" borderId="4" xfId="0" applyNumberFormat="1" applyFont="1" applyBorder="1"/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90" fontId="21" fillId="0" borderId="0" xfId="0" applyNumberFormat="1" applyFo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4" xfId="0" quotePrefix="1" applyFont="1" applyBorder="1" applyAlignment="1">
      <alignment horizontal="left"/>
    </xf>
    <xf numFmtId="3" fontId="24" fillId="0" borderId="0" xfId="0" applyNumberFormat="1" applyFont="1" applyBorder="1"/>
    <xf numFmtId="212" fontId="21" fillId="0" borderId="0" xfId="0" applyNumberFormat="1" applyFont="1" applyAlignment="1">
      <alignment horizontal="right"/>
    </xf>
    <xf numFmtId="212" fontId="21" fillId="0" borderId="0" xfId="0" applyNumberFormat="1" applyFont="1" applyAlignment="1"/>
    <xf numFmtId="213" fontId="21" fillId="0" borderId="0" xfId="0" applyNumberFormat="1" applyFont="1" applyAlignment="1">
      <alignment horizontal="right"/>
    </xf>
    <xf numFmtId="193" fontId="21" fillId="0" borderId="0" xfId="0" applyNumberFormat="1" applyFont="1" applyAlignment="1">
      <alignment horizontal="right"/>
    </xf>
    <xf numFmtId="190" fontId="28" fillId="3" borderId="5" xfId="0" applyNumberFormat="1" applyFont="1" applyFill="1" applyBorder="1" applyAlignment="1">
      <alignment horizontal="right" vertical="center"/>
    </xf>
    <xf numFmtId="190" fontId="28" fillId="3" borderId="22" xfId="0" applyNumberFormat="1" applyFont="1" applyFill="1" applyBorder="1" applyAlignment="1">
      <alignment horizontal="center" vertical="center"/>
    </xf>
    <xf numFmtId="0" fontId="22" fillId="0" borderId="4" xfId="0" applyFont="1" applyBorder="1"/>
    <xf numFmtId="0" fontId="21" fillId="0" borderId="8" xfId="0" applyFont="1" applyBorder="1"/>
    <xf numFmtId="0" fontId="21" fillId="0" borderId="8" xfId="0" applyFont="1" applyBorder="1" applyAlignment="1">
      <alignment horizontal="left"/>
    </xf>
    <xf numFmtId="189" fontId="21" fillId="0" borderId="8" xfId="0" applyNumberFormat="1" applyFont="1" applyBorder="1"/>
    <xf numFmtId="190" fontId="29" fillId="0" borderId="0" xfId="0" applyNumberFormat="1" applyFont="1" applyFill="1"/>
    <xf numFmtId="3" fontId="24" fillId="0" borderId="0" xfId="2" applyNumberFormat="1" applyFont="1" applyBorder="1"/>
    <xf numFmtId="193" fontId="24" fillId="2" borderId="0" xfId="0" applyNumberFormat="1" applyFont="1" applyFill="1" applyAlignment="1">
      <alignment horizontal="right" vertical="center"/>
    </xf>
    <xf numFmtId="193" fontId="25" fillId="2" borderId="0" xfId="0" applyNumberFormat="1" applyFont="1" applyFill="1" applyAlignment="1">
      <alignment horizontal="right" vertical="center"/>
    </xf>
    <xf numFmtId="4" fontId="24" fillId="2" borderId="0" xfId="0" applyNumberFormat="1" applyFont="1" applyFill="1" applyBorder="1" applyAlignment="1">
      <alignment horizontal="center"/>
    </xf>
    <xf numFmtId="191" fontId="5" fillId="2" borderId="0" xfId="0" applyNumberFormat="1" applyFont="1" applyFill="1"/>
    <xf numFmtId="3" fontId="0" fillId="2" borderId="0" xfId="0" applyNumberFormat="1" applyFill="1"/>
    <xf numFmtId="3" fontId="32" fillId="0" borderId="0" xfId="0" applyNumberFormat="1" applyFont="1" applyFill="1" applyBorder="1" applyAlignment="1">
      <alignment vertical="center"/>
    </xf>
    <xf numFmtId="191" fontId="24" fillId="2" borderId="0" xfId="0" applyNumberFormat="1" applyFont="1" applyFill="1" applyBorder="1" applyAlignment="1">
      <alignment horizontal="right" vertical="center"/>
    </xf>
    <xf numFmtId="3" fontId="24" fillId="0" borderId="0" xfId="0" applyNumberFormat="1" applyFont="1" applyFill="1" applyAlignment="1">
      <alignment horizontal="right"/>
    </xf>
    <xf numFmtId="190" fontId="24" fillId="0" borderId="0" xfId="0" applyNumberFormat="1" applyFont="1" applyFill="1" applyAlignment="1">
      <alignment horizontal="right"/>
    </xf>
    <xf numFmtId="3" fontId="24" fillId="0" borderId="0" xfId="0" applyNumberFormat="1" applyFont="1" applyFill="1"/>
    <xf numFmtId="190" fontId="24" fillId="0" borderId="0" xfId="0" applyNumberFormat="1" applyFont="1" applyFill="1"/>
    <xf numFmtId="3" fontId="24" fillId="0" borderId="0" xfId="2" applyNumberFormat="1" applyFont="1" applyFill="1"/>
    <xf numFmtId="4" fontId="35" fillId="0" borderId="0" xfId="2" applyNumberFormat="1" applyFont="1"/>
    <xf numFmtId="3" fontId="35" fillId="0" borderId="0" xfId="2" applyNumberFormat="1" applyFont="1"/>
    <xf numFmtId="14" fontId="42" fillId="2" borderId="0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213" fontId="21" fillId="0" borderId="0" xfId="0" applyNumberFormat="1" applyFont="1" applyAlignment="1"/>
    <xf numFmtId="0" fontId="32" fillId="3" borderId="26" xfId="2" applyFont="1" applyFill="1" applyBorder="1" applyAlignment="1">
      <alignment horizontal="right" vertical="center"/>
    </xf>
    <xf numFmtId="190" fontId="5" fillId="2" borderId="0" xfId="2" applyNumberFormat="1" applyFont="1" applyFill="1"/>
    <xf numFmtId="211" fontId="21" fillId="0" borderId="8" xfId="0" applyNumberFormat="1" applyFont="1" applyBorder="1"/>
    <xf numFmtId="0" fontId="28" fillId="2" borderId="0" xfId="0" applyFont="1" applyFill="1" applyBorder="1" applyAlignment="1">
      <alignment vertical="center" wrapText="1"/>
    </xf>
    <xf numFmtId="4" fontId="21" fillId="0" borderId="0" xfId="0" applyNumberFormat="1" applyFont="1"/>
    <xf numFmtId="0" fontId="28" fillId="2" borderId="0" xfId="2" applyFont="1" applyFill="1" applyAlignment="1">
      <alignment horizontal="center" vertical="center" wrapText="1"/>
    </xf>
    <xf numFmtId="0" fontId="33" fillId="2" borderId="0" xfId="2" applyFont="1" applyFill="1" applyAlignment="1">
      <alignment horizontal="center" vertical="top"/>
    </xf>
    <xf numFmtId="0" fontId="28" fillId="3" borderId="10" xfId="2" applyFont="1" applyFill="1" applyBorder="1" applyAlignment="1">
      <alignment horizontal="center" vertical="center"/>
    </xf>
    <xf numFmtId="0" fontId="28" fillId="3" borderId="11" xfId="2" applyFont="1" applyFill="1" applyBorder="1" applyAlignment="1">
      <alignment horizontal="center" vertical="center"/>
    </xf>
    <xf numFmtId="0" fontId="28" fillId="3" borderId="12" xfId="2" applyFont="1" applyFill="1" applyBorder="1" applyAlignment="1">
      <alignment horizontal="center" vertical="center"/>
    </xf>
    <xf numFmtId="0" fontId="28" fillId="3" borderId="8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28" fillId="3" borderId="2" xfId="2" applyFont="1" applyFill="1" applyBorder="1" applyAlignment="1">
      <alignment horizontal="center" vertical="center"/>
    </xf>
    <xf numFmtId="0" fontId="28" fillId="3" borderId="13" xfId="2" applyFont="1" applyFill="1" applyBorder="1" applyAlignment="1">
      <alignment horizontal="center" vertical="center"/>
    </xf>
    <xf numFmtId="0" fontId="28" fillId="3" borderId="4" xfId="2" applyFont="1" applyFill="1" applyBorder="1" applyAlignment="1">
      <alignment horizontal="center" vertical="center"/>
    </xf>
    <xf numFmtId="0" fontId="28" fillId="3" borderId="5" xfId="2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top"/>
    </xf>
    <xf numFmtId="0" fontId="32" fillId="3" borderId="14" xfId="0" applyFont="1" applyFill="1" applyBorder="1" applyAlignment="1">
      <alignment horizontal="center" vertical="center"/>
    </xf>
    <xf numFmtId="0" fontId="32" fillId="3" borderId="15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8" fillId="2" borderId="4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horizontal="center" vertical="center" wrapText="1"/>
    </xf>
    <xf numFmtId="0" fontId="32" fillId="3" borderId="3" xfId="0" applyFont="1" applyFill="1" applyBorder="1" applyAlignment="1">
      <alignment horizontal="center" vertical="center" wrapText="1"/>
    </xf>
    <xf numFmtId="0" fontId="28" fillId="0" borderId="0" xfId="2" quotePrefix="1" applyFont="1" applyAlignment="1">
      <alignment horizontal="center"/>
    </xf>
    <xf numFmtId="0" fontId="28" fillId="0" borderId="0" xfId="2" applyFont="1" applyAlignment="1">
      <alignment horizontal="center"/>
    </xf>
    <xf numFmtId="0" fontId="24" fillId="0" borderId="0" xfId="0" quotePrefix="1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2" applyFont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/>
    </xf>
    <xf numFmtId="0" fontId="32" fillId="3" borderId="27" xfId="0" applyFont="1" applyFill="1" applyBorder="1" applyAlignment="1">
      <alignment horizontal="center" vertical="center" wrapText="1"/>
    </xf>
    <xf numFmtId="0" fontId="32" fillId="3" borderId="28" xfId="0" applyFont="1" applyFill="1" applyBorder="1" applyAlignment="1">
      <alignment horizontal="center" vertical="center" wrapText="1"/>
    </xf>
    <xf numFmtId="0" fontId="32" fillId="3" borderId="29" xfId="0" applyFont="1" applyFill="1" applyBorder="1" applyAlignment="1">
      <alignment horizontal="center" vertical="center" wrapText="1"/>
    </xf>
    <xf numFmtId="0" fontId="32" fillId="3" borderId="30" xfId="0" applyFont="1" applyFill="1" applyBorder="1" applyAlignment="1">
      <alignment horizontal="center" vertical="center" wrapText="1"/>
    </xf>
    <xf numFmtId="0" fontId="35" fillId="2" borderId="23" xfId="0" applyFont="1" applyFill="1" applyBorder="1" applyAlignment="1">
      <alignment horizontal="left" vertical="center" wrapText="1"/>
    </xf>
    <xf numFmtId="0" fontId="32" fillId="3" borderId="19" xfId="0" applyFont="1" applyFill="1" applyBorder="1" applyAlignment="1">
      <alignment horizontal="center" vertical="center" wrapText="1"/>
    </xf>
    <xf numFmtId="0" fontId="32" fillId="3" borderId="17" xfId="0" applyFont="1" applyFill="1" applyBorder="1" applyAlignment="1">
      <alignment horizontal="center" vertical="center" wrapText="1"/>
    </xf>
    <xf numFmtId="0" fontId="32" fillId="3" borderId="31" xfId="0" applyFont="1" applyFill="1" applyBorder="1" applyAlignment="1">
      <alignment horizontal="center" vertical="center"/>
    </xf>
    <xf numFmtId="0" fontId="32" fillId="3" borderId="3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28" fillId="3" borderId="15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left" vertical="center" wrapText="1"/>
    </xf>
    <xf numFmtId="0" fontId="32" fillId="3" borderId="19" xfId="0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3" borderId="29" xfId="0" applyFont="1" applyFill="1" applyBorder="1" applyAlignment="1">
      <alignment horizontal="center" vertical="center"/>
    </xf>
    <xf numFmtId="0" fontId="32" fillId="3" borderId="3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top"/>
    </xf>
    <xf numFmtId="0" fontId="28" fillId="2" borderId="33" xfId="0" applyFont="1" applyFill="1" applyBorder="1" applyAlignment="1">
      <alignment horizontal="center" vertical="top"/>
    </xf>
    <xf numFmtId="0" fontId="35" fillId="2" borderId="0" xfId="0" applyFont="1" applyFill="1" applyBorder="1" applyAlignment="1">
      <alignment horizontal="left" vertical="center" wrapText="1"/>
    </xf>
  </cellXfs>
  <cellStyles count="4">
    <cellStyle name="Moneda 2" xfId="1"/>
    <cellStyle name="Normal" xfId="0" builtinId="0"/>
    <cellStyle name="Normal 2" xfId="2"/>
    <cellStyle name="Normal_Hoja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>
          <a:defRPr sz="1100">
            <a:solidFill>
              <a:srgbClr val="0070C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-0.249977111117893"/>
  </sheetPr>
  <dimension ref="A1:AN30"/>
  <sheetViews>
    <sheetView zoomScaleNormal="100" zoomScaleSheetLayoutView="100" workbookViewId="0">
      <selection activeCell="K9" sqref="K9"/>
    </sheetView>
  </sheetViews>
  <sheetFormatPr baseColWidth="10" defaultRowHeight="12.75" x14ac:dyDescent="0.2"/>
  <cols>
    <col min="1" max="1" width="6.42578125" style="61" customWidth="1"/>
    <col min="2" max="3" width="5.85546875" style="61" customWidth="1"/>
    <col min="4" max="4" width="5.140625" style="61" customWidth="1"/>
    <col min="5" max="5" width="0.85546875" style="61" customWidth="1"/>
    <col min="6" max="7" width="5.85546875" style="61" customWidth="1"/>
    <col min="8" max="8" width="5.140625" style="61" customWidth="1"/>
    <col min="9" max="9" width="0.85546875" style="61" customWidth="1"/>
    <col min="10" max="11" width="5.85546875" style="61" customWidth="1"/>
    <col min="12" max="12" width="5.140625" style="61" customWidth="1"/>
    <col min="13" max="13" width="0.85546875" style="61" customWidth="1"/>
    <col min="14" max="15" width="5.85546875" style="61" customWidth="1"/>
    <col min="16" max="16" width="5.140625" style="61" customWidth="1"/>
    <col min="17" max="17" width="1" style="61" customWidth="1"/>
    <col min="18" max="19" width="5.85546875" style="61" customWidth="1"/>
    <col min="20" max="20" width="5.140625" style="61" customWidth="1"/>
    <col min="21" max="21" width="0.85546875" style="61" customWidth="1"/>
    <col min="22" max="23" width="5.85546875" style="61" customWidth="1"/>
    <col min="24" max="24" width="5.140625" style="61" customWidth="1"/>
    <col min="25" max="25" width="0.85546875" style="61" customWidth="1"/>
    <col min="26" max="27" width="5.85546875" style="61" customWidth="1"/>
    <col min="28" max="28" width="5.140625" style="61" customWidth="1"/>
    <col min="29" max="29" width="5.7109375" style="61" customWidth="1"/>
    <col min="30" max="30" width="7.28515625" style="61" customWidth="1"/>
    <col min="31" max="37" width="6.7109375" style="61" customWidth="1"/>
    <col min="38" max="38" width="7.7109375" style="61" customWidth="1"/>
    <col min="39" max="39" width="12.5703125" style="61" bestFit="1" customWidth="1"/>
    <col min="40" max="16384" width="11.42578125" style="61"/>
  </cols>
  <sheetData>
    <row r="1" spans="1:40" x14ac:dyDescent="0.2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40" ht="15" customHeight="1" x14ac:dyDescent="0.2">
      <c r="A2" s="313" t="s">
        <v>195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62"/>
      <c r="AD2" s="62"/>
      <c r="AE2" s="62"/>
      <c r="AF2" s="62"/>
      <c r="AG2" s="62"/>
      <c r="AH2" s="62"/>
      <c r="AI2" s="63"/>
      <c r="AJ2" s="63"/>
      <c r="AK2" s="63"/>
    </row>
    <row r="3" spans="1:40" ht="12" customHeight="1" x14ac:dyDescent="0.2">
      <c r="A3" s="314" t="s">
        <v>50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64"/>
      <c r="AD3" s="64"/>
      <c r="AE3" s="64"/>
      <c r="AF3" s="65"/>
      <c r="AG3" s="65"/>
      <c r="AH3" s="65"/>
      <c r="AI3" s="66"/>
      <c r="AJ3" s="66"/>
      <c r="AK3" s="66"/>
    </row>
    <row r="4" spans="1:40" ht="10.15" customHeight="1" x14ac:dyDescent="0.2">
      <c r="A4" s="67"/>
      <c r="B4" s="104"/>
      <c r="C4" s="104"/>
      <c r="D4" s="104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7"/>
      <c r="Z4" s="67"/>
      <c r="AA4" s="67"/>
      <c r="AB4" s="67"/>
      <c r="AC4" s="68"/>
      <c r="AD4" s="68"/>
      <c r="AE4" s="68"/>
      <c r="AF4" s="68"/>
      <c r="AG4" s="68"/>
      <c r="AH4" s="68"/>
      <c r="AI4" s="69"/>
      <c r="AJ4" s="69"/>
      <c r="AK4" s="69"/>
    </row>
    <row r="5" spans="1:40" ht="16.149999999999999" customHeight="1" x14ac:dyDescent="0.2">
      <c r="A5" s="315" t="s">
        <v>63</v>
      </c>
      <c r="B5" s="318" t="s">
        <v>114</v>
      </c>
      <c r="C5" s="318"/>
      <c r="D5" s="318"/>
      <c r="E5" s="192"/>
      <c r="F5" s="320" t="s">
        <v>15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192"/>
      <c r="Z5" s="318" t="s">
        <v>64</v>
      </c>
      <c r="AA5" s="318"/>
      <c r="AB5" s="321"/>
      <c r="AF5" s="70"/>
      <c r="AI5" s="71"/>
      <c r="AJ5" s="71"/>
      <c r="AK5" s="71"/>
    </row>
    <row r="6" spans="1:40" ht="17.100000000000001" customHeight="1" x14ac:dyDescent="0.2">
      <c r="A6" s="316"/>
      <c r="B6" s="319"/>
      <c r="C6" s="319"/>
      <c r="D6" s="319"/>
      <c r="E6" s="72"/>
      <c r="F6" s="320" t="s">
        <v>69</v>
      </c>
      <c r="G6" s="320"/>
      <c r="H6" s="320"/>
      <c r="I6" s="72"/>
      <c r="J6" s="320" t="s">
        <v>17</v>
      </c>
      <c r="K6" s="320"/>
      <c r="L6" s="320"/>
      <c r="M6" s="192"/>
      <c r="N6" s="320" t="s">
        <v>65</v>
      </c>
      <c r="O6" s="320"/>
      <c r="P6" s="320"/>
      <c r="Q6" s="192"/>
      <c r="R6" s="320" t="s">
        <v>66</v>
      </c>
      <c r="S6" s="320"/>
      <c r="T6" s="320"/>
      <c r="U6" s="192"/>
      <c r="V6" s="320" t="s">
        <v>115</v>
      </c>
      <c r="W6" s="320"/>
      <c r="X6" s="320"/>
      <c r="Y6" s="72"/>
      <c r="Z6" s="322" t="s">
        <v>116</v>
      </c>
      <c r="AA6" s="322"/>
      <c r="AB6" s="323"/>
      <c r="AF6" s="70"/>
      <c r="AI6" s="71"/>
      <c r="AJ6" s="71"/>
      <c r="AK6" s="71"/>
    </row>
    <row r="7" spans="1:40" ht="17.100000000000001" customHeight="1" x14ac:dyDescent="0.2">
      <c r="A7" s="317"/>
      <c r="B7" s="73" t="s">
        <v>172</v>
      </c>
      <c r="C7" s="73" t="s">
        <v>176</v>
      </c>
      <c r="D7" s="73" t="s">
        <v>14</v>
      </c>
      <c r="E7" s="73"/>
      <c r="F7" s="73" t="s">
        <v>172</v>
      </c>
      <c r="G7" s="73" t="s">
        <v>176</v>
      </c>
      <c r="H7" s="73" t="s">
        <v>14</v>
      </c>
      <c r="I7" s="73"/>
      <c r="J7" s="73" t="s">
        <v>172</v>
      </c>
      <c r="K7" s="73" t="s">
        <v>176</v>
      </c>
      <c r="L7" s="73" t="s">
        <v>14</v>
      </c>
      <c r="M7" s="73"/>
      <c r="N7" s="73" t="s">
        <v>172</v>
      </c>
      <c r="O7" s="73" t="s">
        <v>176</v>
      </c>
      <c r="P7" s="73" t="s">
        <v>14</v>
      </c>
      <c r="Q7" s="73"/>
      <c r="R7" s="73" t="s">
        <v>172</v>
      </c>
      <c r="S7" s="73" t="s">
        <v>176</v>
      </c>
      <c r="T7" s="73" t="s">
        <v>14</v>
      </c>
      <c r="U7" s="73"/>
      <c r="V7" s="73" t="s">
        <v>172</v>
      </c>
      <c r="W7" s="73" t="s">
        <v>176</v>
      </c>
      <c r="X7" s="73" t="s">
        <v>14</v>
      </c>
      <c r="Y7" s="73"/>
      <c r="Z7" s="73" t="s">
        <v>172</v>
      </c>
      <c r="AA7" s="73" t="s">
        <v>176</v>
      </c>
      <c r="AB7" s="74" t="s">
        <v>14</v>
      </c>
      <c r="AE7" s="76"/>
      <c r="AI7" s="71"/>
      <c r="AJ7" s="71"/>
      <c r="AK7" s="71"/>
    </row>
    <row r="8" spans="1:40" ht="18" customHeight="1" x14ac:dyDescent="0.2">
      <c r="A8" s="75" t="s">
        <v>0</v>
      </c>
      <c r="B8" s="58">
        <v>788.52053563049003</v>
      </c>
      <c r="C8" s="58">
        <v>776.60062189041412</v>
      </c>
      <c r="D8" s="58">
        <f>((C8/B8)-1)*100</f>
        <v>-1.5116808252235159</v>
      </c>
      <c r="E8" s="58"/>
      <c r="F8" s="58">
        <v>658.98788342813907</v>
      </c>
      <c r="G8" s="58">
        <v>648.48193811755959</v>
      </c>
      <c r="H8" s="58">
        <f>((G8/F8)-1)*100</f>
        <v>-1.5942547010009078</v>
      </c>
      <c r="I8" s="58"/>
      <c r="J8" s="58">
        <v>617.6971947347231</v>
      </c>
      <c r="K8" s="58">
        <v>605.00883067367386</v>
      </c>
      <c r="L8" s="58">
        <f>((K8/J8)-1)*100</f>
        <v>-2.0541398227489793</v>
      </c>
      <c r="M8" s="58"/>
      <c r="N8" s="58">
        <v>15.071490061003015</v>
      </c>
      <c r="O8" s="58">
        <v>14.851973677463228</v>
      </c>
      <c r="P8" s="58">
        <f>((O8/N8)-1)*100</f>
        <v>-1.4565008678722347</v>
      </c>
      <c r="Q8" s="58"/>
      <c r="R8" s="58">
        <v>9.4965705594837324</v>
      </c>
      <c r="S8" s="58">
        <v>11.803066513157017</v>
      </c>
      <c r="T8" s="58">
        <f>((S8/R8)-1)*100</f>
        <v>24.287672473195144</v>
      </c>
      <c r="U8" s="58"/>
      <c r="V8" s="58">
        <v>16.722628072929211</v>
      </c>
      <c r="W8" s="58">
        <v>16.8180672532655</v>
      </c>
      <c r="X8" s="58">
        <f>((W8/V8)-1)*100</f>
        <v>0.57071878845877944</v>
      </c>
      <c r="Y8" s="58"/>
      <c r="Z8" s="58">
        <v>129.53265220235096</v>
      </c>
      <c r="AA8" s="58">
        <v>128.1186837728545</v>
      </c>
      <c r="AB8" s="58">
        <f>((AA8/Z8)-1)*100</f>
        <v>-1.0915922784377252</v>
      </c>
      <c r="AC8" s="76"/>
      <c r="AD8" s="105"/>
      <c r="AE8" s="105"/>
      <c r="AF8" s="77"/>
      <c r="AG8" s="77"/>
      <c r="AH8" s="77"/>
      <c r="AI8" s="78"/>
      <c r="AJ8" s="79"/>
      <c r="AK8" s="79"/>
    </row>
    <row r="9" spans="1:40" ht="18" customHeight="1" x14ac:dyDescent="0.2">
      <c r="A9" s="75" t="s">
        <v>1</v>
      </c>
      <c r="B9" s="58">
        <v>723.22589005748557</v>
      </c>
      <c r="C9" s="58">
        <v>704.88649431053329</v>
      </c>
      <c r="D9" s="58">
        <f>((C9/B9)-1)*100</f>
        <v>-2.5357769956900422</v>
      </c>
      <c r="E9" s="58"/>
      <c r="F9" s="58">
        <v>597.82221576059226</v>
      </c>
      <c r="G9" s="58">
        <v>582.74595838633331</v>
      </c>
      <c r="H9" s="58">
        <f>((G9/F9)-1)*100</f>
        <v>-2.5218630182683777</v>
      </c>
      <c r="I9" s="58"/>
      <c r="J9" s="58">
        <v>558.28138626734142</v>
      </c>
      <c r="K9" s="58">
        <v>542.22959884258034</v>
      </c>
      <c r="L9" s="58">
        <f>((K9/J9)-1)*100</f>
        <v>-2.8752145100310433</v>
      </c>
      <c r="M9" s="58"/>
      <c r="N9" s="58">
        <v>13.909533257146943</v>
      </c>
      <c r="O9" s="58">
        <v>13.981119578416251</v>
      </c>
      <c r="P9" s="58">
        <f>((O9/N9)-1)*100</f>
        <v>0.51465653049520554</v>
      </c>
      <c r="Q9" s="58"/>
      <c r="R9" s="58">
        <v>8.8041814235202711</v>
      </c>
      <c r="S9" s="58">
        <v>9.6247182634298074</v>
      </c>
      <c r="T9" s="58">
        <f>((S9/R9)-1)*100</f>
        <v>9.3198538335146139</v>
      </c>
      <c r="U9" s="58"/>
      <c r="V9" s="58">
        <v>16.827114812583702</v>
      </c>
      <c r="W9" s="58">
        <v>16.910521701906919</v>
      </c>
      <c r="X9" s="58">
        <f>((W9/V9)-1)*100</f>
        <v>0.49566958003308681</v>
      </c>
      <c r="Y9" s="58"/>
      <c r="Z9" s="58">
        <v>125.40367429689329</v>
      </c>
      <c r="AA9" s="58">
        <v>122.14053592419997</v>
      </c>
      <c r="AB9" s="58">
        <f>((AA9/Z9)-1)*100</f>
        <v>-2.6021074669373978</v>
      </c>
      <c r="AD9" s="105"/>
      <c r="AE9" s="77"/>
      <c r="AF9" s="77"/>
      <c r="AG9" s="77"/>
      <c r="AH9" s="77"/>
      <c r="AI9" s="77"/>
      <c r="AJ9" s="79"/>
      <c r="AK9" s="79"/>
      <c r="AM9" s="80"/>
    </row>
    <row r="10" spans="1:40" ht="18" customHeight="1" x14ac:dyDescent="0.2">
      <c r="A10" s="75" t="s">
        <v>2</v>
      </c>
      <c r="B10" s="58">
        <v>797.3816800159874</v>
      </c>
      <c r="C10" s="58">
        <v>782.99135171952241</v>
      </c>
      <c r="D10" s="58">
        <f>((C10/B10)-1)*100</f>
        <v>-1.8046976319015084</v>
      </c>
      <c r="E10" s="58"/>
      <c r="F10" s="58">
        <v>670.86333511068017</v>
      </c>
      <c r="G10" s="58">
        <v>658.19195961354274</v>
      </c>
      <c r="H10" s="58">
        <f>((G10/F10)-1)*100</f>
        <v>-1.8888162214211413</v>
      </c>
      <c r="I10" s="58"/>
      <c r="J10" s="58">
        <v>630.76975853221018</v>
      </c>
      <c r="K10" s="58">
        <v>618.06530116581337</v>
      </c>
      <c r="L10" s="58">
        <f>((K10/J10)-1)*100</f>
        <v>-2.0141196045859622</v>
      </c>
      <c r="M10" s="58"/>
      <c r="N10" s="58">
        <v>14.220410775347487</v>
      </c>
      <c r="O10" s="58">
        <v>14.306456179633678</v>
      </c>
      <c r="P10" s="58">
        <f>((O10/N10)-1)*100</f>
        <v>0.6050838168146333</v>
      </c>
      <c r="Q10" s="58"/>
      <c r="R10" s="58">
        <v>8.1500739079914126</v>
      </c>
      <c r="S10" s="58">
        <v>7.9747030033028929</v>
      </c>
      <c r="T10" s="58">
        <f>((S10/R10)-1)*100</f>
        <v>-2.1517707283189469</v>
      </c>
      <c r="U10" s="58"/>
      <c r="V10" s="58">
        <v>17.723091895131155</v>
      </c>
      <c r="W10" s="58">
        <v>17.845499264792789</v>
      </c>
      <c r="X10" s="58">
        <f>((W10/V10)-1)*100</f>
        <v>0.69066599883320645</v>
      </c>
      <c r="Y10" s="58"/>
      <c r="Z10" s="58">
        <v>126.51834490530725</v>
      </c>
      <c r="AA10" s="58">
        <v>124.79939210597968</v>
      </c>
      <c r="AB10" s="58">
        <f>((AA10/Z10)-1)*100</f>
        <v>-1.3586589364681601</v>
      </c>
      <c r="AD10" s="105"/>
      <c r="AE10" s="77"/>
      <c r="AF10" s="77"/>
      <c r="AG10" s="77"/>
      <c r="AH10" s="77"/>
      <c r="AI10" s="80"/>
      <c r="AJ10" s="80"/>
      <c r="AK10" s="80"/>
      <c r="AN10" s="81"/>
    </row>
    <row r="11" spans="1:40" ht="18" customHeight="1" x14ac:dyDescent="0.2">
      <c r="A11" s="75" t="s">
        <v>3</v>
      </c>
      <c r="B11" s="58">
        <v>817.96852914994167</v>
      </c>
      <c r="C11" s="58">
        <v>823.98469774217267</v>
      </c>
      <c r="D11" s="58">
        <f>((C11/B11)-1)*100</f>
        <v>0.7355012299169017</v>
      </c>
      <c r="E11" s="58"/>
      <c r="F11" s="58">
        <v>690.52706994542132</v>
      </c>
      <c r="G11" s="58">
        <v>697.51830150597266</v>
      </c>
      <c r="H11" s="58">
        <f>((G11/F11)-1)*100</f>
        <v>1.0124485867156308</v>
      </c>
      <c r="I11" s="58"/>
      <c r="J11" s="58">
        <v>654.17991146240092</v>
      </c>
      <c r="K11" s="58">
        <v>661.09361715922353</v>
      </c>
      <c r="L11" s="58">
        <f>((K11/J11)-1)*100</f>
        <v>1.0568508105617713</v>
      </c>
      <c r="M11" s="58"/>
      <c r="N11" s="58">
        <v>13.792554375299956</v>
      </c>
      <c r="O11" s="58">
        <v>13.895053461715312</v>
      </c>
      <c r="P11" s="58">
        <f>((O11/N11)-1)*100</f>
        <v>0.74314795958980717</v>
      </c>
      <c r="Q11" s="58"/>
      <c r="R11" s="58">
        <v>6.1275488510143115</v>
      </c>
      <c r="S11" s="58">
        <v>6.0349356765538005</v>
      </c>
      <c r="T11" s="58">
        <f>((S11/R11)-1)*100</f>
        <v>-1.511422866015677</v>
      </c>
      <c r="U11" s="58"/>
      <c r="V11" s="58">
        <v>16.427055256706129</v>
      </c>
      <c r="W11" s="58">
        <v>16.494695208480049</v>
      </c>
      <c r="X11" s="58">
        <f>((W11/V11)-1)*100</f>
        <v>0.41175944633355943</v>
      </c>
      <c r="Y11" s="58"/>
      <c r="Z11" s="58">
        <v>127.44145920452036</v>
      </c>
      <c r="AA11" s="58">
        <v>126.46639623620005</v>
      </c>
      <c r="AB11" s="58">
        <f>((AA11/Z11)-1)*100</f>
        <v>-0.76510656297139601</v>
      </c>
      <c r="AD11" s="105"/>
      <c r="AE11" s="77"/>
      <c r="AF11" s="77"/>
      <c r="AG11" s="77"/>
      <c r="AH11" s="77"/>
      <c r="AI11" s="82"/>
      <c r="AJ11" s="82"/>
      <c r="AK11" s="80"/>
      <c r="AN11" s="83"/>
    </row>
    <row r="12" spans="1:40" ht="18" customHeight="1" x14ac:dyDescent="0.2">
      <c r="A12" s="40" t="s">
        <v>4</v>
      </c>
      <c r="B12" s="58">
        <v>817.63478225270342</v>
      </c>
      <c r="C12" s="58">
        <v>828.08892001408367</v>
      </c>
      <c r="D12" s="58">
        <f>((C12/B12)-1)*100</f>
        <v>1.2785828083998085</v>
      </c>
      <c r="E12" s="84"/>
      <c r="F12" s="58">
        <v>689.59829886014052</v>
      </c>
      <c r="G12" s="58">
        <v>700.78288137378365</v>
      </c>
      <c r="H12" s="58">
        <f>((G12/F12)-1)*100</f>
        <v>1.6218982169953877</v>
      </c>
      <c r="I12" s="84"/>
      <c r="J12" s="84">
        <v>654.39377877133802</v>
      </c>
      <c r="K12" s="84">
        <v>665.37961904317069</v>
      </c>
      <c r="L12" s="58">
        <f>((K12/J12)-1)*100</f>
        <v>1.678781282496189</v>
      </c>
      <c r="M12" s="84"/>
      <c r="N12" s="84">
        <v>13.053805355652795</v>
      </c>
      <c r="O12" s="84">
        <v>13.152486467274205</v>
      </c>
      <c r="P12" s="58">
        <f>((O12/N12)-1)*100</f>
        <v>0.75595666499406189</v>
      </c>
      <c r="Q12" s="84"/>
      <c r="R12" s="84">
        <v>4.3298889827075868</v>
      </c>
      <c r="S12" s="84">
        <v>4.4624307507887311</v>
      </c>
      <c r="T12" s="58">
        <f>((S12/R12)-1)*100</f>
        <v>3.061089293755126</v>
      </c>
      <c r="U12" s="84"/>
      <c r="V12" s="84">
        <v>17.820825750442186</v>
      </c>
      <c r="W12" s="84">
        <v>17.78834511254998</v>
      </c>
      <c r="X12" s="58">
        <f>((W12/V12)-1)*100</f>
        <v>-0.18226224949986491</v>
      </c>
      <c r="Y12" s="58">
        <f>((X12/W12)-1)*100</f>
        <v>-101.02461610873108</v>
      </c>
      <c r="Z12" s="84">
        <v>128.03648339256284</v>
      </c>
      <c r="AA12" s="84">
        <v>127.3060386403</v>
      </c>
      <c r="AB12" s="58">
        <f>((AA12/Z12)-1)*100</f>
        <v>-0.57049735583823979</v>
      </c>
      <c r="AD12" s="105"/>
      <c r="AE12" s="77"/>
      <c r="AF12" s="77"/>
      <c r="AG12" s="77"/>
      <c r="AH12" s="77"/>
      <c r="AI12" s="80"/>
      <c r="AJ12" s="80"/>
      <c r="AK12" s="80"/>
    </row>
    <row r="13" spans="1:40" ht="18" customHeight="1" x14ac:dyDescent="0.2">
      <c r="A13" s="40" t="s">
        <v>5</v>
      </c>
      <c r="B13" s="58">
        <v>815.50543465773353</v>
      </c>
      <c r="C13" s="58"/>
      <c r="D13" s="58"/>
      <c r="E13" s="84"/>
      <c r="F13" s="58">
        <v>686.60686544477562</v>
      </c>
      <c r="G13" s="58"/>
      <c r="H13" s="58"/>
      <c r="I13" s="84"/>
      <c r="J13" s="84">
        <v>644.95713816601892</v>
      </c>
      <c r="K13" s="84"/>
      <c r="L13" s="58"/>
      <c r="M13" s="84"/>
      <c r="N13" s="84">
        <v>13.820562317212859</v>
      </c>
      <c r="O13" s="84"/>
      <c r="P13" s="58"/>
      <c r="Q13" s="84"/>
      <c r="R13" s="84">
        <v>9.886026791645488</v>
      </c>
      <c r="S13" s="84"/>
      <c r="T13" s="58"/>
      <c r="U13" s="84"/>
      <c r="V13" s="84">
        <v>17.943138169898326</v>
      </c>
      <c r="W13" s="84"/>
      <c r="X13" s="58"/>
      <c r="Y13" s="84"/>
      <c r="Z13" s="84">
        <v>128.89856921295794</v>
      </c>
      <c r="AA13" s="84"/>
      <c r="AB13" s="58"/>
      <c r="AD13" s="105"/>
      <c r="AE13" s="77"/>
      <c r="AF13" s="77"/>
      <c r="AG13" s="77"/>
      <c r="AH13" s="77"/>
      <c r="AI13" s="80"/>
      <c r="AJ13" s="80"/>
      <c r="AK13" s="80"/>
    </row>
    <row r="14" spans="1:40" s="83" customFormat="1" ht="18" customHeight="1" x14ac:dyDescent="0.2">
      <c r="A14" s="85" t="s">
        <v>6</v>
      </c>
      <c r="B14" s="58">
        <v>844.83200301859949</v>
      </c>
      <c r="C14" s="58"/>
      <c r="D14" s="58"/>
      <c r="E14" s="84"/>
      <c r="F14" s="58">
        <v>715.21833381443423</v>
      </c>
      <c r="G14" s="58"/>
      <c r="H14" s="58"/>
      <c r="I14" s="84"/>
      <c r="J14" s="84">
        <v>668.66012020890332</v>
      </c>
      <c r="K14" s="84"/>
      <c r="L14" s="58"/>
      <c r="M14" s="84"/>
      <c r="N14" s="84">
        <v>14.272201431356876</v>
      </c>
      <c r="O14" s="84"/>
      <c r="P14" s="58"/>
      <c r="Q14" s="84"/>
      <c r="R14" s="84">
        <v>11.499258206533021</v>
      </c>
      <c r="S14" s="84"/>
      <c r="T14" s="58"/>
      <c r="U14" s="84"/>
      <c r="V14" s="84">
        <v>20.786753967641015</v>
      </c>
      <c r="W14" s="84"/>
      <c r="X14" s="58"/>
      <c r="Y14" s="84"/>
      <c r="Z14" s="84">
        <v>129.61366920416529</v>
      </c>
      <c r="AA14" s="84"/>
      <c r="AB14" s="58"/>
      <c r="AD14" s="105"/>
      <c r="AE14" s="77"/>
      <c r="AF14" s="77"/>
      <c r="AG14" s="77"/>
      <c r="AH14" s="77"/>
      <c r="AI14" s="86"/>
      <c r="AJ14" s="87"/>
      <c r="AK14" s="88"/>
      <c r="AM14" s="86"/>
    </row>
    <row r="15" spans="1:40" s="83" customFormat="1" ht="18" customHeight="1" x14ac:dyDescent="0.2">
      <c r="A15" s="85" t="s">
        <v>7</v>
      </c>
      <c r="B15" s="58">
        <v>818.88312023188587</v>
      </c>
      <c r="C15" s="58"/>
      <c r="D15" s="58"/>
      <c r="E15" s="84"/>
      <c r="F15" s="58">
        <v>687.32160537957122</v>
      </c>
      <c r="G15" s="58"/>
      <c r="H15" s="58"/>
      <c r="I15" s="84"/>
      <c r="J15" s="84">
        <v>644.54949286398084</v>
      </c>
      <c r="K15" s="84"/>
      <c r="L15" s="58"/>
      <c r="M15" s="84"/>
      <c r="N15" s="84">
        <v>14.50332918996326</v>
      </c>
      <c r="O15" s="84"/>
      <c r="P15" s="58"/>
      <c r="Q15" s="84"/>
      <c r="R15" s="84">
        <v>8.3108893996170803</v>
      </c>
      <c r="S15" s="84"/>
      <c r="T15" s="58"/>
      <c r="U15" s="84"/>
      <c r="V15" s="84">
        <v>19.957893926010094</v>
      </c>
      <c r="W15" s="84"/>
      <c r="X15" s="58"/>
      <c r="Y15" s="84"/>
      <c r="Z15" s="84">
        <v>131.5615148523147</v>
      </c>
      <c r="AA15" s="84"/>
      <c r="AB15" s="58"/>
      <c r="AD15" s="105"/>
      <c r="AE15" s="77"/>
      <c r="AF15" s="77"/>
      <c r="AG15" s="77"/>
      <c r="AH15" s="77"/>
      <c r="AI15" s="88"/>
      <c r="AJ15" s="88"/>
      <c r="AK15" s="87"/>
      <c r="AN15" s="61"/>
    </row>
    <row r="16" spans="1:40" ht="18" customHeight="1" x14ac:dyDescent="0.2">
      <c r="A16" s="40" t="s">
        <v>8</v>
      </c>
      <c r="B16" s="58">
        <v>816.17269052130746</v>
      </c>
      <c r="C16" s="58"/>
      <c r="D16" s="58"/>
      <c r="E16" s="84"/>
      <c r="F16" s="58">
        <v>685.02770115335511</v>
      </c>
      <c r="G16" s="58"/>
      <c r="H16" s="58"/>
      <c r="I16" s="84"/>
      <c r="J16" s="84">
        <v>636.64006523763283</v>
      </c>
      <c r="K16" s="84"/>
      <c r="L16" s="58"/>
      <c r="M16" s="84"/>
      <c r="N16" s="84">
        <v>15.446811158060148</v>
      </c>
      <c r="O16" s="84"/>
      <c r="P16" s="58"/>
      <c r="Q16" s="84"/>
      <c r="R16" s="84">
        <v>12.586844508345079</v>
      </c>
      <c r="S16" s="84"/>
      <c r="T16" s="58"/>
      <c r="U16" s="84"/>
      <c r="V16" s="84">
        <v>20.353980249316976</v>
      </c>
      <c r="W16" s="84"/>
      <c r="X16" s="58"/>
      <c r="Y16" s="84"/>
      <c r="Z16" s="84">
        <v>131.14498936795238</v>
      </c>
      <c r="AA16" s="84"/>
      <c r="AB16" s="58"/>
      <c r="AD16" s="105"/>
      <c r="AE16" s="77"/>
      <c r="AF16" s="77"/>
      <c r="AG16" s="77"/>
      <c r="AH16" s="77"/>
      <c r="AI16" s="80"/>
      <c r="AJ16" s="89"/>
      <c r="AK16" s="89"/>
    </row>
    <row r="17" spans="1:39" ht="18" customHeight="1" x14ac:dyDescent="0.2">
      <c r="A17" s="40" t="s">
        <v>9</v>
      </c>
      <c r="B17" s="58">
        <v>833.18958497255835</v>
      </c>
      <c r="C17" s="58"/>
      <c r="D17" s="58"/>
      <c r="E17" s="84"/>
      <c r="F17" s="58">
        <v>701.86579182536923</v>
      </c>
      <c r="G17" s="58"/>
      <c r="H17" s="58"/>
      <c r="I17" s="84"/>
      <c r="J17" s="84">
        <v>652.31462042945304</v>
      </c>
      <c r="K17" s="84"/>
      <c r="L17" s="58"/>
      <c r="M17" s="84"/>
      <c r="N17" s="84">
        <v>16.336606963800421</v>
      </c>
      <c r="O17" s="84"/>
      <c r="P17" s="58"/>
      <c r="Q17" s="84"/>
      <c r="R17" s="84">
        <v>15.710258347808299</v>
      </c>
      <c r="S17" s="84"/>
      <c r="T17" s="58"/>
      <c r="U17" s="84"/>
      <c r="V17" s="84">
        <v>17.504306084307395</v>
      </c>
      <c r="W17" s="84"/>
      <c r="X17" s="58"/>
      <c r="Y17" s="84"/>
      <c r="Z17" s="84">
        <v>131.32379314718918</v>
      </c>
      <c r="AA17" s="84"/>
      <c r="AB17" s="58"/>
      <c r="AD17" s="105"/>
      <c r="AE17" s="77"/>
      <c r="AF17" s="77"/>
      <c r="AG17" s="77"/>
      <c r="AH17" s="77"/>
    </row>
    <row r="18" spans="1:39" ht="18" customHeight="1" x14ac:dyDescent="0.2">
      <c r="A18" s="40" t="s">
        <v>10</v>
      </c>
      <c r="B18" s="58">
        <v>804.10210051843546</v>
      </c>
      <c r="C18" s="58"/>
      <c r="D18" s="58"/>
      <c r="E18" s="84"/>
      <c r="F18" s="58">
        <v>672.02861660784492</v>
      </c>
      <c r="G18" s="58"/>
      <c r="H18" s="58"/>
      <c r="I18" s="84"/>
      <c r="J18" s="84">
        <v>625.20300890817043</v>
      </c>
      <c r="K18" s="84"/>
      <c r="L18" s="58"/>
      <c r="M18" s="84"/>
      <c r="N18" s="84">
        <v>15.609176502972721</v>
      </c>
      <c r="O18" s="84"/>
      <c r="P18" s="58"/>
      <c r="Q18" s="84"/>
      <c r="R18" s="84">
        <v>13.095793416204909</v>
      </c>
      <c r="S18" s="84"/>
      <c r="T18" s="58"/>
      <c r="U18" s="84"/>
      <c r="V18" s="84">
        <v>18.120637780496907</v>
      </c>
      <c r="W18" s="84"/>
      <c r="X18" s="58"/>
      <c r="Y18" s="84"/>
      <c r="Z18" s="84">
        <v>132.0734839105906</v>
      </c>
      <c r="AA18" s="84"/>
      <c r="AB18" s="58"/>
      <c r="AD18" s="105"/>
      <c r="AE18" s="77"/>
      <c r="AF18" s="77"/>
      <c r="AG18" s="77"/>
      <c r="AH18" s="77"/>
      <c r="AI18" s="77"/>
      <c r="AJ18" s="77"/>
      <c r="AL18" s="77"/>
      <c r="AM18" s="90"/>
    </row>
    <row r="19" spans="1:39" ht="18" customHeight="1" x14ac:dyDescent="0.2">
      <c r="A19" s="40" t="s">
        <v>11</v>
      </c>
      <c r="B19" s="58">
        <v>849.88997075899351</v>
      </c>
      <c r="C19" s="58"/>
      <c r="D19" s="58"/>
      <c r="E19" s="58"/>
      <c r="F19" s="58">
        <v>717.42447563858957</v>
      </c>
      <c r="G19" s="58"/>
      <c r="H19" s="58"/>
      <c r="I19" s="58"/>
      <c r="J19" s="58">
        <v>669.46642820994509</v>
      </c>
      <c r="K19" s="58"/>
      <c r="L19" s="58"/>
      <c r="M19" s="58"/>
      <c r="N19" s="58">
        <v>15.857723983793509</v>
      </c>
      <c r="O19" s="58"/>
      <c r="P19" s="58"/>
      <c r="Q19" s="58"/>
      <c r="R19" s="58">
        <v>12.770154919373581</v>
      </c>
      <c r="S19" s="58"/>
      <c r="T19" s="58"/>
      <c r="U19" s="58"/>
      <c r="V19" s="58">
        <v>19.330168525477365</v>
      </c>
      <c r="W19" s="58"/>
      <c r="X19" s="58"/>
      <c r="Y19" s="58"/>
      <c r="Z19" s="58">
        <v>132.465495120404</v>
      </c>
      <c r="AA19" s="58"/>
      <c r="AB19" s="58"/>
      <c r="AD19" s="105"/>
      <c r="AE19" s="77"/>
      <c r="AF19" s="77"/>
      <c r="AG19" s="77"/>
      <c r="AH19" s="77"/>
      <c r="AI19" s="77"/>
      <c r="AJ19" s="77"/>
      <c r="AK19" s="77"/>
    </row>
    <row r="20" spans="1:39" ht="18" customHeight="1" x14ac:dyDescent="0.2">
      <c r="A20" s="91" t="s">
        <v>196</v>
      </c>
      <c r="B20" s="44">
        <f>SUM(B8:B12)</f>
        <v>3944.7314171066082</v>
      </c>
      <c r="C20" s="44">
        <f>SUM(C8:C19)</f>
        <v>3916.5520856767262</v>
      </c>
      <c r="D20" s="204">
        <f>((C20/B20)-1)*100</f>
        <v>-0.71435361372590434</v>
      </c>
      <c r="E20" s="44"/>
      <c r="F20" s="44">
        <f>SUM(F8:F12)</f>
        <v>3307.7988031049731</v>
      </c>
      <c r="G20" s="44">
        <f>SUM(G8:G19)</f>
        <v>3287.721038997192</v>
      </c>
      <c r="H20" s="204">
        <f>((G20/F20)-1)*100</f>
        <v>-0.60698262811312853</v>
      </c>
      <c r="I20" s="44"/>
      <c r="J20" s="44">
        <f>SUM(J8:J12)</f>
        <v>3115.3220297680136</v>
      </c>
      <c r="K20" s="44">
        <f>SUM(K8:K19)</f>
        <v>3091.7769668844617</v>
      </c>
      <c r="L20" s="204">
        <f>((K20/J20)-1)*100</f>
        <v>-0.75578263365939646</v>
      </c>
      <c r="M20" s="44"/>
      <c r="N20" s="44">
        <f>SUM(N8:N12)</f>
        <v>70.047793824450196</v>
      </c>
      <c r="O20" s="44">
        <f>SUM(O8:O19)</f>
        <v>70.187089364502683</v>
      </c>
      <c r="P20" s="204">
        <f>((O20/N20)-1)*100</f>
        <v>0.1988578546835873</v>
      </c>
      <c r="Q20" s="44"/>
      <c r="R20" s="44">
        <f>SUM(R8:R12)</f>
        <v>36.908263724717315</v>
      </c>
      <c r="S20" s="44">
        <f>SUM(S8:S19)</f>
        <v>39.899854207232252</v>
      </c>
      <c r="T20" s="204">
        <f>((S20/R20)-1)*100</f>
        <v>8.1054760658152638</v>
      </c>
      <c r="U20" s="44"/>
      <c r="V20" s="44">
        <f>SUM(V8:V12)</f>
        <v>85.520715787792383</v>
      </c>
      <c r="W20" s="44">
        <f>SUM(W8:W19)</f>
        <v>85.857128540995234</v>
      </c>
      <c r="X20" s="204">
        <f>((W20/V20)-1)*100</f>
        <v>0.39336989886475937</v>
      </c>
      <c r="Y20" s="44"/>
      <c r="Z20" s="44">
        <f>SUM(Z8:Z12)</f>
        <v>636.93261400163465</v>
      </c>
      <c r="AA20" s="44">
        <f>SUM(AA8:AA19)</f>
        <v>628.83104667953421</v>
      </c>
      <c r="AB20" s="204">
        <f>((AA20/Z20)-1)*100</f>
        <v>-1.2719661615694267</v>
      </c>
      <c r="AD20" s="77"/>
      <c r="AE20" s="77"/>
      <c r="AF20" s="77"/>
      <c r="AG20" s="77"/>
      <c r="AH20" s="77"/>
      <c r="AI20" s="77"/>
      <c r="AJ20" s="77"/>
      <c r="AK20" s="77"/>
    </row>
    <row r="21" spans="1:39" ht="12" customHeight="1" x14ac:dyDescent="0.2">
      <c r="A21" s="61" t="s">
        <v>117</v>
      </c>
      <c r="AH21" s="77"/>
      <c r="AI21" s="77"/>
      <c r="AJ21" s="77"/>
      <c r="AK21" s="77"/>
    </row>
    <row r="22" spans="1:39" ht="9.6" customHeight="1" x14ac:dyDescent="0.2">
      <c r="A22" s="92" t="s">
        <v>118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G22" s="92"/>
      <c r="AH22" s="92"/>
    </row>
    <row r="23" spans="1:39" ht="12" customHeight="1" x14ac:dyDescent="0.2">
      <c r="A23" s="92" t="s">
        <v>119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G23" s="92"/>
      <c r="AH23" s="92"/>
    </row>
    <row r="24" spans="1:39" ht="10.15" customHeight="1" x14ac:dyDescent="0.2">
      <c r="A24" s="93" t="s">
        <v>120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58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2"/>
      <c r="AD24" s="92"/>
      <c r="AE24" s="92"/>
      <c r="AF24" s="92"/>
      <c r="AG24" s="92"/>
      <c r="AH24" s="92"/>
    </row>
    <row r="25" spans="1:39" ht="10.9" customHeight="1" x14ac:dyDescent="0.2">
      <c r="A25" s="93" t="s">
        <v>23</v>
      </c>
      <c r="B25" s="92"/>
      <c r="C25" s="92"/>
      <c r="D25" s="92"/>
      <c r="E25" s="92"/>
      <c r="F25" s="92"/>
      <c r="G25" s="92"/>
      <c r="H25" s="92"/>
      <c r="I25" s="92"/>
      <c r="J25" s="92"/>
      <c r="L25" s="92"/>
      <c r="M25" s="92"/>
      <c r="N25" s="58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5"/>
      <c r="AB25" s="92"/>
      <c r="AC25" s="92"/>
      <c r="AD25" s="92"/>
      <c r="AE25" s="92"/>
      <c r="AF25" s="92"/>
      <c r="AG25" s="92"/>
      <c r="AH25" s="92"/>
    </row>
    <row r="26" spans="1:39" ht="8.1" customHeight="1" x14ac:dyDescent="0.2">
      <c r="A26" s="1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</row>
    <row r="29" spans="1:39" x14ac:dyDescent="0.2">
      <c r="G29" s="309"/>
    </row>
    <row r="30" spans="1:39" x14ac:dyDescent="0.2">
      <c r="G30" s="309"/>
    </row>
  </sheetData>
  <mergeCells count="12">
    <mergeCell ref="V6:X6"/>
    <mergeCell ref="Z6:AB6"/>
    <mergeCell ref="A2:AB2"/>
    <mergeCell ref="A3:AB3"/>
    <mergeCell ref="A5:A7"/>
    <mergeCell ref="B5:D6"/>
    <mergeCell ref="F5:X5"/>
    <mergeCell ref="Z5:AB5"/>
    <mergeCell ref="F6:H6"/>
    <mergeCell ref="J6:L6"/>
    <mergeCell ref="N6:P6"/>
    <mergeCell ref="R6:T6"/>
  </mergeCells>
  <printOptions horizontalCentered="1" verticalCentered="1"/>
  <pageMargins left="0.59055118110236227" right="0.59055118110236227" top="0.98425196850393704" bottom="0.98425196850393704" header="0" footer="0"/>
  <pageSetup paperSize="9" scale="77" orientation="portrait" r:id="rId1"/>
  <headerFooter alignWithMargins="0"/>
  <ignoredErrors>
    <ignoredError sqref="D20:E20 B20 W20:Y20 S20:U20 O20:Q20 K20:M20 G20:I20 F20 J20 N20 R20 V20 Z20" formulaRange="1"/>
    <ignoredError sqref="Y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G18"/>
  <sheetViews>
    <sheetView zoomScaleNormal="100" zoomScaleSheetLayoutView="90" workbookViewId="0">
      <selection activeCell="A2" sqref="A2:D13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190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108</v>
      </c>
      <c r="D5" s="349" t="s">
        <v>130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50">
        <v>2018</v>
      </c>
    </row>
    <row r="7" spans="1:6" ht="17.100000000000001" customHeight="1" x14ac:dyDescent="0.2">
      <c r="A7" s="220" t="s">
        <v>186</v>
      </c>
      <c r="B7" s="195">
        <v>1004563</v>
      </c>
      <c r="C7" s="220" t="s">
        <v>189</v>
      </c>
      <c r="D7" s="195">
        <v>421916</v>
      </c>
      <c r="E7" s="22"/>
      <c r="F7" s="12"/>
    </row>
    <row r="8" spans="1:6" ht="17.100000000000001" customHeight="1" x14ac:dyDescent="0.2">
      <c r="A8" s="220" t="s">
        <v>187</v>
      </c>
      <c r="B8" s="190">
        <v>1195887</v>
      </c>
      <c r="C8" s="190" t="s">
        <v>210</v>
      </c>
      <c r="D8" s="190">
        <v>502273</v>
      </c>
      <c r="E8" s="22"/>
      <c r="F8" s="12"/>
    </row>
    <row r="9" spans="1:6" ht="17.100000000000001" customHeight="1" x14ac:dyDescent="0.2">
      <c r="A9" s="220" t="s">
        <v>188</v>
      </c>
      <c r="B9" s="190">
        <v>1160144</v>
      </c>
      <c r="C9" s="190" t="s">
        <v>211</v>
      </c>
      <c r="D9" s="190">
        <v>487260</v>
      </c>
      <c r="E9" s="22"/>
      <c r="F9" s="12"/>
    </row>
    <row r="10" spans="1:6" ht="17.100000000000001" customHeight="1" x14ac:dyDescent="0.2">
      <c r="A10" s="220" t="s">
        <v>189</v>
      </c>
      <c r="B10" s="190">
        <v>1173806</v>
      </c>
      <c r="C10" s="190" t="s">
        <v>212</v>
      </c>
      <c r="D10" s="190">
        <v>492999</v>
      </c>
      <c r="E10" s="22"/>
      <c r="F10" s="12"/>
    </row>
    <row r="11" spans="1:6" ht="17.100000000000001" customHeight="1" x14ac:dyDescent="0.2">
      <c r="A11" s="221" t="s">
        <v>210</v>
      </c>
      <c r="B11" s="189">
        <v>1228534</v>
      </c>
      <c r="C11" s="189" t="s">
        <v>213</v>
      </c>
      <c r="D11" s="189">
        <v>515984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  <row r="18" spans="1:7" x14ac:dyDescent="0.2">
      <c r="A18" s="345"/>
      <c r="B18" s="345"/>
      <c r="C18" s="345"/>
      <c r="D18" s="345"/>
      <c r="E18" s="345"/>
      <c r="F18" s="345"/>
      <c r="G18" s="345"/>
    </row>
  </sheetData>
  <mergeCells count="10">
    <mergeCell ref="A13:D13"/>
    <mergeCell ref="A18:G18"/>
    <mergeCell ref="A1:D1"/>
    <mergeCell ref="A2:D2"/>
    <mergeCell ref="A3:D3"/>
    <mergeCell ref="A5:A6"/>
    <mergeCell ref="B5:B6"/>
    <mergeCell ref="C5:C6"/>
    <mergeCell ref="D5:D6"/>
    <mergeCell ref="A12:D12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7" tint="-0.249977111117893"/>
  </sheetPr>
  <dimension ref="A1:F16"/>
  <sheetViews>
    <sheetView zoomScaleNormal="100" zoomScaleSheetLayoutView="90" workbookViewId="0">
      <selection activeCell="A2" sqref="A2:D13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191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109</v>
      </c>
      <c r="D5" s="347" t="s">
        <v>131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48">
        <v>2018</v>
      </c>
    </row>
    <row r="7" spans="1:6" ht="17.100000000000001" customHeight="1" x14ac:dyDescent="0.2">
      <c r="A7" s="220" t="s">
        <v>186</v>
      </c>
      <c r="B7" s="195">
        <v>137682</v>
      </c>
      <c r="C7" s="220" t="s">
        <v>189</v>
      </c>
      <c r="D7" s="195">
        <v>117030</v>
      </c>
      <c r="E7" s="22"/>
      <c r="F7" s="12"/>
    </row>
    <row r="8" spans="1:6" ht="17.100000000000001" customHeight="1" x14ac:dyDescent="0.2">
      <c r="A8" s="220" t="s">
        <v>187</v>
      </c>
      <c r="B8" s="190">
        <v>157742</v>
      </c>
      <c r="C8" s="190" t="s">
        <v>210</v>
      </c>
      <c r="D8" s="190">
        <v>134081</v>
      </c>
      <c r="E8" s="22"/>
      <c r="F8" s="12"/>
    </row>
    <row r="9" spans="1:6" ht="17.100000000000001" customHeight="1" x14ac:dyDescent="0.2">
      <c r="A9" s="220" t="s">
        <v>188</v>
      </c>
      <c r="B9" s="190">
        <v>153152</v>
      </c>
      <c r="C9" s="190" t="s">
        <v>211</v>
      </c>
      <c r="D9" s="190">
        <v>130179</v>
      </c>
      <c r="E9" s="22"/>
      <c r="F9" s="12"/>
    </row>
    <row r="10" spans="1:6" ht="17.100000000000001" customHeight="1" x14ac:dyDescent="0.2">
      <c r="A10" s="220" t="s">
        <v>189</v>
      </c>
      <c r="B10" s="190">
        <v>189134</v>
      </c>
      <c r="C10" s="190" t="s">
        <v>212</v>
      </c>
      <c r="D10" s="190">
        <v>160764</v>
      </c>
      <c r="E10" s="22"/>
      <c r="F10" s="12"/>
    </row>
    <row r="11" spans="1:6" ht="17.100000000000001" customHeight="1" x14ac:dyDescent="0.2">
      <c r="A11" s="221" t="s">
        <v>210</v>
      </c>
      <c r="B11" s="189">
        <v>162795</v>
      </c>
      <c r="C11" s="189" t="s">
        <v>213</v>
      </c>
      <c r="D11" s="189">
        <v>138376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</sheetData>
  <mergeCells count="9">
    <mergeCell ref="A13:D13"/>
    <mergeCell ref="A1:D1"/>
    <mergeCell ref="A2:D2"/>
    <mergeCell ref="A3:D3"/>
    <mergeCell ref="A5:A6"/>
    <mergeCell ref="B5:B6"/>
    <mergeCell ref="C5:C6"/>
    <mergeCell ref="D5:D6"/>
    <mergeCell ref="A12:D12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7" tint="-0.249977111117893"/>
  </sheetPr>
  <dimension ref="A1:E28"/>
  <sheetViews>
    <sheetView zoomScaleNormal="100" zoomScaleSheetLayoutView="90" workbookViewId="0">
      <selection activeCell="A2" sqref="A2:D13"/>
    </sheetView>
  </sheetViews>
  <sheetFormatPr baseColWidth="10" defaultRowHeight="12.75" x14ac:dyDescent="0.2"/>
  <cols>
    <col min="1" max="1" width="17.28515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5" x14ac:dyDescent="0.2">
      <c r="A1" s="331"/>
      <c r="B1" s="331"/>
      <c r="C1" s="331"/>
      <c r="D1" s="331"/>
    </row>
    <row r="2" spans="1:5" ht="36" customHeight="1" x14ac:dyDescent="0.2">
      <c r="A2" s="324" t="s">
        <v>192</v>
      </c>
      <c r="B2" s="324"/>
      <c r="C2" s="324"/>
      <c r="D2" s="324"/>
    </row>
    <row r="3" spans="1:5" ht="10.5" customHeight="1" x14ac:dyDescent="0.2">
      <c r="A3" s="346" t="s">
        <v>49</v>
      </c>
      <c r="B3" s="346"/>
      <c r="C3" s="346"/>
      <c r="D3" s="346"/>
    </row>
    <row r="4" spans="1:5" ht="6" customHeight="1" x14ac:dyDescent="0.2">
      <c r="A4" s="39"/>
      <c r="B4" s="39"/>
      <c r="C4" s="39"/>
      <c r="D4" s="39"/>
    </row>
    <row r="5" spans="1:5" ht="24" customHeight="1" x14ac:dyDescent="0.2">
      <c r="A5" s="347" t="s">
        <v>107</v>
      </c>
      <c r="B5" s="347" t="s">
        <v>127</v>
      </c>
      <c r="C5" s="347" t="s">
        <v>110</v>
      </c>
      <c r="D5" s="347" t="s">
        <v>132</v>
      </c>
    </row>
    <row r="6" spans="1:5" ht="24" customHeight="1" x14ac:dyDescent="0.2">
      <c r="A6" s="348">
        <v>2018</v>
      </c>
      <c r="B6" s="348">
        <v>2018</v>
      </c>
      <c r="C6" s="348">
        <v>2018</v>
      </c>
      <c r="D6" s="348">
        <v>2018</v>
      </c>
    </row>
    <row r="7" spans="1:5" ht="17.100000000000001" customHeight="1" x14ac:dyDescent="0.2">
      <c r="A7" s="220" t="s">
        <v>185</v>
      </c>
      <c r="B7" s="195">
        <v>69728</v>
      </c>
      <c r="C7" s="220" t="s">
        <v>189</v>
      </c>
      <c r="D7" s="195">
        <v>59269</v>
      </c>
      <c r="E7" s="22"/>
    </row>
    <row r="8" spans="1:5" ht="17.100000000000001" customHeight="1" x14ac:dyDescent="0.2">
      <c r="A8" s="190" t="s">
        <v>186</v>
      </c>
      <c r="B8" s="190">
        <v>95470</v>
      </c>
      <c r="C8" s="190" t="s">
        <v>210</v>
      </c>
      <c r="D8" s="190">
        <v>81150</v>
      </c>
      <c r="E8" s="22"/>
    </row>
    <row r="9" spans="1:5" ht="17.100000000000001" customHeight="1" x14ac:dyDescent="0.2">
      <c r="A9" s="190" t="s">
        <v>187</v>
      </c>
      <c r="B9" s="190">
        <v>94470</v>
      </c>
      <c r="C9" s="190" t="s">
        <v>211</v>
      </c>
      <c r="D9" s="190">
        <v>80300</v>
      </c>
      <c r="E9" s="22"/>
    </row>
    <row r="10" spans="1:5" ht="17.100000000000001" customHeight="1" x14ac:dyDescent="0.2">
      <c r="A10" s="190" t="s">
        <v>188</v>
      </c>
      <c r="B10" s="190">
        <v>98356</v>
      </c>
      <c r="C10" s="190" t="s">
        <v>212</v>
      </c>
      <c r="D10" s="190">
        <v>83603</v>
      </c>
      <c r="E10" s="22"/>
    </row>
    <row r="11" spans="1:5" ht="17.100000000000001" customHeight="1" x14ac:dyDescent="0.2">
      <c r="A11" s="189" t="s">
        <v>189</v>
      </c>
      <c r="B11" s="189">
        <v>100661</v>
      </c>
      <c r="C11" s="189" t="s">
        <v>213</v>
      </c>
      <c r="D11" s="189">
        <v>85562</v>
      </c>
      <c r="E11" s="22"/>
    </row>
    <row r="12" spans="1:5" ht="9" customHeight="1" x14ac:dyDescent="0.2">
      <c r="A12" s="344" t="s">
        <v>73</v>
      </c>
      <c r="B12" s="344"/>
      <c r="C12" s="344"/>
      <c r="D12" s="344"/>
    </row>
    <row r="13" spans="1:5" ht="9" customHeight="1" x14ac:dyDescent="0.2">
      <c r="A13" s="344" t="s">
        <v>70</v>
      </c>
      <c r="B13" s="344"/>
      <c r="C13" s="344"/>
      <c r="D13" s="344"/>
    </row>
    <row r="14" spans="1:5" ht="9" customHeight="1" x14ac:dyDescent="0.2">
      <c r="A14" s="6"/>
      <c r="B14" s="4"/>
      <c r="C14" s="4"/>
      <c r="D14" s="4"/>
    </row>
    <row r="15" spans="1:5" ht="6.95" customHeight="1" x14ac:dyDescent="0.2">
      <c r="A15" s="2"/>
    </row>
    <row r="16" spans="1:5" ht="12" customHeight="1" x14ac:dyDescent="0.2">
      <c r="A16" s="2"/>
    </row>
    <row r="18" spans="1:5" x14ac:dyDescent="0.2">
      <c r="A18" s="345"/>
      <c r="B18" s="345"/>
      <c r="C18" s="345"/>
      <c r="D18" s="345"/>
      <c r="E18" s="345"/>
    </row>
    <row r="20" spans="1:5" x14ac:dyDescent="0.2">
      <c r="B20" s="220"/>
      <c r="C20" s="220"/>
    </row>
    <row r="21" spans="1:5" x14ac:dyDescent="0.2">
      <c r="B21" s="220"/>
      <c r="C21" s="220"/>
    </row>
    <row r="22" spans="1:5" x14ac:dyDescent="0.2">
      <c r="B22" s="220"/>
      <c r="C22" s="220"/>
    </row>
    <row r="23" spans="1:5" x14ac:dyDescent="0.2">
      <c r="B23" s="220"/>
      <c r="C23" s="220"/>
    </row>
    <row r="24" spans="1:5" x14ac:dyDescent="0.2">
      <c r="B24" s="305"/>
      <c r="C24" s="305"/>
    </row>
    <row r="25" spans="1:5" x14ac:dyDescent="0.2">
      <c r="B25" s="305"/>
      <c r="C25" s="305"/>
    </row>
    <row r="26" spans="1:5" x14ac:dyDescent="0.2">
      <c r="B26" s="305"/>
      <c r="C26" s="305"/>
    </row>
    <row r="27" spans="1:5" x14ac:dyDescent="0.2">
      <c r="B27" s="305"/>
      <c r="C27" s="305"/>
    </row>
    <row r="28" spans="1:5" x14ac:dyDescent="0.2">
      <c r="B28" s="305"/>
      <c r="C28" s="305"/>
    </row>
  </sheetData>
  <mergeCells count="10">
    <mergeCell ref="A13:D13"/>
    <mergeCell ref="A18:E18"/>
    <mergeCell ref="A1:D1"/>
    <mergeCell ref="A2:D2"/>
    <mergeCell ref="A3:D3"/>
    <mergeCell ref="A5:A6"/>
    <mergeCell ref="B5:B6"/>
    <mergeCell ref="C5:C6"/>
    <mergeCell ref="D5:D6"/>
    <mergeCell ref="A12:D12"/>
  </mergeCells>
  <phoneticPr fontId="1" type="noConversion"/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7" tint="-0.249977111117893"/>
  </sheetPr>
  <dimension ref="A1:G18"/>
  <sheetViews>
    <sheetView zoomScaleNormal="100" zoomScaleSheetLayoutView="90" workbookViewId="0">
      <selection activeCell="D7" sqref="D7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193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111</v>
      </c>
      <c r="D5" s="347" t="s">
        <v>133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48">
        <v>2018</v>
      </c>
    </row>
    <row r="7" spans="1:6" ht="17.100000000000001" customHeight="1" x14ac:dyDescent="0.2">
      <c r="A7" s="220" t="s">
        <v>185</v>
      </c>
      <c r="B7" s="195">
        <v>30057</v>
      </c>
      <c r="C7" s="220" t="s">
        <v>189</v>
      </c>
      <c r="D7" s="195">
        <v>27652</v>
      </c>
      <c r="E7" s="22"/>
      <c r="F7" s="12"/>
    </row>
    <row r="8" spans="1:6" ht="17.100000000000001" customHeight="1" x14ac:dyDescent="0.2">
      <c r="A8" s="190" t="s">
        <v>186</v>
      </c>
      <c r="B8" s="190">
        <v>30144</v>
      </c>
      <c r="C8" s="190" t="s">
        <v>210</v>
      </c>
      <c r="D8" s="190">
        <v>27732</v>
      </c>
      <c r="E8" s="22"/>
      <c r="F8" s="12"/>
    </row>
    <row r="9" spans="1:6" ht="17.100000000000001" customHeight="1" x14ac:dyDescent="0.2">
      <c r="A9" s="190" t="s">
        <v>187</v>
      </c>
      <c r="B9" s="190">
        <v>30224</v>
      </c>
      <c r="C9" s="190" t="s">
        <v>211</v>
      </c>
      <c r="D9" s="190">
        <v>27806</v>
      </c>
      <c r="E9" s="22"/>
      <c r="F9" s="12"/>
    </row>
    <row r="10" spans="1:6" ht="17.100000000000001" customHeight="1" x14ac:dyDescent="0.2">
      <c r="A10" s="190" t="s">
        <v>188</v>
      </c>
      <c r="B10" s="190">
        <v>30124</v>
      </c>
      <c r="C10" s="190" t="s">
        <v>212</v>
      </c>
      <c r="D10" s="190">
        <v>27714</v>
      </c>
      <c r="E10" s="22"/>
      <c r="F10" s="12"/>
    </row>
    <row r="11" spans="1:6" ht="17.100000000000001" customHeight="1" x14ac:dyDescent="0.2">
      <c r="A11" s="189" t="s">
        <v>189</v>
      </c>
      <c r="B11" s="189">
        <v>30204</v>
      </c>
      <c r="C11" s="189" t="s">
        <v>213</v>
      </c>
      <c r="D11" s="189">
        <v>27788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  <row r="18" spans="1:7" x14ac:dyDescent="0.2">
      <c r="A18" s="311"/>
      <c r="B18" s="311"/>
      <c r="C18" s="311"/>
      <c r="D18" s="311"/>
      <c r="E18" s="311"/>
      <c r="F18" s="311"/>
      <c r="G18" s="311"/>
    </row>
  </sheetData>
  <mergeCells count="9">
    <mergeCell ref="A13:D13"/>
    <mergeCell ref="A1:D1"/>
    <mergeCell ref="A2:D2"/>
    <mergeCell ref="A3:D3"/>
    <mergeCell ref="A5:A6"/>
    <mergeCell ref="B5:B6"/>
    <mergeCell ref="C5:C6"/>
    <mergeCell ref="D5:D6"/>
    <mergeCell ref="A12:D12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S25"/>
  <sheetViews>
    <sheetView zoomScaleNormal="100" zoomScaleSheetLayoutView="100" workbookViewId="0">
      <selection activeCell="A2" sqref="A2:P21"/>
    </sheetView>
  </sheetViews>
  <sheetFormatPr baseColWidth="10" defaultRowHeight="12.75" x14ac:dyDescent="0.2"/>
  <cols>
    <col min="1" max="1" width="8.5703125" style="7" customWidth="1"/>
    <col min="2" max="16" width="6.42578125" style="7" customWidth="1"/>
    <col min="17" max="16384" width="11.42578125" style="7"/>
  </cols>
  <sheetData>
    <row r="1" spans="1:19" x14ac:dyDescent="0.2">
      <c r="A1" s="331"/>
      <c r="B1" s="331"/>
      <c r="C1" s="331"/>
      <c r="D1" s="331"/>
      <c r="E1" s="331"/>
      <c r="F1" s="331"/>
      <c r="G1" s="331"/>
    </row>
    <row r="2" spans="1:19" ht="12" customHeight="1" x14ac:dyDescent="0.2">
      <c r="A2" s="324" t="s">
        <v>201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19" ht="10.5" customHeight="1" x14ac:dyDescent="0.2">
      <c r="A3" s="346" t="s">
        <v>12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</row>
    <row r="4" spans="1:19" ht="6" customHeight="1" x14ac:dyDescent="0.2">
      <c r="A4" s="38"/>
      <c r="B4" s="38"/>
      <c r="C4" s="38"/>
      <c r="D4" s="38"/>
      <c r="E4" s="38"/>
      <c r="F4" s="38"/>
      <c r="G4" s="38"/>
    </row>
    <row r="5" spans="1:19" ht="29.25" customHeight="1" x14ac:dyDescent="0.2">
      <c r="A5" s="354" t="s">
        <v>63</v>
      </c>
      <c r="B5" s="352" t="s">
        <v>54</v>
      </c>
      <c r="C5" s="352"/>
      <c r="D5" s="353"/>
      <c r="E5" s="352" t="s">
        <v>55</v>
      </c>
      <c r="F5" s="352"/>
      <c r="G5" s="353"/>
      <c r="H5" s="352" t="s">
        <v>56</v>
      </c>
      <c r="I5" s="352"/>
      <c r="J5" s="353"/>
      <c r="K5" s="352" t="s">
        <v>52</v>
      </c>
      <c r="L5" s="352"/>
      <c r="M5" s="353"/>
      <c r="N5" s="352" t="s">
        <v>53</v>
      </c>
      <c r="O5" s="352"/>
      <c r="P5" s="353"/>
    </row>
    <row r="6" spans="1:19" ht="15" customHeight="1" x14ac:dyDescent="0.2">
      <c r="A6" s="355"/>
      <c r="B6" s="73" t="s">
        <v>182</v>
      </c>
      <c r="C6" s="73" t="s">
        <v>183</v>
      </c>
      <c r="D6" s="51" t="s">
        <v>14</v>
      </c>
      <c r="E6" s="73" t="s">
        <v>182</v>
      </c>
      <c r="F6" s="73" t="s">
        <v>183</v>
      </c>
      <c r="G6" s="51" t="s">
        <v>14</v>
      </c>
      <c r="H6" s="73" t="s">
        <v>182</v>
      </c>
      <c r="I6" s="73" t="s">
        <v>183</v>
      </c>
      <c r="J6" s="51" t="s">
        <v>14</v>
      </c>
      <c r="K6" s="73" t="s">
        <v>182</v>
      </c>
      <c r="L6" s="73" t="s">
        <v>183</v>
      </c>
      <c r="M6" s="51" t="s">
        <v>14</v>
      </c>
      <c r="N6" s="73" t="s">
        <v>182</v>
      </c>
      <c r="O6" s="73" t="s">
        <v>183</v>
      </c>
      <c r="P6" s="50" t="s">
        <v>14</v>
      </c>
    </row>
    <row r="7" spans="1:19" ht="17.100000000000001" customHeight="1" x14ac:dyDescent="0.2">
      <c r="A7" s="18" t="s">
        <v>0</v>
      </c>
      <c r="B7" s="13">
        <v>63239.830999999998</v>
      </c>
      <c r="C7" s="13">
        <v>62234.523999999998</v>
      </c>
      <c r="D7" s="23">
        <f>((C7/B7)-1)*100</f>
        <v>-1.5896737611458822</v>
      </c>
      <c r="E7" s="13">
        <v>2171.5100000000002</v>
      </c>
      <c r="F7" s="13">
        <v>2146.5430000000001</v>
      </c>
      <c r="G7" s="23">
        <f>((F7/E7)-1)*100</f>
        <v>-1.1497529368964532</v>
      </c>
      <c r="H7" s="13">
        <v>299.64699999999999</v>
      </c>
      <c r="I7" s="13">
        <v>323.15800000000002</v>
      </c>
      <c r="J7" s="23">
        <f>((I7/H7)-1)*100</f>
        <v>7.8462324001241646</v>
      </c>
      <c r="K7" s="13">
        <v>191.71</v>
      </c>
      <c r="L7" s="13">
        <v>276.16800000000001</v>
      </c>
      <c r="M7" s="23">
        <f>((L7/K7)-1)*100</f>
        <v>44.05508319858118</v>
      </c>
      <c r="N7" s="13">
        <v>98.296857142857149</v>
      </c>
      <c r="O7" s="13">
        <v>109.45099999999999</v>
      </c>
      <c r="P7" s="23">
        <f>((O7/N7)-1)*100</f>
        <v>11.347405381366627</v>
      </c>
      <c r="R7" s="295"/>
    </row>
    <row r="8" spans="1:19" ht="17.100000000000001" customHeight="1" x14ac:dyDescent="0.2">
      <c r="A8" s="18" t="s">
        <v>1</v>
      </c>
      <c r="B8" s="13">
        <v>56892.826999999997</v>
      </c>
      <c r="C8" s="13">
        <v>57769.822</v>
      </c>
      <c r="D8" s="23">
        <f>((C8/B8)-1)*100</f>
        <v>1.5414860646668194</v>
      </c>
      <c r="E8" s="13">
        <v>2178.1559999999999</v>
      </c>
      <c r="F8" s="13">
        <v>2356.7190000000001</v>
      </c>
      <c r="G8" s="23">
        <f>((F8/E8)-1)*100</f>
        <v>8.1978976712411722</v>
      </c>
      <c r="H8" s="13">
        <v>369.87299999999999</v>
      </c>
      <c r="I8" s="13">
        <v>532.58199999999999</v>
      </c>
      <c r="J8" s="23">
        <f>((I8/H8)-1)*100</f>
        <v>43.990504848961677</v>
      </c>
      <c r="K8" s="13">
        <v>134.74299999999999</v>
      </c>
      <c r="L8" s="13">
        <v>263.84500000000003</v>
      </c>
      <c r="M8" s="23">
        <f>((L8/K8)-1)*100</f>
        <v>95.813511648100473</v>
      </c>
      <c r="N8" s="13">
        <v>88.744</v>
      </c>
      <c r="O8" s="13">
        <v>127.65600000000001</v>
      </c>
      <c r="P8" s="23">
        <f>((O8/N8)-1)*100</f>
        <v>43.847471378346704</v>
      </c>
      <c r="S8" s="306"/>
    </row>
    <row r="9" spans="1:19" ht="17.100000000000001" customHeight="1" x14ac:dyDescent="0.2">
      <c r="A9" s="18" t="s">
        <v>2</v>
      </c>
      <c r="B9" s="13">
        <v>65217.472999999998</v>
      </c>
      <c r="C9" s="13">
        <v>64579.207999999999</v>
      </c>
      <c r="D9" s="23">
        <f>((C9/B9)-1)*100</f>
        <v>-0.978671774050488</v>
      </c>
      <c r="E9" s="13">
        <v>2287.0720000000001</v>
      </c>
      <c r="F9" s="13">
        <v>2272.17</v>
      </c>
      <c r="G9" s="23">
        <f>((F9/E9)-1)*100</f>
        <v>-0.65157546417428103</v>
      </c>
      <c r="H9" s="13">
        <v>491.57400000000001</v>
      </c>
      <c r="I9" s="13">
        <v>504.26319999999998</v>
      </c>
      <c r="J9" s="23">
        <f>((I9/H9)-1)*100</f>
        <v>2.5813407543930245</v>
      </c>
      <c r="K9" s="13">
        <v>253.20099999999999</v>
      </c>
      <c r="L9" s="13">
        <v>251.006</v>
      </c>
      <c r="M9" s="23">
        <f>((L9/K9)-1)*100</f>
        <v>-0.86690020971480486</v>
      </c>
      <c r="N9" s="13">
        <v>102.693</v>
      </c>
      <c r="O9" s="13">
        <v>134.80199999999999</v>
      </c>
      <c r="P9" s="23">
        <f>((O9/N9)-1)*100</f>
        <v>31.266980222605234</v>
      </c>
    </row>
    <row r="10" spans="1:19" ht="17.100000000000001" customHeight="1" x14ac:dyDescent="0.2">
      <c r="A10" s="18" t="s">
        <v>3</v>
      </c>
      <c r="B10" s="13">
        <v>65948.100000000006</v>
      </c>
      <c r="C10" s="13">
        <v>65987.337</v>
      </c>
      <c r="D10" s="23">
        <f>((C10/B10)-1)*100</f>
        <v>5.9496786109058952E-2</v>
      </c>
      <c r="E10" s="13">
        <v>1937.2450000000003</v>
      </c>
      <c r="F10" s="13">
        <v>1981.8710000000001</v>
      </c>
      <c r="G10" s="23">
        <f>((F10/E10)-1)*100</f>
        <v>2.3035806002854375</v>
      </c>
      <c r="H10" s="13">
        <v>571.24400000000003</v>
      </c>
      <c r="I10" s="13">
        <v>466.86200000000002</v>
      </c>
      <c r="J10" s="23">
        <f>((I10/H10)-1)*100</f>
        <v>-18.27275209892796</v>
      </c>
      <c r="K10" s="13">
        <v>205.779</v>
      </c>
      <c r="L10" s="13">
        <v>247.285</v>
      </c>
      <c r="M10" s="23">
        <f>((L10/K10)-1)*100</f>
        <v>20.170182574509553</v>
      </c>
      <c r="N10" s="13">
        <v>98.316999999999993</v>
      </c>
      <c r="O10" s="13">
        <v>124.459</v>
      </c>
      <c r="P10" s="23">
        <f>((O10/N10)-1)*100</f>
        <v>26.589501306996777</v>
      </c>
    </row>
    <row r="11" spans="1:19" ht="17.100000000000001" customHeight="1" x14ac:dyDescent="0.2">
      <c r="A11" s="21" t="s">
        <v>4</v>
      </c>
      <c r="B11" s="13">
        <v>65900</v>
      </c>
      <c r="C11" s="13">
        <v>66568.192999999999</v>
      </c>
      <c r="D11" s="23">
        <f>((C11/B11)-1)*100</f>
        <v>1.0139499241274663</v>
      </c>
      <c r="E11" s="13">
        <v>2158.605</v>
      </c>
      <c r="F11" s="13">
        <v>2152.4609999999998</v>
      </c>
      <c r="G11" s="23">
        <f>((F11/E11)-1)*100</f>
        <v>-0.28462826686680431</v>
      </c>
      <c r="H11" s="13">
        <v>604.44200000000001</v>
      </c>
      <c r="I11" s="13">
        <v>607.45600000000002</v>
      </c>
      <c r="J11" s="23">
        <f>((I11/H11)-1)*100</f>
        <v>0.49864172244813432</v>
      </c>
      <c r="K11" s="13">
        <v>375.68700000000001</v>
      </c>
      <c r="L11" s="13">
        <v>348.50200000000001</v>
      </c>
      <c r="M11" s="23">
        <f>((L11/K11)-1)*100</f>
        <v>-7.2360768405614229</v>
      </c>
      <c r="N11" s="13">
        <v>100.88200000000001</v>
      </c>
      <c r="O11" s="13">
        <v>122.85299999999999</v>
      </c>
      <c r="P11" s="23">
        <f>((O11/N11)-1)*100</f>
        <v>21.778910013679329</v>
      </c>
    </row>
    <row r="12" spans="1:19" ht="17.100000000000001" customHeight="1" x14ac:dyDescent="0.2">
      <c r="A12" s="21" t="s">
        <v>5</v>
      </c>
      <c r="B12" s="13">
        <v>67800</v>
      </c>
      <c r="C12" s="13"/>
      <c r="D12" s="23"/>
      <c r="E12" s="13">
        <v>2040.0229999999999</v>
      </c>
      <c r="F12" s="13"/>
      <c r="G12" s="23"/>
      <c r="H12" s="13">
        <v>626.62900000000002</v>
      </c>
      <c r="I12" s="13"/>
      <c r="J12" s="23"/>
      <c r="K12" s="13">
        <v>439.90199999999999</v>
      </c>
      <c r="L12" s="13"/>
      <c r="M12" s="23"/>
      <c r="N12" s="13">
        <v>98.816999999999993</v>
      </c>
      <c r="O12" s="13"/>
      <c r="P12" s="23"/>
    </row>
    <row r="13" spans="1:19" ht="17.100000000000001" customHeight="1" x14ac:dyDescent="0.2">
      <c r="A13" s="21" t="s">
        <v>6</v>
      </c>
      <c r="B13" s="13">
        <v>66069.452999999994</v>
      </c>
      <c r="C13" s="13"/>
      <c r="D13" s="23"/>
      <c r="E13" s="13">
        <v>1847.308</v>
      </c>
      <c r="F13" s="13"/>
      <c r="G13" s="23"/>
      <c r="H13" s="13">
        <v>618.64599999999996</v>
      </c>
      <c r="I13" s="13"/>
      <c r="J13" s="23"/>
      <c r="K13" s="13">
        <v>537.29499999999996</v>
      </c>
      <c r="L13" s="13"/>
      <c r="M13" s="23"/>
      <c r="N13" s="13">
        <v>102.48100000000001</v>
      </c>
      <c r="O13" s="13"/>
      <c r="P13" s="23"/>
    </row>
    <row r="14" spans="1:19" ht="17.100000000000001" customHeight="1" x14ac:dyDescent="0.2">
      <c r="A14" s="21" t="s">
        <v>7</v>
      </c>
      <c r="B14" s="13">
        <v>67334.486000000004</v>
      </c>
      <c r="C14" s="13"/>
      <c r="D14" s="23"/>
      <c r="E14" s="13">
        <v>2090.3105999999998</v>
      </c>
      <c r="F14" s="13"/>
      <c r="G14" s="23"/>
      <c r="H14" s="13">
        <v>699.529</v>
      </c>
      <c r="I14" s="13"/>
      <c r="J14" s="23"/>
      <c r="K14" s="13">
        <v>504.37979999999999</v>
      </c>
      <c r="L14" s="13"/>
      <c r="M14" s="23"/>
      <c r="N14" s="13">
        <v>105.2287</v>
      </c>
      <c r="O14" s="13"/>
      <c r="P14" s="23"/>
    </row>
    <row r="15" spans="1:19" ht="17.100000000000001" customHeight="1" x14ac:dyDescent="0.2">
      <c r="A15" s="21" t="s">
        <v>8</v>
      </c>
      <c r="B15" s="13">
        <v>65163.803500000002</v>
      </c>
      <c r="C15" s="13"/>
      <c r="D15" s="23"/>
      <c r="E15" s="13">
        <v>1971.7260000000001</v>
      </c>
      <c r="F15" s="13"/>
      <c r="G15" s="23"/>
      <c r="H15" s="13">
        <v>765.71299999999997</v>
      </c>
      <c r="I15" s="13"/>
      <c r="J15" s="23"/>
      <c r="K15" s="13">
        <v>676.803</v>
      </c>
      <c r="L15" s="13"/>
      <c r="M15" s="23"/>
      <c r="N15" s="13">
        <v>104.10469999999999</v>
      </c>
      <c r="O15" s="13"/>
      <c r="P15" s="23"/>
    </row>
    <row r="16" spans="1:19" ht="17.100000000000001" customHeight="1" x14ac:dyDescent="0.2">
      <c r="A16" s="21" t="s">
        <v>9</v>
      </c>
      <c r="B16" s="13">
        <v>66209.620999999999</v>
      </c>
      <c r="C16" s="13"/>
      <c r="D16" s="23"/>
      <c r="E16" s="13">
        <v>2288.4870000000001</v>
      </c>
      <c r="F16" s="13"/>
      <c r="G16" s="23"/>
      <c r="H16" s="13">
        <v>706.08857</v>
      </c>
      <c r="I16" s="13"/>
      <c r="J16" s="23"/>
      <c r="K16" s="13">
        <v>367.20692100000002</v>
      </c>
      <c r="L16" s="13"/>
      <c r="M16" s="23"/>
      <c r="N16" s="13">
        <v>108.84200000000001</v>
      </c>
      <c r="O16" s="13"/>
      <c r="P16" s="23"/>
    </row>
    <row r="17" spans="1:16" ht="17.100000000000001" customHeight="1" x14ac:dyDescent="0.2">
      <c r="A17" s="21" t="s">
        <v>10</v>
      </c>
      <c r="B17" s="13">
        <v>66742.554000000004</v>
      </c>
      <c r="C17" s="13"/>
      <c r="D17" s="23"/>
      <c r="E17" s="13">
        <v>2005.8589999999999</v>
      </c>
      <c r="F17" s="13"/>
      <c r="G17" s="23"/>
      <c r="H17" s="13">
        <v>604.13800000000003</v>
      </c>
      <c r="I17" s="13"/>
      <c r="J17" s="23"/>
      <c r="K17" s="13">
        <v>263.26499999999999</v>
      </c>
      <c r="L17" s="13"/>
      <c r="M17" s="23"/>
      <c r="N17" s="13">
        <v>113.946</v>
      </c>
      <c r="O17" s="13"/>
      <c r="P17" s="23"/>
    </row>
    <row r="18" spans="1:16" ht="17.100000000000001" customHeight="1" x14ac:dyDescent="0.2">
      <c r="A18" s="21" t="s">
        <v>11</v>
      </c>
      <c r="B18" s="19">
        <v>64920.93</v>
      </c>
      <c r="C18" s="19"/>
      <c r="D18" s="23"/>
      <c r="E18" s="19">
        <v>2235.33</v>
      </c>
      <c r="F18" s="19"/>
      <c r="G18" s="23"/>
      <c r="H18" s="19">
        <v>483.51799999999997</v>
      </c>
      <c r="I18" s="19"/>
      <c r="J18" s="23"/>
      <c r="K18" s="19">
        <v>225.65199999999999</v>
      </c>
      <c r="L18" s="19"/>
      <c r="M18" s="23"/>
      <c r="N18" s="19">
        <v>113.407</v>
      </c>
      <c r="O18" s="13"/>
      <c r="P18" s="23"/>
    </row>
    <row r="19" spans="1:16" ht="17.100000000000001" customHeight="1" x14ac:dyDescent="0.2">
      <c r="A19" s="91" t="s">
        <v>196</v>
      </c>
      <c r="B19" s="52">
        <f>SUM(B7:B11)</f>
        <v>317198.23100000003</v>
      </c>
      <c r="C19" s="53">
        <f>SUM(C7:C18)</f>
        <v>317139.08400000003</v>
      </c>
      <c r="D19" s="204">
        <f>((C19/B19)-1)*100</f>
        <v>-1.8646699199276195E-2</v>
      </c>
      <c r="E19" s="52">
        <f>SUM(E7:E11)</f>
        <v>10732.588</v>
      </c>
      <c r="F19" s="53">
        <f>SUM(F7:F18)</f>
        <v>10909.763999999999</v>
      </c>
      <c r="G19" s="204">
        <f>((F19/E19)-1)*100</f>
        <v>1.6508227093036565</v>
      </c>
      <c r="H19" s="52">
        <f>SUM(H7:H11)</f>
        <v>2336.7800000000002</v>
      </c>
      <c r="I19" s="53">
        <f>SUM(I7:I18)</f>
        <v>2434.3212000000003</v>
      </c>
      <c r="J19" s="204">
        <f>((I19/H19)-1)*100</f>
        <v>4.1741712955434496</v>
      </c>
      <c r="K19" s="52">
        <f>SUM(K7:K11)</f>
        <v>1161.1199999999999</v>
      </c>
      <c r="L19" s="53">
        <f>SUM(L7:L18)</f>
        <v>1386.806</v>
      </c>
      <c r="M19" s="204">
        <f>((L19/K19)-1)*100</f>
        <v>19.436922970924631</v>
      </c>
      <c r="N19" s="52">
        <f>SUM(N7:N11)</f>
        <v>488.93285714285713</v>
      </c>
      <c r="O19" s="53">
        <f>SUM(O7:O18)</f>
        <v>619.221</v>
      </c>
      <c r="P19" s="204">
        <f>((O19/N19)-1)*100</f>
        <v>26.647450862373745</v>
      </c>
    </row>
    <row r="20" spans="1:16" s="3" customFormat="1" ht="9" customHeight="1" x14ac:dyDescent="0.2">
      <c r="A20" s="351" t="s">
        <v>67</v>
      </c>
      <c r="B20" s="351"/>
      <c r="C20" s="8"/>
      <c r="D20" s="8"/>
      <c r="E20" s="8"/>
      <c r="F20" s="8"/>
      <c r="G20" s="8"/>
      <c r="H20" s="8"/>
      <c r="I20" s="8"/>
      <c r="J20" s="8"/>
    </row>
    <row r="21" spans="1:16" ht="9" customHeight="1" x14ac:dyDescent="0.2">
      <c r="A21" s="344" t="s">
        <v>24</v>
      </c>
      <c r="B21" s="344"/>
      <c r="C21" s="344"/>
      <c r="D21" s="344"/>
      <c r="E21" s="344"/>
      <c r="F21" s="344"/>
      <c r="G21" s="344"/>
      <c r="H21" s="13"/>
      <c r="I21" s="13"/>
      <c r="K21" s="13"/>
      <c r="L21" s="13"/>
      <c r="O21" s="13"/>
    </row>
    <row r="22" spans="1:16" ht="8.1" customHeight="1" x14ac:dyDescent="0.2">
      <c r="A22" s="2"/>
    </row>
    <row r="23" spans="1:16" ht="8.1" customHeight="1" x14ac:dyDescent="0.2">
      <c r="A23" s="2"/>
    </row>
    <row r="24" spans="1:16" x14ac:dyDescent="0.2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6" x14ac:dyDescent="0.2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</sheetData>
  <mergeCells count="11">
    <mergeCell ref="A1:G1"/>
    <mergeCell ref="A5:A6"/>
    <mergeCell ref="B5:D5"/>
    <mergeCell ref="E5:G5"/>
    <mergeCell ref="H5:J5"/>
    <mergeCell ref="A20:B20"/>
    <mergeCell ref="A2:P2"/>
    <mergeCell ref="A3:P3"/>
    <mergeCell ref="A21:G21"/>
    <mergeCell ref="K5:M5"/>
    <mergeCell ref="N5:P5"/>
  </mergeCells>
  <printOptions horizontalCentered="1" verticalCentered="1"/>
  <pageMargins left="0" right="0" top="0.98425196850393704" bottom="0.98425196850393704" header="0" footer="0"/>
  <pageSetup paperSize="9" scale="98" orientation="portrait" r:id="rId1"/>
  <headerFooter alignWithMargins="0"/>
  <ignoredErrors>
    <ignoredError sqref="O19 G19 J19 M19 D19 C19 L19 I19 F19 B19 H19 K19 N19 E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5"/>
  </sheetPr>
  <dimension ref="A1:I34"/>
  <sheetViews>
    <sheetView showGridLines="0" zoomScaleNormal="100" zoomScaleSheetLayoutView="100" workbookViewId="0">
      <selection activeCell="B23" sqref="B23"/>
    </sheetView>
  </sheetViews>
  <sheetFormatPr baseColWidth="10" defaultRowHeight="12.75" x14ac:dyDescent="0.2"/>
  <cols>
    <col min="1" max="3" width="13" style="3" customWidth="1"/>
    <col min="4" max="8" width="12.140625" style="3" customWidth="1"/>
    <col min="9" max="16384" width="11.42578125" style="3"/>
  </cols>
  <sheetData>
    <row r="1" spans="1:9" ht="6" customHeight="1" x14ac:dyDescent="0.2">
      <c r="C1" s="3" t="s">
        <v>106</v>
      </c>
    </row>
    <row r="2" spans="1:9" ht="4.5" customHeight="1" x14ac:dyDescent="0.2">
      <c r="A2" s="331"/>
      <c r="B2" s="331"/>
      <c r="C2" s="331"/>
      <c r="D2" s="202"/>
      <c r="E2" s="202"/>
    </row>
    <row r="3" spans="1:9" ht="17.25" customHeight="1" x14ac:dyDescent="0.2">
      <c r="A3" s="324" t="s">
        <v>202</v>
      </c>
      <c r="B3" s="324"/>
      <c r="C3" s="324"/>
      <c r="D3" s="324"/>
      <c r="E3" s="324"/>
      <c r="F3" s="324"/>
      <c r="G3" s="324"/>
      <c r="H3" s="324"/>
    </row>
    <row r="4" spans="1:9" ht="10.5" customHeight="1" x14ac:dyDescent="0.2">
      <c r="A4" s="346" t="s">
        <v>49</v>
      </c>
      <c r="B4" s="346"/>
      <c r="C4" s="346"/>
      <c r="D4" s="346"/>
      <c r="E4" s="346"/>
      <c r="F4" s="346"/>
      <c r="G4" s="346"/>
      <c r="H4" s="346"/>
    </row>
    <row r="5" spans="1:9" ht="5.25" customHeight="1" x14ac:dyDescent="0.2">
      <c r="A5" s="5"/>
      <c r="B5" s="5"/>
      <c r="C5" s="5"/>
      <c r="D5" s="5"/>
      <c r="E5" s="5"/>
      <c r="F5" s="9"/>
      <c r="G5" s="9"/>
      <c r="H5" s="9"/>
    </row>
    <row r="6" spans="1:9" ht="37.5" customHeight="1" x14ac:dyDescent="0.2">
      <c r="A6" s="358" t="s">
        <v>21</v>
      </c>
      <c r="B6" s="333" t="s">
        <v>129</v>
      </c>
      <c r="C6" s="335"/>
      <c r="D6" s="356" t="s">
        <v>51</v>
      </c>
      <c r="E6" s="356" t="s">
        <v>105</v>
      </c>
      <c r="F6" s="356" t="s">
        <v>57</v>
      </c>
      <c r="G6" s="356" t="s">
        <v>52</v>
      </c>
      <c r="H6" s="356" t="s">
        <v>53</v>
      </c>
    </row>
    <row r="7" spans="1:9" ht="21" customHeight="1" x14ac:dyDescent="0.2">
      <c r="A7" s="358"/>
      <c r="B7" s="203" t="s">
        <v>112</v>
      </c>
      <c r="C7" s="200" t="s">
        <v>113</v>
      </c>
      <c r="D7" s="357"/>
      <c r="E7" s="357"/>
      <c r="F7" s="357"/>
      <c r="G7" s="357"/>
      <c r="H7" s="357"/>
    </row>
    <row r="8" spans="1:9" ht="17.100000000000001" customHeight="1" x14ac:dyDescent="0.2">
      <c r="A8" s="102" t="s">
        <v>22</v>
      </c>
      <c r="B8" s="296">
        <f t="shared" ref="B8:H8" si="0">SUM(B9:B32)</f>
        <v>383050</v>
      </c>
      <c r="C8" s="296">
        <f t="shared" si="0"/>
        <v>8500</v>
      </c>
      <c r="D8" s="296">
        <f t="shared" si="0"/>
        <v>66568193</v>
      </c>
      <c r="E8" s="296">
        <f t="shared" si="0"/>
        <v>2152461</v>
      </c>
      <c r="F8" s="296">
        <f t="shared" si="0"/>
        <v>607456</v>
      </c>
      <c r="G8" s="296">
        <f>SUM(G9:G32)</f>
        <v>348502</v>
      </c>
      <c r="H8" s="296">
        <f t="shared" si="0"/>
        <v>122853</v>
      </c>
      <c r="I8" s="296"/>
    </row>
    <row r="9" spans="1:9" ht="17.100000000000001" customHeight="1" x14ac:dyDescent="0.2">
      <c r="A9" s="106" t="s">
        <v>25</v>
      </c>
      <c r="B9" s="19">
        <v>0</v>
      </c>
      <c r="C9" s="19">
        <v>0</v>
      </c>
      <c r="D9" s="19">
        <v>0</v>
      </c>
      <c r="E9" s="109">
        <v>0</v>
      </c>
      <c r="F9" s="19">
        <v>2565</v>
      </c>
      <c r="G9" s="145">
        <v>965</v>
      </c>
      <c r="H9" s="145">
        <v>0</v>
      </c>
      <c r="I9" s="218"/>
    </row>
    <row r="10" spans="1:9" ht="17.100000000000001" customHeight="1" x14ac:dyDescent="0.2">
      <c r="A10" s="107" t="s">
        <v>26</v>
      </c>
      <c r="B10" s="19">
        <v>29901</v>
      </c>
      <c r="C10" s="19">
        <v>0</v>
      </c>
      <c r="D10" s="19">
        <v>1301902</v>
      </c>
      <c r="E10" s="109">
        <v>820</v>
      </c>
      <c r="F10" s="19">
        <v>11209</v>
      </c>
      <c r="G10" s="145">
        <v>520</v>
      </c>
      <c r="H10" s="145">
        <v>0</v>
      </c>
      <c r="I10" s="218"/>
    </row>
    <row r="11" spans="1:9" ht="17.100000000000001" customHeight="1" x14ac:dyDescent="0.2">
      <c r="A11" s="107" t="s">
        <v>27</v>
      </c>
      <c r="B11" s="19">
        <v>0</v>
      </c>
      <c r="C11" s="19">
        <v>0</v>
      </c>
      <c r="D11" s="19">
        <v>0</v>
      </c>
      <c r="E11" s="109">
        <v>0</v>
      </c>
      <c r="F11" s="19">
        <v>17738</v>
      </c>
      <c r="G11" s="145">
        <v>371</v>
      </c>
      <c r="H11" s="145">
        <v>0</v>
      </c>
      <c r="I11" s="218"/>
    </row>
    <row r="12" spans="1:9" ht="17.100000000000001" customHeight="1" x14ac:dyDescent="0.2">
      <c r="A12" s="107" t="s">
        <v>28</v>
      </c>
      <c r="B12" s="19">
        <v>0</v>
      </c>
      <c r="C12" s="19">
        <v>0</v>
      </c>
      <c r="D12" s="19">
        <v>7585213</v>
      </c>
      <c r="E12" s="109">
        <v>126517</v>
      </c>
      <c r="F12" s="19">
        <v>40856</v>
      </c>
      <c r="G12" s="145">
        <v>3893</v>
      </c>
      <c r="H12" s="145">
        <v>2499</v>
      </c>
      <c r="I12" s="218"/>
    </row>
    <row r="13" spans="1:9" ht="17.100000000000001" customHeight="1" x14ac:dyDescent="0.2">
      <c r="A13" s="107" t="s">
        <v>29</v>
      </c>
      <c r="B13" s="19">
        <v>0</v>
      </c>
      <c r="C13" s="19">
        <v>0</v>
      </c>
      <c r="D13" s="19">
        <v>9648</v>
      </c>
      <c r="E13" s="109">
        <v>4094</v>
      </c>
      <c r="F13" s="19">
        <v>89959</v>
      </c>
      <c r="G13" s="145">
        <v>371</v>
      </c>
      <c r="H13" s="145">
        <v>0</v>
      </c>
      <c r="I13" s="218"/>
    </row>
    <row r="14" spans="1:9" ht="17.100000000000001" customHeight="1" x14ac:dyDescent="0.2">
      <c r="A14" s="107" t="s">
        <v>30</v>
      </c>
      <c r="B14" s="19">
        <v>0</v>
      </c>
      <c r="C14" s="19">
        <v>0</v>
      </c>
      <c r="D14" s="19">
        <v>0</v>
      </c>
      <c r="E14" s="109">
        <v>1365</v>
      </c>
      <c r="F14" s="19">
        <v>5224</v>
      </c>
      <c r="G14" s="145">
        <v>233</v>
      </c>
      <c r="H14" s="145">
        <v>0</v>
      </c>
      <c r="I14" s="218"/>
    </row>
    <row r="15" spans="1:9" ht="17.100000000000001" customHeight="1" x14ac:dyDescent="0.2">
      <c r="A15" s="107" t="s">
        <v>31</v>
      </c>
      <c r="B15" s="19">
        <v>0</v>
      </c>
      <c r="C15" s="19">
        <v>0</v>
      </c>
      <c r="D15" s="19">
        <v>117694</v>
      </c>
      <c r="E15" s="109">
        <v>1580</v>
      </c>
      <c r="F15" s="19">
        <v>77724</v>
      </c>
      <c r="G15" s="145">
        <v>2394</v>
      </c>
      <c r="H15" s="145">
        <v>1250</v>
      </c>
      <c r="I15" s="218"/>
    </row>
    <row r="16" spans="1:9" ht="17.100000000000001" customHeight="1" x14ac:dyDescent="0.2">
      <c r="A16" s="107" t="s">
        <v>32</v>
      </c>
      <c r="B16" s="19">
        <v>0</v>
      </c>
      <c r="C16" s="19">
        <v>0</v>
      </c>
      <c r="D16" s="19">
        <v>0</v>
      </c>
      <c r="E16" s="109">
        <v>0</v>
      </c>
      <c r="F16" s="19">
        <v>27921</v>
      </c>
      <c r="G16" s="145">
        <v>1559</v>
      </c>
      <c r="H16" s="145">
        <v>0</v>
      </c>
      <c r="I16" s="218"/>
    </row>
    <row r="17" spans="1:9" ht="17.100000000000001" customHeight="1" x14ac:dyDescent="0.2">
      <c r="A17" s="107" t="s">
        <v>33</v>
      </c>
      <c r="B17" s="19">
        <v>0</v>
      </c>
      <c r="C17" s="19">
        <v>0</v>
      </c>
      <c r="D17" s="19">
        <v>0</v>
      </c>
      <c r="E17" s="109">
        <v>0</v>
      </c>
      <c r="F17" s="19">
        <v>44493</v>
      </c>
      <c r="G17" s="145">
        <v>2132</v>
      </c>
      <c r="H17" s="145">
        <v>0</v>
      </c>
      <c r="I17" s="218"/>
    </row>
    <row r="18" spans="1:9" ht="17.100000000000001" customHeight="1" x14ac:dyDescent="0.2">
      <c r="A18" s="107" t="s">
        <v>34</v>
      </c>
      <c r="B18" s="19">
        <v>79561</v>
      </c>
      <c r="C18" s="19">
        <v>0</v>
      </c>
      <c r="D18" s="19">
        <v>43344</v>
      </c>
      <c r="E18" s="109">
        <v>911098</v>
      </c>
      <c r="F18" s="19">
        <v>1741</v>
      </c>
      <c r="G18" s="145">
        <v>74</v>
      </c>
      <c r="H18" s="145">
        <v>8471</v>
      </c>
      <c r="I18" s="218"/>
    </row>
    <row r="19" spans="1:9" ht="17.100000000000001" customHeight="1" x14ac:dyDescent="0.2">
      <c r="A19" s="107" t="s">
        <v>35</v>
      </c>
      <c r="B19" s="19">
        <v>0</v>
      </c>
      <c r="C19" s="19">
        <v>0</v>
      </c>
      <c r="D19" s="19">
        <v>16337</v>
      </c>
      <c r="E19" s="109">
        <v>15557</v>
      </c>
      <c r="F19" s="19">
        <v>82893</v>
      </c>
      <c r="G19" s="145">
        <v>2057</v>
      </c>
      <c r="H19" s="145">
        <v>0</v>
      </c>
      <c r="I19" s="218"/>
    </row>
    <row r="20" spans="1:9" ht="17.100000000000001" customHeight="1" x14ac:dyDescent="0.2">
      <c r="A20" s="107" t="s">
        <v>36</v>
      </c>
      <c r="B20" s="19">
        <v>168835</v>
      </c>
      <c r="C20" s="19">
        <v>0</v>
      </c>
      <c r="D20" s="19">
        <v>14100214</v>
      </c>
      <c r="E20" s="109">
        <v>362950</v>
      </c>
      <c r="F20" s="19">
        <v>1259</v>
      </c>
      <c r="G20" s="145">
        <v>7084</v>
      </c>
      <c r="H20" s="145">
        <v>19368</v>
      </c>
      <c r="I20" s="218"/>
    </row>
    <row r="21" spans="1:9" ht="17.100000000000001" customHeight="1" x14ac:dyDescent="0.2">
      <c r="A21" s="107" t="s">
        <v>37</v>
      </c>
      <c r="B21" s="19">
        <v>0</v>
      </c>
      <c r="C21" s="19">
        <v>0</v>
      </c>
      <c r="D21" s="19">
        <v>1233930</v>
      </c>
      <c r="E21" s="109">
        <v>29340</v>
      </c>
      <c r="F21" s="19">
        <v>1197</v>
      </c>
      <c r="G21" s="145">
        <v>3923</v>
      </c>
      <c r="H21" s="145">
        <v>0</v>
      </c>
      <c r="I21" s="218"/>
    </row>
    <row r="22" spans="1:9" ht="17.100000000000001" customHeight="1" x14ac:dyDescent="0.2">
      <c r="A22" s="107" t="s">
        <v>62</v>
      </c>
      <c r="B22" s="19">
        <v>104753</v>
      </c>
      <c r="C22" s="19">
        <v>8500</v>
      </c>
      <c r="D22" s="19">
        <v>37021406</v>
      </c>
      <c r="E22" s="109">
        <v>584805</v>
      </c>
      <c r="F22" s="19">
        <v>95867</v>
      </c>
      <c r="G22" s="109">
        <v>314455</v>
      </c>
      <c r="H22" s="109">
        <v>91265</v>
      </c>
      <c r="I22" s="218"/>
    </row>
    <row r="23" spans="1:9" ht="17.100000000000001" customHeight="1" x14ac:dyDescent="0.2">
      <c r="A23" s="107" t="s">
        <v>38</v>
      </c>
      <c r="B23" s="19">
        <v>0</v>
      </c>
      <c r="C23" s="19">
        <v>0</v>
      </c>
      <c r="D23" s="19">
        <v>1077798</v>
      </c>
      <c r="E23" s="109">
        <v>16512</v>
      </c>
      <c r="F23" s="19">
        <v>3964</v>
      </c>
      <c r="G23" s="109">
        <v>297</v>
      </c>
      <c r="H23" s="109">
        <v>0</v>
      </c>
      <c r="I23" s="218"/>
    </row>
    <row r="24" spans="1:9" ht="17.100000000000001" customHeight="1" x14ac:dyDescent="0.2">
      <c r="A24" s="107" t="s">
        <v>39</v>
      </c>
      <c r="B24" s="19">
        <v>0</v>
      </c>
      <c r="C24" s="19">
        <v>0</v>
      </c>
      <c r="D24" s="19">
        <v>929210</v>
      </c>
      <c r="E24" s="109">
        <v>0</v>
      </c>
      <c r="F24" s="19">
        <v>11884</v>
      </c>
      <c r="G24" s="109">
        <v>0</v>
      </c>
      <c r="H24" s="109">
        <v>0</v>
      </c>
      <c r="I24" s="218"/>
    </row>
    <row r="25" spans="1:9" ht="17.100000000000001" customHeight="1" x14ac:dyDescent="0.2">
      <c r="A25" s="107" t="s">
        <v>40</v>
      </c>
      <c r="B25" s="19">
        <v>0</v>
      </c>
      <c r="C25" s="19">
        <v>0</v>
      </c>
      <c r="D25" s="19">
        <v>0</v>
      </c>
      <c r="E25" s="109">
        <v>15596</v>
      </c>
      <c r="F25" s="19">
        <v>482</v>
      </c>
      <c r="G25" s="109">
        <v>0</v>
      </c>
      <c r="H25" s="109">
        <v>0</v>
      </c>
      <c r="I25" s="218"/>
    </row>
    <row r="26" spans="1:9" ht="17.100000000000001" customHeight="1" x14ac:dyDescent="0.2">
      <c r="A26" s="107" t="s">
        <v>41</v>
      </c>
      <c r="B26" s="19">
        <v>0</v>
      </c>
      <c r="C26" s="19">
        <v>0</v>
      </c>
      <c r="D26" s="19">
        <v>0</v>
      </c>
      <c r="E26" s="109">
        <v>0</v>
      </c>
      <c r="F26" s="19">
        <v>12764</v>
      </c>
      <c r="G26" s="109">
        <v>414</v>
      </c>
      <c r="H26" s="109">
        <v>0</v>
      </c>
      <c r="I26" s="218"/>
    </row>
    <row r="27" spans="1:9" ht="17.100000000000001" customHeight="1" x14ac:dyDescent="0.2">
      <c r="A27" s="107" t="s">
        <v>42</v>
      </c>
      <c r="B27" s="19">
        <v>0</v>
      </c>
      <c r="C27" s="19">
        <v>0</v>
      </c>
      <c r="D27" s="19">
        <v>1244055</v>
      </c>
      <c r="E27" s="109">
        <v>0</v>
      </c>
      <c r="F27" s="19">
        <v>17117</v>
      </c>
      <c r="G27" s="109">
        <v>4239</v>
      </c>
      <c r="H27" s="109">
        <v>0</v>
      </c>
      <c r="I27" s="218"/>
    </row>
    <row r="28" spans="1:9" ht="17.100000000000001" customHeight="1" x14ac:dyDescent="0.2">
      <c r="A28" s="107" t="s">
        <v>43</v>
      </c>
      <c r="B28" s="19">
        <v>0</v>
      </c>
      <c r="C28" s="19">
        <v>0</v>
      </c>
      <c r="D28" s="19">
        <v>0</v>
      </c>
      <c r="E28" s="109">
        <v>0</v>
      </c>
      <c r="F28" s="19">
        <v>12297</v>
      </c>
      <c r="G28" s="109">
        <v>0</v>
      </c>
      <c r="H28" s="109">
        <v>0</v>
      </c>
      <c r="I28" s="218"/>
    </row>
    <row r="29" spans="1:9" ht="17.100000000000001" customHeight="1" x14ac:dyDescent="0.2">
      <c r="A29" s="107" t="s">
        <v>44</v>
      </c>
      <c r="B29" s="19">
        <v>0</v>
      </c>
      <c r="C29" s="19">
        <v>0</v>
      </c>
      <c r="D29" s="19">
        <v>1299100</v>
      </c>
      <c r="E29" s="109">
        <v>42851</v>
      </c>
      <c r="F29" s="19">
        <v>5021</v>
      </c>
      <c r="G29" s="109">
        <v>0</v>
      </c>
      <c r="H29" s="109">
        <v>0</v>
      </c>
      <c r="I29" s="218"/>
    </row>
    <row r="30" spans="1:9" ht="17.100000000000001" customHeight="1" x14ac:dyDescent="0.2">
      <c r="A30" s="107" t="s">
        <v>45</v>
      </c>
      <c r="B30" s="19">
        <v>0</v>
      </c>
      <c r="C30" s="19">
        <v>0</v>
      </c>
      <c r="D30" s="19">
        <v>340629</v>
      </c>
      <c r="E30" s="109">
        <v>39376</v>
      </c>
      <c r="F30" s="19">
        <v>11877</v>
      </c>
      <c r="G30" s="109">
        <v>551</v>
      </c>
      <c r="H30" s="109">
        <v>0</v>
      </c>
      <c r="I30" s="218"/>
    </row>
    <row r="31" spans="1:9" ht="17.100000000000001" customHeight="1" x14ac:dyDescent="0.2">
      <c r="A31" s="108" t="s">
        <v>46</v>
      </c>
      <c r="B31" s="19">
        <v>0</v>
      </c>
      <c r="C31" s="19">
        <v>0</v>
      </c>
      <c r="D31" s="19">
        <v>0</v>
      </c>
      <c r="E31" s="109">
        <v>0</v>
      </c>
      <c r="F31" s="109">
        <v>0</v>
      </c>
      <c r="G31" s="109">
        <v>2853</v>
      </c>
      <c r="H31" s="109">
        <v>0</v>
      </c>
      <c r="I31" s="218"/>
    </row>
    <row r="32" spans="1:9" ht="17.100000000000001" customHeight="1" x14ac:dyDescent="0.2">
      <c r="A32" s="201" t="s">
        <v>47</v>
      </c>
      <c r="B32" s="101">
        <v>0</v>
      </c>
      <c r="C32" s="101">
        <v>0</v>
      </c>
      <c r="D32" s="101">
        <v>247713</v>
      </c>
      <c r="E32" s="110">
        <v>0</v>
      </c>
      <c r="F32" s="101">
        <v>31404</v>
      </c>
      <c r="G32" s="111">
        <v>117</v>
      </c>
      <c r="H32" s="199">
        <v>0</v>
      </c>
      <c r="I32" s="218"/>
    </row>
    <row r="33" spans="1:9" ht="9" customHeight="1" x14ac:dyDescent="0.2">
      <c r="A33" s="2" t="s">
        <v>73</v>
      </c>
      <c r="B33" s="2"/>
      <c r="C33" s="2"/>
      <c r="F33" s="3">
        <v>0</v>
      </c>
      <c r="I33" s="218"/>
    </row>
    <row r="34" spans="1:9" ht="9" customHeight="1" x14ac:dyDescent="0.2">
      <c r="A34" s="2" t="s">
        <v>71</v>
      </c>
      <c r="B34" s="2"/>
      <c r="C34" s="2"/>
      <c r="F34" s="3">
        <v>0</v>
      </c>
      <c r="I34" s="218">
        <f>ROUND(D34,0)</f>
        <v>0</v>
      </c>
    </row>
  </sheetData>
  <mergeCells count="10">
    <mergeCell ref="D6:D7"/>
    <mergeCell ref="E6:E7"/>
    <mergeCell ref="F6:F7"/>
    <mergeCell ref="G6:G7"/>
    <mergeCell ref="B6:C6"/>
    <mergeCell ref="A2:C2"/>
    <mergeCell ref="A3:H3"/>
    <mergeCell ref="A4:H4"/>
    <mergeCell ref="A6:A7"/>
    <mergeCell ref="H6:H7"/>
  </mergeCells>
  <printOptions horizontalCentered="1" verticalCentered="1"/>
  <pageMargins left="0" right="0" top="0.78740157480314965" bottom="0.78740157480314965" header="0" footer="0"/>
  <pageSetup paperSize="9" scale="66" orientation="portrait" r:id="rId1"/>
  <headerFooter alignWithMargins="0"/>
  <ignoredErrors>
    <ignoredError sqref="D8:G8 B8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P21"/>
  <sheetViews>
    <sheetView zoomScaleNormal="100" zoomScaleSheetLayoutView="100" workbookViewId="0">
      <selection activeCell="N25" sqref="N25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15" width="11.42578125" style="3"/>
    <col min="16" max="16" width="12.7109375" style="3" bestFit="1" customWidth="1"/>
    <col min="17" max="16384" width="11.42578125" style="3"/>
  </cols>
  <sheetData>
    <row r="1" spans="1:16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16" ht="21.75" customHeight="1" x14ac:dyDescent="0.2">
      <c r="A2" s="324" t="s">
        <v>203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6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16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6" ht="23.25" customHeight="1" x14ac:dyDescent="0.2">
      <c r="A5" s="354" t="s">
        <v>63</v>
      </c>
      <c r="B5" s="352" t="s">
        <v>136</v>
      </c>
      <c r="C5" s="360"/>
      <c r="D5" s="361"/>
      <c r="E5" s="352" t="s">
        <v>137</v>
      </c>
      <c r="F5" s="360"/>
      <c r="G5" s="360"/>
      <c r="H5" s="362" t="s">
        <v>138</v>
      </c>
      <c r="I5" s="360"/>
      <c r="J5" s="361"/>
    </row>
    <row r="6" spans="1:16" ht="15" customHeight="1" x14ac:dyDescent="0.2">
      <c r="A6" s="355"/>
      <c r="B6" s="49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0" t="s">
        <v>14</v>
      </c>
    </row>
    <row r="7" spans="1:16" ht="15.95" customHeight="1" x14ac:dyDescent="0.2">
      <c r="A7" s="16" t="s">
        <v>0</v>
      </c>
      <c r="B7" s="13">
        <v>5635.6980000000003</v>
      </c>
      <c r="C7" s="13">
        <v>4131.5657299999993</v>
      </c>
      <c r="D7" s="14">
        <f t="shared" ref="D7:D12" si="0">((C7/B7)-1)*100</f>
        <v>-26.689369622006019</v>
      </c>
      <c r="E7" s="13">
        <v>8137.2749999999996</v>
      </c>
      <c r="F7" s="13">
        <v>5635.9367899999997</v>
      </c>
      <c r="G7" s="14">
        <f t="shared" ref="G7:G12" si="1">((F7/E7)-1)*100</f>
        <v>-30.73926111628279</v>
      </c>
      <c r="H7" s="13">
        <f>E7/B7*1000</f>
        <v>1443.8805982861393</v>
      </c>
      <c r="I7" s="13">
        <f t="shared" ref="H7:I12" si="2">F7/C7*1000</f>
        <v>1364.116453255604</v>
      </c>
      <c r="J7" s="14">
        <f t="shared" ref="J7:J12" si="3">IF(ISERR(((I7/H7)-1)*100),0,((I7/H7)-1)*100)</f>
        <v>-5.5242895517270574</v>
      </c>
      <c r="K7" s="12"/>
      <c r="L7" s="10"/>
    </row>
    <row r="8" spans="1:16" ht="15.75" customHeight="1" x14ac:dyDescent="0.2">
      <c r="A8" s="16" t="s">
        <v>1</v>
      </c>
      <c r="B8" s="13">
        <v>4430.5529999999999</v>
      </c>
      <c r="C8" s="13">
        <v>5046.8845200000014</v>
      </c>
      <c r="D8" s="14">
        <f t="shared" si="0"/>
        <v>13.910938882798639</v>
      </c>
      <c r="E8" s="13">
        <v>6513.9340000000002</v>
      </c>
      <c r="F8" s="13">
        <v>7287.5106499999956</v>
      </c>
      <c r="G8" s="14">
        <f t="shared" si="1"/>
        <v>11.875721338287981</v>
      </c>
      <c r="H8" s="13">
        <f t="shared" si="2"/>
        <v>1470.2304655874786</v>
      </c>
      <c r="I8" s="13">
        <f t="shared" si="2"/>
        <v>1443.9622347451677</v>
      </c>
      <c r="J8" s="14">
        <f t="shared" si="3"/>
        <v>-1.7866743654923911</v>
      </c>
      <c r="K8" s="12"/>
      <c r="L8" s="10"/>
      <c r="P8" s="219"/>
    </row>
    <row r="9" spans="1:16" ht="15.95" customHeight="1" x14ac:dyDescent="0.2">
      <c r="A9" s="16" t="s">
        <v>2</v>
      </c>
      <c r="B9" s="13">
        <v>4073.2440000000001</v>
      </c>
      <c r="C9" s="13">
        <v>4572.5420000000004</v>
      </c>
      <c r="D9" s="14">
        <f t="shared" si="0"/>
        <v>12.257993874170081</v>
      </c>
      <c r="E9" s="13">
        <v>5750.9660000000003</v>
      </c>
      <c r="F9" s="13">
        <v>6584.2359999999999</v>
      </c>
      <c r="G9" s="14">
        <f t="shared" si="1"/>
        <v>14.489217985291504</v>
      </c>
      <c r="H9" s="13">
        <f t="shared" si="2"/>
        <v>1411.8884113006734</v>
      </c>
      <c r="I9" s="13">
        <f t="shared" si="2"/>
        <v>1439.9509069572241</v>
      </c>
      <c r="J9" s="14">
        <f t="shared" si="3"/>
        <v>1.987585947440329</v>
      </c>
      <c r="K9" s="12"/>
      <c r="L9" s="10"/>
      <c r="P9" s="219"/>
    </row>
    <row r="10" spans="1:16" ht="15.95" customHeight="1" x14ac:dyDescent="0.2">
      <c r="A10" s="16" t="s">
        <v>3</v>
      </c>
      <c r="B10" s="13">
        <v>4927.5550000000003</v>
      </c>
      <c r="C10" s="13">
        <v>9779.2403400000039</v>
      </c>
      <c r="D10" s="14">
        <f t="shared" si="0"/>
        <v>98.4602980585707</v>
      </c>
      <c r="E10" s="13">
        <v>7585.59</v>
      </c>
      <c r="F10" s="13">
        <v>14243.084329999985</v>
      </c>
      <c r="G10" s="14">
        <f t="shared" si="1"/>
        <v>87.765016696130218</v>
      </c>
      <c r="H10" s="13">
        <f t="shared" si="2"/>
        <v>1539.4226954341452</v>
      </c>
      <c r="I10" s="13">
        <f t="shared" si="2"/>
        <v>1456.4612214040317</v>
      </c>
      <c r="J10" s="14">
        <f t="shared" si="3"/>
        <v>-5.3891289426986733</v>
      </c>
      <c r="K10" s="12"/>
      <c r="L10" s="10"/>
    </row>
    <row r="11" spans="1:16" ht="15.95" customHeight="1" x14ac:dyDescent="0.2">
      <c r="A11" s="17" t="s">
        <v>4</v>
      </c>
      <c r="B11" s="13">
        <v>7428.0047399999985</v>
      </c>
      <c r="C11" s="13">
        <v>6808.0567799999999</v>
      </c>
      <c r="D11" s="14">
        <f t="shared" si="0"/>
        <v>-8.3460899891671154</v>
      </c>
      <c r="E11" s="13">
        <v>11810.418750000006</v>
      </c>
      <c r="F11" s="13">
        <v>11191.705110000006</v>
      </c>
      <c r="G11" s="14">
        <f t="shared" si="1"/>
        <v>-5.2387104394583828</v>
      </c>
      <c r="H11" s="13">
        <f t="shared" si="2"/>
        <v>1589.9853545327717</v>
      </c>
      <c r="I11" s="13">
        <f t="shared" si="2"/>
        <v>1643.8912705425478</v>
      </c>
      <c r="J11" s="14">
        <f t="shared" si="3"/>
        <v>3.3903404113817537</v>
      </c>
      <c r="K11" s="12"/>
      <c r="L11" s="10"/>
    </row>
    <row r="12" spans="1:16" ht="15.95" customHeight="1" x14ac:dyDescent="0.2">
      <c r="A12" s="17" t="s">
        <v>5</v>
      </c>
      <c r="B12" s="13">
        <v>8610.1725000000006</v>
      </c>
      <c r="C12" s="13">
        <v>7739.2020600000014</v>
      </c>
      <c r="D12" s="14">
        <f t="shared" si="0"/>
        <v>-10.115598032443597</v>
      </c>
      <c r="E12" s="13">
        <v>13926.645</v>
      </c>
      <c r="F12" s="13">
        <v>14129.156990000021</v>
      </c>
      <c r="G12" s="14">
        <f t="shared" si="1"/>
        <v>1.4541333537260392</v>
      </c>
      <c r="H12" s="13">
        <f t="shared" ref="H12:H18" si="4">E12/B12*1000</f>
        <v>1617.4641100396072</v>
      </c>
      <c r="I12" s="13">
        <f t="shared" si="2"/>
        <v>1825.660692208367</v>
      </c>
      <c r="J12" s="14">
        <f t="shared" si="3"/>
        <v>12.871789913388664</v>
      </c>
      <c r="K12" s="12"/>
      <c r="L12" s="10"/>
    </row>
    <row r="13" spans="1:16" ht="15.95" customHeight="1" x14ac:dyDescent="0.2">
      <c r="A13" s="17" t="s">
        <v>6</v>
      </c>
      <c r="B13" s="13">
        <v>7084.8980000000001</v>
      </c>
      <c r="C13" s="13"/>
      <c r="D13" s="14"/>
      <c r="E13" s="13">
        <v>11807.051700000005</v>
      </c>
      <c r="F13" s="13"/>
      <c r="G13" s="14"/>
      <c r="H13" s="13">
        <f t="shared" si="4"/>
        <v>1666.5097648547664</v>
      </c>
      <c r="I13" s="13"/>
      <c r="J13" s="14"/>
      <c r="K13" s="12"/>
      <c r="L13" s="10"/>
    </row>
    <row r="14" spans="1:16" ht="15.95" customHeight="1" x14ac:dyDescent="0.2">
      <c r="A14" s="17" t="s">
        <v>7</v>
      </c>
      <c r="B14" s="13">
        <v>8485.7739999999994</v>
      </c>
      <c r="C14" s="13"/>
      <c r="D14" s="14"/>
      <c r="E14" s="13">
        <v>13095.410870000022</v>
      </c>
      <c r="F14" s="13"/>
      <c r="G14" s="14"/>
      <c r="H14" s="13">
        <f t="shared" si="4"/>
        <v>1543.219377513474</v>
      </c>
      <c r="I14" s="13"/>
      <c r="J14" s="14"/>
      <c r="K14" s="12"/>
      <c r="L14" s="10"/>
    </row>
    <row r="15" spans="1:16" ht="15.95" customHeight="1" x14ac:dyDescent="0.2">
      <c r="A15" s="17" t="s">
        <v>8</v>
      </c>
      <c r="B15" s="13">
        <v>6043.7030000000004</v>
      </c>
      <c r="C15" s="13"/>
      <c r="D15" s="14"/>
      <c r="E15" s="13">
        <v>8813.5473499999989</v>
      </c>
      <c r="F15" s="13"/>
      <c r="G15" s="14"/>
      <c r="H15" s="13">
        <f t="shared" si="4"/>
        <v>1458.3025257859292</v>
      </c>
      <c r="I15" s="13"/>
      <c r="J15" s="14"/>
      <c r="K15" s="12"/>
      <c r="L15" s="10"/>
    </row>
    <row r="16" spans="1:16" ht="15.95" customHeight="1" x14ac:dyDescent="0.2">
      <c r="A16" s="17" t="s">
        <v>9</v>
      </c>
      <c r="B16" s="13">
        <v>6265.7025000000003</v>
      </c>
      <c r="C16" s="214"/>
      <c r="D16" s="14"/>
      <c r="E16" s="13">
        <v>8312.4310000000005</v>
      </c>
      <c r="F16" s="13"/>
      <c r="G16" s="14"/>
      <c r="H16" s="13">
        <f t="shared" si="4"/>
        <v>1326.6558697927326</v>
      </c>
      <c r="I16" s="13"/>
      <c r="J16" s="14"/>
      <c r="K16" s="12"/>
      <c r="L16" s="10"/>
    </row>
    <row r="17" spans="1:12" ht="15.95" customHeight="1" x14ac:dyDescent="0.2">
      <c r="A17" s="21" t="s">
        <v>10</v>
      </c>
      <c r="B17" s="19">
        <v>5187.9799999999996</v>
      </c>
      <c r="C17" s="19"/>
      <c r="D17" s="14"/>
      <c r="E17" s="19">
        <v>5938.2030000000004</v>
      </c>
      <c r="F17" s="19"/>
      <c r="G17" s="14"/>
      <c r="H17" s="13">
        <f t="shared" si="4"/>
        <v>1144.607920616502</v>
      </c>
      <c r="I17" s="13"/>
      <c r="J17" s="14"/>
      <c r="K17" s="12"/>
      <c r="L17" s="10"/>
    </row>
    <row r="18" spans="1:12" ht="15.95" customHeight="1" x14ac:dyDescent="0.2">
      <c r="A18" s="21" t="s">
        <v>11</v>
      </c>
      <c r="B18" s="19">
        <v>6975.24</v>
      </c>
      <c r="C18" s="19"/>
      <c r="D18" s="14"/>
      <c r="E18" s="19">
        <v>9245.5630000000001</v>
      </c>
      <c r="F18" s="19"/>
      <c r="G18" s="14"/>
      <c r="H18" s="13">
        <f t="shared" si="4"/>
        <v>1325.483137497778</v>
      </c>
      <c r="I18" s="13"/>
      <c r="J18" s="14"/>
      <c r="K18" s="12"/>
      <c r="L18" s="10"/>
    </row>
    <row r="19" spans="1:12" ht="15.95" customHeight="1" x14ac:dyDescent="0.2">
      <c r="A19" s="41" t="s">
        <v>204</v>
      </c>
      <c r="B19" s="42">
        <f>SUM(B7:B12)</f>
        <v>35105.22724</v>
      </c>
      <c r="C19" s="42">
        <f>SUM(C7:C18)</f>
        <v>38077.491430000009</v>
      </c>
      <c r="D19" s="43">
        <f>((C19/B19)-1)*100</f>
        <v>8.466728244428845</v>
      </c>
      <c r="E19" s="42">
        <f>SUM(E7:E12)</f>
        <v>53724.828750000001</v>
      </c>
      <c r="F19" s="42">
        <f>SUM(F7:F18)</f>
        <v>59071.629870000004</v>
      </c>
      <c r="G19" s="43">
        <f>((F19/E19)-1)*100</f>
        <v>9.9521976047248106</v>
      </c>
      <c r="H19" s="112">
        <f>E19/B19*1000</f>
        <v>1530.3939889836188</v>
      </c>
      <c r="I19" s="42">
        <f>F19/C19*1000</f>
        <v>1551.3529818159029</v>
      </c>
      <c r="J19" s="43">
        <f>((I19/H19)-1)*100</f>
        <v>1.3695161496422026</v>
      </c>
      <c r="K19" s="12"/>
    </row>
    <row r="20" spans="1:12" ht="9" customHeight="1" x14ac:dyDescent="0.2">
      <c r="A20" s="359" t="s">
        <v>73</v>
      </c>
      <c r="B20" s="359"/>
      <c r="C20" s="359"/>
      <c r="D20" s="359"/>
      <c r="E20" s="359"/>
      <c r="F20" s="359"/>
      <c r="G20" s="359"/>
      <c r="H20" s="359"/>
      <c r="I20" s="359"/>
      <c r="J20" s="359"/>
    </row>
    <row r="21" spans="1:12" ht="9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</row>
  </sheetData>
  <mergeCells count="9">
    <mergeCell ref="A20:J20"/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 D19" formula="1" formulaRange="1"/>
    <ignoredError sqref="B19:C19 E19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21"/>
  <sheetViews>
    <sheetView zoomScaleNormal="100" zoomScaleSheetLayoutView="100" workbookViewId="0">
      <selection activeCell="N29" sqref="N29"/>
    </sheetView>
  </sheetViews>
  <sheetFormatPr baseColWidth="10" defaultRowHeight="12.75" x14ac:dyDescent="0.2"/>
  <cols>
    <col min="1" max="1" width="9.28515625" style="3" customWidth="1"/>
    <col min="2" max="3" width="7.28515625" style="8" customWidth="1"/>
    <col min="4" max="9" width="7.140625" style="8" customWidth="1"/>
    <col min="10" max="10" width="7.42578125" style="8" customWidth="1"/>
    <col min="11" max="11" width="7.7109375" style="3" customWidth="1"/>
    <col min="12" max="16384" width="11.42578125" style="3"/>
  </cols>
  <sheetData>
    <row r="1" spans="1:13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13" ht="24" customHeight="1" x14ac:dyDescent="0.2">
      <c r="A2" s="324" t="s">
        <v>205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3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13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3" ht="23.25" customHeight="1" x14ac:dyDescent="0.2">
      <c r="A5" s="358" t="s">
        <v>63</v>
      </c>
      <c r="B5" s="363" t="s">
        <v>136</v>
      </c>
      <c r="C5" s="358"/>
      <c r="D5" s="358"/>
      <c r="E5" s="363" t="s">
        <v>140</v>
      </c>
      <c r="F5" s="358"/>
      <c r="G5" s="358"/>
      <c r="H5" s="363" t="s">
        <v>138</v>
      </c>
      <c r="I5" s="358"/>
      <c r="J5" s="358"/>
    </row>
    <row r="6" spans="1:13" ht="15" customHeight="1" x14ac:dyDescent="0.2">
      <c r="A6" s="358"/>
      <c r="B6" s="49" t="s">
        <v>171</v>
      </c>
      <c r="C6" s="49" t="s">
        <v>175</v>
      </c>
      <c r="D6" s="205" t="s">
        <v>14</v>
      </c>
      <c r="E6" s="49" t="s">
        <v>171</v>
      </c>
      <c r="F6" s="49" t="s">
        <v>175</v>
      </c>
      <c r="G6" s="205" t="s">
        <v>14</v>
      </c>
      <c r="H6" s="49" t="s">
        <v>171</v>
      </c>
      <c r="I6" s="49" t="s">
        <v>175</v>
      </c>
      <c r="J6" s="205" t="s">
        <v>14</v>
      </c>
    </row>
    <row r="7" spans="1:13" ht="15.95" customHeight="1" x14ac:dyDescent="0.2">
      <c r="A7" s="16" t="s">
        <v>0</v>
      </c>
      <c r="B7" s="13">
        <v>849.40599999999995</v>
      </c>
      <c r="C7" s="13">
        <v>989.71920000000011</v>
      </c>
      <c r="D7" s="14">
        <f t="shared" ref="D7:D12" si="0">((C7/B7)-1)*100</f>
        <v>16.51897914542635</v>
      </c>
      <c r="E7" s="13">
        <v>2060.4290000000001</v>
      </c>
      <c r="F7" s="13">
        <v>1984.1026199999999</v>
      </c>
      <c r="G7" s="14">
        <f t="shared" ref="G7:G12" si="1">((F7/E7)-1)*100</f>
        <v>-3.7043926289136997</v>
      </c>
      <c r="H7" s="13">
        <f>E7/B7*1000</f>
        <v>2425.7292743399507</v>
      </c>
      <c r="I7" s="13">
        <f>F7/C7*1000</f>
        <v>2004.7126700179199</v>
      </c>
      <c r="J7" s="14">
        <f t="shared" ref="J7:J12" si="2">IF(ISERR(((I7/H7)-1)*100),0,((I7/H7)-1)*100)</f>
        <v>-17.356289870253182</v>
      </c>
      <c r="K7" s="12"/>
      <c r="L7" s="10"/>
      <c r="M7" s="10"/>
    </row>
    <row r="8" spans="1:13" ht="15.75" customHeight="1" x14ac:dyDescent="0.2">
      <c r="A8" s="16" t="s">
        <v>1</v>
      </c>
      <c r="B8" s="13">
        <v>534.96900000000005</v>
      </c>
      <c r="C8" s="13">
        <v>549.04345999999998</v>
      </c>
      <c r="D8" s="14">
        <f t="shared" si="0"/>
        <v>2.6308926311617853</v>
      </c>
      <c r="E8" s="13">
        <v>1266.741</v>
      </c>
      <c r="F8" s="13">
        <v>1018.9900799999998</v>
      </c>
      <c r="G8" s="14">
        <f t="shared" si="1"/>
        <v>-19.558135404159195</v>
      </c>
      <c r="H8" s="13">
        <f>E8/B8*1000</f>
        <v>2367.8773910263958</v>
      </c>
      <c r="I8" s="13">
        <f>F8/C8*1000</f>
        <v>1855.9370145306891</v>
      </c>
      <c r="J8" s="14">
        <f t="shared" si="2"/>
        <v>-21.620223176918696</v>
      </c>
      <c r="K8" s="12"/>
      <c r="L8" s="10"/>
      <c r="M8" s="10"/>
    </row>
    <row r="9" spans="1:13" ht="15.95" customHeight="1" x14ac:dyDescent="0.2">
      <c r="A9" s="16" t="s">
        <v>2</v>
      </c>
      <c r="B9" s="13">
        <v>801.43700000000001</v>
      </c>
      <c r="C9" s="13">
        <v>845.36</v>
      </c>
      <c r="D9" s="14">
        <f t="shared" si="0"/>
        <v>5.4805305969152895</v>
      </c>
      <c r="E9" s="13">
        <v>1801.71</v>
      </c>
      <c r="F9" s="13">
        <v>1945.2629999999999</v>
      </c>
      <c r="G9" s="14">
        <f t="shared" si="1"/>
        <v>7.9675974490900137</v>
      </c>
      <c r="H9" s="13">
        <f t="shared" ref="H9:H18" si="3">E9/B9*1000</f>
        <v>2248.0993515397968</v>
      </c>
      <c r="I9" s="13">
        <f>F9/C9*1000</f>
        <v>2301.1060376644268</v>
      </c>
      <c r="J9" s="14">
        <f t="shared" si="2"/>
        <v>2.3578444648509</v>
      </c>
      <c r="K9" s="12"/>
      <c r="L9" s="10"/>
      <c r="M9" s="10"/>
    </row>
    <row r="10" spans="1:13" ht="15.95" customHeight="1" x14ac:dyDescent="0.2">
      <c r="A10" s="16" t="s">
        <v>3</v>
      </c>
      <c r="B10" s="13">
        <v>700.56899999999996</v>
      </c>
      <c r="C10" s="13">
        <v>882.57807000000003</v>
      </c>
      <c r="D10" s="14">
        <f t="shared" si="0"/>
        <v>25.980177541398497</v>
      </c>
      <c r="E10" s="13">
        <v>1635.732</v>
      </c>
      <c r="F10" s="13">
        <v>1646.4097399999998</v>
      </c>
      <c r="G10" s="14">
        <f t="shared" si="1"/>
        <v>0.65278052883968041</v>
      </c>
      <c r="H10" s="13">
        <f t="shared" si="3"/>
        <v>2334.8620906720112</v>
      </c>
      <c r="I10" s="13">
        <f>F10/C10*1000</f>
        <v>1865.4550752660325</v>
      </c>
      <c r="J10" s="14">
        <f t="shared" si="2"/>
        <v>-20.104271566243803</v>
      </c>
      <c r="K10" s="12"/>
      <c r="L10" s="10"/>
      <c r="M10" s="10"/>
    </row>
    <row r="11" spans="1:13" ht="15.95" customHeight="1" x14ac:dyDescent="0.2">
      <c r="A11" s="17" t="s">
        <v>4</v>
      </c>
      <c r="B11" s="13">
        <v>990.81081000000017</v>
      </c>
      <c r="C11" s="13">
        <v>348.79845999999998</v>
      </c>
      <c r="D11" s="14">
        <f t="shared" si="0"/>
        <v>-64.796663855534646</v>
      </c>
      <c r="E11" s="13">
        <v>2209.4977099999996</v>
      </c>
      <c r="F11" s="13">
        <v>650.28254000000004</v>
      </c>
      <c r="G11" s="14">
        <f t="shared" si="1"/>
        <v>-70.56876153087299</v>
      </c>
      <c r="H11" s="13">
        <f t="shared" si="3"/>
        <v>2229.9895072804056</v>
      </c>
      <c r="I11" s="13">
        <f>F11/C11*1000</f>
        <v>1864.3503758588845</v>
      </c>
      <c r="J11" s="14">
        <f t="shared" si="2"/>
        <v>-16.39645075583508</v>
      </c>
      <c r="K11" s="12"/>
      <c r="L11" s="10"/>
      <c r="M11" s="10"/>
    </row>
    <row r="12" spans="1:13" ht="15.95" customHeight="1" x14ac:dyDescent="0.2">
      <c r="A12" s="17" t="s">
        <v>5</v>
      </c>
      <c r="B12" s="13">
        <v>1030.258</v>
      </c>
      <c r="C12" s="13">
        <v>539.94753000000003</v>
      </c>
      <c r="D12" s="14">
        <f t="shared" si="0"/>
        <v>-47.591037390634192</v>
      </c>
      <c r="E12" s="13">
        <v>2294.8249999999998</v>
      </c>
      <c r="F12" s="13">
        <v>1131.9497300000003</v>
      </c>
      <c r="G12" s="14">
        <f t="shared" si="1"/>
        <v>-50.673810421273934</v>
      </c>
      <c r="H12" s="13">
        <f t="shared" si="3"/>
        <v>2227.4274987430331</v>
      </c>
      <c r="I12" s="13">
        <f>F12/C12*1000</f>
        <v>2096.4069045745987</v>
      </c>
      <c r="J12" s="14">
        <f t="shared" si="2"/>
        <v>-5.8821485432127947</v>
      </c>
      <c r="K12" s="12"/>
      <c r="L12" s="10"/>
      <c r="M12" s="10"/>
    </row>
    <row r="13" spans="1:13" ht="15.95" customHeight="1" x14ac:dyDescent="0.2">
      <c r="A13" s="17" t="s">
        <v>6</v>
      </c>
      <c r="B13" s="13">
        <v>1079.0226399999997</v>
      </c>
      <c r="C13" s="13"/>
      <c r="D13" s="14"/>
      <c r="E13" s="13">
        <v>2518.6718599999995</v>
      </c>
      <c r="F13" s="214"/>
      <c r="G13" s="14"/>
      <c r="H13" s="13">
        <f t="shared" si="3"/>
        <v>2334.2159530591503</v>
      </c>
      <c r="I13" s="13"/>
      <c r="J13" s="14"/>
      <c r="K13" s="12"/>
      <c r="L13" s="10"/>
      <c r="M13" s="10"/>
    </row>
    <row r="14" spans="1:13" ht="15.95" customHeight="1" x14ac:dyDescent="0.2">
      <c r="A14" s="17" t="s">
        <v>7</v>
      </c>
      <c r="B14" s="13">
        <v>1090.2920999999997</v>
      </c>
      <c r="C14" s="13"/>
      <c r="D14" s="14"/>
      <c r="E14" s="13">
        <v>2186.5962400000008</v>
      </c>
      <c r="F14" s="13"/>
      <c r="G14" s="14"/>
      <c r="H14" s="13">
        <f t="shared" si="3"/>
        <v>2005.5141553350718</v>
      </c>
      <c r="I14" s="13"/>
      <c r="J14" s="14"/>
      <c r="K14" s="12"/>
      <c r="L14" s="10"/>
      <c r="M14" s="10"/>
    </row>
    <row r="15" spans="1:13" ht="15.95" customHeight="1" x14ac:dyDescent="0.2">
      <c r="A15" s="17" t="s">
        <v>8</v>
      </c>
      <c r="B15" s="13">
        <v>846.0937299999996</v>
      </c>
      <c r="C15" s="13"/>
      <c r="D15" s="14"/>
      <c r="E15" s="13">
        <v>1448.7178299999998</v>
      </c>
      <c r="F15" s="13"/>
      <c r="G15" s="14"/>
      <c r="H15" s="13">
        <f t="shared" si="3"/>
        <v>1712.2427204371322</v>
      </c>
      <c r="I15" s="13"/>
      <c r="J15" s="14"/>
      <c r="K15" s="12"/>
      <c r="L15" s="10"/>
      <c r="M15" s="10"/>
    </row>
    <row r="16" spans="1:13" ht="15.95" customHeight="1" x14ac:dyDescent="0.2">
      <c r="A16" s="17" t="s">
        <v>9</v>
      </c>
      <c r="B16" s="13">
        <v>830.90911000000006</v>
      </c>
      <c r="C16" s="13"/>
      <c r="D16" s="14"/>
      <c r="E16" s="13">
        <v>1561.5813700000001</v>
      </c>
      <c r="F16" s="13"/>
      <c r="G16" s="14"/>
      <c r="H16" s="13">
        <f t="shared" si="3"/>
        <v>1879.3648441283788</v>
      </c>
      <c r="I16" s="13"/>
      <c r="J16" s="14"/>
      <c r="K16" s="12"/>
      <c r="L16" s="10"/>
      <c r="M16" s="10"/>
    </row>
    <row r="17" spans="1:15" ht="15.95" customHeight="1" x14ac:dyDescent="0.2">
      <c r="A17" s="21" t="s">
        <v>10</v>
      </c>
      <c r="B17" s="19">
        <v>356.75842000000006</v>
      </c>
      <c r="C17" s="19"/>
      <c r="D17" s="14"/>
      <c r="E17" s="19">
        <v>591.55579999999998</v>
      </c>
      <c r="F17" s="19"/>
      <c r="G17" s="14"/>
      <c r="H17" s="13">
        <f t="shared" si="3"/>
        <v>1658.1411028785246</v>
      </c>
      <c r="I17" s="13"/>
      <c r="J17" s="14"/>
      <c r="K17" s="12"/>
      <c r="L17" s="10"/>
      <c r="M17" s="10"/>
    </row>
    <row r="18" spans="1:15" ht="15.95" customHeight="1" x14ac:dyDescent="0.2">
      <c r="A18" s="100" t="s">
        <v>11</v>
      </c>
      <c r="B18" s="101">
        <v>482.54199999999997</v>
      </c>
      <c r="C18" s="101"/>
      <c r="D18" s="14"/>
      <c r="E18" s="101">
        <v>1143.4559999999999</v>
      </c>
      <c r="F18" s="101"/>
      <c r="G18" s="14"/>
      <c r="H18" s="101">
        <f t="shared" si="3"/>
        <v>2369.6507247037562</v>
      </c>
      <c r="I18" s="13"/>
      <c r="J18" s="14"/>
      <c r="K18" s="12"/>
      <c r="L18" s="10"/>
      <c r="M18" s="10"/>
      <c r="O18" s="3" t="s">
        <v>48</v>
      </c>
    </row>
    <row r="19" spans="1:15" ht="15.95" customHeight="1" x14ac:dyDescent="0.2">
      <c r="A19" s="41" t="s">
        <v>204</v>
      </c>
      <c r="B19" s="42">
        <f>SUM(B7:B12)</f>
        <v>4907.4498100000001</v>
      </c>
      <c r="C19" s="42">
        <f>SUM(C7:C18)</f>
        <v>4155.4467199999999</v>
      </c>
      <c r="D19" s="43">
        <f>((C19/B19)-1)*100</f>
        <v>-15.323704146044037</v>
      </c>
      <c r="E19" s="42">
        <f>SUM(E7:E12)</f>
        <v>11268.934710000001</v>
      </c>
      <c r="F19" s="42">
        <f>SUM(F7:F18)</f>
        <v>8376.9977099999996</v>
      </c>
      <c r="G19" s="43">
        <f>((F19/E19)-1)*100</f>
        <v>-25.662913792851338</v>
      </c>
      <c r="H19" s="112">
        <f>E19/B19*1000</f>
        <v>2296.2913827538464</v>
      </c>
      <c r="I19" s="42">
        <f>F19/C19*1000</f>
        <v>2015.9078612852484</v>
      </c>
      <c r="J19" s="43">
        <f>((I19/H19)-1)*100</f>
        <v>-12.210276255635543</v>
      </c>
      <c r="K19" s="12"/>
    </row>
    <row r="20" spans="1:15" ht="9.75" customHeight="1" x14ac:dyDescent="0.2">
      <c r="A20" s="4" t="s">
        <v>73</v>
      </c>
    </row>
    <row r="21" spans="1:15" ht="9.75" customHeight="1" x14ac:dyDescent="0.2">
      <c r="A21" s="4" t="s">
        <v>139</v>
      </c>
    </row>
  </sheetData>
  <mergeCells count="7"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J19" evalError="1"/>
    <ignoredError sqref="B19:E19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25"/>
  <sheetViews>
    <sheetView zoomScaleNormal="100" zoomScaleSheetLayoutView="100" workbookViewId="0">
      <selection activeCell="K22" sqref="K22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6384" width="11.42578125" style="3"/>
  </cols>
  <sheetData>
    <row r="1" spans="1:12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12" ht="22.5" customHeight="1" x14ac:dyDescent="0.2">
      <c r="A2" s="324" t="s">
        <v>206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2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12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2" ht="23.25" customHeight="1" x14ac:dyDescent="0.2">
      <c r="A5" s="354" t="s">
        <v>63</v>
      </c>
      <c r="B5" s="352" t="s">
        <v>58</v>
      </c>
      <c r="C5" s="360"/>
      <c r="D5" s="361"/>
      <c r="E5" s="352" t="s">
        <v>140</v>
      </c>
      <c r="F5" s="360"/>
      <c r="G5" s="361"/>
      <c r="H5" s="352" t="s">
        <v>138</v>
      </c>
      <c r="I5" s="360"/>
      <c r="J5" s="361"/>
    </row>
    <row r="6" spans="1:12" ht="15" customHeight="1" x14ac:dyDescent="0.2">
      <c r="A6" s="355"/>
      <c r="B6" s="49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0" t="s">
        <v>14</v>
      </c>
    </row>
    <row r="7" spans="1:12" ht="17.100000000000001" customHeight="1" x14ac:dyDescent="0.2">
      <c r="A7" s="16" t="s">
        <v>0</v>
      </c>
      <c r="B7" s="13">
        <v>1679.454</v>
      </c>
      <c r="C7" s="13">
        <v>1796.5381800000002</v>
      </c>
      <c r="D7" s="14">
        <f t="shared" ref="D7:D12" si="0">((C7/B7)-1)*100</f>
        <v>6.9715621862819876</v>
      </c>
      <c r="E7" s="13">
        <v>2537.0189999999998</v>
      </c>
      <c r="F7" s="13">
        <v>2302.39552</v>
      </c>
      <c r="G7" s="14">
        <f t="shared" ref="G7:G12" si="1">((F7/E7)-1)*100</f>
        <v>-9.2479985368654987</v>
      </c>
      <c r="H7" s="13">
        <f>E7/B7*1000</f>
        <v>1510.6213090683043</v>
      </c>
      <c r="I7" s="13">
        <f>F7/C7*1000</f>
        <v>1281.5733868789807</v>
      </c>
      <c r="J7" s="14">
        <f t="shared" ref="J7:J12" si="2">IF(ISERR(((I7/H7)-1)*100),0,((I7/H7)-1)*100)</f>
        <v>-15.162497762631977</v>
      </c>
      <c r="K7" s="218"/>
      <c r="L7" s="218"/>
    </row>
    <row r="8" spans="1:12" ht="17.100000000000001" customHeight="1" x14ac:dyDescent="0.2">
      <c r="A8" s="16" t="s">
        <v>1</v>
      </c>
      <c r="B8" s="13">
        <v>1472.6690000000001</v>
      </c>
      <c r="C8" s="13">
        <v>1570.0035399999999</v>
      </c>
      <c r="D8" s="14">
        <f t="shared" si="0"/>
        <v>6.6093969520645723</v>
      </c>
      <c r="E8" s="13">
        <v>2264.2179999999998</v>
      </c>
      <c r="F8" s="13">
        <v>1951.3761899999997</v>
      </c>
      <c r="G8" s="14">
        <f t="shared" si="1"/>
        <v>-13.816770734973405</v>
      </c>
      <c r="H8" s="13">
        <f t="shared" ref="H8:H18" si="3">E8/B8*1000</f>
        <v>1537.4928106723235</v>
      </c>
      <c r="I8" s="13">
        <f>F8/C8*1000</f>
        <v>1242.9119682112309</v>
      </c>
      <c r="J8" s="14">
        <f t="shared" si="2"/>
        <v>-19.159819182001669</v>
      </c>
      <c r="K8" s="218"/>
      <c r="L8" s="218"/>
    </row>
    <row r="9" spans="1:12" ht="17.100000000000001" customHeight="1" x14ac:dyDescent="0.2">
      <c r="A9" s="16" t="s">
        <v>2</v>
      </c>
      <c r="B9" s="13">
        <v>1258.722</v>
      </c>
      <c r="C9" s="13">
        <v>1342.6579999999999</v>
      </c>
      <c r="D9" s="14">
        <f t="shared" si="0"/>
        <v>6.6683509146578723</v>
      </c>
      <c r="E9" s="13">
        <v>1870.2719999999999</v>
      </c>
      <c r="F9" s="13">
        <v>1945.6578</v>
      </c>
      <c r="G9" s="14">
        <f t="shared" si="1"/>
        <v>4.0307399137665456</v>
      </c>
      <c r="H9" s="13">
        <f t="shared" si="3"/>
        <v>1485.8499335039826</v>
      </c>
      <c r="I9" s="13">
        <f>F9/C9*1000</f>
        <v>1449.1090061653824</v>
      </c>
      <c r="J9" s="14">
        <f t="shared" si="2"/>
        <v>-2.4727212694997003</v>
      </c>
      <c r="K9" s="218"/>
      <c r="L9" s="218"/>
    </row>
    <row r="10" spans="1:12" ht="17.100000000000001" customHeight="1" x14ac:dyDescent="0.2">
      <c r="A10" s="16" t="s">
        <v>3</v>
      </c>
      <c r="B10" s="13">
        <v>1219.1688000000001</v>
      </c>
      <c r="C10" s="13">
        <v>1335.5464300000001</v>
      </c>
      <c r="D10" s="14">
        <f t="shared" si="0"/>
        <v>9.5456535633129604</v>
      </c>
      <c r="E10" s="13">
        <v>1803.866</v>
      </c>
      <c r="F10" s="13">
        <v>1632.1278399999999</v>
      </c>
      <c r="G10" s="14">
        <f t="shared" si="1"/>
        <v>-9.5205608398850057</v>
      </c>
      <c r="H10" s="13">
        <f t="shared" si="3"/>
        <v>1479.5867479548358</v>
      </c>
      <c r="I10" s="13">
        <f>F10/C10*1000</f>
        <v>1222.0674649251989</v>
      </c>
      <c r="J10" s="14">
        <f t="shared" si="2"/>
        <v>-17.404811403291752</v>
      </c>
      <c r="K10" s="218"/>
      <c r="L10" s="218"/>
    </row>
    <row r="11" spans="1:12" ht="17.100000000000001" customHeight="1" x14ac:dyDescent="0.2">
      <c r="A11" s="17" t="s">
        <v>4</v>
      </c>
      <c r="B11" s="13">
        <v>1380.2764299999999</v>
      </c>
      <c r="C11" s="13">
        <v>1426.5951100000002</v>
      </c>
      <c r="D11" s="14">
        <f t="shared" si="0"/>
        <v>3.355753890544988</v>
      </c>
      <c r="E11" s="13">
        <v>1885.1901900000003</v>
      </c>
      <c r="F11" s="13">
        <v>1758.4144700000004</v>
      </c>
      <c r="G11" s="14">
        <f t="shared" si="1"/>
        <v>-6.7248238757278811</v>
      </c>
      <c r="H11" s="13">
        <f t="shared" si="3"/>
        <v>1365.8062609965746</v>
      </c>
      <c r="I11" s="13">
        <f>F11/C11*1000</f>
        <v>1232.5953297288395</v>
      </c>
      <c r="J11" s="14">
        <f t="shared" si="2"/>
        <v>-9.7532816382417504</v>
      </c>
      <c r="K11" s="218"/>
      <c r="L11" s="218"/>
    </row>
    <row r="12" spans="1:12" ht="17.100000000000001" customHeight="1" x14ac:dyDescent="0.2">
      <c r="A12" s="17" t="s">
        <v>5</v>
      </c>
      <c r="B12" s="13">
        <v>1037.33</v>
      </c>
      <c r="C12" s="13">
        <v>1113.28368</v>
      </c>
      <c r="D12" s="14">
        <f t="shared" si="0"/>
        <v>7.3220363818649936</v>
      </c>
      <c r="E12" s="13">
        <v>1480.7186499999993</v>
      </c>
      <c r="F12" s="13">
        <v>1504.1922499999998</v>
      </c>
      <c r="G12" s="14">
        <f t="shared" si="1"/>
        <v>1.5852842807106304</v>
      </c>
      <c r="H12" s="13">
        <f t="shared" si="3"/>
        <v>1427.4325913643675</v>
      </c>
      <c r="I12" s="13">
        <f>F12/C12*1000</f>
        <v>1351.1311420643476</v>
      </c>
      <c r="J12" s="14">
        <f t="shared" si="2"/>
        <v>-5.3453626995506269</v>
      </c>
      <c r="K12" s="218"/>
      <c r="L12" s="218"/>
    </row>
    <row r="13" spans="1:12" ht="17.100000000000001" customHeight="1" x14ac:dyDescent="0.2">
      <c r="A13" s="17" t="s">
        <v>6</v>
      </c>
      <c r="B13" s="13">
        <v>1257.59572</v>
      </c>
      <c r="C13" s="13"/>
      <c r="D13" s="14"/>
      <c r="E13" s="13">
        <v>1739.4542399999993</v>
      </c>
      <c r="F13" s="13"/>
      <c r="G13" s="14"/>
      <c r="H13" s="13">
        <f t="shared" si="3"/>
        <v>1383.158524108208</v>
      </c>
      <c r="I13" s="13"/>
      <c r="J13" s="14"/>
      <c r="K13" s="218"/>
      <c r="L13" s="218"/>
    </row>
    <row r="14" spans="1:12" ht="17.100000000000001" customHeight="1" x14ac:dyDescent="0.2">
      <c r="A14" s="17" t="s">
        <v>7</v>
      </c>
      <c r="B14" s="13">
        <v>1600.6270300000001</v>
      </c>
      <c r="C14" s="13"/>
      <c r="D14" s="14"/>
      <c r="E14" s="13">
        <v>2237.521639999999</v>
      </c>
      <c r="F14" s="13"/>
      <c r="G14" s="14"/>
      <c r="H14" s="13">
        <f t="shared" si="3"/>
        <v>1397.9031954745878</v>
      </c>
      <c r="I14" s="13"/>
      <c r="J14" s="14"/>
      <c r="K14" s="218"/>
      <c r="L14" s="218"/>
    </row>
    <row r="15" spans="1:12" ht="17.100000000000001" customHeight="1" x14ac:dyDescent="0.2">
      <c r="A15" s="17" t="s">
        <v>8</v>
      </c>
      <c r="B15" s="13">
        <v>790.33717999999999</v>
      </c>
      <c r="C15" s="13"/>
      <c r="D15" s="14"/>
      <c r="E15" s="13">
        <v>1184.8603999999998</v>
      </c>
      <c r="F15" s="13"/>
      <c r="G15" s="14"/>
      <c r="H15" s="13">
        <f t="shared" si="3"/>
        <v>1499.1834244720712</v>
      </c>
      <c r="I15" s="13"/>
      <c r="J15" s="14"/>
      <c r="K15" s="218"/>
      <c r="L15" s="218"/>
    </row>
    <row r="16" spans="1:12" ht="17.100000000000001" customHeight="1" x14ac:dyDescent="0.2">
      <c r="A16" s="17" t="s">
        <v>9</v>
      </c>
      <c r="B16" s="13">
        <v>593.32435999999996</v>
      </c>
      <c r="C16" s="13"/>
      <c r="D16" s="14"/>
      <c r="E16" s="13">
        <v>812.07937000000004</v>
      </c>
      <c r="F16" s="13"/>
      <c r="G16" s="14"/>
      <c r="H16" s="13">
        <f>E16/B16*1000</f>
        <v>1368.6937950769459</v>
      </c>
      <c r="I16" s="13"/>
      <c r="J16" s="14"/>
      <c r="K16" s="218"/>
      <c r="L16" s="218"/>
    </row>
    <row r="17" spans="1:12" ht="17.100000000000001" customHeight="1" x14ac:dyDescent="0.2">
      <c r="A17" s="21" t="s">
        <v>10</v>
      </c>
      <c r="B17" s="19">
        <v>829.57399999999996</v>
      </c>
      <c r="C17" s="13"/>
      <c r="D17" s="14"/>
      <c r="E17" s="19">
        <v>1094.43</v>
      </c>
      <c r="F17" s="13"/>
      <c r="G17" s="14"/>
      <c r="H17" s="13">
        <f t="shared" si="3"/>
        <v>1319.26747945331</v>
      </c>
      <c r="I17" s="13"/>
      <c r="J17" s="14"/>
      <c r="K17" s="218"/>
      <c r="L17" s="218"/>
    </row>
    <row r="18" spans="1:12" ht="17.100000000000001" customHeight="1" x14ac:dyDescent="0.2">
      <c r="A18" s="100" t="s">
        <v>11</v>
      </c>
      <c r="B18" s="101">
        <v>1117.5419999999999</v>
      </c>
      <c r="C18" s="206"/>
      <c r="D18" s="14"/>
      <c r="E18" s="101">
        <v>1625.874</v>
      </c>
      <c r="F18" s="206"/>
      <c r="G18" s="14"/>
      <c r="H18" s="101">
        <f t="shared" si="3"/>
        <v>1454.8661258368813</v>
      </c>
      <c r="I18" s="13"/>
      <c r="J18" s="14"/>
      <c r="K18" s="218"/>
      <c r="L18" s="218"/>
    </row>
    <row r="19" spans="1:12" ht="15.95" customHeight="1" x14ac:dyDescent="0.2">
      <c r="A19" s="41" t="s">
        <v>204</v>
      </c>
      <c r="B19" s="42">
        <f>SUM(B7:B12)</f>
        <v>8047.6202300000004</v>
      </c>
      <c r="C19" s="42">
        <f>SUM(C7:C18)</f>
        <v>8584.6249400000015</v>
      </c>
      <c r="D19" s="43">
        <f>((C19/B19)-1)*100</f>
        <v>6.6728386113220184</v>
      </c>
      <c r="E19" s="42">
        <f>SUM(E7:E12)</f>
        <v>11841.28384</v>
      </c>
      <c r="F19" s="42">
        <f>SUM(F7:F18)</f>
        <v>11094.164070000001</v>
      </c>
      <c r="G19" s="43">
        <f>((F19/E19)-1)*100</f>
        <v>-6.3094490436604538</v>
      </c>
      <c r="H19" s="112">
        <f>E19/B19*1000</f>
        <v>1471.4019177815999</v>
      </c>
      <c r="I19" s="42">
        <f>F19/C19*1000</f>
        <v>1292.3295015844919</v>
      </c>
      <c r="J19" s="43">
        <f>((I19/H19)-1)*100</f>
        <v>-12.170190485213684</v>
      </c>
      <c r="K19" s="12"/>
    </row>
    <row r="20" spans="1:12" ht="9.75" customHeight="1" x14ac:dyDescent="0.2">
      <c r="A20" s="4" t="s">
        <v>73</v>
      </c>
    </row>
    <row r="21" spans="1:12" ht="9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5" spans="1:12" x14ac:dyDescent="0.2">
      <c r="I25" s="8" t="s">
        <v>166</v>
      </c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B19:E19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22"/>
  <sheetViews>
    <sheetView zoomScaleNormal="100" zoomScaleSheetLayoutView="100" workbookViewId="0">
      <selection activeCell="M28" sqref="M28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1" width="11.42578125" style="96"/>
    <col min="22" max="16384" width="11.42578125" style="3"/>
  </cols>
  <sheetData>
    <row r="1" spans="1:20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20" ht="22.5" customHeight="1" x14ac:dyDescent="0.2">
      <c r="A2" s="324" t="s">
        <v>207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20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20" ht="3" customHeight="1" x14ac:dyDescent="0.2">
      <c r="A4" s="207"/>
      <c r="B4" s="39"/>
      <c r="C4" s="39"/>
      <c r="D4" s="39"/>
      <c r="E4" s="39"/>
      <c r="F4" s="39"/>
      <c r="G4" s="39"/>
      <c r="H4" s="39"/>
      <c r="I4" s="39"/>
      <c r="J4" s="39"/>
    </row>
    <row r="5" spans="1:20" ht="23.25" customHeight="1" x14ac:dyDescent="0.2">
      <c r="A5" s="354" t="s">
        <v>63</v>
      </c>
      <c r="B5" s="352" t="s">
        <v>58</v>
      </c>
      <c r="C5" s="360"/>
      <c r="D5" s="361"/>
      <c r="E5" s="352" t="s">
        <v>141</v>
      </c>
      <c r="F5" s="360"/>
      <c r="G5" s="360"/>
      <c r="H5" s="362" t="s">
        <v>142</v>
      </c>
      <c r="I5" s="360"/>
      <c r="J5" s="361"/>
      <c r="L5" s="208" t="s">
        <v>143</v>
      </c>
      <c r="M5" s="208"/>
      <c r="N5" s="208"/>
      <c r="O5" s="208"/>
    </row>
    <row r="6" spans="1:20" ht="15" customHeight="1" x14ac:dyDescent="0.2">
      <c r="A6" s="355"/>
      <c r="B6" s="49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1" t="s">
        <v>14</v>
      </c>
      <c r="M6" s="36"/>
      <c r="N6" s="36"/>
      <c r="O6" s="36"/>
    </row>
    <row r="7" spans="1:20" ht="17.100000000000001" customHeight="1" x14ac:dyDescent="0.2">
      <c r="A7" s="16" t="s">
        <v>0</v>
      </c>
      <c r="B7" s="14">
        <v>0</v>
      </c>
      <c r="C7" s="14">
        <v>0</v>
      </c>
      <c r="D7" s="14" t="s">
        <v>144</v>
      </c>
      <c r="E7" s="14">
        <v>0</v>
      </c>
      <c r="F7" s="14">
        <v>0</v>
      </c>
      <c r="G7" s="14" t="s">
        <v>144</v>
      </c>
      <c r="H7" s="13" t="s">
        <v>144</v>
      </c>
      <c r="I7" s="13" t="s">
        <v>144</v>
      </c>
      <c r="J7" s="14" t="s">
        <v>144</v>
      </c>
      <c r="K7" s="12"/>
      <c r="M7" s="36"/>
      <c r="N7" s="36"/>
      <c r="O7" s="36"/>
      <c r="Q7" s="97"/>
      <c r="R7" s="97"/>
      <c r="S7" s="97"/>
      <c r="T7" s="97"/>
    </row>
    <row r="8" spans="1:20" ht="17.100000000000001" customHeight="1" x14ac:dyDescent="0.2">
      <c r="A8" s="16" t="s">
        <v>1</v>
      </c>
      <c r="B8" s="14">
        <v>0</v>
      </c>
      <c r="C8" s="14">
        <v>0</v>
      </c>
      <c r="D8" s="14" t="s">
        <v>144</v>
      </c>
      <c r="E8" s="14">
        <v>0</v>
      </c>
      <c r="F8" s="14">
        <v>0</v>
      </c>
      <c r="G8" s="14" t="s">
        <v>144</v>
      </c>
      <c r="H8" s="13" t="s">
        <v>144</v>
      </c>
      <c r="I8" s="13" t="s">
        <v>144</v>
      </c>
      <c r="J8" s="14" t="s">
        <v>144</v>
      </c>
      <c r="K8" s="12"/>
      <c r="M8" s="36"/>
      <c r="N8" s="36"/>
      <c r="O8" s="36"/>
      <c r="Q8" s="97"/>
      <c r="R8" s="97"/>
      <c r="S8" s="97"/>
      <c r="T8" s="97"/>
    </row>
    <row r="9" spans="1:20" ht="17.100000000000001" customHeight="1" x14ac:dyDescent="0.2">
      <c r="A9" s="16" t="s">
        <v>2</v>
      </c>
      <c r="B9" s="14">
        <v>0</v>
      </c>
      <c r="C9" s="14">
        <v>0</v>
      </c>
      <c r="D9" s="14" t="s">
        <v>144</v>
      </c>
      <c r="E9" s="14">
        <v>0</v>
      </c>
      <c r="F9" s="14">
        <v>0</v>
      </c>
      <c r="G9" s="14" t="s">
        <v>144</v>
      </c>
      <c r="H9" s="13" t="s">
        <v>144</v>
      </c>
      <c r="I9" s="13" t="s">
        <v>144</v>
      </c>
      <c r="J9" s="14" t="s">
        <v>144</v>
      </c>
      <c r="K9" s="12"/>
      <c r="M9" s="36"/>
      <c r="N9" s="36"/>
      <c r="O9" s="36"/>
      <c r="Q9" s="97"/>
      <c r="R9" s="97"/>
      <c r="S9" s="97"/>
      <c r="T9" s="97"/>
    </row>
    <row r="10" spans="1:20" ht="17.100000000000001" customHeight="1" x14ac:dyDescent="0.2">
      <c r="A10" s="16" t="s">
        <v>3</v>
      </c>
      <c r="B10" s="14">
        <v>0</v>
      </c>
      <c r="C10" s="14">
        <v>0</v>
      </c>
      <c r="D10" s="14" t="s">
        <v>144</v>
      </c>
      <c r="E10" s="14">
        <v>0</v>
      </c>
      <c r="F10" s="14">
        <v>0</v>
      </c>
      <c r="G10" s="14" t="s">
        <v>144</v>
      </c>
      <c r="H10" s="13" t="s">
        <v>144</v>
      </c>
      <c r="I10" s="13" t="s">
        <v>144</v>
      </c>
      <c r="J10" s="14" t="s">
        <v>144</v>
      </c>
      <c r="K10" s="12"/>
      <c r="M10" s="36"/>
      <c r="N10" s="36"/>
      <c r="O10" s="36"/>
      <c r="Q10" s="97"/>
      <c r="R10" s="97"/>
      <c r="S10" s="97"/>
      <c r="T10" s="97"/>
    </row>
    <row r="11" spans="1:20" ht="17.100000000000001" customHeight="1" x14ac:dyDescent="0.2">
      <c r="A11" s="17" t="s">
        <v>4</v>
      </c>
      <c r="B11" s="14">
        <v>0</v>
      </c>
      <c r="C11" s="14">
        <v>0</v>
      </c>
      <c r="D11" s="14" t="s">
        <v>144</v>
      </c>
      <c r="E11" s="14">
        <v>0</v>
      </c>
      <c r="F11" s="14">
        <v>0</v>
      </c>
      <c r="G11" s="14" t="s">
        <v>144</v>
      </c>
      <c r="H11" s="13" t="s">
        <v>144</v>
      </c>
      <c r="I11" s="13" t="s">
        <v>144</v>
      </c>
      <c r="J11" s="14" t="s">
        <v>144</v>
      </c>
      <c r="K11" s="12"/>
      <c r="L11" s="96">
        <v>4084.36</v>
      </c>
      <c r="Q11" s="97"/>
      <c r="R11" s="97"/>
      <c r="S11" s="97"/>
      <c r="T11" s="97"/>
    </row>
    <row r="12" spans="1:20" ht="17.100000000000001" customHeight="1" x14ac:dyDescent="0.2">
      <c r="A12" s="17" t="s">
        <v>5</v>
      </c>
      <c r="B12" s="14">
        <v>0</v>
      </c>
      <c r="C12" s="14">
        <v>0</v>
      </c>
      <c r="D12" s="14" t="s">
        <v>144</v>
      </c>
      <c r="E12" s="14">
        <v>0</v>
      </c>
      <c r="F12" s="14">
        <v>0</v>
      </c>
      <c r="G12" s="14" t="s">
        <v>144</v>
      </c>
      <c r="H12" s="13" t="s">
        <v>144</v>
      </c>
      <c r="I12" s="13" t="s">
        <v>144</v>
      </c>
      <c r="J12" s="14" t="s">
        <v>144</v>
      </c>
      <c r="K12" s="12"/>
      <c r="L12" s="96">
        <v>2016087.8709999996</v>
      </c>
      <c r="N12" s="98"/>
      <c r="O12" s="98"/>
      <c r="Q12" s="97"/>
      <c r="R12" s="97"/>
      <c r="S12" s="97"/>
      <c r="T12" s="97"/>
    </row>
    <row r="13" spans="1:20" ht="17.100000000000001" customHeight="1" x14ac:dyDescent="0.2">
      <c r="A13" s="17" t="s">
        <v>6</v>
      </c>
      <c r="B13" s="14">
        <v>0</v>
      </c>
      <c r="C13" s="14"/>
      <c r="D13" s="14"/>
      <c r="E13" s="14">
        <v>0</v>
      </c>
      <c r="F13" s="14"/>
      <c r="G13" s="14"/>
      <c r="H13" s="13" t="s">
        <v>144</v>
      </c>
      <c r="I13" s="13"/>
      <c r="J13" s="14"/>
      <c r="K13" s="12"/>
      <c r="L13" s="96">
        <v>2391602.6199999996</v>
      </c>
      <c r="Q13" s="97"/>
      <c r="R13" s="97"/>
      <c r="S13" s="97"/>
      <c r="T13" s="97"/>
    </row>
    <row r="14" spans="1:20" ht="17.100000000000001" customHeight="1" x14ac:dyDescent="0.2">
      <c r="A14" s="17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144</v>
      </c>
      <c r="I14" s="13"/>
      <c r="J14" s="14"/>
      <c r="K14" s="12"/>
      <c r="L14" s="96">
        <v>3171764.2880000002</v>
      </c>
      <c r="O14" s="36"/>
      <c r="Q14" s="97"/>
      <c r="S14" s="97"/>
    </row>
    <row r="15" spans="1:20" ht="17.100000000000001" customHeight="1" x14ac:dyDescent="0.2">
      <c r="A15" s="17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144</v>
      </c>
      <c r="I15" s="13"/>
      <c r="J15" s="14"/>
      <c r="K15" s="12"/>
      <c r="L15" s="96">
        <v>3033658.453999999</v>
      </c>
      <c r="Q15" s="97"/>
      <c r="S15" s="97"/>
    </row>
    <row r="16" spans="1:20" ht="17.100000000000001" customHeight="1" x14ac:dyDescent="0.2">
      <c r="A16" s="17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144</v>
      </c>
      <c r="I16" s="13"/>
      <c r="J16" s="14"/>
      <c r="K16" s="12"/>
      <c r="L16" s="96">
        <v>3322170.1710000001</v>
      </c>
      <c r="Q16" s="97"/>
      <c r="S16" s="97"/>
    </row>
    <row r="17" spans="1:21" ht="17.100000000000001" customHeight="1" x14ac:dyDescent="0.2">
      <c r="A17" s="21" t="s">
        <v>10</v>
      </c>
      <c r="B17" s="20">
        <v>0</v>
      </c>
      <c r="C17" s="14"/>
      <c r="D17" s="14"/>
      <c r="E17" s="14">
        <v>0</v>
      </c>
      <c r="F17" s="14"/>
      <c r="G17" s="14"/>
      <c r="H17" s="13" t="s">
        <v>144</v>
      </c>
      <c r="I17" s="13"/>
      <c r="J17" s="14"/>
      <c r="K17" s="12"/>
      <c r="L17" s="96">
        <v>2868836.2840000005</v>
      </c>
      <c r="Q17" s="97"/>
      <c r="S17" s="97"/>
    </row>
    <row r="18" spans="1:21" ht="17.100000000000001" customHeight="1" x14ac:dyDescent="0.2">
      <c r="A18" s="21" t="s">
        <v>11</v>
      </c>
      <c r="B18" s="20">
        <v>0</v>
      </c>
      <c r="C18" s="14"/>
      <c r="D18" s="14"/>
      <c r="E18" s="14">
        <v>0</v>
      </c>
      <c r="F18" s="14"/>
      <c r="G18" s="14"/>
      <c r="H18" s="13" t="s">
        <v>144</v>
      </c>
      <c r="I18" s="13"/>
      <c r="J18" s="14"/>
      <c r="K18" s="12"/>
      <c r="L18" s="96">
        <v>2134626.1029999997</v>
      </c>
      <c r="Q18" s="97"/>
      <c r="S18" s="97"/>
    </row>
    <row r="19" spans="1:21" ht="15.95" customHeight="1" x14ac:dyDescent="0.2">
      <c r="A19" s="41" t="s">
        <v>204</v>
      </c>
      <c r="B19" s="44">
        <f>SUM(B7:B12)</f>
        <v>0</v>
      </c>
      <c r="C19" s="44">
        <f>SUM(C7:C18)</f>
        <v>0</v>
      </c>
      <c r="D19" s="43" t="s">
        <v>144</v>
      </c>
      <c r="E19" s="44">
        <f>SUM(E7:E12)</f>
        <v>0</v>
      </c>
      <c r="F19" s="44">
        <f>SUM(F7:F18)</f>
        <v>0</v>
      </c>
      <c r="G19" s="43" t="s">
        <v>144</v>
      </c>
      <c r="H19" s="44" t="s">
        <v>144</v>
      </c>
      <c r="I19" s="44" t="s">
        <v>144</v>
      </c>
      <c r="J19" s="43" t="s">
        <v>144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9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  <c r="Q21" s="97"/>
      <c r="S21" s="97"/>
    </row>
    <row r="22" spans="1:21" x14ac:dyDescent="0.2">
      <c r="Q22" s="97"/>
      <c r="S22" s="97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B19:E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 tint="-0.249977111117893"/>
  </sheetPr>
  <dimension ref="A1:T24"/>
  <sheetViews>
    <sheetView showGridLines="0" zoomScaleNormal="100" zoomScaleSheetLayoutView="100" workbookViewId="0">
      <selection activeCell="G11" sqref="G11"/>
    </sheetView>
  </sheetViews>
  <sheetFormatPr baseColWidth="10" defaultRowHeight="12.75" x14ac:dyDescent="0.2"/>
  <cols>
    <col min="1" max="1" width="8.5703125" style="3" customWidth="1"/>
    <col min="2" max="16" width="5.85546875" style="3" customWidth="1"/>
    <col min="17" max="17" width="16.7109375" style="3" bestFit="1" customWidth="1"/>
    <col min="18" max="16384" width="11.42578125" style="3"/>
  </cols>
  <sheetData>
    <row r="1" spans="1:20" x14ac:dyDescent="0.2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</row>
    <row r="2" spans="1:20" ht="15" customHeight="1" x14ac:dyDescent="0.2">
      <c r="A2" s="324" t="s">
        <v>197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20" ht="12" customHeight="1" x14ac:dyDescent="0.2">
      <c r="A3" s="325" t="s">
        <v>16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 ht="6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0" ht="17.100000000000001" customHeight="1" x14ac:dyDescent="0.2">
      <c r="A5" s="326" t="s">
        <v>63</v>
      </c>
      <c r="B5" s="328" t="s">
        <v>20</v>
      </c>
      <c r="C5" s="328"/>
      <c r="D5" s="328"/>
      <c r="E5" s="329" t="s">
        <v>17</v>
      </c>
      <c r="F5" s="328"/>
      <c r="G5" s="330"/>
      <c r="H5" s="328" t="s">
        <v>18</v>
      </c>
      <c r="I5" s="328"/>
      <c r="J5" s="328"/>
      <c r="K5" s="329" t="s">
        <v>65</v>
      </c>
      <c r="L5" s="328"/>
      <c r="M5" s="330"/>
      <c r="N5" s="328" t="s">
        <v>121</v>
      </c>
      <c r="O5" s="328"/>
      <c r="P5" s="330"/>
    </row>
    <row r="6" spans="1:20" ht="17.100000000000001" customHeight="1" x14ac:dyDescent="0.2">
      <c r="A6" s="327"/>
      <c r="B6" s="73" t="s">
        <v>172</v>
      </c>
      <c r="C6" s="73" t="s">
        <v>176</v>
      </c>
      <c r="D6" s="45" t="s">
        <v>14</v>
      </c>
      <c r="E6" s="73" t="s">
        <v>172</v>
      </c>
      <c r="F6" s="73" t="s">
        <v>176</v>
      </c>
      <c r="G6" s="46" t="s">
        <v>14</v>
      </c>
      <c r="H6" s="73" t="s">
        <v>172</v>
      </c>
      <c r="I6" s="73" t="s">
        <v>176</v>
      </c>
      <c r="J6" s="45" t="s">
        <v>14</v>
      </c>
      <c r="K6" s="73" t="s">
        <v>172</v>
      </c>
      <c r="L6" s="73" t="s">
        <v>176</v>
      </c>
      <c r="M6" s="46" t="s">
        <v>14</v>
      </c>
      <c r="N6" s="73" t="s">
        <v>172</v>
      </c>
      <c r="O6" s="73" t="s">
        <v>176</v>
      </c>
      <c r="P6" s="46" t="s">
        <v>14</v>
      </c>
    </row>
    <row r="7" spans="1:20" ht="17.100000000000001" customHeight="1" x14ac:dyDescent="0.2">
      <c r="A7" s="16" t="s">
        <v>0</v>
      </c>
      <c r="B7" s="291">
        <v>175.16435392249701</v>
      </c>
      <c r="C7" s="291">
        <v>172.37178797560972</v>
      </c>
      <c r="D7" s="23">
        <f>+((C7/B7)-1)*100</f>
        <v>-1.5942547010009189</v>
      </c>
      <c r="E7" s="291">
        <v>164.18895211332875</v>
      </c>
      <c r="F7" s="291">
        <v>160.81628146341461</v>
      </c>
      <c r="G7" s="23">
        <f>+((F7/E7)-1)*100</f>
        <v>-2.0541398227489793</v>
      </c>
      <c r="H7" s="292">
        <v>2.5242659058886474</v>
      </c>
      <c r="I7" s="292">
        <v>3.1373513414634147</v>
      </c>
      <c r="J7" s="23">
        <f>+((I7/H7)-1)*100</f>
        <v>24.287672473195144</v>
      </c>
      <c r="K7" s="23">
        <v>4.0061249767619014</v>
      </c>
      <c r="L7" s="23">
        <v>3.9477757317073174</v>
      </c>
      <c r="M7" s="23">
        <f>+((L7/K7)-1)*100</f>
        <v>-1.4565008678722458</v>
      </c>
      <c r="N7" s="291">
        <v>4.4450109265177087</v>
      </c>
      <c r="O7" s="291">
        <v>4.4703794390243914</v>
      </c>
      <c r="P7" s="23">
        <f>+((O7/N7)-1)*100</f>
        <v>0.57071878845877944</v>
      </c>
      <c r="Q7" s="294"/>
      <c r="R7" s="294"/>
    </row>
    <row r="8" spans="1:20" ht="17.100000000000001" customHeight="1" x14ac:dyDescent="0.2">
      <c r="A8" s="16" t="s">
        <v>1</v>
      </c>
      <c r="B8" s="291">
        <v>158.90602060764428</v>
      </c>
      <c r="C8" s="291">
        <v>154.89862844013814</v>
      </c>
      <c r="D8" s="23">
        <f>+((C8/B8)-1)*100</f>
        <v>-2.5218630182683999</v>
      </c>
      <c r="E8" s="291">
        <v>148.39574564520609</v>
      </c>
      <c r="F8" s="291">
        <v>144.12904963414636</v>
      </c>
      <c r="G8" s="23">
        <f>+((F8/E8)-1)*100</f>
        <v>-2.8752145100310544</v>
      </c>
      <c r="H8" s="292">
        <v>2.340223226631676</v>
      </c>
      <c r="I8" s="292">
        <v>2.5583286107317078</v>
      </c>
      <c r="J8" s="23">
        <f>+((I8/H8)-1)*100</f>
        <v>9.3198538335146139</v>
      </c>
      <c r="K8" s="23">
        <v>3.6972673817261752</v>
      </c>
      <c r="L8" s="23">
        <v>3.7162956097560977</v>
      </c>
      <c r="M8" s="23">
        <f>+((L8/K8)-1)*100</f>
        <v>0.51465653049520554</v>
      </c>
      <c r="N8" s="291">
        <v>4.4727843540803462</v>
      </c>
      <c r="O8" s="291">
        <v>4.4949545855040016</v>
      </c>
      <c r="P8" s="23">
        <f>+((O8/N8)-1)*100</f>
        <v>0.49566958003308681</v>
      </c>
      <c r="Q8" s="294"/>
      <c r="R8" s="294"/>
      <c r="S8" s="30"/>
      <c r="T8" s="30"/>
    </row>
    <row r="9" spans="1:20" ht="17.100000000000001" customHeight="1" x14ac:dyDescent="0.2">
      <c r="A9" s="16" t="s">
        <v>2</v>
      </c>
      <c r="B9" s="291">
        <v>178.32094583233444</v>
      </c>
      <c r="C9" s="291">
        <v>174.95279088126165</v>
      </c>
      <c r="D9" s="23">
        <f>+((C9/B9)-1)*100</f>
        <v>-1.8888162214211746</v>
      </c>
      <c r="E9" s="291">
        <v>167.66374618660575</v>
      </c>
      <c r="F9" s="291">
        <v>164.28679780487806</v>
      </c>
      <c r="G9" s="23">
        <f>+((F9/E9)-1)*100</f>
        <v>-2.0141196045859733</v>
      </c>
      <c r="H9" s="292">
        <v>2.1663561142996226</v>
      </c>
      <c r="I9" s="292">
        <v>2.1197410975609756</v>
      </c>
      <c r="J9" s="23">
        <f>+((I9/H9)-1)*100</f>
        <v>-2.1517707283189469</v>
      </c>
      <c r="K9" s="23">
        <v>3.7799011614875684</v>
      </c>
      <c r="L9" s="23">
        <v>3.8027727317073179</v>
      </c>
      <c r="M9" s="23">
        <f>+((L9/K9)-1)*100</f>
        <v>0.6050838168146333</v>
      </c>
      <c r="N9" s="291">
        <v>4.7109423699415025</v>
      </c>
      <c r="O9" s="291">
        <v>4.7434792471153155</v>
      </c>
      <c r="P9" s="23">
        <f>+((O9/N9)-1)*100</f>
        <v>0.69066599883320645</v>
      </c>
      <c r="Q9" s="294"/>
      <c r="R9" s="294"/>
    </row>
    <row r="10" spans="1:20" ht="17.100000000000001" customHeight="1" x14ac:dyDescent="0.2">
      <c r="A10" s="16" t="s">
        <v>3</v>
      </c>
      <c r="B10" s="291">
        <v>183.54772692292534</v>
      </c>
      <c r="C10" s="291">
        <v>185.40605329010518</v>
      </c>
      <c r="D10" s="23">
        <f>+((C10/B10)-1)*100</f>
        <v>1.0124485867156308</v>
      </c>
      <c r="E10" s="291">
        <v>173.88635576162818</v>
      </c>
      <c r="F10" s="291">
        <v>175.72407512195124</v>
      </c>
      <c r="G10" s="23">
        <f>+((F10/E10)-1)*100</f>
        <v>1.0568508105617491</v>
      </c>
      <c r="H10" s="291">
        <v>1.6287524590480644</v>
      </c>
      <c r="I10" s="291">
        <v>1.6041351219512194</v>
      </c>
      <c r="J10" s="23">
        <f>+((I10/H10)-1)*100</f>
        <v>-1.511422866015677</v>
      </c>
      <c r="K10" s="23">
        <v>3.6661734408866118</v>
      </c>
      <c r="L10" s="23">
        <v>3.6934185340075842</v>
      </c>
      <c r="M10" s="23">
        <f>+((L10/K10)-1)*100</f>
        <v>0.74314795958980717</v>
      </c>
      <c r="N10" s="291">
        <v>4.3664452613624789</v>
      </c>
      <c r="O10" s="291">
        <v>4.3844245121951229</v>
      </c>
      <c r="P10" s="23">
        <f>+((O10/N10)-1)*100</f>
        <v>0.41175944633355943</v>
      </c>
      <c r="Q10" s="294"/>
      <c r="R10" s="294"/>
    </row>
    <row r="11" spans="1:20" ht="17.100000000000001" customHeight="1" x14ac:dyDescent="0.2">
      <c r="A11" s="17" t="s">
        <v>4</v>
      </c>
      <c r="B11" s="291">
        <v>183.30085199367966</v>
      </c>
      <c r="C11" s="291">
        <v>186.27380524390244</v>
      </c>
      <c r="D11" s="23">
        <f>+((C11/B11)-1)*100</f>
        <v>1.6218982169953655</v>
      </c>
      <c r="E11" s="292">
        <v>173.94320343658123</v>
      </c>
      <c r="F11" s="292">
        <v>176.8633293780488</v>
      </c>
      <c r="G11" s="23">
        <f>+((F11/E11)-1)*100</f>
        <v>1.678781282496189</v>
      </c>
      <c r="H11" s="292">
        <v>1.1509198048780489</v>
      </c>
      <c r="I11" s="292">
        <v>1.1861504878048781</v>
      </c>
      <c r="J11" s="23">
        <f>+((I11/H11)-1)*100</f>
        <v>3.0610892937551037</v>
      </c>
      <c r="K11" s="23">
        <v>3.4698079264492221</v>
      </c>
      <c r="L11" s="23">
        <v>3.4960381707317079</v>
      </c>
      <c r="M11" s="23">
        <f>+((L11/K11)-1)*100</f>
        <v>0.75595666499408409</v>
      </c>
      <c r="N11" s="291">
        <v>4.7369208257711506</v>
      </c>
      <c r="O11" s="291">
        <v>4.7282872073170727</v>
      </c>
      <c r="P11" s="23">
        <f>+((O11/N11)-1)*100</f>
        <v>-0.18226224949986491</v>
      </c>
      <c r="Q11" s="294"/>
      <c r="R11" s="294"/>
      <c r="S11" s="289"/>
      <c r="T11" s="31"/>
    </row>
    <row r="12" spans="1:20" ht="17.100000000000001" customHeight="1" x14ac:dyDescent="0.2">
      <c r="A12" s="17" t="s">
        <v>5</v>
      </c>
      <c r="B12" s="291">
        <v>182.50570459464294</v>
      </c>
      <c r="C12" s="291"/>
      <c r="D12" s="23"/>
      <c r="E12" s="292">
        <v>171.43486740128023</v>
      </c>
      <c r="F12" s="292"/>
      <c r="G12" s="23"/>
      <c r="H12" s="292">
        <v>2.6277865486853265</v>
      </c>
      <c r="I12" s="292"/>
      <c r="J12" s="23"/>
      <c r="K12" s="33">
        <v>3.6736181802714256</v>
      </c>
      <c r="L12" s="33"/>
      <c r="M12" s="23"/>
      <c r="N12" s="292">
        <v>4.7694324644059582</v>
      </c>
      <c r="O12" s="291"/>
      <c r="P12" s="23"/>
      <c r="Q12" s="294"/>
      <c r="R12" s="294"/>
      <c r="S12" s="30"/>
      <c r="T12" s="30"/>
    </row>
    <row r="13" spans="1:20" s="36" customFormat="1" ht="17.100000000000001" customHeight="1" x14ac:dyDescent="0.2">
      <c r="A13" s="35" t="s">
        <v>6</v>
      </c>
      <c r="B13" s="291">
        <v>190.11086623384284</v>
      </c>
      <c r="C13" s="291"/>
      <c r="D13" s="23"/>
      <c r="E13" s="292">
        <v>177.73531334268296</v>
      </c>
      <c r="F13" s="292"/>
      <c r="G13" s="23"/>
      <c r="H13" s="292">
        <v>3.0565966157934348</v>
      </c>
      <c r="I13" s="292"/>
      <c r="J13" s="23"/>
      <c r="K13" s="33">
        <v>3.7936675402439031</v>
      </c>
      <c r="L13" s="33"/>
      <c r="M13" s="23"/>
      <c r="N13" s="292">
        <v>5.5252887351225359</v>
      </c>
      <c r="O13" s="292"/>
      <c r="P13" s="23"/>
      <c r="Q13" s="294"/>
      <c r="R13" s="294"/>
    </row>
    <row r="14" spans="1:20" ht="17.100000000000001" customHeight="1" x14ac:dyDescent="0.2">
      <c r="A14" s="35" t="s">
        <v>7</v>
      </c>
      <c r="B14" s="291">
        <v>182.69568829851593</v>
      </c>
      <c r="C14" s="291"/>
      <c r="D14" s="23"/>
      <c r="E14" s="292">
        <v>171.32651195536585</v>
      </c>
      <c r="F14" s="292"/>
      <c r="G14" s="23"/>
      <c r="H14" s="292">
        <v>2.2091021835365856</v>
      </c>
      <c r="I14" s="292"/>
      <c r="J14" s="23"/>
      <c r="K14" s="33">
        <v>3.8551031834900762</v>
      </c>
      <c r="L14" s="33"/>
      <c r="M14" s="23"/>
      <c r="N14" s="292">
        <v>5.3049709761234256</v>
      </c>
      <c r="O14" s="292"/>
      <c r="P14" s="23"/>
      <c r="Q14" s="294"/>
      <c r="R14" s="294"/>
    </row>
    <row r="15" spans="1:20" ht="17.100000000000001" customHeight="1" x14ac:dyDescent="0.2">
      <c r="A15" s="17" t="s">
        <v>8</v>
      </c>
      <c r="B15" s="291">
        <v>182.0859498467936</v>
      </c>
      <c r="C15" s="291"/>
      <c r="D15" s="23"/>
      <c r="E15" s="291">
        <v>169.22412158536585</v>
      </c>
      <c r="F15" s="291"/>
      <c r="G15" s="23"/>
      <c r="H15" s="292">
        <v>3.3456859248423787</v>
      </c>
      <c r="I15" s="292"/>
      <c r="J15" s="23"/>
      <c r="K15" s="23">
        <v>4.1058883853658541</v>
      </c>
      <c r="L15" s="23"/>
      <c r="M15" s="23"/>
      <c r="N15" s="291">
        <v>5.410253951219512</v>
      </c>
      <c r="O15" s="291"/>
      <c r="P15" s="23"/>
      <c r="Q15" s="294"/>
      <c r="R15" s="294"/>
    </row>
    <row r="16" spans="1:20" ht="17.100000000000001" customHeight="1" x14ac:dyDescent="0.2">
      <c r="A16" s="17" t="s">
        <v>9</v>
      </c>
      <c r="B16" s="291">
        <v>186.56165167382639</v>
      </c>
      <c r="C16" s="291"/>
      <c r="D16" s="23"/>
      <c r="E16" s="291">
        <v>173.39054619231709</v>
      </c>
      <c r="F16" s="291"/>
      <c r="G16" s="23"/>
      <c r="H16" s="292">
        <v>4.1759147969970849</v>
      </c>
      <c r="I16" s="292"/>
      <c r="J16" s="23"/>
      <c r="K16" s="23">
        <v>4.3424033674390241</v>
      </c>
      <c r="L16" s="23"/>
      <c r="M16" s="23"/>
      <c r="N16" s="291">
        <v>4.6527873170731704</v>
      </c>
      <c r="O16" s="291"/>
      <c r="P16" s="23"/>
      <c r="Q16" s="294"/>
      <c r="R16" s="294"/>
    </row>
    <row r="17" spans="1:20" ht="17.100000000000001" customHeight="1" x14ac:dyDescent="0.2">
      <c r="A17" s="17" t="s">
        <v>10</v>
      </c>
      <c r="B17" s="291">
        <v>178.6306871579668</v>
      </c>
      <c r="C17" s="291"/>
      <c r="D17" s="23"/>
      <c r="E17" s="291">
        <v>166.18405873579761</v>
      </c>
      <c r="F17" s="291"/>
      <c r="G17" s="23"/>
      <c r="H17" s="292">
        <v>3.4809686953859882</v>
      </c>
      <c r="I17" s="292"/>
      <c r="J17" s="23"/>
      <c r="K17" s="23">
        <v>4.1490464182466145</v>
      </c>
      <c r="L17" s="23"/>
      <c r="M17" s="23"/>
      <c r="N17" s="291">
        <v>4.8166133085365859</v>
      </c>
      <c r="O17" s="291"/>
      <c r="P17" s="23"/>
      <c r="Q17" s="294"/>
      <c r="R17" s="294"/>
    </row>
    <row r="18" spans="1:20" ht="17.100000000000001" customHeight="1" x14ac:dyDescent="0.2">
      <c r="A18" s="21" t="s">
        <v>11</v>
      </c>
      <c r="B18" s="291">
        <v>190.69727672333363</v>
      </c>
      <c r="C18" s="291"/>
      <c r="D18" s="23"/>
      <c r="E18" s="23">
        <v>177.94963658536582</v>
      </c>
      <c r="F18" s="23"/>
      <c r="G18" s="23"/>
      <c r="H18" s="33">
        <v>3.3944113271184233</v>
      </c>
      <c r="I18" s="33"/>
      <c r="J18" s="23"/>
      <c r="K18" s="23">
        <v>4.2151123657273999</v>
      </c>
      <c r="L18" s="23"/>
      <c r="M18" s="23"/>
      <c r="N18" s="23">
        <v>5.1381164451219519</v>
      </c>
      <c r="O18" s="23"/>
      <c r="P18" s="23"/>
      <c r="Q18" s="294"/>
      <c r="R18" s="294"/>
    </row>
    <row r="19" spans="1:20" ht="17.100000000000001" customHeight="1" x14ac:dyDescent="0.2">
      <c r="A19" s="91" t="s">
        <v>196</v>
      </c>
      <c r="B19" s="44">
        <f>SUM(B7:B11)</f>
        <v>879.23989927908076</v>
      </c>
      <c r="C19" s="44">
        <f>SUM(C7:C18)</f>
        <v>873.9030658310171</v>
      </c>
      <c r="D19" s="204">
        <f>((C19/B19)-1)*100</f>
        <v>-0.60698262811316184</v>
      </c>
      <c r="E19" s="44">
        <f>SUM(E7:E11)</f>
        <v>828.07800314334997</v>
      </c>
      <c r="F19" s="44">
        <f>SUM(F7:F18)</f>
        <v>821.81953340243899</v>
      </c>
      <c r="G19" s="204">
        <f>((F19/E19)-1)*100</f>
        <v>-0.75578263365939646</v>
      </c>
      <c r="H19" s="44">
        <f>SUM(H7:H11)</f>
        <v>9.8105175107460596</v>
      </c>
      <c r="I19" s="44">
        <f>SUM(I7:I18)</f>
        <v>10.605706659512197</v>
      </c>
      <c r="J19" s="204">
        <f>((I19/H19)-1)*100</f>
        <v>8.1054760658152638</v>
      </c>
      <c r="K19" s="44">
        <f>SUM(K7:K11)</f>
        <v>18.619274887311477</v>
      </c>
      <c r="L19" s="44">
        <f>SUM(L7:L18)</f>
        <v>18.656300777910026</v>
      </c>
      <c r="M19" s="204">
        <f>((L19/K19)-1)*100</f>
        <v>0.1988578546835873</v>
      </c>
      <c r="N19" s="44">
        <f>SUM(N7:N11)</f>
        <v>22.732103737673185</v>
      </c>
      <c r="O19" s="44">
        <f>SUM(O7:O18)</f>
        <v>22.821524991155904</v>
      </c>
      <c r="P19" s="204">
        <f>((O19/N19)-1)*100</f>
        <v>0.39336989886475937</v>
      </c>
    </row>
    <row r="20" spans="1:20" ht="9.75" customHeight="1" x14ac:dyDescent="0.2">
      <c r="A20" s="61" t="s">
        <v>117</v>
      </c>
    </row>
    <row r="21" spans="1:20" ht="9.75" customHeight="1" x14ac:dyDescent="0.2">
      <c r="A21" s="3" t="s">
        <v>122</v>
      </c>
    </row>
    <row r="22" spans="1:20" ht="9" customHeight="1" x14ac:dyDescent="0.2">
      <c r="A22" s="26" t="s">
        <v>23</v>
      </c>
      <c r="B22" s="25"/>
      <c r="C22" s="25"/>
      <c r="D22" s="25"/>
      <c r="E22" s="25"/>
      <c r="F22" s="25"/>
      <c r="G22" s="25"/>
      <c r="H22" s="25"/>
      <c r="I22" s="27"/>
      <c r="J22" s="25"/>
      <c r="K22" s="25"/>
      <c r="L22" s="25"/>
      <c r="M22" s="25"/>
      <c r="N22" s="25"/>
      <c r="O22" s="25"/>
      <c r="P22" s="25"/>
      <c r="Q22" s="32"/>
      <c r="R22" s="32"/>
      <c r="S22" s="32"/>
      <c r="T22" s="32"/>
    </row>
    <row r="23" spans="1:20" ht="8.1" customHeight="1" x14ac:dyDescent="0.2">
      <c r="A23" s="1"/>
      <c r="G23" s="11"/>
      <c r="I23" s="12"/>
    </row>
    <row r="24" spans="1:20" ht="8.1" customHeight="1" x14ac:dyDescent="0.2">
      <c r="A24" s="1"/>
      <c r="G24" s="11"/>
      <c r="I24" s="12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" right="0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O19:P19 C19:D19 F19:G19 I19:J19 L19:M19 B19 N19 K19 H19 E19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23"/>
  <sheetViews>
    <sheetView zoomScaleNormal="100" zoomScaleSheetLayoutView="100" workbookViewId="0">
      <selection activeCell="L24" sqref="L24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2" width="11.42578125" style="96"/>
    <col min="23" max="16384" width="11.42578125" style="3"/>
  </cols>
  <sheetData>
    <row r="1" spans="1:20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20" ht="23.25" customHeight="1" x14ac:dyDescent="0.2">
      <c r="A2" s="324" t="s">
        <v>208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20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20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20" ht="23.25" customHeight="1" x14ac:dyDescent="0.2">
      <c r="A5" s="364" t="s">
        <v>63</v>
      </c>
      <c r="B5" s="362" t="s">
        <v>58</v>
      </c>
      <c r="C5" s="360"/>
      <c r="D5" s="361"/>
      <c r="E5" s="352" t="s">
        <v>141</v>
      </c>
      <c r="F5" s="360"/>
      <c r="G5" s="361"/>
      <c r="H5" s="352" t="s">
        <v>142</v>
      </c>
      <c r="I5" s="360"/>
      <c r="J5" s="361"/>
    </row>
    <row r="6" spans="1:20" ht="15" customHeight="1" x14ac:dyDescent="0.2">
      <c r="A6" s="365"/>
      <c r="B6" s="308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0" t="s">
        <v>14</v>
      </c>
    </row>
    <row r="7" spans="1:20" ht="17.100000000000001" customHeight="1" x14ac:dyDescent="0.2">
      <c r="A7" s="16" t="s">
        <v>0</v>
      </c>
      <c r="B7" s="14">
        <v>0</v>
      </c>
      <c r="C7" s="14">
        <v>0</v>
      </c>
      <c r="D7" s="14" t="s">
        <v>144</v>
      </c>
      <c r="E7" s="14">
        <v>0</v>
      </c>
      <c r="F7" s="14">
        <v>0</v>
      </c>
      <c r="G7" s="14" t="s">
        <v>144</v>
      </c>
      <c r="H7" s="13" t="s">
        <v>144</v>
      </c>
      <c r="I7" s="13" t="s">
        <v>144</v>
      </c>
      <c r="J7" s="14" t="s">
        <v>144</v>
      </c>
      <c r="K7" s="12"/>
      <c r="L7" s="209"/>
      <c r="M7" s="97"/>
      <c r="N7" s="210"/>
      <c r="O7" s="210"/>
      <c r="Q7" s="97"/>
      <c r="R7" s="97"/>
      <c r="S7" s="97"/>
      <c r="T7" s="97"/>
    </row>
    <row r="8" spans="1:20" ht="17.100000000000001" customHeight="1" x14ac:dyDescent="0.2">
      <c r="A8" s="16" t="s">
        <v>1</v>
      </c>
      <c r="B8" s="14">
        <v>0</v>
      </c>
      <c r="C8" s="14">
        <v>0</v>
      </c>
      <c r="D8" s="14" t="s">
        <v>144</v>
      </c>
      <c r="E8" s="14">
        <v>0</v>
      </c>
      <c r="F8" s="14">
        <v>0</v>
      </c>
      <c r="G8" s="14" t="s">
        <v>144</v>
      </c>
      <c r="H8" s="13" t="s">
        <v>144</v>
      </c>
      <c r="I8" s="13" t="s">
        <v>144</v>
      </c>
      <c r="J8" s="14" t="s">
        <v>144</v>
      </c>
      <c r="K8" s="12"/>
      <c r="L8" s="209"/>
      <c r="M8" s="97"/>
      <c r="N8" s="210"/>
      <c r="O8" s="210"/>
      <c r="Q8" s="97"/>
      <c r="R8" s="97"/>
      <c r="S8" s="97"/>
      <c r="T8" s="97"/>
    </row>
    <row r="9" spans="1:20" ht="17.100000000000001" customHeight="1" x14ac:dyDescent="0.2">
      <c r="A9" s="16" t="s">
        <v>2</v>
      </c>
      <c r="B9" s="14">
        <v>0</v>
      </c>
      <c r="C9" s="14">
        <v>0</v>
      </c>
      <c r="D9" s="14" t="s">
        <v>144</v>
      </c>
      <c r="E9" s="14">
        <v>0</v>
      </c>
      <c r="F9" s="14">
        <v>0</v>
      </c>
      <c r="G9" s="14" t="s">
        <v>144</v>
      </c>
      <c r="H9" s="13" t="s">
        <v>144</v>
      </c>
      <c r="I9" s="13" t="s">
        <v>144</v>
      </c>
      <c r="J9" s="14" t="s">
        <v>144</v>
      </c>
      <c r="K9" s="12"/>
      <c r="L9" s="209"/>
      <c r="M9" s="97"/>
      <c r="N9" s="210"/>
      <c r="O9" s="210"/>
      <c r="Q9" s="97"/>
      <c r="R9" s="97"/>
      <c r="S9" s="97"/>
      <c r="T9" s="97"/>
    </row>
    <row r="10" spans="1:20" ht="17.100000000000001" customHeight="1" x14ac:dyDescent="0.2">
      <c r="A10" s="16" t="s">
        <v>3</v>
      </c>
      <c r="B10" s="14">
        <v>0</v>
      </c>
      <c r="C10" s="14">
        <v>0</v>
      </c>
      <c r="D10" s="14" t="s">
        <v>144</v>
      </c>
      <c r="E10" s="14">
        <v>0</v>
      </c>
      <c r="F10" s="14">
        <v>0</v>
      </c>
      <c r="G10" s="14" t="s">
        <v>144</v>
      </c>
      <c r="H10" s="13" t="s">
        <v>144</v>
      </c>
      <c r="I10" s="13" t="s">
        <v>144</v>
      </c>
      <c r="J10" s="14" t="s">
        <v>144</v>
      </c>
      <c r="K10" s="12"/>
      <c r="L10" s="209"/>
      <c r="M10" s="97"/>
      <c r="N10" s="210"/>
      <c r="O10" s="210"/>
      <c r="Q10" s="97"/>
      <c r="R10" s="97"/>
      <c r="S10" s="97"/>
      <c r="T10" s="97"/>
    </row>
    <row r="11" spans="1:20" ht="17.100000000000001" customHeight="1" x14ac:dyDescent="0.2">
      <c r="A11" s="17" t="s">
        <v>4</v>
      </c>
      <c r="B11" s="14">
        <v>0</v>
      </c>
      <c r="C11" s="14">
        <v>0</v>
      </c>
      <c r="D11" s="14" t="s">
        <v>144</v>
      </c>
      <c r="E11" s="14">
        <v>0</v>
      </c>
      <c r="F11" s="14">
        <v>0</v>
      </c>
      <c r="G11" s="14" t="s">
        <v>144</v>
      </c>
      <c r="H11" s="13" t="s">
        <v>144</v>
      </c>
      <c r="I11" s="13" t="s">
        <v>144</v>
      </c>
      <c r="J11" s="14" t="s">
        <v>144</v>
      </c>
      <c r="K11" s="12"/>
      <c r="L11" s="209"/>
      <c r="M11" s="97"/>
      <c r="N11" s="210"/>
      <c r="O11" s="210"/>
      <c r="Q11" s="97"/>
      <c r="R11" s="97"/>
      <c r="S11" s="97"/>
      <c r="T11" s="97"/>
    </row>
    <row r="12" spans="1:20" ht="17.100000000000001" customHeight="1" x14ac:dyDescent="0.2">
      <c r="A12" s="17" t="s">
        <v>5</v>
      </c>
      <c r="B12" s="14">
        <v>0</v>
      </c>
      <c r="C12" s="14">
        <v>0</v>
      </c>
      <c r="D12" s="14" t="s">
        <v>144</v>
      </c>
      <c r="E12" s="14">
        <v>0</v>
      </c>
      <c r="F12" s="14">
        <v>0</v>
      </c>
      <c r="G12" s="14" t="s">
        <v>144</v>
      </c>
      <c r="H12" s="13" t="s">
        <v>144</v>
      </c>
      <c r="I12" s="13" t="s">
        <v>144</v>
      </c>
      <c r="J12" s="14" t="s">
        <v>144</v>
      </c>
      <c r="K12" s="12"/>
      <c r="L12" s="209"/>
      <c r="M12" s="97"/>
      <c r="N12" s="210"/>
      <c r="O12" s="210"/>
      <c r="Q12" s="97"/>
      <c r="R12" s="97"/>
      <c r="S12" s="97"/>
      <c r="T12" s="97"/>
    </row>
    <row r="13" spans="1:20" ht="17.100000000000001" customHeight="1" x14ac:dyDescent="0.2">
      <c r="A13" s="17" t="s">
        <v>6</v>
      </c>
      <c r="B13" s="14">
        <v>0</v>
      </c>
      <c r="C13" s="14"/>
      <c r="D13" s="14"/>
      <c r="E13" s="14">
        <v>0</v>
      </c>
      <c r="F13" s="14"/>
      <c r="G13" s="14"/>
      <c r="H13" s="13" t="s">
        <v>144</v>
      </c>
      <c r="I13" s="13"/>
      <c r="J13" s="14"/>
      <c r="K13" s="12"/>
      <c r="L13" s="209"/>
      <c r="M13" s="97"/>
      <c r="N13" s="210"/>
      <c r="O13" s="210"/>
      <c r="Q13" s="97"/>
      <c r="R13" s="97"/>
      <c r="S13" s="97"/>
      <c r="T13" s="97"/>
    </row>
    <row r="14" spans="1:20" ht="17.100000000000001" customHeight="1" x14ac:dyDescent="0.2">
      <c r="A14" s="17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144</v>
      </c>
      <c r="I14" s="13"/>
      <c r="J14" s="14"/>
      <c r="K14" s="12"/>
      <c r="L14" s="209"/>
      <c r="M14" s="97"/>
      <c r="N14" s="210"/>
      <c r="O14" s="210"/>
      <c r="Q14" s="97"/>
      <c r="R14" s="97"/>
      <c r="S14" s="97"/>
      <c r="T14" s="97"/>
    </row>
    <row r="15" spans="1:20" ht="17.100000000000001" customHeight="1" x14ac:dyDescent="0.2">
      <c r="A15" s="17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144</v>
      </c>
      <c r="I15" s="13"/>
      <c r="J15" s="14"/>
      <c r="K15" s="12"/>
      <c r="L15" s="209"/>
      <c r="M15" s="97"/>
      <c r="N15" s="210"/>
      <c r="O15" s="210"/>
      <c r="Q15" s="97"/>
      <c r="R15" s="97"/>
      <c r="S15" s="97"/>
      <c r="T15" s="97"/>
    </row>
    <row r="16" spans="1:20" ht="17.100000000000001" customHeight="1" x14ac:dyDescent="0.2">
      <c r="A16" s="17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144</v>
      </c>
      <c r="I16" s="13"/>
      <c r="J16" s="14"/>
      <c r="K16" s="12"/>
      <c r="L16" s="209"/>
      <c r="M16" s="97"/>
      <c r="N16" s="210"/>
      <c r="O16" s="210"/>
      <c r="Q16" s="97"/>
      <c r="R16" s="97"/>
      <c r="S16" s="97"/>
      <c r="T16" s="97"/>
    </row>
    <row r="17" spans="1:22" ht="17.100000000000001" customHeight="1" x14ac:dyDescent="0.2">
      <c r="A17" s="21" t="s">
        <v>10</v>
      </c>
      <c r="B17" s="20">
        <v>0</v>
      </c>
      <c r="C17" s="14"/>
      <c r="D17" s="14"/>
      <c r="E17" s="14">
        <v>0</v>
      </c>
      <c r="F17" s="14"/>
      <c r="G17" s="14"/>
      <c r="H17" s="13" t="s">
        <v>144</v>
      </c>
      <c r="I17" s="13"/>
      <c r="J17" s="14"/>
      <c r="K17" s="12"/>
      <c r="L17" s="209"/>
      <c r="M17" s="97"/>
      <c r="N17" s="210"/>
      <c r="O17" s="210"/>
      <c r="Q17" s="97"/>
      <c r="R17" s="97"/>
      <c r="S17" s="97"/>
      <c r="T17" s="97"/>
    </row>
    <row r="18" spans="1:22" ht="17.100000000000001" customHeight="1" x14ac:dyDescent="0.2">
      <c r="A18" s="21" t="s">
        <v>11</v>
      </c>
      <c r="B18" s="20">
        <v>0</v>
      </c>
      <c r="C18" s="14"/>
      <c r="D18" s="14"/>
      <c r="E18" s="14">
        <v>0</v>
      </c>
      <c r="F18" s="14"/>
      <c r="G18" s="14"/>
      <c r="H18" s="13" t="s">
        <v>144</v>
      </c>
      <c r="I18" s="13"/>
      <c r="J18" s="14"/>
      <c r="K18" s="12"/>
      <c r="L18" s="211"/>
      <c r="M18" s="97"/>
      <c r="N18" s="210"/>
      <c r="O18" s="210"/>
      <c r="Q18" s="97"/>
      <c r="R18" s="97"/>
      <c r="S18" s="97"/>
      <c r="T18" s="97"/>
    </row>
    <row r="19" spans="1:22" ht="15.95" customHeight="1" x14ac:dyDescent="0.2">
      <c r="A19" s="41" t="s">
        <v>204</v>
      </c>
      <c r="B19" s="44">
        <f>SUM(B7:B12)</f>
        <v>0</v>
      </c>
      <c r="C19" s="44">
        <f>SUM(C7:C18)</f>
        <v>0</v>
      </c>
      <c r="D19" s="43" t="s">
        <v>144</v>
      </c>
      <c r="E19" s="44">
        <f>SUM(E7:E12)</f>
        <v>0</v>
      </c>
      <c r="F19" s="44">
        <f>SUM(F7:F18)</f>
        <v>0</v>
      </c>
      <c r="G19" s="43" t="s">
        <v>144</v>
      </c>
      <c r="H19" s="112" t="s">
        <v>144</v>
      </c>
      <c r="I19" s="42" t="s">
        <v>144</v>
      </c>
      <c r="J19" s="43" t="s">
        <v>144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1.25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3" spans="1:22" s="96" customFormat="1" x14ac:dyDescent="0.2">
      <c r="B23" s="212"/>
      <c r="C23" s="212"/>
      <c r="D23" s="212"/>
      <c r="E23" s="212"/>
      <c r="F23" s="212">
        <v>2.7615667587999999</v>
      </c>
      <c r="G23" s="212"/>
      <c r="H23" s="212">
        <f>C14/1000</f>
        <v>0</v>
      </c>
      <c r="I23" s="212">
        <f>F23-H23</f>
        <v>2.7615667587999999</v>
      </c>
      <c r="J23" s="212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 D19 C19 B19 E19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FF99"/>
  </sheetPr>
  <dimension ref="A2:N28"/>
  <sheetViews>
    <sheetView tabSelected="1" zoomScaleNormal="100" zoomScaleSheetLayoutView="100" workbookViewId="0">
      <selection activeCell="J24" sqref="J24"/>
    </sheetView>
  </sheetViews>
  <sheetFormatPr baseColWidth="10" defaultRowHeight="12.75" x14ac:dyDescent="0.2"/>
  <cols>
    <col min="1" max="1" width="12.85546875" style="7" customWidth="1"/>
    <col min="2" max="4" width="11.42578125" style="7" customWidth="1"/>
    <col min="5" max="16384" width="11.42578125" style="7"/>
  </cols>
  <sheetData>
    <row r="2" spans="1:8" ht="35.25" customHeight="1" x14ac:dyDescent="0.2">
      <c r="A2" s="324" t="s">
        <v>209</v>
      </c>
      <c r="B2" s="324"/>
      <c r="C2" s="324"/>
      <c r="D2" s="324"/>
    </row>
    <row r="3" spans="1:8" ht="10.5" customHeight="1" x14ac:dyDescent="0.2">
      <c r="A3" s="346" t="s">
        <v>19</v>
      </c>
      <c r="B3" s="346"/>
      <c r="C3" s="346"/>
      <c r="D3" s="346"/>
    </row>
    <row r="4" spans="1:8" ht="1.5" customHeight="1" x14ac:dyDescent="0.2">
      <c r="A4" s="15"/>
      <c r="B4" s="15"/>
      <c r="C4" s="15"/>
      <c r="D4" s="15"/>
    </row>
    <row r="5" spans="1:8" ht="3" customHeight="1" x14ac:dyDescent="0.2">
      <c r="A5" s="366"/>
      <c r="B5" s="366"/>
      <c r="C5" s="367"/>
      <c r="D5" s="28"/>
    </row>
    <row r="6" spans="1:8" ht="18" customHeight="1" x14ac:dyDescent="0.2">
      <c r="A6" s="55" t="s">
        <v>63</v>
      </c>
      <c r="B6" s="56">
        <v>2023</v>
      </c>
      <c r="C6" s="56">
        <v>2024</v>
      </c>
      <c r="D6" s="54" t="s">
        <v>14</v>
      </c>
    </row>
    <row r="7" spans="1:8" ht="17.100000000000001" customHeight="1" x14ac:dyDescent="0.2">
      <c r="A7" s="18" t="s">
        <v>0</v>
      </c>
      <c r="B7" s="293">
        <v>6.66</v>
      </c>
      <c r="C7" s="293">
        <v>6.12</v>
      </c>
      <c r="D7" s="29">
        <f t="shared" ref="D7:D12" si="0">+((C7/B7)-1)*100</f>
        <v>-8.1081081081081035</v>
      </c>
      <c r="F7" s="59"/>
      <c r="G7" s="59"/>
    </row>
    <row r="8" spans="1:8" ht="17.100000000000001" customHeight="1" x14ac:dyDescent="0.2">
      <c r="A8" s="18" t="s">
        <v>1</v>
      </c>
      <c r="B8" s="293">
        <v>7.72</v>
      </c>
      <c r="C8" s="293">
        <v>7.12</v>
      </c>
      <c r="D8" s="29">
        <f t="shared" si="0"/>
        <v>-7.7720207253885949</v>
      </c>
      <c r="F8" s="59"/>
      <c r="G8" s="59"/>
    </row>
    <row r="9" spans="1:8" ht="17.100000000000001" customHeight="1" x14ac:dyDescent="0.2">
      <c r="A9" s="18" t="s">
        <v>2</v>
      </c>
      <c r="B9" s="293">
        <v>8.9600000000000009</v>
      </c>
      <c r="C9" s="293">
        <v>8.35</v>
      </c>
      <c r="D9" s="29">
        <f t="shared" si="0"/>
        <v>-6.8080357142857313</v>
      </c>
      <c r="F9" s="59"/>
      <c r="G9" s="59"/>
    </row>
    <row r="10" spans="1:8" ht="17.100000000000001" customHeight="1" x14ac:dyDescent="0.2">
      <c r="A10" s="18" t="s">
        <v>3</v>
      </c>
      <c r="B10" s="293">
        <v>9.32</v>
      </c>
      <c r="C10" s="293">
        <v>8.7799999999999994</v>
      </c>
      <c r="D10" s="29">
        <f t="shared" si="0"/>
        <v>-5.7939914163090194</v>
      </c>
      <c r="F10" s="59"/>
      <c r="G10" s="59"/>
    </row>
    <row r="11" spans="1:8" ht="17.100000000000001" customHeight="1" x14ac:dyDescent="0.2">
      <c r="A11" s="21" t="s">
        <v>4</v>
      </c>
      <c r="B11" s="293">
        <v>9.42</v>
      </c>
      <c r="C11" s="293">
        <v>8.36</v>
      </c>
      <c r="D11" s="29">
        <f t="shared" si="0"/>
        <v>-11.252653927813173</v>
      </c>
      <c r="F11" s="59"/>
      <c r="G11" s="59"/>
    </row>
    <row r="12" spans="1:8" ht="17.100000000000001" customHeight="1" x14ac:dyDescent="0.2">
      <c r="A12" s="21" t="s">
        <v>5</v>
      </c>
      <c r="B12" s="293">
        <v>9.17</v>
      </c>
      <c r="C12" s="293">
        <v>8.67</v>
      </c>
      <c r="D12" s="29">
        <f t="shared" si="0"/>
        <v>-5.4525627044710978</v>
      </c>
      <c r="F12" s="59"/>
      <c r="G12" s="59"/>
      <c r="H12" s="3"/>
    </row>
    <row r="13" spans="1:8" ht="17.100000000000001" customHeight="1" x14ac:dyDescent="0.2">
      <c r="A13" s="21" t="s">
        <v>6</v>
      </c>
      <c r="B13" s="293">
        <v>9.0500000000000007</v>
      </c>
      <c r="C13" s="293"/>
      <c r="D13" s="29"/>
      <c r="F13" s="59"/>
      <c r="G13" s="59"/>
    </row>
    <row r="14" spans="1:8" ht="17.100000000000001" customHeight="1" x14ac:dyDescent="0.2">
      <c r="A14" s="21" t="s">
        <v>7</v>
      </c>
      <c r="B14" s="293">
        <v>8.92</v>
      </c>
      <c r="C14" s="293"/>
      <c r="D14" s="29"/>
      <c r="F14" s="59"/>
      <c r="G14" s="59"/>
    </row>
    <row r="15" spans="1:8" ht="17.100000000000001" customHeight="1" x14ac:dyDescent="0.2">
      <c r="A15" s="21" t="s">
        <v>8</v>
      </c>
      <c r="B15" s="293">
        <v>8.6999999999999993</v>
      </c>
      <c r="C15" s="293"/>
      <c r="D15" s="29"/>
      <c r="F15" s="59"/>
      <c r="G15" s="59"/>
    </row>
    <row r="16" spans="1:8" ht="17.100000000000001" customHeight="1" x14ac:dyDescent="0.2">
      <c r="A16" s="21" t="s">
        <v>9</v>
      </c>
      <c r="B16" s="293">
        <v>8.2899999999999991</v>
      </c>
      <c r="C16" s="293"/>
      <c r="D16" s="29"/>
      <c r="F16" s="59"/>
      <c r="G16" s="59"/>
    </row>
    <row r="17" spans="1:14" ht="17.100000000000001" customHeight="1" x14ac:dyDescent="0.2">
      <c r="A17" s="21" t="s">
        <v>10</v>
      </c>
      <c r="B17" s="293">
        <v>7.6</v>
      </c>
      <c r="C17" s="293"/>
      <c r="D17" s="29"/>
      <c r="F17" s="59"/>
      <c r="G17" s="59"/>
    </row>
    <row r="18" spans="1:14" ht="17.100000000000001" customHeight="1" x14ac:dyDescent="0.2">
      <c r="A18" s="21" t="s">
        <v>11</v>
      </c>
      <c r="B18" s="293">
        <v>6.85</v>
      </c>
      <c r="C18" s="293"/>
      <c r="D18" s="29"/>
      <c r="F18" s="59"/>
      <c r="G18" s="59"/>
    </row>
    <row r="19" spans="1:14" ht="17.100000000000001" customHeight="1" x14ac:dyDescent="0.2">
      <c r="A19" s="41" t="s">
        <v>204</v>
      </c>
      <c r="B19" s="57">
        <f>AVERAGE(B7:B12)</f>
        <v>8.5416666666666661</v>
      </c>
      <c r="C19" s="57">
        <f>AVERAGE(C7:C18)</f>
        <v>7.8999999999999995</v>
      </c>
      <c r="D19" s="284">
        <f>+((C19/B19)-1)*100</f>
        <v>-7.5121951219512155</v>
      </c>
      <c r="F19" s="59"/>
      <c r="G19" s="59"/>
    </row>
    <row r="20" spans="1:14" ht="9" customHeight="1" x14ac:dyDescent="0.2">
      <c r="A20" s="368" t="s">
        <v>72</v>
      </c>
      <c r="B20" s="368"/>
      <c r="C20" s="368"/>
      <c r="D20" s="368"/>
    </row>
    <row r="28" spans="1:14" x14ac:dyDescent="0.2">
      <c r="N28" s="7" t="s">
        <v>48</v>
      </c>
    </row>
  </sheetData>
  <mergeCells count="4">
    <mergeCell ref="A2:D2"/>
    <mergeCell ref="A3:D3"/>
    <mergeCell ref="A5:C5"/>
    <mergeCell ref="A20:D20"/>
  </mergeCells>
  <printOptions horizontalCentered="1" verticalCentered="1"/>
  <pageMargins left="0.9055118110236221" right="0.9055118110236221" top="0.74803149606299213" bottom="0.74803149606299213" header="0.31496062992125984" footer="0.31496062992125984"/>
  <pageSetup paperSize="9" orientation="portrait" r:id="rId1"/>
  <ignoredErrors>
    <ignoredError sqref="B19:C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V29"/>
  <sheetViews>
    <sheetView showGridLines="0" zoomScaleNormal="100" zoomScaleSheetLayoutView="100" workbookViewId="0">
      <selection activeCell="W25" sqref="W25"/>
    </sheetView>
  </sheetViews>
  <sheetFormatPr baseColWidth="10" defaultRowHeight="12.75" x14ac:dyDescent="0.2"/>
  <cols>
    <col min="1" max="1" width="8.5703125" style="3" customWidth="1"/>
    <col min="2" max="2" width="6.28515625" style="3" customWidth="1"/>
    <col min="3" max="3" width="6.140625" style="3" customWidth="1"/>
    <col min="4" max="4" width="5.7109375" style="3" customWidth="1"/>
    <col min="5" max="5" width="6.28515625" style="3" customWidth="1"/>
    <col min="6" max="6" width="6.42578125" style="3" customWidth="1"/>
    <col min="7" max="16" width="5.7109375" style="3" customWidth="1"/>
    <col min="17" max="17" width="11.42578125" style="96" customWidth="1"/>
    <col min="18" max="20" width="11.42578125" style="96"/>
    <col min="21" max="16384" width="11.42578125" style="3"/>
  </cols>
  <sheetData>
    <row r="1" spans="1:22" x14ac:dyDescent="0.2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</row>
    <row r="2" spans="1:22" ht="15" customHeight="1" x14ac:dyDescent="0.2">
      <c r="A2" s="324" t="s">
        <v>198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22" ht="12" customHeight="1" x14ac:dyDescent="0.2">
      <c r="A3" s="325" t="s">
        <v>16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2" ht="6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2" ht="17.100000000000001" customHeight="1" x14ac:dyDescent="0.2">
      <c r="A5" s="326" t="s">
        <v>63</v>
      </c>
      <c r="B5" s="328" t="s">
        <v>15</v>
      </c>
      <c r="C5" s="328"/>
      <c r="D5" s="330"/>
      <c r="E5" s="328" t="s">
        <v>17</v>
      </c>
      <c r="F5" s="328"/>
      <c r="G5" s="330"/>
      <c r="H5" s="328" t="s">
        <v>18</v>
      </c>
      <c r="I5" s="328"/>
      <c r="J5" s="330"/>
      <c r="K5" s="328" t="s">
        <v>68</v>
      </c>
      <c r="L5" s="328"/>
      <c r="M5" s="330"/>
      <c r="N5" s="328" t="s">
        <v>121</v>
      </c>
      <c r="O5" s="328"/>
      <c r="P5" s="330"/>
    </row>
    <row r="6" spans="1:22" ht="17.100000000000001" customHeight="1" x14ac:dyDescent="0.2">
      <c r="A6" s="327"/>
      <c r="B6" s="73" t="s">
        <v>172</v>
      </c>
      <c r="C6" s="73" t="s">
        <v>176</v>
      </c>
      <c r="D6" s="48" t="s">
        <v>14</v>
      </c>
      <c r="E6" s="73" t="s">
        <v>172</v>
      </c>
      <c r="F6" s="73" t="s">
        <v>176</v>
      </c>
      <c r="G6" s="48" t="s">
        <v>14</v>
      </c>
      <c r="H6" s="73" t="s">
        <v>172</v>
      </c>
      <c r="I6" s="73" t="s">
        <v>176</v>
      </c>
      <c r="J6" s="48" t="s">
        <v>14</v>
      </c>
      <c r="K6" s="73" t="s">
        <v>172</v>
      </c>
      <c r="L6" s="73" t="s">
        <v>176</v>
      </c>
      <c r="M6" s="48" t="s">
        <v>14</v>
      </c>
      <c r="N6" s="73" t="s">
        <v>172</v>
      </c>
      <c r="O6" s="73" t="s">
        <v>176</v>
      </c>
      <c r="P6" s="47" t="s">
        <v>14</v>
      </c>
    </row>
    <row r="7" spans="1:22" ht="17.100000000000001" customHeight="1" x14ac:dyDescent="0.2">
      <c r="A7" s="16" t="s">
        <v>0</v>
      </c>
      <c r="B7" s="14">
        <v>143.63477021644755</v>
      </c>
      <c r="C7" s="14">
        <v>141.34486613999999</v>
      </c>
      <c r="D7" s="23">
        <f>((C7/B7)-1)*100</f>
        <v>-1.5942547010008967</v>
      </c>
      <c r="E7" s="14">
        <v>134.63494073292958</v>
      </c>
      <c r="F7" s="14">
        <v>131.86935079999998</v>
      </c>
      <c r="G7" s="23">
        <f>((F7/E7)-1)*100</f>
        <v>-2.0541398227489904</v>
      </c>
      <c r="H7" s="14">
        <v>2.0698980428286906</v>
      </c>
      <c r="I7" s="14">
        <v>2.5726280999999998</v>
      </c>
      <c r="J7" s="23">
        <f>((I7/H7)-1)*100</f>
        <v>24.287672473195165</v>
      </c>
      <c r="K7" s="14">
        <v>3.2850224809447588</v>
      </c>
      <c r="L7" s="14">
        <v>3.2371761000000001</v>
      </c>
      <c r="M7" s="23">
        <f>((L7/K7)-1)*100</f>
        <v>-1.4565008678722458</v>
      </c>
      <c r="N7" s="14">
        <v>3.6449089597445212</v>
      </c>
      <c r="O7" s="14">
        <v>3.6657111400000004</v>
      </c>
      <c r="P7" s="23">
        <f>((O7/N7)-1)*100</f>
        <v>0.57071878845877944</v>
      </c>
      <c r="Q7" s="297"/>
      <c r="R7" s="297"/>
    </row>
    <row r="8" spans="1:22" ht="17.100000000000001" customHeight="1" x14ac:dyDescent="0.2">
      <c r="A8" s="16" t="s">
        <v>1</v>
      </c>
      <c r="B8" s="14">
        <v>130.30293689826831</v>
      </c>
      <c r="C8" s="14">
        <v>127.01687532091329</v>
      </c>
      <c r="D8" s="23">
        <f>((C8/B8)-1)*100</f>
        <v>-2.5218630182683888</v>
      </c>
      <c r="E8" s="14">
        <v>121.68451142906899</v>
      </c>
      <c r="F8" s="14">
        <v>118.18582070000001</v>
      </c>
      <c r="G8" s="23">
        <f>((F8/E8)-1)*100</f>
        <v>-2.8752145100310544</v>
      </c>
      <c r="H8" s="14">
        <v>1.9189830458379742</v>
      </c>
      <c r="I8" s="14">
        <v>2.0978294608000003</v>
      </c>
      <c r="J8" s="23">
        <f>((I8/H8)-1)*100</f>
        <v>9.3198538335146353</v>
      </c>
      <c r="K8" s="14">
        <v>3.0317592530154633</v>
      </c>
      <c r="L8" s="14">
        <v>3.0473623999999999</v>
      </c>
      <c r="M8" s="23">
        <f>((L8/K8)-1)*100</f>
        <v>0.51465653049520554</v>
      </c>
      <c r="N8" s="14">
        <v>3.6676831703458839</v>
      </c>
      <c r="O8" s="14">
        <v>3.6858627601132814</v>
      </c>
      <c r="P8" s="23">
        <f>((O8/N8)-1)*100</f>
        <v>0.49566958003308681</v>
      </c>
      <c r="Q8" s="297"/>
      <c r="R8" s="297"/>
    </row>
    <row r="9" spans="1:22" ht="17.100000000000001" customHeight="1" x14ac:dyDescent="0.2">
      <c r="A9" s="16" t="s">
        <v>2</v>
      </c>
      <c r="B9" s="14">
        <v>146.22317558251422</v>
      </c>
      <c r="C9" s="14">
        <v>143.46128852263456</v>
      </c>
      <c r="D9" s="23">
        <f>((C9/B9)-1)*100</f>
        <v>-1.8888162214211524</v>
      </c>
      <c r="E9" s="14">
        <v>137.4842718730167</v>
      </c>
      <c r="F9" s="14">
        <v>134.71517420000001</v>
      </c>
      <c r="G9" s="23">
        <f>((F9/E9)-1)*100</f>
        <v>-2.0141196045859622</v>
      </c>
      <c r="H9" s="14">
        <v>1.7764120137256905</v>
      </c>
      <c r="I9" s="14">
        <v>1.7381876999999999</v>
      </c>
      <c r="J9" s="23">
        <f>((I9/H9)-1)*100</f>
        <v>-2.1517707283189469</v>
      </c>
      <c r="K9" s="14">
        <v>3.0995189524198059</v>
      </c>
      <c r="L9" s="14">
        <v>3.1182736400000004</v>
      </c>
      <c r="M9" s="23">
        <f>((L9/K9)-1)*100</f>
        <v>0.6050838168146333</v>
      </c>
      <c r="N9" s="14">
        <v>3.8629727433520316</v>
      </c>
      <c r="O9" s="14">
        <v>3.8896529826345585</v>
      </c>
      <c r="P9" s="23">
        <f>((O9/N9)-1)*100</f>
        <v>0.69066599883320645</v>
      </c>
      <c r="Q9" s="297"/>
      <c r="R9" s="297"/>
    </row>
    <row r="10" spans="1:22" ht="17.100000000000001" customHeight="1" x14ac:dyDescent="0.2">
      <c r="A10" s="16" t="s">
        <v>3</v>
      </c>
      <c r="B10" s="14">
        <v>150.50913607679877</v>
      </c>
      <c r="C10" s="14">
        <v>152.03296369788623</v>
      </c>
      <c r="D10" s="23">
        <f>((C10/B10)-1)*100</f>
        <v>1.0124485867156308</v>
      </c>
      <c r="E10" s="14">
        <v>142.5868117245351</v>
      </c>
      <c r="F10" s="14">
        <v>144.09374160000002</v>
      </c>
      <c r="G10" s="23">
        <f>((F10/E10)-1)*100</f>
        <v>1.0568508105617491</v>
      </c>
      <c r="H10" s="14">
        <v>1.3355770164194127</v>
      </c>
      <c r="I10" s="14">
        <v>1.3153907999999999</v>
      </c>
      <c r="J10" s="23">
        <f>((I10/H10)-1)*100</f>
        <v>-1.5114228660156659</v>
      </c>
      <c r="K10" s="14">
        <v>3.0062622215270216</v>
      </c>
      <c r="L10" s="14">
        <v>3.0286031978862189</v>
      </c>
      <c r="M10" s="23">
        <f>((L10/K10)-1)*100</f>
        <v>0.74314795958980717</v>
      </c>
      <c r="N10" s="14">
        <v>3.5804851143172325</v>
      </c>
      <c r="O10" s="14">
        <v>3.5952281000000004</v>
      </c>
      <c r="P10" s="23">
        <f>((O10/N10)-1)*100</f>
        <v>0.41175944633355943</v>
      </c>
      <c r="Q10" s="297"/>
      <c r="R10" s="297"/>
      <c r="S10" s="97"/>
      <c r="T10" s="97"/>
      <c r="U10" s="12"/>
    </row>
    <row r="11" spans="1:22" ht="17.100000000000001" customHeight="1" x14ac:dyDescent="0.2">
      <c r="A11" s="17" t="s">
        <v>4</v>
      </c>
      <c r="B11" s="14">
        <v>150.30669863481731</v>
      </c>
      <c r="C11" s="14">
        <v>152.74452030000003</v>
      </c>
      <c r="D11" s="23">
        <f>((C11/B11)-1)*100</f>
        <v>1.6218982169953877</v>
      </c>
      <c r="E11" s="24">
        <v>142.63342681799659</v>
      </c>
      <c r="F11" s="24">
        <v>145.02793009000001</v>
      </c>
      <c r="G11" s="23">
        <f>((F11/E11)-1)*100</f>
        <v>1.678781282496189</v>
      </c>
      <c r="H11" s="24">
        <v>0.94375424000000008</v>
      </c>
      <c r="I11" s="24">
        <v>0.97264339999999994</v>
      </c>
      <c r="J11" s="23">
        <f>((I11/H11)-1)*100</f>
        <v>3.0610892937551037</v>
      </c>
      <c r="K11" s="24">
        <v>2.8452424996883621</v>
      </c>
      <c r="L11" s="24">
        <v>2.8667513000000002</v>
      </c>
      <c r="M11" s="23">
        <f>((L11/K11)-1)*100</f>
        <v>0.75595666499408409</v>
      </c>
      <c r="N11" s="24">
        <v>3.8842750771323433</v>
      </c>
      <c r="O11" s="24">
        <v>3.8771955099999995</v>
      </c>
      <c r="P11" s="23">
        <f>((O11/N11)-1)*100</f>
        <v>-0.18226224949986491</v>
      </c>
      <c r="Q11" s="297"/>
      <c r="R11" s="297"/>
    </row>
    <row r="12" spans="1:22" ht="17.100000000000001" customHeight="1" x14ac:dyDescent="0.2">
      <c r="A12" s="17" t="s">
        <v>5</v>
      </c>
      <c r="B12" s="14">
        <v>149.65467776760721</v>
      </c>
      <c r="C12" s="14"/>
      <c r="D12" s="23"/>
      <c r="E12" s="24">
        <v>140.57659126904977</v>
      </c>
      <c r="F12" s="24"/>
      <c r="G12" s="23"/>
      <c r="H12" s="24">
        <v>2.1547849699219674</v>
      </c>
      <c r="I12" s="24"/>
      <c r="J12" s="23"/>
      <c r="K12" s="24">
        <v>3.0123669078225688</v>
      </c>
      <c r="L12" s="24"/>
      <c r="M12" s="23"/>
      <c r="N12" s="24">
        <v>3.9109346208128852</v>
      </c>
      <c r="O12" s="24"/>
      <c r="P12" s="23"/>
      <c r="Q12" s="297"/>
      <c r="R12" s="297"/>
      <c r="T12" s="98"/>
      <c r="U12" s="10"/>
      <c r="V12" s="10"/>
    </row>
    <row r="13" spans="1:22" s="36" customFormat="1" ht="17.100000000000001" customHeight="1" x14ac:dyDescent="0.2">
      <c r="A13" s="35" t="s">
        <v>6</v>
      </c>
      <c r="B13" s="14">
        <v>155.89091031175113</v>
      </c>
      <c r="C13" s="14"/>
      <c r="D13" s="23"/>
      <c r="E13" s="24">
        <v>145.74295694100002</v>
      </c>
      <c r="F13" s="24"/>
      <c r="G13" s="23"/>
      <c r="H13" s="24">
        <v>2.5064092249506165</v>
      </c>
      <c r="I13" s="24"/>
      <c r="J13" s="23"/>
      <c r="K13" s="24">
        <v>3.1108073830000005</v>
      </c>
      <c r="L13" s="24"/>
      <c r="M13" s="23"/>
      <c r="N13" s="24">
        <v>4.5307367628004789</v>
      </c>
      <c r="O13" s="24"/>
      <c r="P13" s="23"/>
      <c r="Q13" s="297"/>
      <c r="R13" s="297"/>
      <c r="S13" s="96"/>
      <c r="T13" s="96"/>
    </row>
    <row r="14" spans="1:22" s="36" customFormat="1" ht="17.100000000000001" customHeight="1" x14ac:dyDescent="0.2">
      <c r="A14" s="35" t="s">
        <v>7</v>
      </c>
      <c r="B14" s="14">
        <v>149.81046440478306</v>
      </c>
      <c r="C14" s="14"/>
      <c r="D14" s="23"/>
      <c r="E14" s="24">
        <v>140.48773980339999</v>
      </c>
      <c r="F14" s="24"/>
      <c r="G14" s="23"/>
      <c r="H14" s="24">
        <v>1.8114637904999999</v>
      </c>
      <c r="I14" s="24"/>
      <c r="J14" s="23"/>
      <c r="K14" s="24">
        <v>3.1611846104618624</v>
      </c>
      <c r="L14" s="24"/>
      <c r="M14" s="23"/>
      <c r="N14" s="24">
        <v>4.350076200421209</v>
      </c>
      <c r="O14" s="24"/>
      <c r="P14" s="23"/>
      <c r="Q14" s="297"/>
      <c r="R14" s="297"/>
      <c r="S14" s="96"/>
      <c r="T14" s="96"/>
    </row>
    <row r="15" spans="1:22" ht="17.100000000000001" customHeight="1" x14ac:dyDescent="0.2">
      <c r="A15" s="17" t="s">
        <v>8</v>
      </c>
      <c r="B15" s="14">
        <v>149.31047887437072</v>
      </c>
      <c r="C15" s="14"/>
      <c r="D15" s="23"/>
      <c r="E15" s="14">
        <v>138.76377969999999</v>
      </c>
      <c r="F15" s="24"/>
      <c r="G15" s="23"/>
      <c r="H15" s="24">
        <v>2.7434624583707503</v>
      </c>
      <c r="I15" s="24"/>
      <c r="J15" s="23"/>
      <c r="K15" s="24">
        <v>3.3668284760000002</v>
      </c>
      <c r="L15" s="24"/>
      <c r="M15" s="23"/>
      <c r="N15" s="24">
        <v>4.4364082399999996</v>
      </c>
      <c r="O15" s="24"/>
      <c r="P15" s="23"/>
      <c r="Q15" s="297"/>
      <c r="R15" s="297"/>
    </row>
    <row r="16" spans="1:22" ht="17.100000000000001" customHeight="1" x14ac:dyDescent="0.2">
      <c r="A16" s="17" t="s">
        <v>9</v>
      </c>
      <c r="B16" s="14">
        <v>152.98055437253763</v>
      </c>
      <c r="C16" s="14"/>
      <c r="D16" s="23"/>
      <c r="E16" s="14">
        <v>142.1802478777</v>
      </c>
      <c r="F16" s="14"/>
      <c r="G16" s="23"/>
      <c r="H16" s="14">
        <v>3.4242501335376097</v>
      </c>
      <c r="I16" s="14"/>
      <c r="J16" s="23"/>
      <c r="K16" s="14">
        <v>3.5607707612999993</v>
      </c>
      <c r="L16" s="14"/>
      <c r="M16" s="23"/>
      <c r="N16" s="14">
        <v>3.8152855999999997</v>
      </c>
      <c r="O16" s="14"/>
      <c r="P16" s="23"/>
      <c r="Q16" s="297"/>
      <c r="R16" s="297"/>
    </row>
    <row r="17" spans="1:20" ht="17.100000000000001" customHeight="1" x14ac:dyDescent="0.2">
      <c r="A17" s="21" t="s">
        <v>10</v>
      </c>
      <c r="B17" s="14">
        <v>146.47716346953277</v>
      </c>
      <c r="C17" s="14"/>
      <c r="D17" s="23"/>
      <c r="E17" s="14">
        <v>136.27092816335403</v>
      </c>
      <c r="F17" s="14"/>
      <c r="G17" s="23"/>
      <c r="H17" s="14">
        <v>2.8543943302165102</v>
      </c>
      <c r="I17" s="14"/>
      <c r="J17" s="23"/>
      <c r="K17" s="14">
        <v>3.4022180629622238</v>
      </c>
      <c r="L17" s="14"/>
      <c r="M17" s="23"/>
      <c r="N17" s="14">
        <v>3.9496229130000002</v>
      </c>
      <c r="O17" s="14"/>
      <c r="P17" s="23"/>
      <c r="Q17" s="297"/>
      <c r="R17" s="297"/>
    </row>
    <row r="18" spans="1:20" ht="17.100000000000001" customHeight="1" x14ac:dyDescent="0.2">
      <c r="A18" s="21" t="s">
        <v>11</v>
      </c>
      <c r="B18" s="14">
        <v>156.37176691313354</v>
      </c>
      <c r="C18" s="14"/>
      <c r="D18" s="23"/>
      <c r="E18" s="20">
        <v>145.91870199999997</v>
      </c>
      <c r="F18" s="20"/>
      <c r="G18" s="23"/>
      <c r="H18" s="20">
        <v>2.7834172882371071</v>
      </c>
      <c r="I18" s="20"/>
      <c r="J18" s="23"/>
      <c r="K18" s="20">
        <v>3.4563921398964674</v>
      </c>
      <c r="L18" s="20"/>
      <c r="M18" s="23"/>
      <c r="N18" s="20">
        <v>4.2132554850000004</v>
      </c>
      <c r="O18" s="20"/>
      <c r="P18" s="23"/>
      <c r="Q18" s="297"/>
      <c r="R18" s="297"/>
    </row>
    <row r="19" spans="1:20" ht="17.100000000000001" customHeight="1" x14ac:dyDescent="0.2">
      <c r="A19" s="91" t="s">
        <v>196</v>
      </c>
      <c r="B19" s="44">
        <f>SUM(B7:B11)</f>
        <v>720.97671740884618</v>
      </c>
      <c r="C19" s="44">
        <f>SUM(C7:C18)</f>
        <v>716.60051398143401</v>
      </c>
      <c r="D19" s="204">
        <f>((C19/B19)-1)*100</f>
        <v>-0.60698262811316184</v>
      </c>
      <c r="E19" s="44">
        <f>SUM(E7:E11)</f>
        <v>679.02396257754697</v>
      </c>
      <c r="F19" s="44">
        <f>SUM(F7:F18)</f>
        <v>673.89201739000009</v>
      </c>
      <c r="G19" s="204">
        <f>((F19/E19)-1)*100</f>
        <v>-0.75578263365938536</v>
      </c>
      <c r="H19" s="44">
        <f>SUM(H7:H11)</f>
        <v>8.0446243588117685</v>
      </c>
      <c r="I19" s="44">
        <f>SUM(I7:I18)</f>
        <v>8.6966794607999987</v>
      </c>
      <c r="J19" s="204">
        <f>((I19/H19)-1)*100</f>
        <v>8.1054760658152425</v>
      </c>
      <c r="K19" s="44">
        <f>SUM(K7:K11)</f>
        <v>15.267805407595413</v>
      </c>
      <c r="L19" s="44">
        <f>SUM(L7:L18)</f>
        <v>15.298166637886219</v>
      </c>
      <c r="M19" s="204">
        <f>((L19/K19)-1)*100</f>
        <v>0.19885785468356509</v>
      </c>
      <c r="N19" s="44">
        <f>SUM(N7:N11)</f>
        <v>18.640325064892011</v>
      </c>
      <c r="O19" s="44">
        <f>SUM(O7:O18)</f>
        <v>18.713650492747838</v>
      </c>
      <c r="P19" s="204">
        <f>((O19/N19)-1)*100</f>
        <v>0.39336989886475937</v>
      </c>
      <c r="Q19" s="98"/>
    </row>
    <row r="20" spans="1:20" ht="9" customHeight="1" x14ac:dyDescent="0.2">
      <c r="A20" s="61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198"/>
      <c r="M20" s="25"/>
      <c r="N20" s="25"/>
      <c r="O20" s="25"/>
      <c r="P20" s="25"/>
      <c r="T20" s="99"/>
    </row>
    <row r="21" spans="1:20" ht="12.75" customHeight="1" x14ac:dyDescent="0.2">
      <c r="A21" s="26" t="s">
        <v>123</v>
      </c>
      <c r="B21" s="25"/>
      <c r="C21" s="25"/>
      <c r="D21" s="25"/>
      <c r="E21" s="25"/>
      <c r="F21" s="25"/>
      <c r="G21" s="25"/>
      <c r="H21" s="25"/>
      <c r="I21" s="27"/>
      <c r="J21" s="25"/>
      <c r="K21" s="25"/>
      <c r="L21" s="25"/>
      <c r="M21" s="25"/>
      <c r="N21" s="25"/>
      <c r="O21" s="25"/>
      <c r="P21" s="25"/>
    </row>
    <row r="22" spans="1:20" ht="9" customHeight="1" x14ac:dyDescent="0.2">
      <c r="A22" s="1" t="s">
        <v>23</v>
      </c>
      <c r="G22" s="11"/>
      <c r="I22" s="12"/>
      <c r="L22" s="11"/>
    </row>
    <row r="23" spans="1:20" x14ac:dyDescent="0.2">
      <c r="C23" s="11"/>
      <c r="F23" s="11"/>
      <c r="I23" s="11"/>
      <c r="L23" s="11"/>
      <c r="O23" s="11"/>
    </row>
    <row r="24" spans="1:20" x14ac:dyDescent="0.2">
      <c r="C24" s="11"/>
      <c r="F24" s="11"/>
      <c r="I24" s="11"/>
      <c r="L24" s="11"/>
      <c r="O24" s="11"/>
    </row>
    <row r="25" spans="1:20" x14ac:dyDescent="0.2">
      <c r="C25" s="11"/>
      <c r="F25" s="11"/>
      <c r="I25" s="11"/>
      <c r="L25" s="11"/>
      <c r="O25" s="11"/>
    </row>
    <row r="26" spans="1:20" x14ac:dyDescent="0.2">
      <c r="C26" s="11"/>
      <c r="F26" s="11"/>
      <c r="I26" s="11"/>
      <c r="L26" s="11"/>
      <c r="O26" s="11"/>
    </row>
    <row r="27" spans="1:20" x14ac:dyDescent="0.2">
      <c r="C27" s="11"/>
      <c r="F27" s="11"/>
      <c r="I27" s="11"/>
      <c r="L27" s="11"/>
      <c r="O27" s="11"/>
    </row>
    <row r="28" spans="1:20" x14ac:dyDescent="0.2">
      <c r="C28" s="11"/>
      <c r="F28" s="11"/>
      <c r="I28" s="11"/>
      <c r="L28" s="11"/>
      <c r="O28" s="11"/>
    </row>
    <row r="29" spans="1:20" x14ac:dyDescent="0.2">
      <c r="C29" s="11"/>
      <c r="F29" s="11"/>
      <c r="I29" s="11"/>
      <c r="L29" s="11"/>
      <c r="O29" s="11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.39370078740157483" right="0.39370078740157483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O19:P19 C19:D19 F19:G19 I19:J19 L19:M19 B19 N19 K19 H19 E1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2:I30"/>
  <sheetViews>
    <sheetView zoomScaleNormal="100" zoomScaleSheetLayoutView="100" workbookViewId="0">
      <selection activeCell="F31" sqref="F31"/>
    </sheetView>
  </sheetViews>
  <sheetFormatPr baseColWidth="10" defaultRowHeight="12.75" x14ac:dyDescent="0.2"/>
  <cols>
    <col min="1" max="1" width="10.140625" style="3" customWidth="1"/>
    <col min="2" max="7" width="7.140625" style="3" customWidth="1"/>
    <col min="8" max="16384" width="11.42578125" style="3"/>
  </cols>
  <sheetData>
    <row r="2" spans="1:9" ht="5.25" customHeight="1" x14ac:dyDescent="0.2">
      <c r="A2" s="331"/>
      <c r="B2" s="331"/>
      <c r="C2" s="331"/>
      <c r="D2" s="331"/>
      <c r="E2" s="331"/>
      <c r="F2" s="331"/>
      <c r="G2" s="331"/>
    </row>
    <row r="3" spans="1:9" ht="28.5" customHeight="1" x14ac:dyDescent="0.2">
      <c r="A3" s="324" t="s">
        <v>199</v>
      </c>
      <c r="B3" s="324"/>
      <c r="C3" s="324"/>
      <c r="D3" s="324"/>
      <c r="E3" s="324"/>
      <c r="F3" s="324"/>
      <c r="G3" s="324"/>
    </row>
    <row r="4" spans="1:9" ht="5.25" customHeight="1" x14ac:dyDescent="0.2">
      <c r="A4" s="332"/>
      <c r="B4" s="332"/>
      <c r="C4" s="332"/>
      <c r="D4" s="332"/>
      <c r="E4" s="332"/>
      <c r="F4" s="332"/>
      <c r="G4" s="332"/>
    </row>
    <row r="5" spans="1:9" ht="26.25" customHeight="1" x14ac:dyDescent="0.2">
      <c r="A5" s="326" t="s">
        <v>63</v>
      </c>
      <c r="B5" s="333" t="s">
        <v>61</v>
      </c>
      <c r="C5" s="328"/>
      <c r="D5" s="330"/>
      <c r="E5" s="333" t="s">
        <v>60</v>
      </c>
      <c r="F5" s="334"/>
      <c r="G5" s="335"/>
    </row>
    <row r="6" spans="1:9" ht="17.100000000000001" customHeight="1" x14ac:dyDescent="0.2">
      <c r="A6" s="327"/>
      <c r="B6" s="73" t="s">
        <v>172</v>
      </c>
      <c r="C6" s="73" t="s">
        <v>176</v>
      </c>
      <c r="D6" s="46" t="s">
        <v>14</v>
      </c>
      <c r="E6" s="73" t="s">
        <v>172</v>
      </c>
      <c r="F6" s="73" t="s">
        <v>176</v>
      </c>
      <c r="G6" s="46" t="s">
        <v>14</v>
      </c>
    </row>
    <row r="7" spans="1:9" ht="17.100000000000001" customHeight="1" x14ac:dyDescent="0.2">
      <c r="A7" s="16" t="s">
        <v>0</v>
      </c>
      <c r="B7" s="13">
        <v>28616.644</v>
      </c>
      <c r="C7" s="13">
        <v>28298.223999999998</v>
      </c>
      <c r="D7" s="14">
        <f>(C7/B7-1)*100</f>
        <v>-1.1127090933514161</v>
      </c>
      <c r="E7" s="14">
        <v>41.933522888426985</v>
      </c>
      <c r="F7" s="14">
        <v>41.475779790499999</v>
      </c>
      <c r="G7" s="14">
        <f>(F7/E7-1)*100</f>
        <v>-1.0915922784377252</v>
      </c>
      <c r="H7" s="14"/>
      <c r="I7" s="14"/>
    </row>
    <row r="8" spans="1:9" ht="17.100000000000001" customHeight="1" x14ac:dyDescent="0.2">
      <c r="A8" s="16" t="s">
        <v>1</v>
      </c>
      <c r="B8" s="13">
        <v>27544.936000000002</v>
      </c>
      <c r="C8" s="13">
        <v>27913.483</v>
      </c>
      <c r="D8" s="14">
        <f>(C8/B8-1)*100</f>
        <v>1.3379845936109636</v>
      </c>
      <c r="E8" s="14">
        <v>40.596851504335802</v>
      </c>
      <c r="F8" s="14">
        <v>39.540477799999991</v>
      </c>
      <c r="G8" s="14">
        <f>(F8/E8-1)*100</f>
        <v>-2.6021074669374089</v>
      </c>
      <c r="H8" s="14"/>
      <c r="I8" s="14"/>
    </row>
    <row r="9" spans="1:9" ht="17.100000000000001" customHeight="1" x14ac:dyDescent="0.2">
      <c r="A9" s="16" t="s">
        <v>2</v>
      </c>
      <c r="B9" s="37">
        <v>27714.392</v>
      </c>
      <c r="C9" s="37">
        <v>27692.282999999999</v>
      </c>
      <c r="D9" s="14">
        <f>(C9/B9-1)*100</f>
        <v>-7.9774436328972076E-2</v>
      </c>
      <c r="E9" s="14">
        <v>40.95770310951999</v>
      </c>
      <c r="F9" s="14">
        <v>40.401227616050399</v>
      </c>
      <c r="G9" s="14">
        <f>(F9/E9-1)*100</f>
        <v>-1.3586589364681601</v>
      </c>
      <c r="H9" s="14"/>
      <c r="I9" s="14"/>
    </row>
    <row r="10" spans="1:9" ht="17.100000000000001" customHeight="1" x14ac:dyDescent="0.2">
      <c r="A10" s="16" t="s">
        <v>3</v>
      </c>
      <c r="B10" s="13">
        <v>27922.912</v>
      </c>
      <c r="C10" s="13">
        <v>27703.549733089996</v>
      </c>
      <c r="D10" s="14">
        <f>(C10/B10-1)*100</f>
        <v>-0.78559953528487547</v>
      </c>
      <c r="E10" s="14">
        <v>41.256542312891021</v>
      </c>
      <c r="F10" s="14">
        <v>40.940885800000018</v>
      </c>
      <c r="G10" s="14">
        <f>(F10/E10-1)*100</f>
        <v>-0.76510656297140711</v>
      </c>
      <c r="H10" s="14"/>
      <c r="I10" s="14"/>
    </row>
    <row r="11" spans="1:9" ht="17.100000000000001" customHeight="1" x14ac:dyDescent="0.2">
      <c r="A11" s="17" t="s">
        <v>4</v>
      </c>
      <c r="B11" s="37">
        <v>28011.84</v>
      </c>
      <c r="C11" s="37">
        <v>27616.723000000002</v>
      </c>
      <c r="D11" s="14">
        <f>(C11/B11-1)*100</f>
        <v>-1.4105356877663122</v>
      </c>
      <c r="E11" s="24">
        <v>41.449169113811216</v>
      </c>
      <c r="F11" s="24">
        <v>41.212702700000001</v>
      </c>
      <c r="G11" s="14">
        <f>(F11/E11-1)*100</f>
        <v>-0.57049735583823979</v>
      </c>
      <c r="H11" s="14"/>
      <c r="I11" s="14"/>
    </row>
    <row r="12" spans="1:9" ht="17.100000000000001" customHeight="1" x14ac:dyDescent="0.2">
      <c r="A12" s="17" t="s">
        <v>5</v>
      </c>
      <c r="B12" s="37">
        <v>28146.638999999999</v>
      </c>
      <c r="C12" s="37"/>
      <c r="D12" s="14"/>
      <c r="E12" s="24">
        <v>41.728251606655206</v>
      </c>
      <c r="F12" s="24"/>
      <c r="G12" s="14"/>
      <c r="H12" s="14"/>
      <c r="I12" s="14"/>
    </row>
    <row r="13" spans="1:9" s="34" customFormat="1" ht="17.100000000000001" customHeight="1" x14ac:dyDescent="0.2">
      <c r="A13" s="35" t="s">
        <v>6</v>
      </c>
      <c r="B13" s="37">
        <v>28517.562999999998</v>
      </c>
      <c r="C13" s="37"/>
      <c r="D13" s="14"/>
      <c r="E13" s="24">
        <v>41.959750470756006</v>
      </c>
      <c r="F13" s="24"/>
      <c r="G13" s="14"/>
      <c r="H13" s="14"/>
      <c r="I13" s="14"/>
    </row>
    <row r="14" spans="1:9" s="36" customFormat="1" ht="17.100000000000001" customHeight="1" x14ac:dyDescent="0.2">
      <c r="A14" s="35" t="s">
        <v>7</v>
      </c>
      <c r="B14" s="37">
        <v>28491.126</v>
      </c>
      <c r="C14" s="37"/>
      <c r="D14" s="14"/>
      <c r="E14" s="24">
        <v>42.590325300198998</v>
      </c>
      <c r="F14" s="24"/>
      <c r="G14" s="14"/>
      <c r="H14" s="14"/>
      <c r="I14" s="14"/>
    </row>
    <row r="15" spans="1:9" ht="17.100000000000001" customHeight="1" x14ac:dyDescent="0.2">
      <c r="A15" s="17" t="s">
        <v>8</v>
      </c>
      <c r="B15" s="13">
        <v>28496.514999999999</v>
      </c>
      <c r="C15" s="13"/>
      <c r="D15" s="14"/>
      <c r="E15" s="24">
        <v>42.455483770784191</v>
      </c>
      <c r="F15" s="24"/>
      <c r="G15" s="14"/>
      <c r="H15" s="14"/>
      <c r="I15" s="14"/>
    </row>
    <row r="16" spans="1:9" ht="17.100000000000001" customHeight="1" x14ac:dyDescent="0.2">
      <c r="A16" s="17" t="s">
        <v>9</v>
      </c>
      <c r="B16" s="13">
        <v>28563.911</v>
      </c>
      <c r="C16" s="13"/>
      <c r="D16" s="14"/>
      <c r="E16" s="14">
        <v>42.513367804204982</v>
      </c>
      <c r="F16" s="14"/>
      <c r="G16" s="14"/>
      <c r="H16" s="14"/>
      <c r="I16" s="14"/>
    </row>
    <row r="17" spans="1:9" ht="17.100000000000001" customHeight="1" x14ac:dyDescent="0.2">
      <c r="A17" s="21" t="s">
        <v>10</v>
      </c>
      <c r="B17" s="13">
        <v>28562.021000000001</v>
      </c>
      <c r="C17" s="13"/>
      <c r="D17" s="14"/>
      <c r="E17" s="14">
        <v>42.756064716928002</v>
      </c>
      <c r="F17" s="14"/>
      <c r="G17" s="14"/>
      <c r="H17" s="14"/>
      <c r="I17" s="14"/>
    </row>
    <row r="18" spans="1:9" ht="17.100000000000001" customHeight="1" x14ac:dyDescent="0.2">
      <c r="A18" s="100" t="s">
        <v>11</v>
      </c>
      <c r="B18" s="101">
        <v>28544.822</v>
      </c>
      <c r="C18" s="101"/>
      <c r="D18" s="103"/>
      <c r="E18" s="103">
        <v>42.882970255876984</v>
      </c>
      <c r="F18" s="103"/>
      <c r="G18" s="103"/>
      <c r="H18" s="14"/>
      <c r="I18" s="14"/>
    </row>
    <row r="19" spans="1:9" ht="17.100000000000001" hidden="1" customHeight="1" x14ac:dyDescent="0.2">
      <c r="A19" s="41" t="s">
        <v>128</v>
      </c>
      <c r="B19" s="42">
        <f>SUM(B7:B8)</f>
        <v>56161.58</v>
      </c>
      <c r="C19" s="42"/>
      <c r="D19" s="283"/>
      <c r="E19" s="42">
        <f>SUM(E7:E8)</f>
        <v>82.530374392762781</v>
      </c>
      <c r="F19" s="42">
        <f>SUM(F7:F8)</f>
        <v>81.01625759049999</v>
      </c>
      <c r="G19" s="14">
        <f>(F19/E19-1)*100</f>
        <v>-1.8346176342992182</v>
      </c>
    </row>
    <row r="20" spans="1:9" ht="17.100000000000001" hidden="1" customHeight="1" x14ac:dyDescent="0.2">
      <c r="A20" s="41" t="s">
        <v>59</v>
      </c>
      <c r="B20" s="42">
        <f>SUM(B7:B18)</f>
        <v>339133.321</v>
      </c>
      <c r="C20" s="42"/>
      <c r="D20" s="43"/>
      <c r="E20" s="42">
        <f>SUM(E7:E18)</f>
        <v>503.08000285438936</v>
      </c>
      <c r="F20" s="42"/>
      <c r="G20" s="14">
        <f>(F20/E20-1)*100</f>
        <v>-100</v>
      </c>
    </row>
    <row r="21" spans="1:9" ht="9.75" customHeight="1" x14ac:dyDescent="0.2">
      <c r="A21" s="94" t="s">
        <v>146</v>
      </c>
      <c r="B21" s="25"/>
      <c r="C21" s="25"/>
      <c r="D21" s="25"/>
      <c r="E21" s="25"/>
      <c r="F21" s="25"/>
      <c r="G21" s="25"/>
    </row>
    <row r="22" spans="1:9" ht="9.75" customHeight="1" x14ac:dyDescent="0.2">
      <c r="A22" s="215" t="s">
        <v>117</v>
      </c>
      <c r="B22" s="25"/>
      <c r="C22" s="25"/>
      <c r="D22" s="25"/>
      <c r="E22" s="25"/>
      <c r="F22" s="25"/>
      <c r="G22" s="25"/>
    </row>
    <row r="23" spans="1:9" ht="9.75" customHeight="1" x14ac:dyDescent="0.2">
      <c r="A23" s="26" t="s">
        <v>23</v>
      </c>
      <c r="C23" s="218"/>
      <c r="F23" s="218"/>
    </row>
    <row r="24" spans="1:9" x14ac:dyDescent="0.2">
      <c r="C24" s="218"/>
      <c r="F24" s="218"/>
    </row>
    <row r="25" spans="1:9" x14ac:dyDescent="0.2">
      <c r="C25" s="218"/>
      <c r="F25" s="218"/>
    </row>
    <row r="26" spans="1:9" x14ac:dyDescent="0.2">
      <c r="C26" s="218"/>
      <c r="F26" s="218"/>
    </row>
    <row r="27" spans="1:9" x14ac:dyDescent="0.2">
      <c r="C27" s="218"/>
      <c r="F27" s="218"/>
    </row>
    <row r="28" spans="1:9" x14ac:dyDescent="0.2">
      <c r="C28" s="218"/>
      <c r="F28" s="218"/>
    </row>
    <row r="29" spans="1:9" x14ac:dyDescent="0.2">
      <c r="C29" s="218"/>
      <c r="F29" s="218"/>
    </row>
    <row r="30" spans="1:9" x14ac:dyDescent="0.2">
      <c r="C30" s="218"/>
    </row>
  </sheetData>
  <mergeCells count="6">
    <mergeCell ref="A2:G2"/>
    <mergeCell ref="A3:G3"/>
    <mergeCell ref="A4:G4"/>
    <mergeCell ref="A5:A6"/>
    <mergeCell ref="B5:D5"/>
    <mergeCell ref="E5:G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B19" formulaRange="1"/>
    <ignoredError sqref="F19" formula="1"/>
    <ignoredError sqref="E19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</sheetPr>
  <dimension ref="A1:AH46"/>
  <sheetViews>
    <sheetView showGridLines="0" topLeftCell="A7" zoomScaleNormal="100" workbookViewId="0">
      <selection activeCell="E25" sqref="E25:I25"/>
    </sheetView>
  </sheetViews>
  <sheetFormatPr baseColWidth="10" defaultColWidth="11.5703125" defaultRowHeight="15" customHeight="1" x14ac:dyDescent="0.2"/>
  <cols>
    <col min="1" max="1" width="2.140625" style="113" customWidth="1"/>
    <col min="2" max="2" width="21.28515625" style="113" customWidth="1"/>
    <col min="3" max="3" width="6.140625" style="113" customWidth="1"/>
    <col min="4" max="4" width="13.7109375" style="113" customWidth="1"/>
    <col min="5" max="5" width="15" style="113" customWidth="1"/>
    <col min="6" max="6" width="7.85546875" style="113" customWidth="1"/>
    <col min="7" max="8" width="7.7109375" style="113" customWidth="1"/>
    <col min="9" max="9" width="7.85546875" style="113" customWidth="1"/>
    <col min="10" max="10" width="8.28515625" style="113" customWidth="1"/>
    <col min="11" max="13" width="8.140625" style="113" customWidth="1"/>
    <col min="14" max="15" width="7.85546875" style="113" customWidth="1"/>
    <col min="16" max="16" width="7.7109375" style="113" customWidth="1"/>
    <col min="17" max="17" width="10" style="113" customWidth="1"/>
    <col min="18" max="34" width="6.7109375" style="113" customWidth="1"/>
    <col min="35" max="16384" width="11.5703125" style="113"/>
  </cols>
  <sheetData>
    <row r="1" spans="1:34" ht="15" customHeight="1" x14ac:dyDescent="0.2">
      <c r="A1" s="336" t="s">
        <v>74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4" ht="15" customHeight="1" x14ac:dyDescent="0.2">
      <c r="A2" s="337" t="s">
        <v>177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</row>
    <row r="3" spans="1:34" ht="15" customHeight="1" x14ac:dyDescent="0.2">
      <c r="A3" s="115"/>
      <c r="B3" s="191" t="s">
        <v>75</v>
      </c>
      <c r="C3" s="115" t="s">
        <v>76</v>
      </c>
      <c r="D3" s="115" t="s">
        <v>77</v>
      </c>
      <c r="E3" s="115" t="s">
        <v>0</v>
      </c>
      <c r="F3" s="115" t="s">
        <v>1</v>
      </c>
      <c r="G3" s="115" t="s">
        <v>2</v>
      </c>
      <c r="H3" s="115" t="s">
        <v>3</v>
      </c>
      <c r="I3" s="115" t="s">
        <v>4</v>
      </c>
      <c r="J3" s="115" t="s">
        <v>5</v>
      </c>
      <c r="K3" s="115" t="s">
        <v>6</v>
      </c>
      <c r="L3" s="115" t="s">
        <v>7</v>
      </c>
      <c r="M3" s="115" t="s">
        <v>78</v>
      </c>
      <c r="N3" s="115" t="s">
        <v>9</v>
      </c>
      <c r="O3" s="115" t="s">
        <v>10</v>
      </c>
      <c r="P3" s="91" t="s">
        <v>11</v>
      </c>
      <c r="Q3" s="91" t="s">
        <v>184</v>
      </c>
    </row>
    <row r="4" spans="1:34" ht="15" customHeight="1" x14ac:dyDescent="0.2">
      <c r="A4" s="153" t="s">
        <v>147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</row>
    <row r="5" spans="1:34" ht="15" customHeight="1" x14ac:dyDescent="0.2">
      <c r="A5" s="119"/>
      <c r="B5" s="119" t="s">
        <v>79</v>
      </c>
      <c r="C5" s="114" t="s">
        <v>172</v>
      </c>
      <c r="D5" s="216" t="s">
        <v>49</v>
      </c>
      <c r="E5" s="122">
        <v>710638</v>
      </c>
      <c r="F5" s="122">
        <v>581046</v>
      </c>
      <c r="G5" s="122">
        <v>774652</v>
      </c>
      <c r="H5" s="122">
        <v>684240</v>
      </c>
      <c r="I5" s="122">
        <v>514647</v>
      </c>
      <c r="J5" s="122">
        <v>465310</v>
      </c>
      <c r="K5" s="122">
        <v>545336</v>
      </c>
      <c r="L5" s="122">
        <v>701352</v>
      </c>
      <c r="M5" s="122">
        <v>617285</v>
      </c>
      <c r="N5" s="122">
        <v>631148</v>
      </c>
      <c r="O5" s="122">
        <v>770306</v>
      </c>
      <c r="P5" s="122">
        <v>637469</v>
      </c>
      <c r="Q5" s="122">
        <f>SUM(E5:I5)</f>
        <v>3265223</v>
      </c>
    </row>
    <row r="6" spans="1:34" ht="15" customHeight="1" x14ac:dyDescent="0.2">
      <c r="A6" s="119"/>
      <c r="B6" s="119"/>
      <c r="C6" s="114" t="s">
        <v>178</v>
      </c>
      <c r="D6" s="216" t="s">
        <v>49</v>
      </c>
      <c r="E6" s="122">
        <v>606076</v>
      </c>
      <c r="F6" s="122">
        <v>506999</v>
      </c>
      <c r="G6" s="122">
        <v>482455.85714285716</v>
      </c>
      <c r="H6" s="122">
        <v>410331</v>
      </c>
      <c r="I6" s="122">
        <v>383050.00000000006</v>
      </c>
      <c r="J6" s="302"/>
      <c r="K6" s="302"/>
      <c r="L6" s="302"/>
      <c r="M6" s="302"/>
      <c r="N6" s="302"/>
      <c r="O6" s="302"/>
      <c r="P6" s="302"/>
      <c r="Q6" s="122">
        <f>SUM(E6:P6)</f>
        <v>2388911.8571428573</v>
      </c>
    </row>
    <row r="7" spans="1:34" ht="15" customHeight="1" x14ac:dyDescent="0.2">
      <c r="A7" s="119"/>
      <c r="B7" s="119" t="s">
        <v>81</v>
      </c>
      <c r="C7" s="114" t="s">
        <v>172</v>
      </c>
      <c r="D7" s="216" t="s">
        <v>49</v>
      </c>
      <c r="E7" s="122">
        <v>44000</v>
      </c>
      <c r="F7" s="123" t="s">
        <v>144</v>
      </c>
      <c r="G7" s="122">
        <v>27600</v>
      </c>
      <c r="H7" s="122">
        <v>7200</v>
      </c>
      <c r="I7" s="123" t="s">
        <v>144</v>
      </c>
      <c r="J7" s="122">
        <v>61840</v>
      </c>
      <c r="K7" s="122">
        <v>28720</v>
      </c>
      <c r="L7" s="122">
        <v>7500</v>
      </c>
      <c r="M7" s="123" t="s">
        <v>144</v>
      </c>
      <c r="N7" s="122">
        <v>35680</v>
      </c>
      <c r="O7" s="122">
        <v>33700</v>
      </c>
      <c r="P7" s="122">
        <v>33520</v>
      </c>
      <c r="Q7" s="122">
        <f>SUM(E7:I7)</f>
        <v>78800</v>
      </c>
    </row>
    <row r="8" spans="1:34" ht="15" customHeight="1" x14ac:dyDescent="0.2">
      <c r="A8" s="119"/>
      <c r="B8" s="119"/>
      <c r="C8" s="114" t="s">
        <v>178</v>
      </c>
      <c r="D8" s="216" t="s">
        <v>49</v>
      </c>
      <c r="E8" s="122">
        <v>7200</v>
      </c>
      <c r="F8" s="123" t="s">
        <v>144</v>
      </c>
      <c r="G8" s="123" t="s">
        <v>144</v>
      </c>
      <c r="H8" s="123" t="s">
        <v>144</v>
      </c>
      <c r="I8" s="302">
        <v>8500</v>
      </c>
      <c r="J8" s="302"/>
      <c r="K8" s="302"/>
      <c r="L8" s="302"/>
      <c r="M8" s="302"/>
      <c r="N8" s="302"/>
      <c r="O8" s="302"/>
      <c r="P8" s="302"/>
      <c r="Q8" s="122">
        <f>SUM(E8:P8)</f>
        <v>15700</v>
      </c>
    </row>
    <row r="9" spans="1:34" ht="15" customHeight="1" x14ac:dyDescent="0.2">
      <c r="A9" s="119"/>
      <c r="B9" s="119"/>
      <c r="C9" s="114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</row>
    <row r="10" spans="1:34" ht="15" customHeight="1" x14ac:dyDescent="0.2">
      <c r="A10" s="153" t="s">
        <v>124</v>
      </c>
      <c r="B10" s="117"/>
      <c r="C10" s="117"/>
      <c r="D10" s="114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19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</row>
    <row r="11" spans="1:34" ht="15" customHeight="1" x14ac:dyDescent="0.2">
      <c r="A11" s="117"/>
      <c r="B11" s="117" t="s">
        <v>79</v>
      </c>
      <c r="C11" s="114" t="s">
        <v>172</v>
      </c>
      <c r="D11" s="114" t="s">
        <v>80</v>
      </c>
      <c r="E11" s="122">
        <v>63239.830999999998</v>
      </c>
      <c r="F11" s="122">
        <v>56892.826999999997</v>
      </c>
      <c r="G11" s="122">
        <v>65217.472999999998</v>
      </c>
      <c r="H11" s="122">
        <v>65948.100000000006</v>
      </c>
      <c r="I11" s="122">
        <v>65900</v>
      </c>
      <c r="J11" s="122">
        <v>67800</v>
      </c>
      <c r="K11" s="122">
        <v>66069.452999999994</v>
      </c>
      <c r="L11" s="122">
        <v>67334.486000000004</v>
      </c>
      <c r="M11" s="122">
        <v>65163.803999999996</v>
      </c>
      <c r="N11" s="122">
        <v>66209.620999999999</v>
      </c>
      <c r="O11" s="122">
        <v>66742.554000000004</v>
      </c>
      <c r="P11" s="122">
        <v>64920.93</v>
      </c>
      <c r="Q11" s="122">
        <f>SUM(E11:I11)</f>
        <v>317198.23100000003</v>
      </c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</row>
    <row r="12" spans="1:34" ht="15" customHeight="1" x14ac:dyDescent="0.2">
      <c r="A12" s="117"/>
      <c r="B12" s="117"/>
      <c r="C12" s="114" t="s">
        <v>178</v>
      </c>
      <c r="D12" s="114" t="s">
        <v>80</v>
      </c>
      <c r="E12" s="122">
        <v>62234.523999999998</v>
      </c>
      <c r="F12" s="122">
        <v>57769.821600000017</v>
      </c>
      <c r="G12" s="122">
        <v>64579.208635714276</v>
      </c>
      <c r="H12" s="122">
        <v>65987.336249999993</v>
      </c>
      <c r="I12" s="122">
        <v>66568.192999999999</v>
      </c>
      <c r="J12" s="122"/>
      <c r="K12" s="122"/>
      <c r="L12" s="122"/>
      <c r="M12" s="122"/>
      <c r="N12" s="302"/>
      <c r="O12" s="302"/>
      <c r="P12" s="302"/>
      <c r="Q12" s="122">
        <f>SUM(E12:P12)</f>
        <v>317139.08348571428</v>
      </c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15" customHeight="1" x14ac:dyDescent="0.2">
      <c r="A13" s="117"/>
      <c r="B13" s="121" t="s">
        <v>81</v>
      </c>
      <c r="C13" s="114" t="s">
        <v>172</v>
      </c>
      <c r="D13" s="114" t="s">
        <v>80</v>
      </c>
      <c r="E13" s="122">
        <v>2171.5100000000002</v>
      </c>
      <c r="F13" s="122">
        <v>1773.204</v>
      </c>
      <c r="G13" s="122">
        <v>2287.0720000000001</v>
      </c>
      <c r="H13" s="122">
        <v>1937.2450000000003</v>
      </c>
      <c r="I13" s="122">
        <v>2158.605</v>
      </c>
      <c r="J13" s="122">
        <v>2040.0229999999999</v>
      </c>
      <c r="K13" s="122">
        <v>1847.308</v>
      </c>
      <c r="L13" s="122">
        <v>2090.3110000000001</v>
      </c>
      <c r="M13" s="122">
        <v>1971.7260000000001</v>
      </c>
      <c r="N13" s="122">
        <v>2288.4870000000001</v>
      </c>
      <c r="O13" s="122">
        <v>2005.8589999999999</v>
      </c>
      <c r="P13" s="122">
        <v>2235.33</v>
      </c>
      <c r="Q13" s="122">
        <f>SUM(E13:I13)</f>
        <v>10327.636</v>
      </c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ht="15" customHeight="1" x14ac:dyDescent="0.2">
      <c r="A14" s="117"/>
      <c r="B14" s="121"/>
      <c r="C14" s="114" t="s">
        <v>178</v>
      </c>
      <c r="D14" s="114" t="s">
        <v>80</v>
      </c>
      <c r="E14" s="122">
        <v>2129.6080000000002</v>
      </c>
      <c r="F14" s="122">
        <v>2356.7185199999999</v>
      </c>
      <c r="G14" s="122">
        <v>2272.1707199999996</v>
      </c>
      <c r="H14" s="122">
        <v>1981.8708000000004</v>
      </c>
      <c r="I14" s="122">
        <v>2152.4609999999998</v>
      </c>
      <c r="J14" s="122"/>
      <c r="K14" s="122"/>
      <c r="L14" s="122"/>
      <c r="M14" s="122"/>
      <c r="N14" s="122"/>
      <c r="O14" s="122"/>
      <c r="P14" s="302"/>
      <c r="Q14" s="122">
        <f>SUM(E14:P14)</f>
        <v>10892.829040000001</v>
      </c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</row>
    <row r="15" spans="1:34" ht="15" customHeight="1" x14ac:dyDescent="0.2">
      <c r="A15" s="116" t="s">
        <v>82</v>
      </c>
      <c r="B15" s="117"/>
      <c r="C15" s="117"/>
      <c r="D15" s="196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ht="15" customHeight="1" x14ac:dyDescent="0.2">
      <c r="A16" s="117"/>
      <c r="B16" s="154" t="s">
        <v>125</v>
      </c>
      <c r="C16" s="114" t="s">
        <v>172</v>
      </c>
      <c r="D16" s="114" t="s">
        <v>83</v>
      </c>
      <c r="E16" s="118">
        <v>143634.770216448</v>
      </c>
      <c r="F16" s="118">
        <v>130302.93689826831</v>
      </c>
      <c r="G16" s="118">
        <v>146223.17558251423</v>
      </c>
      <c r="H16" s="118">
        <v>150509.13607679878</v>
      </c>
      <c r="I16" s="118">
        <v>150306.69863481726</v>
      </c>
      <c r="J16" s="118">
        <v>149654.67776760715</v>
      </c>
      <c r="K16" s="118">
        <v>155890.91031175107</v>
      </c>
      <c r="L16" s="118">
        <v>149810.46440478312</v>
      </c>
      <c r="M16" s="118">
        <v>149310.47887437072</v>
      </c>
      <c r="N16" s="118">
        <v>152980.55437253762</v>
      </c>
      <c r="O16" s="118">
        <v>146477.16346953274</v>
      </c>
      <c r="P16" s="118">
        <v>156371.76691313356</v>
      </c>
      <c r="Q16" s="118">
        <f>SUM(E16:I16)</f>
        <v>720976.7174088466</v>
      </c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</row>
    <row r="17" spans="1:34" ht="15" customHeight="1" x14ac:dyDescent="0.2">
      <c r="A17" s="117"/>
      <c r="B17" s="121"/>
      <c r="C17" s="114" t="s">
        <v>178</v>
      </c>
      <c r="D17" s="114" t="s">
        <v>83</v>
      </c>
      <c r="E17" s="118">
        <v>141344.86614</v>
      </c>
      <c r="F17" s="118">
        <v>127016.87532091324</v>
      </c>
      <c r="G17" s="118">
        <v>143461.2885226346</v>
      </c>
      <c r="H17" s="118">
        <v>152032.96369788624</v>
      </c>
      <c r="I17" s="118">
        <v>152744.52030000003</v>
      </c>
      <c r="J17" s="118"/>
      <c r="K17" s="118"/>
      <c r="L17" s="118"/>
      <c r="M17" s="118"/>
      <c r="N17" s="118"/>
      <c r="O17" s="118"/>
      <c r="P17" s="118"/>
      <c r="Q17" s="118">
        <f>SUM(E17:P17)</f>
        <v>716600.51398143405</v>
      </c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1:34" ht="15" customHeight="1" x14ac:dyDescent="0.2">
      <c r="A18" s="117"/>
      <c r="B18" s="121" t="s">
        <v>84</v>
      </c>
      <c r="C18" s="114" t="s">
        <v>172</v>
      </c>
      <c r="D18" s="114" t="s">
        <v>83</v>
      </c>
      <c r="E18" s="127">
        <v>134634.94073292956</v>
      </c>
      <c r="F18" s="127">
        <v>121684.511429069</v>
      </c>
      <c r="G18" s="127">
        <v>137484.2718730167</v>
      </c>
      <c r="H18" s="127">
        <v>142586.8117245351</v>
      </c>
      <c r="I18" s="127">
        <v>142633.4268179966</v>
      </c>
      <c r="J18" s="127">
        <v>140576.59126904976</v>
      </c>
      <c r="K18" s="127">
        <v>145742.95694100001</v>
      </c>
      <c r="L18" s="127">
        <v>140487.73980339998</v>
      </c>
      <c r="M18" s="127">
        <v>138763.77969999998</v>
      </c>
      <c r="N18" s="127">
        <v>142180.24787769999</v>
      </c>
      <c r="O18" s="127">
        <v>136270.92816335402</v>
      </c>
      <c r="P18" s="127">
        <v>145918.70199999996</v>
      </c>
      <c r="Q18" s="118">
        <f>SUM(E18:I18)</f>
        <v>679023.96257754695</v>
      </c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</row>
    <row r="19" spans="1:34" ht="15" customHeight="1" x14ac:dyDescent="0.2">
      <c r="A19" s="117"/>
      <c r="B19" s="121"/>
      <c r="C19" s="114" t="s">
        <v>178</v>
      </c>
      <c r="D19" s="114" t="s">
        <v>83</v>
      </c>
      <c r="E19" s="127">
        <v>131869.35079999999</v>
      </c>
      <c r="F19" s="127">
        <v>118185.82070000001</v>
      </c>
      <c r="G19" s="127">
        <v>134715.17420000001</v>
      </c>
      <c r="H19" s="127">
        <v>144093.74160000001</v>
      </c>
      <c r="I19" s="127">
        <v>145027.93009000001</v>
      </c>
      <c r="J19" s="127"/>
      <c r="K19" s="127"/>
      <c r="L19" s="127"/>
      <c r="M19" s="127"/>
      <c r="N19" s="127"/>
      <c r="O19" s="127"/>
      <c r="P19" s="127"/>
      <c r="Q19" s="118">
        <f>SUM(E19:P19)</f>
        <v>673892.01739000005</v>
      </c>
      <c r="R19" s="123"/>
      <c r="S19" s="122"/>
      <c r="T19" s="122"/>
      <c r="U19" s="122"/>
      <c r="V19" s="122"/>
      <c r="W19" s="122"/>
      <c r="X19" s="122"/>
      <c r="Y19" s="122"/>
      <c r="Z19" s="122"/>
      <c r="AA19" s="122"/>
      <c r="AB19" s="123"/>
      <c r="AC19" s="123"/>
      <c r="AD19" s="123"/>
      <c r="AE19" s="123"/>
      <c r="AF19" s="123"/>
      <c r="AG19" s="123"/>
      <c r="AH19" s="123"/>
    </row>
    <row r="20" spans="1:34" ht="15" customHeight="1" x14ac:dyDescent="0.2">
      <c r="A20" s="117"/>
      <c r="B20" s="125" t="s">
        <v>85</v>
      </c>
      <c r="C20" s="114" t="s">
        <v>172</v>
      </c>
      <c r="D20" s="114" t="s">
        <v>83</v>
      </c>
      <c r="E20" s="127">
        <v>41933.522888426982</v>
      </c>
      <c r="F20" s="127">
        <v>40596.851504335806</v>
      </c>
      <c r="G20" s="127">
        <v>40957.703109519993</v>
      </c>
      <c r="H20" s="127">
        <v>41256.542312891019</v>
      </c>
      <c r="I20" s="127">
        <v>41449.169113811215</v>
      </c>
      <c r="J20" s="118">
        <v>41728.251606655205</v>
      </c>
      <c r="K20" s="118">
        <v>41959.750470756007</v>
      </c>
      <c r="L20" s="118">
        <v>42590.325300199002</v>
      </c>
      <c r="M20" s="118">
        <v>42455.483770784194</v>
      </c>
      <c r="N20" s="118">
        <v>42513.36780420498</v>
      </c>
      <c r="O20" s="118">
        <v>42756.064716927998</v>
      </c>
      <c r="P20" s="118">
        <v>42882.970255876986</v>
      </c>
      <c r="Q20" s="118">
        <f>SUM(E20:I20)</f>
        <v>206193.78892898501</v>
      </c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</row>
    <row r="21" spans="1:34" ht="15" customHeight="1" x14ac:dyDescent="0.2">
      <c r="A21" s="117"/>
      <c r="B21" s="125"/>
      <c r="C21" s="114" t="s">
        <v>178</v>
      </c>
      <c r="D21" s="114" t="s">
        <v>83</v>
      </c>
      <c r="E21" s="127">
        <v>41475.779790499997</v>
      </c>
      <c r="F21" s="127">
        <v>39540.477799999993</v>
      </c>
      <c r="G21" s="127">
        <v>40401.227616050397</v>
      </c>
      <c r="H21" s="127">
        <v>40940.885800000018</v>
      </c>
      <c r="I21" s="127">
        <v>41212.702700000002</v>
      </c>
      <c r="J21" s="118"/>
      <c r="K21" s="118"/>
      <c r="L21" s="118"/>
      <c r="M21" s="118"/>
      <c r="N21" s="118"/>
      <c r="O21" s="118"/>
      <c r="P21" s="118"/>
      <c r="Q21" s="118">
        <f>SUM(E21:P22)</f>
        <v>203571.07370655041</v>
      </c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</row>
    <row r="22" spans="1:34" ht="8.4499999999999993" hidden="1" customHeight="1" x14ac:dyDescent="0.2">
      <c r="A22" s="117"/>
      <c r="B22" s="125"/>
      <c r="C22" s="114"/>
      <c r="D22" s="114"/>
      <c r="E22" s="123"/>
      <c r="F22" s="123"/>
      <c r="G22" s="123"/>
      <c r="H22" s="123"/>
      <c r="I22" s="123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</row>
    <row r="23" spans="1:34" ht="15" customHeight="1" x14ac:dyDescent="0.2">
      <c r="A23" s="126" t="s">
        <v>86</v>
      </c>
      <c r="B23" s="125"/>
      <c r="C23" s="114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27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4"/>
      <c r="AC23" s="122"/>
      <c r="AD23" s="122"/>
      <c r="AE23" s="122"/>
      <c r="AF23" s="122"/>
      <c r="AG23" s="122"/>
      <c r="AH23" s="122"/>
    </row>
    <row r="24" spans="1:34" ht="15" customHeight="1" x14ac:dyDescent="0.2">
      <c r="A24" s="117"/>
      <c r="B24" s="125" t="s">
        <v>87</v>
      </c>
      <c r="C24" s="114" t="s">
        <v>172</v>
      </c>
      <c r="D24" s="114" t="s">
        <v>167</v>
      </c>
      <c r="E24" s="128">
        <v>4.159143911503878</v>
      </c>
      <c r="F24" s="128">
        <v>3.7394190766306399</v>
      </c>
      <c r="G24" s="128">
        <v>4.1973009147826428</v>
      </c>
      <c r="H24" s="128">
        <v>4.373926616174086</v>
      </c>
      <c r="I24" s="128">
        <v>4.4494492579043126</v>
      </c>
      <c r="J24" s="128">
        <v>4.4235146129789902</v>
      </c>
      <c r="K24" s="128">
        <v>4.531476067463279</v>
      </c>
      <c r="L24" s="128">
        <v>4.4171915698655306</v>
      </c>
      <c r="M24" s="128">
        <v>4.2936651993053161</v>
      </c>
      <c r="N24" s="128">
        <v>4.4015488649505707</v>
      </c>
      <c r="O24" s="128">
        <v>4.1943771122037461</v>
      </c>
      <c r="P24" s="128">
        <v>4.5334356050511282</v>
      </c>
      <c r="Q24" s="197">
        <f>SUM(E24:I24)</f>
        <v>20.91923977699556</v>
      </c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ht="15" customHeight="1" x14ac:dyDescent="0.2">
      <c r="A25" s="117"/>
      <c r="B25" s="125"/>
      <c r="C25" s="114" t="s">
        <v>178</v>
      </c>
      <c r="D25" s="114" t="s">
        <v>167</v>
      </c>
      <c r="E25" s="128">
        <v>3.9955076850281426</v>
      </c>
      <c r="F25" s="128">
        <v>3.620396342290134</v>
      </c>
      <c r="G25" s="128">
        <v>4.0920690441402785</v>
      </c>
      <c r="H25" s="128">
        <v>4.3789805630731147</v>
      </c>
      <c r="I25" s="128">
        <v>4.769737955513083</v>
      </c>
      <c r="J25" s="128"/>
      <c r="K25" s="128"/>
      <c r="L25" s="128"/>
      <c r="M25" s="128"/>
      <c r="N25" s="128"/>
      <c r="O25" s="128"/>
      <c r="P25" s="128"/>
      <c r="Q25" s="197">
        <f>SUM(E25:P25)</f>
        <v>20.85669159004475</v>
      </c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ht="15" customHeight="1" x14ac:dyDescent="0.2">
      <c r="A26" s="117"/>
      <c r="B26" s="125" t="s">
        <v>13</v>
      </c>
      <c r="C26" s="114" t="s">
        <v>172</v>
      </c>
      <c r="D26" s="114" t="s">
        <v>145</v>
      </c>
      <c r="E26" s="123">
        <v>19.835122753279823</v>
      </c>
      <c r="F26" s="123">
        <v>19.202859133197425</v>
      </c>
      <c r="G26" s="123">
        <v>19.373546816738596</v>
      </c>
      <c r="H26" s="123">
        <v>19.514901796574851</v>
      </c>
      <c r="I26" s="123">
        <v>19.606016875362524</v>
      </c>
      <c r="J26" s="123">
        <v>19.738026664251013</v>
      </c>
      <c r="K26" s="123">
        <v>19.847528753996766</v>
      </c>
      <c r="L26" s="123">
        <v>20.145799165963091</v>
      </c>
      <c r="M26" s="123">
        <v>20.082017301145793</v>
      </c>
      <c r="N26" s="123">
        <v>20.109397230836198</v>
      </c>
      <c r="O26" s="123">
        <v>20.224196148840576</v>
      </c>
      <c r="P26" s="123">
        <v>20.284224182970259</v>
      </c>
      <c r="Q26" s="122">
        <f>SUM(E26:I26)</f>
        <v>97.532447375153225</v>
      </c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</row>
    <row r="27" spans="1:34" ht="15" customHeight="1" x14ac:dyDescent="0.2">
      <c r="A27" s="117"/>
      <c r="B27" s="125"/>
      <c r="C27" s="114" t="s">
        <v>178</v>
      </c>
      <c r="D27" s="114" t="s">
        <v>145</v>
      </c>
      <c r="E27" s="123">
        <v>19.438424628491255</v>
      </c>
      <c r="F27" s="123">
        <v>18.531408001782282</v>
      </c>
      <c r="G27" s="123">
        <v>18.934815014448404</v>
      </c>
      <c r="H27" s="123">
        <v>19.187736237071345</v>
      </c>
      <c r="I27" s="123">
        <v>19.315128472975978</v>
      </c>
      <c r="J27" s="123"/>
      <c r="K27" s="123"/>
      <c r="L27" s="123"/>
      <c r="M27" s="123"/>
      <c r="N27" s="123"/>
      <c r="O27" s="123"/>
      <c r="P27" s="123"/>
      <c r="Q27" s="122">
        <f>SUM(E27:P27)</f>
        <v>95.407512354769267</v>
      </c>
      <c r="R27" s="123"/>
      <c r="S27" s="128"/>
      <c r="T27" s="128"/>
      <c r="U27" s="128"/>
      <c r="V27" s="128"/>
      <c r="W27" s="128"/>
      <c r="X27" s="128"/>
      <c r="Y27" s="128"/>
      <c r="Z27" s="128"/>
      <c r="AA27" s="128"/>
      <c r="AB27" s="123"/>
      <c r="AC27" s="123"/>
      <c r="AD27" s="123"/>
      <c r="AE27" s="123"/>
      <c r="AF27" s="123"/>
      <c r="AG27" s="123"/>
      <c r="AH27" s="123"/>
    </row>
    <row r="28" spans="1:34" ht="7.15" customHeight="1" x14ac:dyDescent="0.2">
      <c r="A28" s="117"/>
      <c r="B28" s="125"/>
      <c r="C28" s="114"/>
      <c r="D28" s="114"/>
      <c r="E28" s="123"/>
      <c r="F28" s="123"/>
      <c r="G28" s="123"/>
      <c r="H28" s="123"/>
      <c r="I28" s="123"/>
      <c r="J28" s="123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</row>
    <row r="29" spans="1:34" ht="15" customHeight="1" x14ac:dyDescent="0.2">
      <c r="A29" s="126" t="s">
        <v>88</v>
      </c>
      <c r="B29" s="125"/>
      <c r="C29" s="114"/>
      <c r="D29" s="114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129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</row>
    <row r="30" spans="1:34" ht="15" customHeight="1" x14ac:dyDescent="0.2">
      <c r="A30" s="117"/>
      <c r="B30" s="125" t="s">
        <v>87</v>
      </c>
      <c r="C30" s="114" t="s">
        <v>172</v>
      </c>
      <c r="D30" s="114" t="s">
        <v>167</v>
      </c>
      <c r="E30" s="128">
        <v>6.1792972860128232</v>
      </c>
      <c r="F30" s="128">
        <v>5.2281305553445936</v>
      </c>
      <c r="G30" s="128">
        <v>4.9858250978118583</v>
      </c>
      <c r="H30" s="128">
        <v>4.7637168185767829</v>
      </c>
      <c r="I30" s="128">
        <v>5.499321916809377</v>
      </c>
      <c r="J30" s="128">
        <v>6.0658380692707272</v>
      </c>
      <c r="K30" s="128">
        <v>5.7818226022857289</v>
      </c>
      <c r="L30" s="128">
        <v>6.0443828020847041</v>
      </c>
      <c r="M30" s="128">
        <v>5.7958313232563849</v>
      </c>
      <c r="N30" s="128">
        <v>6.086461155686389</v>
      </c>
      <c r="O30" s="128">
        <v>5.5638506246302972</v>
      </c>
      <c r="P30" s="128">
        <v>6.212883389865075</v>
      </c>
      <c r="Q30" s="197">
        <f>SUM(E30:I30)</f>
        <v>26.656291674555433</v>
      </c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ht="15" customHeight="1" x14ac:dyDescent="0.2">
      <c r="A31" s="117"/>
      <c r="B31" s="125"/>
      <c r="C31" s="114" t="s">
        <v>178</v>
      </c>
      <c r="D31" s="114" t="s">
        <v>167</v>
      </c>
      <c r="E31" s="128">
        <v>5.9518329086986776</v>
      </c>
      <c r="F31" s="128">
        <v>5.1284188206223345</v>
      </c>
      <c r="G31" s="128">
        <v>5.2845682140885319</v>
      </c>
      <c r="H31" s="128">
        <v>5.5163999634560561</v>
      </c>
      <c r="I31" s="128">
        <v>6.3187431375889123</v>
      </c>
      <c r="J31" s="128"/>
      <c r="K31" s="128"/>
      <c r="L31" s="128"/>
      <c r="M31" s="128"/>
      <c r="N31" s="128"/>
      <c r="O31" s="128"/>
      <c r="P31" s="128"/>
      <c r="Q31" s="197">
        <f>SUM(E31:P31)</f>
        <v>28.199963044454513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ht="15" customHeight="1" x14ac:dyDescent="0.2">
      <c r="A32" s="117"/>
      <c r="B32" s="125" t="s">
        <v>13</v>
      </c>
      <c r="C32" s="114" t="s">
        <v>172</v>
      </c>
      <c r="D32" s="114" t="s">
        <v>145</v>
      </c>
      <c r="E32" s="123">
        <v>26.237142416412429</v>
      </c>
      <c r="F32" s="123">
        <v>25.400808260523466</v>
      </c>
      <c r="G32" s="123">
        <v>25.626587405805374</v>
      </c>
      <c r="H32" s="123">
        <v>25.813566371520103</v>
      </c>
      <c r="I32" s="123">
        <v>25.934089915950373</v>
      </c>
      <c r="J32" s="123">
        <v>26.108707420188161</v>
      </c>
      <c r="K32" s="123">
        <v>26.253552600089005</v>
      </c>
      <c r="L32" s="123">
        <v>26.64809330319952</v>
      </c>
      <c r="M32" s="123">
        <v>26.56372508972229</v>
      </c>
      <c r="N32" s="123">
        <v>26.599942214444635</v>
      </c>
      <c r="O32" s="123">
        <v>26.751793836357727</v>
      </c>
      <c r="P32" s="123">
        <v>26.831196626046911</v>
      </c>
      <c r="Q32" s="122">
        <f>SUM(E32:I32)</f>
        <v>129.01219437021174</v>
      </c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4"/>
      <c r="AC32" s="123"/>
      <c r="AD32" s="123"/>
      <c r="AE32" s="123"/>
      <c r="AF32" s="123"/>
      <c r="AG32" s="123"/>
      <c r="AH32" s="123"/>
    </row>
    <row r="33" spans="1:34" ht="15" customHeight="1" x14ac:dyDescent="0.2">
      <c r="A33" s="117"/>
      <c r="B33" s="125"/>
      <c r="C33" s="114" t="s">
        <v>178</v>
      </c>
      <c r="D33" s="114" t="s">
        <v>145</v>
      </c>
      <c r="E33" s="123">
        <v>25.549846507577808</v>
      </c>
      <c r="F33" s="123">
        <v>24.357664731783668</v>
      </c>
      <c r="G33" s="123">
        <v>24.887902518573899</v>
      </c>
      <c r="H33" s="123">
        <v>25.220341928661355</v>
      </c>
      <c r="I33" s="123">
        <v>25.387786160168147</v>
      </c>
      <c r="J33" s="123"/>
      <c r="K33" s="123"/>
      <c r="L33" s="123"/>
      <c r="M33" s="123"/>
      <c r="N33" s="123"/>
      <c r="O33" s="123"/>
      <c r="P33" s="123"/>
      <c r="Q33" s="122">
        <f>SUM(E33:P33)</f>
        <v>125.40354184676488</v>
      </c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4"/>
      <c r="AC33" s="123"/>
      <c r="AD33" s="123"/>
      <c r="AE33" s="123"/>
      <c r="AF33" s="123"/>
      <c r="AG33" s="123"/>
      <c r="AH33" s="123"/>
    </row>
    <row r="34" spans="1:34" ht="5.45" customHeight="1" x14ac:dyDescent="0.2">
      <c r="A34" s="131"/>
      <c r="B34" s="131"/>
      <c r="C34" s="131"/>
      <c r="D34" s="132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</row>
    <row r="35" spans="1:34" ht="5.45" customHeight="1" x14ac:dyDescent="0.2">
      <c r="A35" s="134"/>
      <c r="B35" s="134"/>
      <c r="C35" s="134"/>
      <c r="D35" s="135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</row>
    <row r="36" spans="1:34" s="142" customFormat="1" ht="9.75" customHeight="1" x14ac:dyDescent="0.2">
      <c r="A36" s="137" t="s">
        <v>95</v>
      </c>
      <c r="C36" s="136"/>
      <c r="D36" s="138"/>
      <c r="E36" s="139"/>
      <c r="F36" s="139"/>
      <c r="G36" s="139"/>
      <c r="H36" s="139"/>
      <c r="I36" s="140"/>
      <c r="J36" s="139"/>
      <c r="K36" s="141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</row>
    <row r="37" spans="1:34" s="152" customFormat="1" ht="10.9" customHeight="1" x14ac:dyDescent="0.2">
      <c r="A37" s="147" t="s">
        <v>97</v>
      </c>
      <c r="C37" s="146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</row>
    <row r="38" spans="1:34" s="152" customFormat="1" ht="12" customHeight="1" x14ac:dyDescent="0.2">
      <c r="A38" s="92" t="s">
        <v>126</v>
      </c>
      <c r="C38" s="146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</row>
    <row r="39" spans="1:34" s="142" customFormat="1" ht="9.75" customHeight="1" x14ac:dyDescent="0.2">
      <c r="A39" s="141" t="s">
        <v>96</v>
      </c>
      <c r="C39" s="141"/>
      <c r="D39" s="143"/>
      <c r="E39" s="120"/>
      <c r="F39" s="120"/>
      <c r="G39" s="120"/>
      <c r="H39" s="120"/>
      <c r="I39" s="120"/>
      <c r="J39" s="120"/>
      <c r="K39" s="14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</row>
    <row r="40" spans="1:34" s="142" customFormat="1" ht="9.75" customHeight="1" x14ac:dyDescent="0.2">
      <c r="A40" s="144" t="s">
        <v>170</v>
      </c>
      <c r="C40" s="144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</row>
    <row r="41" spans="1:34" ht="15" customHeight="1" x14ac:dyDescent="0.2"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3"/>
      <c r="P41" s="303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</row>
    <row r="42" spans="1:34" ht="15" customHeight="1" x14ac:dyDescent="0.2"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3"/>
      <c r="P42" s="303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</row>
    <row r="43" spans="1:34" ht="15" customHeight="1" x14ac:dyDescent="0.2"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</row>
    <row r="44" spans="1:34" ht="15" customHeight="1" x14ac:dyDescent="0.2"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</row>
    <row r="45" spans="1:34" ht="15" customHeight="1" x14ac:dyDescent="0.2"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</row>
    <row r="46" spans="1:34" ht="15" customHeight="1" x14ac:dyDescent="0.2"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</row>
  </sheetData>
  <mergeCells count="2">
    <mergeCell ref="A1:Q1"/>
    <mergeCell ref="A2:Q2"/>
  </mergeCells>
  <printOptions horizontalCentered="1" verticalCentered="1"/>
  <pageMargins left="0" right="0" top="0.78740157480314965" bottom="0.78740157480314965" header="0" footer="0"/>
  <pageSetup paperSize="9" scale="65" orientation="portrait" r:id="rId1"/>
  <headerFooter alignWithMargins="0"/>
  <ignoredErrors>
    <ignoredError sqref="Q33:Q34 Q5" formulaRange="1"/>
    <ignoredError sqref="Q6:Q32" formula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1:AT40"/>
  <sheetViews>
    <sheetView showGridLines="0" zoomScaleNormal="100" workbookViewId="0">
      <selection activeCell="J18" sqref="J18"/>
    </sheetView>
  </sheetViews>
  <sheetFormatPr baseColWidth="10" defaultColWidth="11.5703125" defaultRowHeight="15" customHeight="1" x14ac:dyDescent="0.2"/>
  <cols>
    <col min="1" max="1" width="2.140625" style="113" customWidth="1"/>
    <col min="2" max="2" width="25.28515625" style="113" customWidth="1"/>
    <col min="3" max="3" width="6.140625" style="113" customWidth="1"/>
    <col min="4" max="4" width="10.42578125" style="113" customWidth="1"/>
    <col min="5" max="5" width="7.5703125" style="113" customWidth="1"/>
    <col min="6" max="7" width="7.7109375" style="113" customWidth="1"/>
    <col min="8" max="8" width="7.5703125" style="113" customWidth="1"/>
    <col min="9" max="9" width="7.7109375" style="113" customWidth="1"/>
    <col min="10" max="10" width="7.85546875" style="113" customWidth="1"/>
    <col min="11" max="12" width="7.7109375" style="113" customWidth="1"/>
    <col min="13" max="13" width="7.42578125" style="113" customWidth="1"/>
    <col min="14" max="17" width="7.7109375" style="113" customWidth="1"/>
    <col min="18" max="18" width="7.85546875" style="113" bestFit="1" customWidth="1"/>
    <col min="19" max="19" width="6.7109375" style="113" customWidth="1"/>
    <col min="20" max="20" width="8" style="113" customWidth="1"/>
    <col min="21" max="35" width="6.7109375" style="113" customWidth="1"/>
    <col min="36" max="36" width="7.28515625" style="113" customWidth="1"/>
    <col min="37" max="37" width="8.28515625" style="113" customWidth="1"/>
    <col min="38" max="38" width="8.140625" style="113" customWidth="1"/>
    <col min="39" max="39" width="7.7109375" style="113" customWidth="1"/>
    <col min="40" max="40" width="7.140625" style="113" customWidth="1"/>
    <col min="41" max="41" width="7.28515625" style="113" customWidth="1"/>
    <col min="42" max="42" width="6.85546875" style="113" customWidth="1"/>
    <col min="43" max="43" width="7.85546875" style="113" customWidth="1"/>
    <col min="44" max="44" width="8.140625" style="113" customWidth="1"/>
    <col min="45" max="45" width="7.28515625" style="113" customWidth="1"/>
    <col min="46" max="46" width="7.85546875" style="113" customWidth="1"/>
    <col min="47" max="47" width="6.85546875" style="113" customWidth="1"/>
    <col min="48" max="48" width="7.42578125" style="113" customWidth="1"/>
    <col min="49" max="16384" width="11.5703125" style="113"/>
  </cols>
  <sheetData>
    <row r="1" spans="1:38" ht="19.5" customHeight="1" x14ac:dyDescent="0.2">
      <c r="A1" s="336" t="s">
        <v>179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</row>
    <row r="2" spans="1:38" ht="15" customHeight="1" x14ac:dyDescent="0.2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</row>
    <row r="3" spans="1:38" s="152" customFormat="1" ht="19.5" customHeight="1" x14ac:dyDescent="0.2">
      <c r="A3" s="155"/>
      <c r="B3" s="156" t="s">
        <v>75</v>
      </c>
      <c r="C3" s="155" t="s">
        <v>76</v>
      </c>
      <c r="D3" s="155" t="s">
        <v>77</v>
      </c>
      <c r="E3" s="155" t="s">
        <v>0</v>
      </c>
      <c r="F3" s="155" t="s">
        <v>1</v>
      </c>
      <c r="G3" s="155" t="s">
        <v>2</v>
      </c>
      <c r="H3" s="155" t="s">
        <v>3</v>
      </c>
      <c r="I3" s="155" t="s">
        <v>4</v>
      </c>
      <c r="J3" s="155" t="s">
        <v>5</v>
      </c>
      <c r="K3" s="155" t="s">
        <v>6</v>
      </c>
      <c r="L3" s="155" t="s">
        <v>7</v>
      </c>
      <c r="M3" s="155" t="s">
        <v>78</v>
      </c>
      <c r="N3" s="155" t="s">
        <v>9</v>
      </c>
      <c r="O3" s="155" t="s">
        <v>10</v>
      </c>
      <c r="P3" s="41" t="s">
        <v>11</v>
      </c>
      <c r="Q3" s="91" t="s">
        <v>184</v>
      </c>
    </row>
    <row r="4" spans="1:38" s="152" customFormat="1" ht="14.45" customHeight="1" x14ac:dyDescent="0.2">
      <c r="A4" s="160"/>
      <c r="B4" s="161"/>
      <c r="C4" s="161"/>
      <c r="D4" s="162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</row>
    <row r="5" spans="1:38" s="152" customFormat="1" ht="16.899999999999999" customHeight="1" x14ac:dyDescent="0.2">
      <c r="A5" s="338" t="s">
        <v>89</v>
      </c>
      <c r="B5" s="338"/>
      <c r="C5" s="114" t="s">
        <v>172</v>
      </c>
      <c r="D5" s="158" t="s">
        <v>80</v>
      </c>
      <c r="E5" s="164">
        <v>23101.342000000001</v>
      </c>
      <c r="F5" s="164">
        <v>20375.572</v>
      </c>
      <c r="G5" s="164">
        <v>19789.850999999999</v>
      </c>
      <c r="H5" s="164">
        <v>20082.711499999998</v>
      </c>
      <c r="I5" s="164">
        <v>20344.741000000002</v>
      </c>
      <c r="J5" s="164">
        <v>21678.757000000001</v>
      </c>
      <c r="K5" s="164">
        <v>21355.865000000002</v>
      </c>
      <c r="L5" s="278">
        <v>21322.773000000001</v>
      </c>
      <c r="M5" s="164">
        <v>21275.082999999999</v>
      </c>
      <c r="N5" s="164">
        <v>22819.786</v>
      </c>
      <c r="O5" s="164">
        <v>21471.305</v>
      </c>
      <c r="P5" s="164">
        <v>23700.034</v>
      </c>
      <c r="Q5" s="164">
        <f>SUM(E5:I5)</f>
        <v>103694.2175</v>
      </c>
      <c r="R5" s="159"/>
      <c r="S5" s="159"/>
      <c r="T5" s="163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K5" s="165"/>
      <c r="AL5" s="165"/>
    </row>
    <row r="6" spans="1:38" s="152" customFormat="1" ht="16.899999999999999" customHeight="1" x14ac:dyDescent="0.2">
      <c r="A6" s="338"/>
      <c r="B6" s="338"/>
      <c r="C6" s="114" t="s">
        <v>178</v>
      </c>
      <c r="D6" s="158" t="s">
        <v>80</v>
      </c>
      <c r="E6" s="164">
        <v>21625.901999999998</v>
      </c>
      <c r="F6" s="164">
        <v>21016.26</v>
      </c>
      <c r="G6" s="164">
        <v>21527.225999999999</v>
      </c>
      <c r="H6" s="164">
        <v>21838.638999999999</v>
      </c>
      <c r="I6" s="164">
        <v>23185.285</v>
      </c>
      <c r="J6" s="164"/>
      <c r="K6" s="164"/>
      <c r="L6" s="164"/>
      <c r="M6" s="164"/>
      <c r="N6" s="164"/>
      <c r="O6" s="164"/>
      <c r="P6" s="164"/>
      <c r="Q6" s="164">
        <f>SUM(E6:P6)</f>
        <v>109193.31199999999</v>
      </c>
      <c r="R6" s="159"/>
      <c r="S6" s="159"/>
      <c r="T6" s="163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K6" s="165"/>
      <c r="AL6" s="165"/>
    </row>
    <row r="7" spans="1:38" s="152" customFormat="1" ht="16.899999999999999" customHeight="1" x14ac:dyDescent="0.2">
      <c r="A7" s="338"/>
      <c r="B7" s="338"/>
      <c r="C7" s="114" t="s">
        <v>172</v>
      </c>
      <c r="D7" s="158" t="s">
        <v>83</v>
      </c>
      <c r="E7" s="164">
        <v>63686.600299999991</v>
      </c>
      <c r="F7" s="164">
        <v>54225.811999999998</v>
      </c>
      <c r="G7" s="164">
        <v>51860.115199999993</v>
      </c>
      <c r="H7" s="164">
        <v>53042.964</v>
      </c>
      <c r="I7" s="164">
        <v>54266</v>
      </c>
      <c r="J7" s="164">
        <v>59439.286</v>
      </c>
      <c r="K7" s="164">
        <v>57778.34</v>
      </c>
      <c r="L7" s="164">
        <v>59322.989400000006</v>
      </c>
      <c r="M7" s="164">
        <v>58976.691599999998</v>
      </c>
      <c r="N7" s="164">
        <v>62015.115900000019</v>
      </c>
      <c r="O7" s="164">
        <v>57229.944700000007</v>
      </c>
      <c r="P7" s="164">
        <v>62723.843199999996</v>
      </c>
      <c r="Q7" s="164">
        <f>SUM(E7:I7)</f>
        <v>277081.4915</v>
      </c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K7" s="165"/>
      <c r="AL7" s="165"/>
    </row>
    <row r="8" spans="1:38" s="152" customFormat="1" ht="16.899999999999999" customHeight="1" x14ac:dyDescent="0.2">
      <c r="A8" s="338"/>
      <c r="B8" s="338"/>
      <c r="C8" s="114" t="s">
        <v>178</v>
      </c>
      <c r="D8" s="158" t="s">
        <v>83</v>
      </c>
      <c r="E8" s="164">
        <v>57895.49099999998</v>
      </c>
      <c r="F8" s="164">
        <v>53393.596600000012</v>
      </c>
      <c r="G8" s="164">
        <v>55642.475799999993</v>
      </c>
      <c r="H8" s="164">
        <v>58283.624899999995</v>
      </c>
      <c r="I8" s="164">
        <v>62388.925000000003</v>
      </c>
      <c r="J8" s="164"/>
      <c r="K8" s="164"/>
      <c r="L8" s="164"/>
      <c r="M8" s="164"/>
      <c r="N8" s="164"/>
      <c r="O8" s="164"/>
      <c r="P8" s="164"/>
      <c r="Q8" s="164">
        <f>SUM(E8:P8)</f>
        <v>287604.11329999997</v>
      </c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K8" s="165"/>
      <c r="AL8" s="165"/>
    </row>
    <row r="9" spans="1:38" s="152" customFormat="1" ht="17.45" customHeight="1" x14ac:dyDescent="0.2">
      <c r="A9" s="154" t="s">
        <v>90</v>
      </c>
      <c r="B9" s="157"/>
      <c r="C9" s="158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</row>
    <row r="10" spans="1:38" s="152" customFormat="1" ht="15" customHeight="1" x14ac:dyDescent="0.2">
      <c r="A10" s="154"/>
      <c r="B10" s="157" t="s">
        <v>98</v>
      </c>
      <c r="C10" s="114" t="s">
        <v>172</v>
      </c>
      <c r="D10" s="158" t="s">
        <v>168</v>
      </c>
      <c r="E10" s="167">
        <v>5.4909999999999997</v>
      </c>
      <c r="F10" s="167">
        <v>7.35</v>
      </c>
      <c r="G10" s="213">
        <v>8.27</v>
      </c>
      <c r="H10" s="213">
        <v>8.3770000000000007</v>
      </c>
      <c r="I10" s="213">
        <v>7.55</v>
      </c>
      <c r="J10" s="213">
        <v>5.76</v>
      </c>
      <c r="K10" s="213">
        <v>6.9329999999999998</v>
      </c>
      <c r="L10" s="213">
        <v>6.19</v>
      </c>
      <c r="M10" s="213">
        <v>4.6306000000000003</v>
      </c>
      <c r="N10" s="213">
        <v>5.1987331000000001</v>
      </c>
      <c r="O10" s="213">
        <v>5.71</v>
      </c>
      <c r="P10" s="213">
        <v>6.9365349408309216</v>
      </c>
      <c r="Q10" s="213">
        <f>AVERAGE(E10:I10)</f>
        <v>7.4075999999999995</v>
      </c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8"/>
      <c r="AK10" s="168"/>
      <c r="AL10" s="168"/>
    </row>
    <row r="11" spans="1:38" s="152" customFormat="1" ht="15" customHeight="1" x14ac:dyDescent="0.2">
      <c r="A11" s="154"/>
      <c r="B11" s="157"/>
      <c r="C11" s="114" t="s">
        <v>178</v>
      </c>
      <c r="D11" s="158" t="s">
        <v>168</v>
      </c>
      <c r="E11" s="167">
        <v>6.4453599185815733</v>
      </c>
      <c r="F11" s="213">
        <v>6.9691634848025945</v>
      </c>
      <c r="G11" s="213">
        <v>7.2801278812615324</v>
      </c>
      <c r="H11" s="213">
        <v>5.8551368827610455</v>
      </c>
      <c r="I11" s="213">
        <v>7.5488395272950823</v>
      </c>
      <c r="J11" s="213"/>
      <c r="K11" s="213"/>
      <c r="L11" s="213"/>
      <c r="M11" s="213"/>
      <c r="N11" s="213"/>
      <c r="O11" s="213"/>
      <c r="P11" s="213"/>
      <c r="Q11" s="213">
        <f>AVERAGE(E11:P11)</f>
        <v>6.8197255389403653</v>
      </c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8"/>
      <c r="AK11" s="168"/>
      <c r="AL11" s="168"/>
    </row>
    <row r="12" spans="1:38" s="152" customFormat="1" ht="15" customHeight="1" x14ac:dyDescent="0.2">
      <c r="A12" s="157"/>
      <c r="B12" s="157" t="s">
        <v>99</v>
      </c>
      <c r="C12" s="114" t="s">
        <v>172</v>
      </c>
      <c r="D12" s="158" t="s">
        <v>168</v>
      </c>
      <c r="E12" s="167">
        <v>5.7859999999999996</v>
      </c>
      <c r="F12" s="167">
        <v>7.6310000000000002</v>
      </c>
      <c r="G12" s="213">
        <v>8.6159999999999997</v>
      </c>
      <c r="H12" s="213">
        <v>8.6935000000000002</v>
      </c>
      <c r="I12" s="213">
        <v>7.86</v>
      </c>
      <c r="J12" s="213">
        <v>5.9756</v>
      </c>
      <c r="K12" s="213">
        <v>7.120000000000001</v>
      </c>
      <c r="L12" s="213">
        <v>6.41</v>
      </c>
      <c r="M12" s="213">
        <v>4.9136649999999999</v>
      </c>
      <c r="N12" s="213">
        <v>5.37312805</v>
      </c>
      <c r="O12" s="213">
        <v>5.88</v>
      </c>
      <c r="P12" s="213">
        <v>7.0932604933876249</v>
      </c>
      <c r="Q12" s="213">
        <f>AVERAGE(E12:I12)</f>
        <v>7.7172999999999998</v>
      </c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K12" s="169"/>
      <c r="AL12" s="169"/>
    </row>
    <row r="13" spans="1:38" s="152" customFormat="1" ht="15" customHeight="1" x14ac:dyDescent="0.2">
      <c r="A13" s="157"/>
      <c r="B13" s="157"/>
      <c r="C13" s="114" t="s">
        <v>178</v>
      </c>
      <c r="D13" s="158" t="s">
        <v>168</v>
      </c>
      <c r="E13" s="167">
        <v>6.7047638987982694</v>
      </c>
      <c r="F13" s="213">
        <v>7.2351910749911914</v>
      </c>
      <c r="G13" s="213">
        <v>7.6456904801313668</v>
      </c>
      <c r="H13" s="213">
        <v>6.0898334844303763</v>
      </c>
      <c r="I13" s="213">
        <v>7.8553727832471312</v>
      </c>
      <c r="J13" s="213"/>
      <c r="K13" s="213"/>
      <c r="L13" s="213"/>
      <c r="M13" s="213"/>
      <c r="N13" s="213"/>
      <c r="O13" s="213"/>
      <c r="P13" s="213"/>
      <c r="Q13" s="213">
        <f>AVERAGE(E13:P13)</f>
        <v>7.1061703443196675</v>
      </c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70"/>
      <c r="AL13" s="168"/>
    </row>
    <row r="14" spans="1:38" s="152" customFormat="1" ht="15" customHeight="1" x14ac:dyDescent="0.2">
      <c r="A14" s="157"/>
      <c r="B14" s="157" t="s">
        <v>100</v>
      </c>
      <c r="C14" s="114" t="s">
        <v>172</v>
      </c>
      <c r="D14" s="158" t="s">
        <v>168</v>
      </c>
      <c r="E14" s="167">
        <v>9.85</v>
      </c>
      <c r="F14" s="167">
        <v>10.69</v>
      </c>
      <c r="G14" s="167">
        <v>12.4</v>
      </c>
      <c r="H14" s="167">
        <v>12.58</v>
      </c>
      <c r="I14" s="213">
        <v>12.08</v>
      </c>
      <c r="J14" s="167">
        <v>10.09</v>
      </c>
      <c r="K14" s="167">
        <v>10.47</v>
      </c>
      <c r="L14" s="167">
        <v>10.050000000000001</v>
      </c>
      <c r="M14" s="167">
        <v>9.16</v>
      </c>
      <c r="N14" s="167">
        <v>9.2899999999999991</v>
      </c>
      <c r="O14" s="167">
        <v>9.31</v>
      </c>
      <c r="P14" s="167">
        <v>10.72</v>
      </c>
      <c r="Q14" s="213">
        <f>AVERAGE(E14:I14)</f>
        <v>11.52</v>
      </c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70"/>
      <c r="AL14" s="168"/>
    </row>
    <row r="15" spans="1:38" s="152" customFormat="1" ht="15" customHeight="1" x14ac:dyDescent="0.2">
      <c r="A15" s="157"/>
      <c r="B15" s="157"/>
      <c r="C15" s="114" t="s">
        <v>178</v>
      </c>
      <c r="D15" s="158" t="s">
        <v>168</v>
      </c>
      <c r="E15" s="167">
        <v>10.61</v>
      </c>
      <c r="F15" s="167">
        <v>11.36</v>
      </c>
      <c r="G15" s="213">
        <v>12.05</v>
      </c>
      <c r="H15" s="167">
        <v>10.42</v>
      </c>
      <c r="I15" s="213">
        <v>10.28</v>
      </c>
      <c r="J15" s="167"/>
      <c r="K15" s="167"/>
      <c r="L15" s="167"/>
      <c r="M15" s="167"/>
      <c r="N15" s="167"/>
      <c r="O15" s="167"/>
      <c r="P15" s="167"/>
      <c r="Q15" s="213">
        <f>AVERAGE(E15:P15)</f>
        <v>10.943999999999999</v>
      </c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70"/>
      <c r="AL15" s="168"/>
    </row>
    <row r="16" spans="1:38" s="152" customFormat="1" ht="16.899999999999999" customHeight="1" x14ac:dyDescent="0.2">
      <c r="A16" s="153" t="s">
        <v>91</v>
      </c>
      <c r="B16" s="157"/>
      <c r="C16" s="158"/>
      <c r="D16" s="158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</row>
    <row r="17" spans="1:46" s="152" customFormat="1" ht="15" customHeight="1" x14ac:dyDescent="0.2">
      <c r="A17" s="338" t="s">
        <v>89</v>
      </c>
      <c r="B17" s="338"/>
      <c r="C17" s="114" t="s">
        <v>172</v>
      </c>
      <c r="D17" s="158" t="s">
        <v>80</v>
      </c>
      <c r="E17" s="164">
        <v>292.45</v>
      </c>
      <c r="F17" s="164">
        <v>262.04000000000002</v>
      </c>
      <c r="G17" s="166">
        <v>244.785</v>
      </c>
      <c r="H17" s="166">
        <v>213.363</v>
      </c>
      <c r="I17" s="298">
        <v>251.08699999999999</v>
      </c>
      <c r="J17" s="166">
        <v>302.82</v>
      </c>
      <c r="K17" s="166">
        <v>298.161</v>
      </c>
      <c r="L17" s="166">
        <v>282.42</v>
      </c>
      <c r="M17" s="166">
        <v>242.47</v>
      </c>
      <c r="N17" s="166">
        <v>268.18</v>
      </c>
      <c r="O17" s="166">
        <v>257.11599999999999</v>
      </c>
      <c r="P17" s="166">
        <v>304.62400000000002</v>
      </c>
      <c r="Q17" s="164">
        <f>SUM(E17:I17)</f>
        <v>1263.7249999999999</v>
      </c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</row>
    <row r="18" spans="1:46" s="152" customFormat="1" ht="15" customHeight="1" x14ac:dyDescent="0.2">
      <c r="A18" s="338"/>
      <c r="B18" s="338"/>
      <c r="C18" s="114" t="s">
        <v>178</v>
      </c>
      <c r="D18" s="158" t="s">
        <v>80</v>
      </c>
      <c r="E18" s="166">
        <v>270.26</v>
      </c>
      <c r="F18" s="164">
        <v>246.745</v>
      </c>
      <c r="G18" s="164">
        <v>266.84500000000003</v>
      </c>
      <c r="H18" s="164">
        <v>268.43</v>
      </c>
      <c r="I18" s="298">
        <v>293.87</v>
      </c>
      <c r="J18" s="298"/>
      <c r="K18" s="166"/>
      <c r="L18" s="166"/>
      <c r="M18" s="166"/>
      <c r="N18" s="166"/>
      <c r="O18" s="166"/>
      <c r="P18" s="166"/>
      <c r="Q18" s="164">
        <f>SUM(E18:P18)</f>
        <v>1346.15</v>
      </c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</row>
    <row r="19" spans="1:46" s="152" customFormat="1" ht="15" customHeight="1" x14ac:dyDescent="0.2">
      <c r="A19" s="338"/>
      <c r="B19" s="338"/>
      <c r="C19" s="114" t="s">
        <v>172</v>
      </c>
      <c r="D19" s="158" t="s">
        <v>83</v>
      </c>
      <c r="E19" s="159">
        <v>584.37490000000003</v>
      </c>
      <c r="F19" s="159">
        <v>523.44770000000005</v>
      </c>
      <c r="G19" s="217">
        <v>489.06599999999997</v>
      </c>
      <c r="H19" s="217">
        <v>426.14830000000001</v>
      </c>
      <c r="I19" s="299">
        <v>500.46969999999999</v>
      </c>
      <c r="J19" s="299">
        <v>604.1998000000001</v>
      </c>
      <c r="K19" s="217">
        <v>595.09319999999991</v>
      </c>
      <c r="L19" s="217">
        <v>563.97299999999996</v>
      </c>
      <c r="M19" s="217">
        <v>484.21699999999998</v>
      </c>
      <c r="N19" s="217">
        <v>535.66819999999996</v>
      </c>
      <c r="O19" s="217">
        <v>513.64520000000005</v>
      </c>
      <c r="P19" s="217">
        <v>608.33960000000002</v>
      </c>
      <c r="Q19" s="159">
        <f>SUM(E19:I19)</f>
        <v>2523.5066000000002</v>
      </c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</row>
    <row r="20" spans="1:46" s="152" customFormat="1" ht="15" customHeight="1" x14ac:dyDescent="0.2">
      <c r="A20" s="338"/>
      <c r="B20" s="338"/>
      <c r="C20" s="114" t="s">
        <v>178</v>
      </c>
      <c r="D20" s="158" t="s">
        <v>83</v>
      </c>
      <c r="E20" s="217">
        <v>539.79</v>
      </c>
      <c r="F20" s="159">
        <v>492.79359999999997</v>
      </c>
      <c r="G20" s="159">
        <v>533.0326</v>
      </c>
      <c r="H20" s="159">
        <v>536.09749999999997</v>
      </c>
      <c r="I20" s="299">
        <v>586.94919999999991</v>
      </c>
      <c r="J20" s="299"/>
      <c r="K20" s="217"/>
      <c r="L20" s="217"/>
      <c r="M20" s="217"/>
      <c r="N20" s="217"/>
      <c r="O20" s="217"/>
      <c r="P20" s="217"/>
      <c r="Q20" s="159">
        <f>SUM(E20:P20)</f>
        <v>2688.6628999999998</v>
      </c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</row>
    <row r="21" spans="1:46" s="152" customFormat="1" ht="15" customHeight="1" x14ac:dyDescent="0.2">
      <c r="A21" s="172" t="s">
        <v>92</v>
      </c>
      <c r="B21" s="157"/>
      <c r="C21" s="158"/>
      <c r="D21" s="158"/>
      <c r="E21" s="164"/>
      <c r="F21" s="164"/>
      <c r="G21" s="164"/>
      <c r="H21" s="164"/>
      <c r="I21" s="300"/>
      <c r="J21" s="164"/>
      <c r="K21" s="164"/>
      <c r="L21" s="164"/>
      <c r="M21" s="164"/>
      <c r="N21" s="164"/>
      <c r="O21" s="164"/>
      <c r="P21" s="164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</row>
    <row r="22" spans="1:46" s="152" customFormat="1" ht="15" customHeight="1" x14ac:dyDescent="0.2">
      <c r="A22" s="338" t="s">
        <v>89</v>
      </c>
      <c r="B22" s="338"/>
      <c r="C22" s="114" t="s">
        <v>172</v>
      </c>
      <c r="D22" s="158" t="s">
        <v>80</v>
      </c>
      <c r="E22" s="164">
        <v>24.34</v>
      </c>
      <c r="F22" s="164">
        <v>25.274999999999999</v>
      </c>
      <c r="G22" s="166">
        <v>25.89</v>
      </c>
      <c r="H22" s="166">
        <v>26.1</v>
      </c>
      <c r="I22" s="298">
        <v>27.155000000000001</v>
      </c>
      <c r="J22" s="166">
        <v>29.423999999999999</v>
      </c>
      <c r="K22" s="166">
        <v>29.605</v>
      </c>
      <c r="L22" s="166">
        <v>24.99</v>
      </c>
      <c r="M22" s="166">
        <v>29.62</v>
      </c>
      <c r="N22" s="166">
        <v>27.71</v>
      </c>
      <c r="O22" s="166">
        <v>26.41</v>
      </c>
      <c r="P22" s="166">
        <v>34.47</v>
      </c>
      <c r="Q22" s="164">
        <f>SUM(E22:I22)</f>
        <v>128.76</v>
      </c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</row>
    <row r="23" spans="1:46" s="152" customFormat="1" ht="15" customHeight="1" x14ac:dyDescent="0.2">
      <c r="A23" s="338"/>
      <c r="B23" s="338"/>
      <c r="C23" s="114" t="s">
        <v>178</v>
      </c>
      <c r="D23" s="158" t="s">
        <v>80</v>
      </c>
      <c r="E23" s="166">
        <v>10.19</v>
      </c>
      <c r="F23" s="164">
        <v>2.95</v>
      </c>
      <c r="G23" s="164">
        <v>0</v>
      </c>
      <c r="H23" s="164">
        <v>0</v>
      </c>
      <c r="I23" s="298">
        <v>4.04</v>
      </c>
      <c r="J23" s="298"/>
      <c r="K23" s="166"/>
      <c r="L23" s="166"/>
      <c r="M23" s="166"/>
      <c r="N23" s="166"/>
      <c r="O23" s="166"/>
      <c r="P23" s="166"/>
      <c r="Q23" s="164">
        <f>SUM(E23:P23)</f>
        <v>17.18</v>
      </c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</row>
    <row r="24" spans="1:46" s="152" customFormat="1" ht="15" customHeight="1" x14ac:dyDescent="0.2">
      <c r="A24" s="338"/>
      <c r="B24" s="338"/>
      <c r="C24" s="114" t="s">
        <v>172</v>
      </c>
      <c r="D24" s="158" t="s">
        <v>83</v>
      </c>
      <c r="E24" s="159">
        <v>48.763199999999998</v>
      </c>
      <c r="F24" s="159">
        <v>50.646500000000003</v>
      </c>
      <c r="G24" s="217">
        <v>51.8812</v>
      </c>
      <c r="H24" s="217">
        <v>53.292999999999999</v>
      </c>
      <c r="I24" s="299">
        <v>111.40900000000001</v>
      </c>
      <c r="J24" s="299">
        <v>60.828499999999998</v>
      </c>
      <c r="K24" s="217">
        <v>60.236400000000003</v>
      </c>
      <c r="L24" s="217">
        <v>50.064800000000005</v>
      </c>
      <c r="M24" s="217">
        <v>59.353900000000003</v>
      </c>
      <c r="N24" s="217">
        <v>55.529000000000003</v>
      </c>
      <c r="O24" s="217">
        <v>52.927699999999994</v>
      </c>
      <c r="P24" s="217">
        <v>69.077799999999996</v>
      </c>
      <c r="Q24" s="159">
        <f>SUM(E24:I24)</f>
        <v>315.99290000000002</v>
      </c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</row>
    <row r="25" spans="1:46" s="152" customFormat="1" ht="15" customHeight="1" x14ac:dyDescent="0.2">
      <c r="A25" s="338"/>
      <c r="B25" s="338"/>
      <c r="C25" s="114" t="s">
        <v>178</v>
      </c>
      <c r="D25" s="158" t="s">
        <v>83</v>
      </c>
      <c r="E25" s="217">
        <v>20.422699999999999</v>
      </c>
      <c r="F25" s="159">
        <v>5.9118000000000004</v>
      </c>
      <c r="G25" s="164">
        <v>0</v>
      </c>
      <c r="H25" s="164">
        <v>0</v>
      </c>
      <c r="I25" s="301">
        <v>8.0960999999999999</v>
      </c>
      <c r="J25" s="301"/>
      <c r="K25" s="159"/>
      <c r="L25" s="159"/>
      <c r="M25" s="159"/>
      <c r="N25" s="217"/>
      <c r="O25" s="217"/>
      <c r="P25" s="217"/>
      <c r="Q25" s="159">
        <f>SUM(E25:P25)</f>
        <v>34.430599999999998</v>
      </c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71"/>
    </row>
    <row r="26" spans="1:46" s="152" customFormat="1" ht="15" customHeight="1" x14ac:dyDescent="0.2">
      <c r="A26" s="172" t="s">
        <v>93</v>
      </c>
      <c r="B26" s="157"/>
      <c r="C26" s="158"/>
      <c r="D26" s="158"/>
      <c r="E26" s="164"/>
      <c r="F26" s="164"/>
      <c r="G26" s="164"/>
      <c r="H26" s="164"/>
      <c r="I26" s="300"/>
      <c r="J26" s="300"/>
      <c r="K26" s="164"/>
      <c r="L26" s="164"/>
      <c r="M26" s="164"/>
      <c r="N26" s="164"/>
      <c r="O26" s="164"/>
      <c r="P26" s="164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71"/>
    </row>
    <row r="27" spans="1:46" s="152" customFormat="1" ht="15" customHeight="1" x14ac:dyDescent="0.2">
      <c r="A27" s="338" t="s">
        <v>89</v>
      </c>
      <c r="B27" s="338"/>
      <c r="C27" s="114" t="s">
        <v>172</v>
      </c>
      <c r="D27" s="158" t="s">
        <v>80</v>
      </c>
      <c r="E27" s="164">
        <v>191.4</v>
      </c>
      <c r="F27" s="164">
        <v>203.9</v>
      </c>
      <c r="G27" s="166">
        <v>186.4</v>
      </c>
      <c r="H27" s="166">
        <v>206.24</v>
      </c>
      <c r="I27" s="298">
        <v>299.39999999999998</v>
      </c>
      <c r="J27" s="298">
        <v>282.39999999999998</v>
      </c>
      <c r="K27" s="166">
        <v>267.25</v>
      </c>
      <c r="L27" s="166">
        <v>285.89999999999998</v>
      </c>
      <c r="M27" s="166">
        <v>339.45</v>
      </c>
      <c r="N27" s="166">
        <v>359</v>
      </c>
      <c r="O27" s="166">
        <v>336.3</v>
      </c>
      <c r="P27" s="166">
        <v>318.7</v>
      </c>
      <c r="Q27" s="164">
        <f>SUM(E27:I27)</f>
        <v>1087.3400000000001</v>
      </c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K27" s="173"/>
      <c r="AL27" s="173"/>
    </row>
    <row r="28" spans="1:46" s="152" customFormat="1" ht="15" customHeight="1" x14ac:dyDescent="0.2">
      <c r="A28" s="338"/>
      <c r="B28" s="338"/>
      <c r="C28" s="114" t="s">
        <v>178</v>
      </c>
      <c r="D28" s="158" t="s">
        <v>80</v>
      </c>
      <c r="E28" s="166">
        <v>258.10000000000002</v>
      </c>
      <c r="F28" s="164">
        <v>218</v>
      </c>
      <c r="G28" s="164">
        <v>259</v>
      </c>
      <c r="H28" s="166">
        <v>267.08999999999997</v>
      </c>
      <c r="I28" s="298">
        <v>280.8</v>
      </c>
      <c r="J28" s="298"/>
      <c r="K28" s="166"/>
      <c r="L28" s="166"/>
      <c r="M28" s="166"/>
      <c r="N28" s="166"/>
      <c r="O28" s="166"/>
      <c r="P28" s="166"/>
      <c r="Q28" s="164">
        <f>SUM(E28:P28)</f>
        <v>1282.99</v>
      </c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</row>
    <row r="29" spans="1:46" s="152" customFormat="1" ht="15" customHeight="1" x14ac:dyDescent="0.2">
      <c r="A29" s="338"/>
      <c r="B29" s="338"/>
      <c r="C29" s="114" t="s">
        <v>172</v>
      </c>
      <c r="D29" s="158" t="s">
        <v>83</v>
      </c>
      <c r="E29" s="159">
        <v>841.65250000000003</v>
      </c>
      <c r="F29" s="159">
        <v>879.16489999999999</v>
      </c>
      <c r="G29" s="217">
        <v>838.88310000000001</v>
      </c>
      <c r="H29" s="217">
        <v>900.61</v>
      </c>
      <c r="I29" s="299">
        <v>1387.5269000000003</v>
      </c>
      <c r="J29" s="299">
        <v>1254.4033999999999</v>
      </c>
      <c r="K29" s="217">
        <v>1183.7893000000001</v>
      </c>
      <c r="L29" s="217">
        <v>1247.4762000000001</v>
      </c>
      <c r="M29" s="217">
        <v>1476.5743</v>
      </c>
      <c r="N29" s="217">
        <v>1562.6833000000001</v>
      </c>
      <c r="O29" s="217">
        <v>1497.6771000000001</v>
      </c>
      <c r="P29" s="217">
        <v>1438.7938000000001</v>
      </c>
      <c r="Q29" s="159">
        <f>SUM(E29:I29)</f>
        <v>4847.8374000000003</v>
      </c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73"/>
      <c r="AK29" s="173"/>
      <c r="AL29" s="173"/>
    </row>
    <row r="30" spans="1:46" s="152" customFormat="1" ht="15" customHeight="1" x14ac:dyDescent="0.2">
      <c r="A30" s="338"/>
      <c r="B30" s="338"/>
      <c r="C30" s="114" t="s">
        <v>178</v>
      </c>
      <c r="D30" s="158" t="s">
        <v>83</v>
      </c>
      <c r="E30" s="217">
        <v>1141.3331000000001</v>
      </c>
      <c r="F30" s="159">
        <v>932.4301999999999</v>
      </c>
      <c r="G30" s="159">
        <v>1144.232</v>
      </c>
      <c r="H30" s="159">
        <v>1179.6914999999999</v>
      </c>
      <c r="I30" s="301">
        <v>1250.299</v>
      </c>
      <c r="J30" s="301"/>
      <c r="K30" s="159"/>
      <c r="L30" s="159"/>
      <c r="M30" s="159"/>
      <c r="N30" s="217"/>
      <c r="O30" s="217"/>
      <c r="P30" s="217"/>
      <c r="Q30" s="159">
        <f>SUM(E30:P30)</f>
        <v>5647.9857999999995</v>
      </c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</row>
    <row r="31" spans="1:46" s="152" customFormat="1" ht="6" customHeight="1" x14ac:dyDescent="0.2">
      <c r="A31" s="174"/>
      <c r="B31" s="175"/>
      <c r="C31" s="176"/>
      <c r="D31" s="177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</row>
    <row r="32" spans="1:46" s="152" customFormat="1" ht="15" hidden="1" customHeight="1" x14ac:dyDescent="0.2">
      <c r="A32" s="157" t="s">
        <v>101</v>
      </c>
      <c r="B32" s="154"/>
      <c r="C32" s="158">
        <v>2019</v>
      </c>
      <c r="D32" s="179" t="s">
        <v>94</v>
      </c>
      <c r="E32" s="180">
        <v>3.2151666666666672</v>
      </c>
      <c r="F32" s="180">
        <v>3.2483749999999998</v>
      </c>
      <c r="G32" s="180">
        <v>3.2519000000000005</v>
      </c>
      <c r="H32" s="180">
        <v>3.2306249999999999</v>
      </c>
      <c r="I32" s="180">
        <v>3.2736136363636366</v>
      </c>
      <c r="J32" s="180">
        <v>3.27095</v>
      </c>
      <c r="K32" s="180">
        <v>3.2765952380952386</v>
      </c>
      <c r="L32" s="180">
        <v>3.2880714285714281</v>
      </c>
      <c r="M32" s="180">
        <v>3.3113250000000001</v>
      </c>
      <c r="N32" s="180">
        <v>3.3339090909090912</v>
      </c>
      <c r="O32" s="180">
        <v>3.3746750000000008</v>
      </c>
      <c r="P32" s="180">
        <v>3.3640263157894736</v>
      </c>
      <c r="Q32" s="180">
        <v>3.2866026980329615</v>
      </c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</row>
    <row r="33" spans="1:35" s="152" customFormat="1" ht="15" hidden="1" customHeight="1" x14ac:dyDescent="0.2">
      <c r="A33" s="181"/>
      <c r="B33" s="181"/>
      <c r="C33" s="182" t="s">
        <v>134</v>
      </c>
      <c r="D33" s="183" t="s">
        <v>94</v>
      </c>
      <c r="E33" s="184">
        <v>3.3438636363636363</v>
      </c>
      <c r="F33" s="184">
        <v>3.3214749999999995</v>
      </c>
      <c r="G33" s="184">
        <v>3.3046904761904763</v>
      </c>
      <c r="H33" s="184">
        <v>3.3038249999999998</v>
      </c>
      <c r="I33" s="184">
        <v>3.3323636363636364</v>
      </c>
      <c r="J33" s="184">
        <v>3.3256499999999996</v>
      </c>
      <c r="K33" s="184">
        <v>3.2902142857142849</v>
      </c>
      <c r="L33" s="184">
        <v>3.3775599999999999</v>
      </c>
      <c r="M33" s="184">
        <v>3.3573571428571398</v>
      </c>
      <c r="N33" s="184">
        <v>3.3597619047618998</v>
      </c>
      <c r="O33" s="184">
        <v>3.3717000000000001</v>
      </c>
      <c r="P33" s="184">
        <v>3.355</v>
      </c>
      <c r="Q33" s="184">
        <v>3.3369550901875891</v>
      </c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</row>
    <row r="34" spans="1:35" s="152" customFormat="1" ht="10.5" customHeight="1" x14ac:dyDescent="0.2">
      <c r="A34" s="185" t="s">
        <v>95</v>
      </c>
      <c r="C34" s="146"/>
      <c r="D34" s="185" t="s">
        <v>135</v>
      </c>
      <c r="E34" s="150"/>
      <c r="F34" s="150"/>
      <c r="G34" s="150"/>
      <c r="H34" s="150"/>
      <c r="I34" s="151"/>
      <c r="J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</row>
    <row r="35" spans="1:35" s="152" customFormat="1" ht="10.5" customHeight="1" x14ac:dyDescent="0.2">
      <c r="A35" s="147" t="s">
        <v>102</v>
      </c>
      <c r="C35" s="147"/>
      <c r="D35" s="187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</row>
    <row r="36" spans="1:35" s="152" customFormat="1" ht="10.5" customHeight="1" x14ac:dyDescent="0.2">
      <c r="A36" s="151" t="s">
        <v>103</v>
      </c>
      <c r="C36" s="147"/>
      <c r="D36" s="187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</row>
    <row r="37" spans="1:35" s="152" customFormat="1" ht="10.5" customHeight="1" x14ac:dyDescent="0.2">
      <c r="A37" s="151" t="s">
        <v>104</v>
      </c>
      <c r="C37" s="188"/>
      <c r="D37" s="186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</row>
    <row r="38" spans="1:35" ht="10.5" customHeight="1" x14ac:dyDescent="0.2">
      <c r="A38" s="147" t="s">
        <v>96</v>
      </c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</row>
    <row r="39" spans="1:35" ht="10.5" customHeight="1" x14ac:dyDescent="0.2">
      <c r="A39" s="188" t="s">
        <v>170</v>
      </c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</row>
    <row r="40" spans="1:35" ht="15" customHeight="1" x14ac:dyDescent="0.2"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</row>
  </sheetData>
  <mergeCells count="6">
    <mergeCell ref="A1:Q1"/>
    <mergeCell ref="A2:Q2"/>
    <mergeCell ref="A5:B8"/>
    <mergeCell ref="A17:B20"/>
    <mergeCell ref="A22:B25"/>
    <mergeCell ref="A27:B30"/>
  </mergeCells>
  <printOptions horizontalCentered="1"/>
  <pageMargins left="0" right="0" top="1.1811023622047245" bottom="0" header="0" footer="0"/>
  <pageSetup paperSize="9" scale="65" orientation="portrait" r:id="rId1"/>
  <headerFooter alignWithMargins="0"/>
  <ignoredErrors>
    <ignoredError sqref="Q6:Q29" formula="1" formulaRange="1"/>
    <ignoredError sqref="Q31" formula="1"/>
    <ignoredError sqref="Q30 Q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P89"/>
  <sheetViews>
    <sheetView showGridLines="0" zoomScaleNormal="100" workbookViewId="0">
      <selection sqref="A1:O52"/>
    </sheetView>
  </sheetViews>
  <sheetFormatPr baseColWidth="10" defaultColWidth="11.5703125" defaultRowHeight="15" customHeight="1" x14ac:dyDescent="0.25"/>
  <cols>
    <col min="1" max="1" width="20.42578125" style="223" customWidth="1"/>
    <col min="2" max="2" width="21.7109375" style="223" customWidth="1"/>
    <col min="3" max="3" width="7.42578125" style="223" customWidth="1"/>
    <col min="4" max="4" width="7.7109375" style="223" customWidth="1"/>
    <col min="5" max="8" width="7.42578125" style="223" customWidth="1"/>
    <col min="9" max="10" width="7.42578125" style="223" hidden="1" customWidth="1"/>
    <col min="11" max="11" width="7.5703125" style="223" hidden="1" customWidth="1"/>
    <col min="12" max="14" width="7.42578125" style="223" hidden="1" customWidth="1"/>
    <col min="15" max="15" width="8.28515625" style="223" hidden="1" customWidth="1"/>
    <col min="16" max="17" width="6.7109375" style="223" hidden="1" customWidth="1"/>
    <col min="18" max="18" width="8" style="223" customWidth="1"/>
    <col min="19" max="33" width="6.7109375" style="223" customWidth="1"/>
    <col min="34" max="34" width="7.28515625" style="223" customWidth="1"/>
    <col min="35" max="35" width="8.28515625" style="223" customWidth="1"/>
    <col min="36" max="36" width="8.140625" style="223" customWidth="1"/>
    <col min="37" max="37" width="7.7109375" style="223" customWidth="1"/>
    <col min="38" max="38" width="7.140625" style="223" customWidth="1"/>
    <col min="39" max="39" width="7.28515625" style="223" customWidth="1"/>
    <col min="40" max="40" width="6.85546875" style="223" customWidth="1"/>
    <col min="41" max="41" width="7.85546875" style="223" customWidth="1"/>
    <col min="42" max="42" width="8.140625" style="223" customWidth="1"/>
    <col min="43" max="43" width="7.28515625" style="223" customWidth="1"/>
    <col min="44" max="44" width="7.85546875" style="223" customWidth="1"/>
    <col min="45" max="45" width="6.85546875" style="223" customWidth="1"/>
    <col min="46" max="46" width="7.42578125" style="223" customWidth="1"/>
    <col min="47" max="16384" width="11.5703125" style="223"/>
  </cols>
  <sheetData>
    <row r="1" spans="1:36" ht="24" customHeight="1" x14ac:dyDescent="0.25">
      <c r="A1" s="341" t="s">
        <v>200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</row>
    <row r="2" spans="1:36" ht="15" customHeight="1" x14ac:dyDescent="0.25">
      <c r="A2" s="339" t="s">
        <v>148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</row>
    <row r="3" spans="1:36" ht="7.9" customHeight="1" x14ac:dyDescent="0.25">
      <c r="A3" s="340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</row>
    <row r="4" spans="1:36" s="222" customFormat="1" ht="19.5" customHeight="1" x14ac:dyDescent="0.25">
      <c r="A4" s="226" t="s">
        <v>149</v>
      </c>
      <c r="B4" s="227" t="s">
        <v>75</v>
      </c>
      <c r="C4" s="228" t="s">
        <v>180</v>
      </c>
      <c r="D4" s="228">
        <v>45292</v>
      </c>
      <c r="E4" s="228">
        <v>45323</v>
      </c>
      <c r="F4" s="228">
        <v>45352</v>
      </c>
      <c r="G4" s="228">
        <v>45383</v>
      </c>
      <c r="H4" s="228">
        <v>45413</v>
      </c>
      <c r="I4" s="227" t="s">
        <v>5</v>
      </c>
      <c r="J4" s="227" t="s">
        <v>6</v>
      </c>
      <c r="K4" s="227" t="s">
        <v>7</v>
      </c>
      <c r="L4" s="227" t="s">
        <v>78</v>
      </c>
      <c r="M4" s="227" t="s">
        <v>9</v>
      </c>
      <c r="N4" s="227" t="s">
        <v>10</v>
      </c>
      <c r="O4" s="229" t="s">
        <v>11</v>
      </c>
    </row>
    <row r="5" spans="1:36" s="222" customFormat="1" ht="3" customHeight="1" x14ac:dyDescent="0.25">
      <c r="C5" s="230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</row>
    <row r="6" spans="1:36" s="222" customFormat="1" ht="16.899999999999999" customHeight="1" x14ac:dyDescent="0.25">
      <c r="A6" s="232" t="s">
        <v>150</v>
      </c>
      <c r="B6" s="233" t="s">
        <v>151</v>
      </c>
      <c r="D6" s="267">
        <v>0.02</v>
      </c>
      <c r="E6" s="248">
        <v>0.55751080093632099</v>
      </c>
      <c r="F6" s="248">
        <v>1.01</v>
      </c>
      <c r="G6" s="248">
        <v>-0.05</v>
      </c>
      <c r="H6" s="248">
        <v>-0.05</v>
      </c>
      <c r="I6" s="248"/>
      <c r="J6" s="248"/>
      <c r="K6" s="248"/>
      <c r="L6" s="248"/>
      <c r="M6" s="248"/>
      <c r="N6" s="248"/>
      <c r="O6" s="248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I6" s="231"/>
      <c r="AJ6" s="231"/>
    </row>
    <row r="7" spans="1:36" s="222" customFormat="1" ht="16.899999999999999" customHeight="1" x14ac:dyDescent="0.25">
      <c r="A7" s="234"/>
      <c r="B7" s="235" t="s">
        <v>152</v>
      </c>
      <c r="C7" s="285"/>
      <c r="D7" s="252"/>
      <c r="E7" s="252">
        <v>0.57682923344024584</v>
      </c>
      <c r="F7" s="252">
        <v>1.5731416600257786</v>
      </c>
      <c r="G7" s="252">
        <v>0.9594950000000102</v>
      </c>
      <c r="H7" s="252">
        <v>-9.9974999999985492E-2</v>
      </c>
      <c r="I7" s="252"/>
      <c r="J7" s="252"/>
      <c r="K7" s="252"/>
      <c r="L7" s="252"/>
      <c r="M7" s="252"/>
      <c r="N7" s="252"/>
      <c r="O7" s="252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I7" s="231"/>
      <c r="AJ7" s="231"/>
    </row>
    <row r="8" spans="1:36" s="222" customFormat="1" ht="5.25" customHeight="1" x14ac:dyDescent="0.25">
      <c r="E8" s="241"/>
      <c r="F8" s="249"/>
      <c r="G8" s="249"/>
      <c r="H8" s="249"/>
      <c r="I8" s="249"/>
      <c r="J8" s="247"/>
      <c r="K8" s="237"/>
      <c r="L8" s="237"/>
      <c r="M8" s="237"/>
      <c r="N8" s="237"/>
      <c r="O8" s="237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I8" s="231"/>
      <c r="AJ8" s="231"/>
    </row>
    <row r="9" spans="1:36" s="222" customFormat="1" ht="16.899999999999999" customHeight="1" x14ac:dyDescent="0.25">
      <c r="A9" s="233" t="s">
        <v>153</v>
      </c>
      <c r="B9" s="233" t="s">
        <v>151</v>
      </c>
      <c r="D9" s="248">
        <v>-0.02</v>
      </c>
      <c r="E9" s="248">
        <v>0.92</v>
      </c>
      <c r="F9" s="248">
        <v>1.7</v>
      </c>
      <c r="G9" s="248">
        <v>-0.86</v>
      </c>
      <c r="H9" s="248">
        <v>-0.86</v>
      </c>
      <c r="I9" s="248"/>
      <c r="J9" s="248"/>
      <c r="K9" s="248"/>
      <c r="L9" s="248"/>
      <c r="M9" s="248"/>
      <c r="N9" s="248"/>
      <c r="O9" s="248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I9" s="231"/>
      <c r="AJ9" s="231"/>
    </row>
    <row r="10" spans="1:36" s="222" customFormat="1" ht="16.899999999999999" customHeight="1" x14ac:dyDescent="0.25">
      <c r="A10" s="236"/>
      <c r="B10" s="234" t="s">
        <v>152</v>
      </c>
      <c r="C10" s="285"/>
      <c r="D10" s="252"/>
      <c r="E10" s="252">
        <v>0.89981600000001993</v>
      </c>
      <c r="F10" s="252">
        <v>2.6356400000000058</v>
      </c>
      <c r="G10" s="252">
        <v>0.82537999999998668</v>
      </c>
      <c r="H10" s="252">
        <v>-1.7126040000000065</v>
      </c>
      <c r="I10" s="252"/>
      <c r="J10" s="252"/>
      <c r="K10" s="252"/>
      <c r="L10" s="252"/>
      <c r="M10" s="252"/>
      <c r="N10" s="252"/>
      <c r="O10" s="252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I10" s="231"/>
      <c r="AJ10" s="231"/>
    </row>
    <row r="11" spans="1:36" s="222" customFormat="1" ht="4.1500000000000004" customHeight="1" x14ac:dyDescent="0.25">
      <c r="E11" s="237"/>
      <c r="F11" s="237"/>
      <c r="G11" s="237"/>
      <c r="H11" s="237"/>
      <c r="I11" s="237"/>
      <c r="J11" s="238"/>
      <c r="K11" s="237"/>
      <c r="L11" s="237"/>
      <c r="M11" s="237"/>
      <c r="N11" s="237"/>
      <c r="O11" s="237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I11" s="231"/>
      <c r="AJ11" s="231"/>
    </row>
    <row r="12" spans="1:36" s="222" customFormat="1" ht="16.899999999999999" customHeight="1" x14ac:dyDescent="0.25">
      <c r="A12" s="261" t="s">
        <v>154</v>
      </c>
      <c r="B12" s="261" t="s">
        <v>169</v>
      </c>
      <c r="C12" s="280">
        <v>10.72</v>
      </c>
      <c r="D12" s="280">
        <v>10.61</v>
      </c>
      <c r="E12" s="280">
        <v>11.36</v>
      </c>
      <c r="F12" s="280">
        <v>12.05</v>
      </c>
      <c r="G12" s="280">
        <v>10.42</v>
      </c>
      <c r="H12" s="280">
        <v>10.28</v>
      </c>
      <c r="I12" s="280"/>
      <c r="J12" s="280"/>
      <c r="K12" s="280"/>
      <c r="L12" s="280"/>
      <c r="M12" s="280"/>
      <c r="N12" s="280"/>
      <c r="O12" s="279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I12" s="231"/>
      <c r="AJ12" s="231"/>
    </row>
    <row r="13" spans="1:36" s="222" customFormat="1" ht="16.899999999999999" customHeight="1" x14ac:dyDescent="0.25">
      <c r="A13" s="241"/>
      <c r="B13" s="261" t="s">
        <v>151</v>
      </c>
      <c r="C13" s="248"/>
      <c r="D13" s="281">
        <v>0</v>
      </c>
      <c r="E13" s="281">
        <v>7.0688030160226178</v>
      </c>
      <c r="F13" s="281">
        <v>6.0739436619718479</v>
      </c>
      <c r="G13" s="281">
        <v>-13.526970954356853</v>
      </c>
      <c r="H13" s="281">
        <v>-1.3435700575815779</v>
      </c>
      <c r="I13" s="281"/>
      <c r="J13" s="281"/>
      <c r="K13" s="281"/>
      <c r="L13" s="281"/>
      <c r="M13" s="281"/>
      <c r="N13" s="281"/>
      <c r="O13" s="28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I13" s="231"/>
      <c r="AJ13" s="231"/>
    </row>
    <row r="14" spans="1:36" s="222" customFormat="1" ht="16.899999999999999" customHeight="1" x14ac:dyDescent="0.25">
      <c r="A14" s="241"/>
      <c r="B14" s="261" t="s">
        <v>152</v>
      </c>
      <c r="C14" s="248"/>
      <c r="D14" s="281">
        <v>0</v>
      </c>
      <c r="E14" s="281">
        <v>5.9701492537313383</v>
      </c>
      <c r="F14" s="281">
        <v>13.572101790763448</v>
      </c>
      <c r="G14" s="281">
        <v>-8.2746478873239386</v>
      </c>
      <c r="H14" s="281">
        <v>-14.688796680497941</v>
      </c>
      <c r="I14" s="281"/>
      <c r="J14" s="281"/>
      <c r="K14" s="281"/>
      <c r="L14" s="281"/>
      <c r="M14" s="281"/>
      <c r="N14" s="281"/>
      <c r="O14" s="28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I14" s="231"/>
      <c r="AJ14" s="231"/>
    </row>
    <row r="15" spans="1:36" s="222" customFormat="1" ht="16.899999999999999" customHeight="1" x14ac:dyDescent="0.25">
      <c r="A15" s="241"/>
      <c r="B15" s="261" t="s">
        <v>174</v>
      </c>
      <c r="D15" s="307">
        <v>2.8370428847916909</v>
      </c>
      <c r="E15" s="281">
        <v>2.9681424847742135</v>
      </c>
      <c r="F15" s="281">
        <v>3.2483701396820419</v>
      </c>
      <c r="G15" s="281">
        <v>2.7979055984963241</v>
      </c>
      <c r="H15" s="281">
        <v>2.7553102708893009</v>
      </c>
      <c r="I15" s="281"/>
      <c r="J15" s="281"/>
      <c r="K15" s="281"/>
      <c r="L15" s="307"/>
      <c r="M15" s="307"/>
      <c r="N15" s="307"/>
      <c r="O15" s="282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I15" s="231"/>
      <c r="AJ15" s="231"/>
    </row>
    <row r="16" spans="1:36" s="222" customFormat="1" ht="6.75" customHeight="1" x14ac:dyDescent="0.25">
      <c r="A16" s="241"/>
      <c r="B16" s="241"/>
      <c r="C16" s="251"/>
      <c r="D16" s="247"/>
      <c r="E16" s="247"/>
      <c r="F16" s="247"/>
      <c r="G16" s="247"/>
      <c r="H16" s="247"/>
      <c r="I16" s="247"/>
      <c r="J16" s="247"/>
      <c r="K16" s="247"/>
      <c r="L16" s="258"/>
      <c r="M16" s="258"/>
      <c r="N16" s="258"/>
      <c r="O16" s="258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I16" s="231"/>
      <c r="AJ16" s="231"/>
    </row>
    <row r="17" spans="1:36" s="222" customFormat="1" ht="16.899999999999999" customHeight="1" x14ac:dyDescent="0.25">
      <c r="A17" s="261" t="s">
        <v>85</v>
      </c>
      <c r="B17" s="261" t="s">
        <v>169</v>
      </c>
      <c r="C17" s="280">
        <v>8.4600000000000009</v>
      </c>
      <c r="D17" s="280">
        <v>7.55</v>
      </c>
      <c r="E17" s="247">
        <v>8.11</v>
      </c>
      <c r="F17" s="247">
        <v>9.09</v>
      </c>
      <c r="G17" s="247">
        <v>9.67</v>
      </c>
      <c r="H17" s="247">
        <v>9.49</v>
      </c>
      <c r="I17" s="247"/>
      <c r="J17" s="247"/>
      <c r="K17" s="247"/>
      <c r="L17" s="280"/>
      <c r="M17" s="280"/>
      <c r="N17" s="280"/>
      <c r="O17" s="25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I17" s="231"/>
      <c r="AJ17" s="231"/>
    </row>
    <row r="18" spans="1:36" s="222" customFormat="1" ht="16.899999999999999" customHeight="1" x14ac:dyDescent="0.25">
      <c r="A18" s="241" t="s">
        <v>155</v>
      </c>
      <c r="B18" s="261" t="s">
        <v>151</v>
      </c>
      <c r="C18" s="248"/>
      <c r="D18" s="281">
        <v>-3.4188034188034067</v>
      </c>
      <c r="E18" s="281">
        <v>7.4172185430463555</v>
      </c>
      <c r="F18" s="281">
        <v>12.083847102342782</v>
      </c>
      <c r="G18" s="281">
        <v>6.3806380638063764</v>
      </c>
      <c r="H18" s="281">
        <v>-1.8614270941054833</v>
      </c>
      <c r="I18" s="281"/>
      <c r="J18" s="281"/>
      <c r="K18" s="281"/>
      <c r="L18" s="281"/>
      <c r="M18" s="281"/>
      <c r="N18" s="281"/>
      <c r="O18" s="28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I18" s="231"/>
      <c r="AJ18" s="231"/>
    </row>
    <row r="19" spans="1:36" s="222" customFormat="1" ht="16.899999999999999" customHeight="1" x14ac:dyDescent="0.25">
      <c r="A19" s="241"/>
      <c r="B19" s="261" t="s">
        <v>152</v>
      </c>
      <c r="C19" s="248"/>
      <c r="D19" s="281">
        <v>0</v>
      </c>
      <c r="E19" s="281">
        <v>-4.1371158392435099</v>
      </c>
      <c r="F19" s="281">
        <v>20.397350993377472</v>
      </c>
      <c r="G19" s="281">
        <v>19.235511713933406</v>
      </c>
      <c r="H19" s="281">
        <v>4.4004400440043945</v>
      </c>
      <c r="I19" s="281"/>
      <c r="J19" s="281"/>
      <c r="K19" s="281"/>
      <c r="L19" s="281"/>
      <c r="M19" s="281"/>
      <c r="N19" s="281"/>
      <c r="O19" s="28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I19" s="231"/>
      <c r="AJ19" s="231"/>
    </row>
    <row r="20" spans="1:36" s="222" customFormat="1" ht="16.899999999999999" customHeight="1" x14ac:dyDescent="0.25">
      <c r="A20" s="241"/>
      <c r="B20" s="261" t="s">
        <v>174</v>
      </c>
      <c r="D20" s="307">
        <v>2.0188193949271693</v>
      </c>
      <c r="E20" s="249">
        <v>2.1189820027745485</v>
      </c>
      <c r="F20" s="249">
        <v>2.4504302547476979</v>
      </c>
      <c r="G20" s="249">
        <v>2.5965208385277787</v>
      </c>
      <c r="H20" s="249">
        <v>2.5435695010446953</v>
      </c>
      <c r="I20" s="249"/>
      <c r="J20" s="249"/>
      <c r="K20" s="249"/>
      <c r="L20" s="307"/>
      <c r="M20" s="307"/>
      <c r="N20" s="307"/>
      <c r="O20" s="258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I20" s="231"/>
      <c r="AJ20" s="231"/>
    </row>
    <row r="21" spans="1:36" s="222" customFormat="1" ht="6.75" customHeight="1" x14ac:dyDescent="0.25">
      <c r="A21" s="241"/>
      <c r="B21" s="241"/>
      <c r="C21" s="248"/>
      <c r="D21" s="247"/>
      <c r="E21" s="247"/>
      <c r="F21" s="247"/>
      <c r="G21" s="247"/>
      <c r="H21" s="247"/>
      <c r="I21" s="247"/>
      <c r="J21" s="247"/>
      <c r="K21" s="258"/>
      <c r="L21" s="258"/>
      <c r="M21" s="258"/>
      <c r="N21" s="258"/>
      <c r="O21" s="258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I21" s="231"/>
      <c r="AJ21" s="231"/>
    </row>
    <row r="22" spans="1:36" s="222" customFormat="1" ht="16.899999999999999" customHeight="1" x14ac:dyDescent="0.25">
      <c r="A22" s="261" t="s">
        <v>156</v>
      </c>
      <c r="B22" s="261" t="s">
        <v>169</v>
      </c>
      <c r="C22" s="251">
        <v>17.36</v>
      </c>
      <c r="D22" s="247">
        <v>16.29</v>
      </c>
      <c r="E22" s="247">
        <v>16.7</v>
      </c>
      <c r="F22" s="247">
        <v>16.850000000000001</v>
      </c>
      <c r="G22" s="247">
        <v>17.47</v>
      </c>
      <c r="H22" s="247">
        <v>17.149999999999999</v>
      </c>
      <c r="I22" s="247"/>
      <c r="J22" s="247"/>
      <c r="K22" s="247"/>
      <c r="L22" s="247"/>
      <c r="M22" s="247"/>
      <c r="N22" s="247"/>
      <c r="O22" s="25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I22" s="231"/>
      <c r="AJ22" s="231"/>
    </row>
    <row r="23" spans="1:36" s="222" customFormat="1" ht="16.899999999999999" customHeight="1" x14ac:dyDescent="0.25">
      <c r="A23" s="241"/>
      <c r="B23" s="261" t="s">
        <v>151</v>
      </c>
      <c r="C23" s="248"/>
      <c r="D23" s="249">
        <v>-4.3202033036848775</v>
      </c>
      <c r="E23" s="249">
        <v>2.516881522406389</v>
      </c>
      <c r="F23" s="249">
        <v>0.89820359281438389</v>
      </c>
      <c r="G23" s="249">
        <v>3.6795252225519048</v>
      </c>
      <c r="H23" s="249">
        <v>-0.11648223645895905</v>
      </c>
      <c r="I23" s="249"/>
      <c r="J23" s="249"/>
      <c r="K23" s="249"/>
      <c r="L23" s="249"/>
      <c r="M23" s="249"/>
      <c r="N23" s="249"/>
      <c r="O23" s="249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I23" s="231"/>
      <c r="AJ23" s="231"/>
    </row>
    <row r="24" spans="1:36" s="222" customFormat="1" ht="16.899999999999999" customHeight="1" x14ac:dyDescent="0.25">
      <c r="A24" s="241"/>
      <c r="B24" s="261" t="s">
        <v>152</v>
      </c>
      <c r="C24" s="248"/>
      <c r="D24" s="281">
        <v>0</v>
      </c>
      <c r="E24" s="249">
        <v>-3.8018433179723532</v>
      </c>
      <c r="F24" s="249">
        <v>3.4376918354819042</v>
      </c>
      <c r="G24" s="249">
        <v>4.6107784431137722</v>
      </c>
      <c r="H24" s="249">
        <v>1.7804154302670572</v>
      </c>
      <c r="I24" s="249"/>
      <c r="J24" s="249"/>
      <c r="K24" s="249"/>
      <c r="L24" s="281"/>
      <c r="M24" s="281"/>
      <c r="N24" s="281"/>
      <c r="O24" s="249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I24" s="231"/>
      <c r="AJ24" s="231"/>
    </row>
    <row r="25" spans="1:36" s="222" customFormat="1" ht="16.899999999999999" customHeight="1" x14ac:dyDescent="0.25">
      <c r="A25" s="241"/>
      <c r="B25" s="261" t="s">
        <v>174</v>
      </c>
      <c r="C25" s="248"/>
      <c r="D25" s="247">
        <v>4.3558368136905408</v>
      </c>
      <c r="E25" s="249">
        <v>4.3633784767367398</v>
      </c>
      <c r="F25" s="249">
        <v>4.5423267098458435</v>
      </c>
      <c r="G25" s="249">
        <v>4.6909223422006505</v>
      </c>
      <c r="H25" s="249">
        <v>4.5966508896645442</v>
      </c>
      <c r="I25" s="249"/>
      <c r="J25" s="249"/>
      <c r="K25" s="249"/>
      <c r="L25" s="247"/>
      <c r="M25" s="247"/>
      <c r="N25" s="247"/>
      <c r="O25" s="258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I25" s="231"/>
      <c r="AJ25" s="231"/>
    </row>
    <row r="26" spans="1:36" s="222" customFormat="1" ht="6.75" customHeight="1" x14ac:dyDescent="0.25">
      <c r="A26" s="241"/>
      <c r="B26" s="241"/>
      <c r="C26" s="248"/>
      <c r="D26" s="247"/>
      <c r="E26" s="247"/>
      <c r="F26" s="247"/>
      <c r="G26" s="247"/>
      <c r="H26" s="247"/>
      <c r="I26" s="247"/>
      <c r="J26" s="247"/>
      <c r="K26" s="258"/>
      <c r="L26" s="258"/>
      <c r="M26" s="258"/>
      <c r="N26" s="258"/>
      <c r="O26" s="258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I26" s="231"/>
      <c r="AJ26" s="231"/>
    </row>
    <row r="27" spans="1:36" s="222" customFormat="1" ht="16.899999999999999" customHeight="1" x14ac:dyDescent="0.25">
      <c r="A27" s="261" t="s">
        <v>157</v>
      </c>
      <c r="B27" s="261" t="s">
        <v>169</v>
      </c>
      <c r="C27" s="251">
        <v>26.77</v>
      </c>
      <c r="D27" s="247">
        <v>25.76</v>
      </c>
      <c r="E27" s="247">
        <v>25.6</v>
      </c>
      <c r="F27" s="247">
        <v>25.58</v>
      </c>
      <c r="G27" s="247">
        <v>25.5</v>
      </c>
      <c r="H27" s="247">
        <v>25.48</v>
      </c>
      <c r="I27" s="247"/>
      <c r="J27" s="247"/>
      <c r="K27" s="247"/>
      <c r="L27" s="247"/>
      <c r="M27" s="247"/>
      <c r="N27" s="247"/>
      <c r="O27" s="25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I27" s="231"/>
      <c r="AJ27" s="231"/>
    </row>
    <row r="28" spans="1:36" s="222" customFormat="1" ht="16.899999999999999" customHeight="1" x14ac:dyDescent="0.25">
      <c r="A28" s="241"/>
      <c r="B28" s="261" t="s">
        <v>151</v>
      </c>
      <c r="C28" s="248"/>
      <c r="D28" s="249">
        <v>1.4481094127111849</v>
      </c>
      <c r="E28" s="249">
        <v>-0.62111801242236142</v>
      </c>
      <c r="F28" s="249">
        <v>-7.8125000000006661E-2</v>
      </c>
      <c r="G28" s="249">
        <v>-0.31274433150898506</v>
      </c>
      <c r="H28" s="249">
        <v>-7.8431372549014888E-2</v>
      </c>
      <c r="I28" s="249"/>
      <c r="J28" s="249"/>
      <c r="K28" s="249"/>
      <c r="L28" s="249"/>
      <c r="M28" s="249"/>
      <c r="N28" s="249"/>
      <c r="O28" s="249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I28" s="231"/>
      <c r="AJ28" s="231"/>
    </row>
    <row r="29" spans="1:36" s="222" customFormat="1" ht="16.899999999999999" customHeight="1" x14ac:dyDescent="0.25">
      <c r="A29" s="241"/>
      <c r="B29" s="261" t="s">
        <v>152</v>
      </c>
      <c r="C29" s="248"/>
      <c r="D29" s="281">
        <v>0</v>
      </c>
      <c r="E29" s="249">
        <v>-4.3705640642510151</v>
      </c>
      <c r="F29" s="249">
        <v>-0.69875776397516631</v>
      </c>
      <c r="G29" s="249">
        <v>-0.390625</v>
      </c>
      <c r="H29" s="249">
        <v>-0.39093041438622578</v>
      </c>
      <c r="I29" s="249"/>
      <c r="J29" s="249"/>
      <c r="K29" s="249"/>
      <c r="L29" s="281"/>
      <c r="M29" s="281"/>
      <c r="N29" s="281"/>
      <c r="O29" s="249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I29" s="231"/>
      <c r="AJ29" s="231"/>
    </row>
    <row r="30" spans="1:36" s="222" customFormat="1" ht="16.899999999999999" customHeight="1" x14ac:dyDescent="0.25">
      <c r="A30" s="241"/>
      <c r="B30" s="261" t="s">
        <v>174</v>
      </c>
      <c r="C30" s="248"/>
      <c r="D30" s="247">
        <v>6.8880513395130976</v>
      </c>
      <c r="E30" s="249">
        <v>6.6887717966742839</v>
      </c>
      <c r="F30" s="249">
        <v>6.8957102218312549</v>
      </c>
      <c r="G30" s="249">
        <v>6.847081838930543</v>
      </c>
      <c r="H30" s="249">
        <v>6.8293098932158944</v>
      </c>
      <c r="I30" s="249"/>
      <c r="J30" s="249"/>
      <c r="K30" s="249"/>
      <c r="L30" s="247"/>
      <c r="M30" s="247"/>
      <c r="N30" s="247"/>
      <c r="O30" s="258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I30" s="231"/>
      <c r="AJ30" s="231"/>
    </row>
    <row r="31" spans="1:36" s="222" customFormat="1" ht="6.75" customHeight="1" x14ac:dyDescent="0.25">
      <c r="A31" s="241"/>
      <c r="B31" s="241"/>
      <c r="C31" s="248"/>
      <c r="D31" s="247"/>
      <c r="E31" s="247"/>
      <c r="F31" s="247"/>
      <c r="G31" s="247"/>
      <c r="H31" s="247"/>
      <c r="I31" s="247"/>
      <c r="J31" s="247"/>
      <c r="K31" s="247"/>
      <c r="L31" s="258"/>
      <c r="M31" s="258"/>
      <c r="N31" s="258"/>
      <c r="O31" s="258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I31" s="231"/>
      <c r="AJ31" s="231"/>
    </row>
    <row r="32" spans="1:36" s="222" customFormat="1" ht="16.899999999999999" customHeight="1" x14ac:dyDescent="0.25">
      <c r="A32" s="261" t="s">
        <v>158</v>
      </c>
      <c r="B32" s="261" t="s">
        <v>169</v>
      </c>
      <c r="C32" s="251">
        <v>21.2</v>
      </c>
      <c r="D32" s="247">
        <v>21.35</v>
      </c>
      <c r="E32" s="247">
        <v>21.36</v>
      </c>
      <c r="F32" s="247">
        <v>21.62</v>
      </c>
      <c r="G32" s="247">
        <v>21.63</v>
      </c>
      <c r="H32" s="247">
        <v>21.69</v>
      </c>
      <c r="I32" s="247"/>
      <c r="J32" s="247"/>
      <c r="K32" s="247"/>
      <c r="L32" s="247"/>
      <c r="M32" s="247"/>
      <c r="N32" s="247"/>
      <c r="O32" s="25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I32" s="231"/>
      <c r="AJ32" s="231"/>
    </row>
    <row r="33" spans="1:36" s="222" customFormat="1" ht="16.899999999999999" customHeight="1" x14ac:dyDescent="0.25">
      <c r="A33" s="241"/>
      <c r="B33" s="261" t="s">
        <v>151</v>
      </c>
      <c r="C33" s="248"/>
      <c r="D33" s="249">
        <v>1.2763868433971481</v>
      </c>
      <c r="E33" s="249">
        <v>4.6838407494131928E-2</v>
      </c>
      <c r="F33" s="249">
        <v>1.2172284644194731</v>
      </c>
      <c r="G33" s="249">
        <v>4.6253469010171244E-2</v>
      </c>
      <c r="H33" s="249">
        <v>0.27739251040221902</v>
      </c>
      <c r="I33" s="249"/>
      <c r="J33" s="249"/>
      <c r="K33" s="249"/>
      <c r="L33" s="249"/>
      <c r="M33" s="249"/>
      <c r="N33" s="249"/>
      <c r="O33" s="249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I33" s="231"/>
      <c r="AJ33" s="231"/>
    </row>
    <row r="34" spans="1:36" s="222" customFormat="1" ht="16.899999999999999" customHeight="1" x14ac:dyDescent="0.25">
      <c r="A34" s="241"/>
      <c r="B34" s="261" t="s">
        <v>152</v>
      </c>
      <c r="C34" s="248"/>
      <c r="D34" s="281">
        <v>0</v>
      </c>
      <c r="E34" s="249">
        <v>0.7547169811320753</v>
      </c>
      <c r="F34" s="249">
        <v>1.2646370023418951</v>
      </c>
      <c r="G34" s="249">
        <v>1.2640449438202195</v>
      </c>
      <c r="H34" s="249">
        <v>0.32377428307122091</v>
      </c>
      <c r="I34" s="249"/>
      <c r="J34" s="249"/>
      <c r="K34" s="249"/>
      <c r="L34" s="281"/>
      <c r="M34" s="281"/>
      <c r="N34" s="281"/>
      <c r="O34" s="249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I34" s="231"/>
      <c r="AJ34" s="231"/>
    </row>
    <row r="35" spans="1:36" s="222" customFormat="1" ht="16.899999999999999" customHeight="1" x14ac:dyDescent="0.25">
      <c r="A35" s="241"/>
      <c r="B35" s="261" t="s">
        <v>174</v>
      </c>
      <c r="C35" s="248"/>
      <c r="D35" s="247">
        <v>5.7088468982377574</v>
      </c>
      <c r="E35" s="249">
        <v>5.5809439678501054</v>
      </c>
      <c r="F35" s="249">
        <v>5.8281960514461204</v>
      </c>
      <c r="G35" s="249">
        <v>5.8079364774928486</v>
      </c>
      <c r="H35" s="249">
        <v>5.8134902505436719</v>
      </c>
      <c r="I35" s="249"/>
      <c r="J35" s="249"/>
      <c r="K35" s="249"/>
      <c r="L35" s="247"/>
      <c r="M35" s="247"/>
      <c r="N35" s="247"/>
      <c r="O35" s="258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I35" s="231"/>
      <c r="AJ35" s="231"/>
    </row>
    <row r="36" spans="1:36" s="222" customFormat="1" ht="6.75" customHeight="1" x14ac:dyDescent="0.25">
      <c r="A36" s="241"/>
      <c r="B36" s="241"/>
      <c r="C36" s="248"/>
      <c r="D36" s="247"/>
      <c r="E36" s="247"/>
      <c r="F36" s="247"/>
      <c r="G36" s="247"/>
      <c r="H36" s="247"/>
      <c r="I36" s="247"/>
      <c r="J36" s="247"/>
      <c r="K36" s="247"/>
      <c r="L36" s="258"/>
      <c r="M36" s="258"/>
      <c r="N36" s="258"/>
      <c r="O36" s="258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I36" s="231"/>
      <c r="AJ36" s="231"/>
    </row>
    <row r="37" spans="1:36" s="222" customFormat="1" ht="16.899999999999999" customHeight="1" x14ac:dyDescent="0.25">
      <c r="A37" s="261" t="s">
        <v>159</v>
      </c>
      <c r="B37" s="261" t="s">
        <v>169</v>
      </c>
      <c r="C37" s="251">
        <v>6.57</v>
      </c>
      <c r="D37" s="247">
        <v>7.19</v>
      </c>
      <c r="E37" s="247">
        <v>9.0500000000000007</v>
      </c>
      <c r="F37" s="247">
        <v>10.79</v>
      </c>
      <c r="G37" s="247">
        <v>7.19</v>
      </c>
      <c r="H37" s="247">
        <v>6.33</v>
      </c>
      <c r="I37" s="247"/>
      <c r="J37" s="247"/>
      <c r="K37" s="247"/>
      <c r="L37" s="247"/>
      <c r="M37" s="247"/>
      <c r="N37" s="247"/>
      <c r="O37" s="25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I37" s="231"/>
      <c r="AJ37" s="231"/>
    </row>
    <row r="38" spans="1:36" s="222" customFormat="1" ht="16.899999999999999" customHeight="1" x14ac:dyDescent="0.25">
      <c r="A38" s="241"/>
      <c r="B38" s="261" t="s">
        <v>151</v>
      </c>
      <c r="C38" s="248"/>
      <c r="D38" s="249">
        <v>-7.6682316118935727</v>
      </c>
      <c r="E38" s="249">
        <v>25.869262865090413</v>
      </c>
      <c r="F38" s="249">
        <v>19.226519337016555</v>
      </c>
      <c r="G38" s="249">
        <v>-33.36422613531046</v>
      </c>
      <c r="H38" s="249">
        <v>-11.961057023643951</v>
      </c>
      <c r="I38" s="249"/>
      <c r="J38" s="249"/>
      <c r="K38" s="249"/>
      <c r="L38" s="249"/>
      <c r="M38" s="249"/>
      <c r="N38" s="249"/>
      <c r="O38" s="249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I38" s="231"/>
      <c r="AJ38" s="231"/>
    </row>
    <row r="39" spans="1:36" s="222" customFormat="1" ht="16.899999999999999" customHeight="1" x14ac:dyDescent="0.25">
      <c r="A39" s="241"/>
      <c r="B39" s="261" t="s">
        <v>152</v>
      </c>
      <c r="C39" s="248"/>
      <c r="D39" s="281">
        <v>0</v>
      </c>
      <c r="E39" s="249">
        <v>37.747336377473381</v>
      </c>
      <c r="F39" s="249">
        <v>50.069541029207222</v>
      </c>
      <c r="G39" s="249">
        <v>-20.552486187845297</v>
      </c>
      <c r="H39" s="249">
        <v>-41.334569045412408</v>
      </c>
      <c r="I39" s="249"/>
      <c r="J39" s="249"/>
      <c r="K39" s="249"/>
      <c r="L39" s="281"/>
      <c r="M39" s="281"/>
      <c r="N39" s="281"/>
      <c r="O39" s="249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I39" s="231"/>
      <c r="AJ39" s="231"/>
    </row>
    <row r="40" spans="1:36" s="222" customFormat="1" ht="16.899999999999999" customHeight="1" x14ac:dyDescent="0.25">
      <c r="A40" s="241"/>
      <c r="B40" s="261" t="s">
        <v>174</v>
      </c>
      <c r="C40" s="248"/>
      <c r="D40" s="247">
        <v>1.9225578078842844</v>
      </c>
      <c r="E40" s="249">
        <v>2.3645853421836827</v>
      </c>
      <c r="F40" s="249">
        <v>2.9087065400140442</v>
      </c>
      <c r="G40" s="249">
        <v>1.9306085655651219</v>
      </c>
      <c r="H40" s="249">
        <v>1.696606421666272</v>
      </c>
      <c r="I40" s="249"/>
      <c r="J40" s="249"/>
      <c r="K40" s="249"/>
      <c r="L40" s="247"/>
      <c r="M40" s="247"/>
      <c r="N40" s="247"/>
      <c r="O40" s="258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I40" s="231"/>
      <c r="AJ40" s="231"/>
    </row>
    <row r="41" spans="1:36" s="222" customFormat="1" ht="6.75" customHeight="1" x14ac:dyDescent="0.25">
      <c r="A41" s="241"/>
      <c r="B41" s="241"/>
      <c r="C41" s="248"/>
      <c r="D41" s="247"/>
      <c r="E41" s="247"/>
      <c r="F41" s="247"/>
      <c r="G41" s="247"/>
      <c r="H41" s="247"/>
      <c r="I41" s="247"/>
      <c r="J41" s="247"/>
      <c r="K41" s="247"/>
      <c r="L41" s="258"/>
      <c r="M41" s="258"/>
      <c r="N41" s="258"/>
      <c r="O41" s="258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I41" s="231"/>
      <c r="AJ41" s="231"/>
    </row>
    <row r="42" spans="1:36" s="222" customFormat="1" ht="6.75" customHeight="1" x14ac:dyDescent="0.25">
      <c r="A42" s="241"/>
      <c r="B42" s="241"/>
      <c r="C42" s="248"/>
      <c r="D42" s="247"/>
      <c r="E42" s="247"/>
      <c r="F42" s="247"/>
      <c r="G42" s="247"/>
      <c r="H42" s="247"/>
      <c r="I42" s="247"/>
      <c r="J42" s="247"/>
      <c r="K42" s="247"/>
      <c r="L42" s="258"/>
      <c r="M42" s="258"/>
      <c r="N42" s="258"/>
      <c r="O42" s="258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I42" s="231"/>
      <c r="AJ42" s="231"/>
    </row>
    <row r="43" spans="1:36" s="222" customFormat="1" ht="16.899999999999999" customHeight="1" x14ac:dyDescent="0.25">
      <c r="A43" s="261" t="s">
        <v>160</v>
      </c>
      <c r="B43" s="261" t="s">
        <v>169</v>
      </c>
      <c r="C43" s="251">
        <v>6.52</v>
      </c>
      <c r="D43" s="247">
        <v>5.77</v>
      </c>
      <c r="E43" s="247">
        <v>5.93</v>
      </c>
      <c r="F43" s="247">
        <v>6.09</v>
      </c>
      <c r="G43" s="247">
        <v>5.87</v>
      </c>
      <c r="H43" s="247">
        <v>7.16</v>
      </c>
      <c r="I43" s="247"/>
      <c r="J43" s="247"/>
      <c r="K43" s="247"/>
      <c r="L43" s="247"/>
      <c r="M43" s="247"/>
      <c r="N43" s="247"/>
      <c r="O43" s="25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I43" s="231"/>
      <c r="AJ43" s="231"/>
    </row>
    <row r="44" spans="1:36" s="222" customFormat="1" ht="16.899999999999999" customHeight="1" x14ac:dyDescent="0.25">
      <c r="A44" s="241"/>
      <c r="B44" s="261" t="s">
        <v>151</v>
      </c>
      <c r="C44" s="248"/>
      <c r="D44" s="249">
        <v>-28.125</v>
      </c>
      <c r="E44" s="249">
        <v>2.7729636048526851</v>
      </c>
      <c r="F44" s="249">
        <v>2.6981450252951067</v>
      </c>
      <c r="G44" s="249">
        <v>-3.6124794745484357</v>
      </c>
      <c r="H44" s="249">
        <v>14.927768860353119</v>
      </c>
      <c r="I44" s="249"/>
      <c r="J44" s="249"/>
      <c r="K44" s="249"/>
      <c r="L44" s="249"/>
      <c r="M44" s="249"/>
      <c r="N44" s="249"/>
      <c r="O44" s="249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I44" s="231"/>
      <c r="AJ44" s="231"/>
    </row>
    <row r="45" spans="1:36" s="222" customFormat="1" ht="16.899999999999999" customHeight="1" x14ac:dyDescent="0.25">
      <c r="A45" s="241"/>
      <c r="B45" s="261" t="s">
        <v>152</v>
      </c>
      <c r="C45" s="248"/>
      <c r="D45" s="281">
        <v>0</v>
      </c>
      <c r="E45" s="249">
        <v>-9.0490797546012303</v>
      </c>
      <c r="F45" s="249">
        <v>5.5459272097053702</v>
      </c>
      <c r="G45" s="249">
        <v>-1.0118043844856595</v>
      </c>
      <c r="H45" s="249">
        <v>19.333333333333314</v>
      </c>
      <c r="I45" s="249"/>
      <c r="J45" s="249"/>
      <c r="K45" s="249"/>
      <c r="L45" s="281"/>
      <c r="M45" s="281"/>
      <c r="N45" s="281"/>
      <c r="O45" s="249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I45" s="231"/>
      <c r="AJ45" s="231"/>
    </row>
    <row r="46" spans="1:36" s="222" customFormat="1" ht="16.899999999999999" customHeight="1" x14ac:dyDescent="0.25">
      <c r="A46" s="241"/>
      <c r="B46" s="261" t="s">
        <v>174</v>
      </c>
      <c r="C46" s="248"/>
      <c r="D46" s="247">
        <v>1.5428593256595717</v>
      </c>
      <c r="E46" s="249">
        <v>1.5493912794640039</v>
      </c>
      <c r="F46" s="249">
        <v>1.6417073983953223</v>
      </c>
      <c r="G46" s="249">
        <v>1.576171388020482</v>
      </c>
      <c r="H46" s="249">
        <v>1.9190682431485795</v>
      </c>
      <c r="I46" s="249"/>
      <c r="J46" s="249"/>
      <c r="K46" s="249"/>
      <c r="L46" s="247"/>
      <c r="M46" s="247"/>
      <c r="N46" s="247"/>
      <c r="O46" s="258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I46" s="231"/>
      <c r="AJ46" s="231"/>
    </row>
    <row r="47" spans="1:36" s="222" customFormat="1" ht="6.75" customHeight="1" x14ac:dyDescent="0.25">
      <c r="A47" s="241"/>
      <c r="B47" s="241"/>
      <c r="C47" s="248"/>
      <c r="D47" s="247"/>
      <c r="E47" s="247"/>
      <c r="F47" s="247"/>
      <c r="G47" s="247"/>
      <c r="H47" s="247"/>
      <c r="I47" s="247"/>
      <c r="J47" s="247"/>
      <c r="K47" s="247"/>
      <c r="L47" s="258"/>
      <c r="M47" s="258"/>
      <c r="N47" s="258"/>
      <c r="O47" s="258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I47" s="231"/>
      <c r="AJ47" s="231"/>
    </row>
    <row r="48" spans="1:36" s="222" customFormat="1" ht="16.899999999999999" customHeight="1" x14ac:dyDescent="0.25">
      <c r="A48" s="286" t="s">
        <v>161</v>
      </c>
      <c r="B48" s="287" t="s">
        <v>162</v>
      </c>
      <c r="C48" s="310">
        <v>3.7336842105263202</v>
      </c>
      <c r="D48" s="288">
        <v>3.7398095238095199</v>
      </c>
      <c r="E48" s="288">
        <v>3.8273095238095198</v>
      </c>
      <c r="F48" s="288">
        <v>3.70955263157895</v>
      </c>
      <c r="G48" s="288">
        <v>3.7242142857142899</v>
      </c>
      <c r="H48" s="288"/>
      <c r="I48" s="288"/>
      <c r="J48" s="288"/>
      <c r="K48" s="288"/>
      <c r="L48" s="288"/>
      <c r="M48" s="288"/>
      <c r="N48" s="288"/>
      <c r="O48" s="288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I48" s="231"/>
      <c r="AJ48" s="231"/>
    </row>
    <row r="49" spans="1:42" s="222" customFormat="1" ht="6" customHeight="1" x14ac:dyDescent="0.25">
      <c r="A49" s="264"/>
      <c r="B49" s="265"/>
      <c r="C49" s="255"/>
      <c r="D49" s="256"/>
      <c r="E49" s="257"/>
      <c r="F49" s="257"/>
      <c r="G49" s="257"/>
      <c r="H49" s="254"/>
      <c r="I49" s="257"/>
      <c r="J49" s="257"/>
      <c r="K49" s="260"/>
      <c r="L49" s="260"/>
      <c r="M49" s="260"/>
      <c r="N49" s="260"/>
      <c r="O49" s="240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I49" s="231"/>
      <c r="AJ49" s="231"/>
    </row>
    <row r="50" spans="1:42" s="142" customFormat="1" ht="9.75" customHeight="1" x14ac:dyDescent="0.2">
      <c r="A50" s="144" t="s">
        <v>163</v>
      </c>
      <c r="C50" s="144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</row>
    <row r="51" spans="1:42" s="142" customFormat="1" ht="9.75" customHeight="1" x14ac:dyDescent="0.2">
      <c r="A51" s="144" t="s">
        <v>165</v>
      </c>
      <c r="C51" s="144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</row>
    <row r="52" spans="1:42" s="142" customFormat="1" ht="9.75" customHeight="1" x14ac:dyDescent="0.2">
      <c r="A52" s="144" t="s">
        <v>164</v>
      </c>
      <c r="C52" s="144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</row>
    <row r="53" spans="1:42" s="222" customFormat="1" ht="16.899999999999999" customHeight="1" x14ac:dyDescent="0.25">
      <c r="A53" s="241"/>
      <c r="B53" s="241"/>
      <c r="C53" s="248"/>
      <c r="D53" s="250"/>
      <c r="E53" s="249"/>
      <c r="F53" s="249"/>
      <c r="G53" s="249"/>
      <c r="H53" s="249"/>
      <c r="I53" s="249"/>
      <c r="J53" s="249"/>
      <c r="K53" s="258"/>
      <c r="L53" s="258"/>
      <c r="M53" s="258"/>
      <c r="N53" s="258"/>
      <c r="O53" s="239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I53" s="231"/>
      <c r="AJ53" s="231"/>
    </row>
    <row r="54" spans="1:42" s="222" customFormat="1" ht="16.899999999999999" customHeight="1" x14ac:dyDescent="0.25">
      <c r="A54" s="241"/>
      <c r="B54" s="261"/>
      <c r="C54" s="248"/>
      <c r="D54" s="250"/>
      <c r="E54" s="249"/>
      <c r="F54" s="249"/>
      <c r="G54" s="249"/>
      <c r="H54" s="249"/>
      <c r="I54" s="249"/>
      <c r="J54" s="249"/>
      <c r="K54" s="258"/>
      <c r="L54" s="258"/>
      <c r="M54" s="258"/>
      <c r="N54" s="258"/>
      <c r="O54" s="239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I54" s="231"/>
      <c r="AJ54" s="231"/>
    </row>
    <row r="55" spans="1:42" s="222" customFormat="1" ht="16.899999999999999" customHeight="1" x14ac:dyDescent="0.25">
      <c r="A55" s="241"/>
      <c r="B55" s="261"/>
      <c r="C55" s="248"/>
      <c r="D55" s="250"/>
      <c r="E55" s="249"/>
      <c r="F55" s="249"/>
      <c r="G55" s="249"/>
      <c r="H55" s="249"/>
      <c r="I55" s="249"/>
      <c r="J55" s="249"/>
      <c r="K55" s="258"/>
      <c r="L55" s="258"/>
      <c r="M55" s="258"/>
      <c r="N55" s="258"/>
      <c r="O55" s="239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I55" s="231"/>
      <c r="AJ55" s="231"/>
    </row>
    <row r="56" spans="1:42" s="222" customFormat="1" ht="16.899999999999999" customHeight="1" x14ac:dyDescent="0.25">
      <c r="A56" s="241"/>
      <c r="B56" s="261"/>
      <c r="C56" s="248"/>
      <c r="D56" s="250"/>
      <c r="E56" s="249"/>
      <c r="F56" s="249"/>
      <c r="G56" s="249"/>
      <c r="H56" s="249"/>
      <c r="I56" s="249"/>
      <c r="J56" s="249"/>
      <c r="K56" s="258"/>
      <c r="L56" s="258"/>
      <c r="M56" s="258"/>
      <c r="N56" s="258"/>
      <c r="O56" s="239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I56" s="231"/>
      <c r="AJ56" s="231"/>
    </row>
    <row r="57" spans="1:42" s="222" customFormat="1" ht="16.899999999999999" customHeight="1" x14ac:dyDescent="0.25">
      <c r="A57" s="241"/>
      <c r="B57" s="261"/>
      <c r="C57" s="248"/>
      <c r="D57" s="250"/>
      <c r="E57" s="249"/>
      <c r="F57" s="249"/>
      <c r="G57" s="249"/>
      <c r="H57" s="249"/>
      <c r="I57" s="249"/>
      <c r="J57" s="249"/>
      <c r="K57" s="258"/>
      <c r="L57" s="258"/>
      <c r="M57" s="258"/>
      <c r="N57" s="258"/>
      <c r="O57" s="239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I57" s="231"/>
      <c r="AJ57" s="231"/>
    </row>
    <row r="58" spans="1:42" s="222" customFormat="1" ht="16.899999999999999" customHeight="1" x14ac:dyDescent="0.25">
      <c r="A58" s="241"/>
      <c r="B58" s="261"/>
      <c r="C58" s="248"/>
      <c r="D58" s="250"/>
      <c r="E58" s="249"/>
      <c r="F58" s="249"/>
      <c r="G58" s="249"/>
      <c r="H58" s="249"/>
      <c r="I58" s="249"/>
      <c r="J58" s="249"/>
      <c r="K58" s="258"/>
      <c r="L58" s="258"/>
      <c r="M58" s="258"/>
      <c r="N58" s="258"/>
      <c r="O58" s="239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I58" s="231"/>
      <c r="AJ58" s="231"/>
    </row>
    <row r="59" spans="1:42" s="222" customFormat="1" ht="16.899999999999999" customHeight="1" x14ac:dyDescent="0.25">
      <c r="A59" s="241"/>
      <c r="B59" s="261"/>
      <c r="C59" s="248"/>
      <c r="D59" s="250"/>
      <c r="E59" s="249"/>
      <c r="F59" s="249"/>
      <c r="G59" s="249"/>
      <c r="H59" s="249"/>
      <c r="I59" s="249"/>
      <c r="J59" s="249"/>
      <c r="K59" s="258"/>
      <c r="L59" s="258"/>
      <c r="M59" s="258"/>
      <c r="N59" s="258"/>
      <c r="O59" s="239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I59" s="231"/>
      <c r="AJ59" s="231"/>
    </row>
    <row r="60" spans="1:42" s="222" customFormat="1" ht="16.899999999999999" customHeight="1" x14ac:dyDescent="0.25">
      <c r="A60" s="241"/>
      <c r="B60" s="261"/>
      <c r="C60" s="248"/>
      <c r="D60" s="250"/>
      <c r="E60" s="249"/>
      <c r="F60" s="249"/>
      <c r="G60" s="249"/>
      <c r="H60" s="249"/>
      <c r="I60" s="249"/>
      <c r="J60" s="249"/>
      <c r="K60" s="258"/>
      <c r="L60" s="258"/>
      <c r="M60" s="258"/>
      <c r="N60" s="258"/>
      <c r="O60" s="239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I60" s="231"/>
      <c r="AJ60" s="231"/>
    </row>
    <row r="61" spans="1:42" s="222" customFormat="1" ht="16.899999999999999" customHeight="1" x14ac:dyDescent="0.25">
      <c r="A61" s="241"/>
      <c r="B61" s="261"/>
      <c r="C61" s="248"/>
      <c r="D61" s="250"/>
      <c r="E61" s="249"/>
      <c r="F61" s="249"/>
      <c r="G61" s="249"/>
      <c r="H61" s="249"/>
      <c r="I61" s="249"/>
      <c r="J61" s="249"/>
      <c r="K61" s="258"/>
      <c r="L61" s="258"/>
      <c r="M61" s="258"/>
      <c r="N61" s="258"/>
      <c r="O61" s="239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I61" s="231"/>
      <c r="AJ61" s="231"/>
    </row>
    <row r="62" spans="1:42" s="222" customFormat="1" ht="16.899999999999999" customHeight="1" x14ac:dyDescent="0.25">
      <c r="A62" s="241"/>
      <c r="B62" s="261"/>
      <c r="C62" s="248"/>
      <c r="D62" s="250"/>
      <c r="E62" s="249"/>
      <c r="F62" s="249"/>
      <c r="G62" s="249"/>
      <c r="H62" s="249"/>
      <c r="I62" s="249"/>
      <c r="J62" s="249"/>
      <c r="K62" s="258"/>
      <c r="L62" s="258"/>
      <c r="M62" s="258"/>
      <c r="N62" s="258"/>
      <c r="O62" s="239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I62" s="231"/>
      <c r="AJ62" s="231"/>
    </row>
    <row r="63" spans="1:42" s="222" customFormat="1" ht="16.899999999999999" customHeight="1" x14ac:dyDescent="0.25">
      <c r="A63" s="241"/>
      <c r="B63" s="261"/>
      <c r="C63" s="248"/>
      <c r="D63" s="250"/>
      <c r="E63" s="249"/>
      <c r="F63" s="249"/>
      <c r="G63" s="249"/>
      <c r="H63" s="249"/>
      <c r="I63" s="249"/>
      <c r="J63" s="249"/>
      <c r="K63" s="258"/>
      <c r="L63" s="258"/>
      <c r="M63" s="258"/>
      <c r="N63" s="258"/>
      <c r="O63" s="239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I63" s="231"/>
      <c r="AJ63" s="231"/>
    </row>
    <row r="64" spans="1:42" s="222" customFormat="1" ht="16.899999999999999" customHeight="1" x14ac:dyDescent="0.25">
      <c r="A64" s="241"/>
      <c r="B64" s="261"/>
      <c r="C64" s="248"/>
      <c r="D64" s="250"/>
      <c r="E64" s="249"/>
      <c r="F64" s="249"/>
      <c r="G64" s="249"/>
      <c r="H64" s="249"/>
      <c r="I64" s="249"/>
      <c r="J64" s="249"/>
      <c r="K64" s="258"/>
      <c r="L64" s="258"/>
      <c r="M64" s="258"/>
      <c r="N64" s="258"/>
      <c r="O64" s="239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I64" s="231"/>
      <c r="AJ64" s="231"/>
    </row>
    <row r="65" spans="1:36" s="222" customFormat="1" ht="16.899999999999999" customHeight="1" x14ac:dyDescent="0.25">
      <c r="A65" s="241"/>
      <c r="B65" s="261"/>
      <c r="C65" s="248"/>
      <c r="D65" s="250"/>
      <c r="E65" s="249"/>
      <c r="F65" s="249"/>
      <c r="G65" s="249"/>
      <c r="H65" s="249"/>
      <c r="I65" s="249"/>
      <c r="J65" s="249"/>
      <c r="K65" s="258"/>
      <c r="L65" s="258"/>
      <c r="M65" s="258"/>
      <c r="N65" s="258"/>
      <c r="O65" s="239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231"/>
      <c r="AE65" s="231"/>
      <c r="AF65" s="231"/>
      <c r="AG65" s="231"/>
      <c r="AI65" s="231"/>
      <c r="AJ65" s="231"/>
    </row>
    <row r="66" spans="1:36" s="222" customFormat="1" ht="16.899999999999999" customHeight="1" x14ac:dyDescent="0.25">
      <c r="A66" s="241"/>
      <c r="B66" s="261"/>
      <c r="C66" s="248"/>
      <c r="D66" s="250"/>
      <c r="E66" s="249"/>
      <c r="F66" s="249"/>
      <c r="G66" s="249"/>
      <c r="H66" s="249"/>
      <c r="I66" s="249"/>
      <c r="J66" s="249"/>
      <c r="K66" s="258"/>
      <c r="L66" s="258"/>
      <c r="M66" s="258"/>
      <c r="N66" s="258"/>
      <c r="O66" s="239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/>
      <c r="AI66" s="231"/>
      <c r="AJ66" s="231"/>
    </row>
    <row r="67" spans="1:36" s="222" customFormat="1" ht="16.899999999999999" customHeight="1" x14ac:dyDescent="0.25">
      <c r="A67" s="241"/>
      <c r="B67" s="261"/>
      <c r="C67" s="248"/>
      <c r="D67" s="250"/>
      <c r="E67" s="249"/>
      <c r="F67" s="249"/>
      <c r="G67" s="249"/>
      <c r="H67" s="249"/>
      <c r="I67" s="249"/>
      <c r="J67" s="249"/>
      <c r="K67" s="258"/>
      <c r="L67" s="258"/>
      <c r="M67" s="258"/>
      <c r="N67" s="258"/>
      <c r="O67" s="239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I67" s="231"/>
      <c r="AJ67" s="231"/>
    </row>
    <row r="68" spans="1:36" s="222" customFormat="1" ht="16.899999999999999" customHeight="1" x14ac:dyDescent="0.25">
      <c r="A68" s="241"/>
      <c r="B68" s="261"/>
      <c r="C68" s="248"/>
      <c r="D68" s="250"/>
      <c r="E68" s="249"/>
      <c r="F68" s="249"/>
      <c r="G68" s="249"/>
      <c r="H68" s="249"/>
      <c r="I68" s="249"/>
      <c r="J68" s="249"/>
      <c r="K68" s="258"/>
      <c r="L68" s="258"/>
      <c r="M68" s="258"/>
      <c r="N68" s="258"/>
      <c r="O68" s="239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31"/>
      <c r="AE68" s="231"/>
      <c r="AF68" s="231"/>
      <c r="AG68" s="231"/>
      <c r="AI68" s="231"/>
      <c r="AJ68" s="231"/>
    </row>
    <row r="69" spans="1:36" s="222" customFormat="1" ht="16.899999999999999" customHeight="1" x14ac:dyDescent="0.25">
      <c r="A69" s="241"/>
      <c r="B69" s="261"/>
      <c r="C69" s="248"/>
      <c r="D69" s="250"/>
      <c r="E69" s="249"/>
      <c r="F69" s="249"/>
      <c r="G69" s="249"/>
      <c r="H69" s="249"/>
      <c r="I69" s="249"/>
      <c r="J69" s="249"/>
      <c r="K69" s="258"/>
      <c r="L69" s="258"/>
      <c r="M69" s="258"/>
      <c r="N69" s="258"/>
      <c r="O69" s="239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I69" s="231"/>
      <c r="AJ69" s="231"/>
    </row>
    <row r="70" spans="1:36" s="222" customFormat="1" ht="16.899999999999999" customHeight="1" x14ac:dyDescent="0.25">
      <c r="A70" s="241"/>
      <c r="B70" s="261"/>
      <c r="C70" s="248"/>
      <c r="D70" s="250"/>
      <c r="E70" s="249"/>
      <c r="F70" s="249"/>
      <c r="G70" s="249"/>
      <c r="H70" s="249"/>
      <c r="I70" s="249"/>
      <c r="J70" s="249"/>
      <c r="K70" s="258"/>
      <c r="L70" s="258"/>
      <c r="M70" s="258"/>
      <c r="N70" s="258"/>
      <c r="O70" s="239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I70" s="231"/>
      <c r="AJ70" s="231"/>
    </row>
    <row r="71" spans="1:36" s="222" customFormat="1" ht="16.899999999999999" customHeight="1" x14ac:dyDescent="0.25">
      <c r="A71" s="241"/>
      <c r="B71" s="261"/>
      <c r="C71" s="248"/>
      <c r="D71" s="250"/>
      <c r="E71" s="249"/>
      <c r="F71" s="249"/>
      <c r="G71" s="249"/>
      <c r="H71" s="249"/>
      <c r="I71" s="249"/>
      <c r="J71" s="249"/>
      <c r="K71" s="258"/>
      <c r="L71" s="258"/>
      <c r="M71" s="258"/>
      <c r="N71" s="258"/>
      <c r="O71" s="239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I71" s="231"/>
      <c r="AJ71" s="231"/>
    </row>
    <row r="72" spans="1:36" s="222" customFormat="1" ht="16.899999999999999" customHeight="1" x14ac:dyDescent="0.25">
      <c r="A72" s="241"/>
      <c r="B72" s="261"/>
      <c r="C72" s="248"/>
      <c r="D72" s="250"/>
      <c r="E72" s="249"/>
      <c r="F72" s="249"/>
      <c r="G72" s="249"/>
      <c r="H72" s="249"/>
      <c r="I72" s="249"/>
      <c r="J72" s="249"/>
      <c r="K72" s="258"/>
      <c r="L72" s="258"/>
      <c r="M72" s="258"/>
      <c r="N72" s="258"/>
      <c r="O72" s="239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  <c r="AB72" s="231"/>
      <c r="AC72" s="231"/>
      <c r="AD72" s="231"/>
      <c r="AE72" s="231"/>
      <c r="AF72" s="231"/>
      <c r="AG72" s="231"/>
      <c r="AI72" s="231"/>
      <c r="AJ72" s="231"/>
    </row>
    <row r="73" spans="1:36" s="222" customFormat="1" ht="16.899999999999999" customHeight="1" x14ac:dyDescent="0.25">
      <c r="A73" s="241"/>
      <c r="B73" s="261"/>
      <c r="C73" s="248"/>
      <c r="D73" s="250"/>
      <c r="E73" s="249"/>
      <c r="F73" s="249"/>
      <c r="G73" s="249"/>
      <c r="H73" s="249"/>
      <c r="I73" s="249"/>
      <c r="J73" s="249"/>
      <c r="K73" s="258"/>
      <c r="L73" s="258"/>
      <c r="M73" s="258"/>
      <c r="N73" s="258"/>
      <c r="O73" s="239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  <c r="AG73" s="231"/>
      <c r="AI73" s="231"/>
      <c r="AJ73" s="231"/>
    </row>
    <row r="74" spans="1:36" s="222" customFormat="1" ht="16.899999999999999" customHeight="1" x14ac:dyDescent="0.25">
      <c r="A74" s="241"/>
      <c r="B74" s="261"/>
      <c r="C74" s="248"/>
      <c r="D74" s="250"/>
      <c r="E74" s="249"/>
      <c r="F74" s="249"/>
      <c r="G74" s="249"/>
      <c r="H74" s="249"/>
      <c r="I74" s="249"/>
      <c r="J74" s="249"/>
      <c r="K74" s="258"/>
      <c r="L74" s="258"/>
      <c r="M74" s="258"/>
      <c r="N74" s="258"/>
      <c r="O74" s="239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  <c r="AG74" s="231"/>
      <c r="AI74" s="231"/>
      <c r="AJ74" s="231"/>
    </row>
    <row r="75" spans="1:36" s="222" customFormat="1" ht="16.899999999999999" customHeight="1" x14ac:dyDescent="0.25">
      <c r="A75" s="241"/>
      <c r="B75" s="261"/>
      <c r="C75" s="248"/>
      <c r="D75" s="250"/>
      <c r="E75" s="249"/>
      <c r="F75" s="249"/>
      <c r="G75" s="249"/>
      <c r="H75" s="249"/>
      <c r="I75" s="249"/>
      <c r="J75" s="249"/>
      <c r="K75" s="258"/>
      <c r="L75" s="258"/>
      <c r="M75" s="258"/>
      <c r="N75" s="258"/>
      <c r="O75" s="239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231"/>
      <c r="AI75" s="231"/>
      <c r="AJ75" s="231"/>
    </row>
    <row r="76" spans="1:36" s="222" customFormat="1" ht="16.899999999999999" customHeight="1" x14ac:dyDescent="0.25">
      <c r="A76" s="241"/>
      <c r="B76" s="261"/>
      <c r="C76" s="248"/>
      <c r="D76" s="250"/>
      <c r="E76" s="249"/>
      <c r="F76" s="249"/>
      <c r="G76" s="249"/>
      <c r="H76" s="249"/>
      <c r="I76" s="249"/>
      <c r="J76" s="249"/>
      <c r="K76" s="258"/>
      <c r="L76" s="258"/>
      <c r="M76" s="258"/>
      <c r="N76" s="258"/>
      <c r="O76" s="239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I76" s="231"/>
      <c r="AJ76" s="231"/>
    </row>
    <row r="77" spans="1:36" s="222" customFormat="1" ht="16.899999999999999" customHeight="1" x14ac:dyDescent="0.25">
      <c r="A77" s="241"/>
      <c r="B77" s="261"/>
      <c r="C77" s="248"/>
      <c r="D77" s="250"/>
      <c r="E77" s="249"/>
      <c r="F77" s="249"/>
      <c r="G77" s="249"/>
      <c r="H77" s="249"/>
      <c r="I77" s="249"/>
      <c r="J77" s="249"/>
      <c r="K77" s="258"/>
      <c r="L77" s="258"/>
      <c r="M77" s="258"/>
      <c r="N77" s="258"/>
      <c r="O77" s="239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I77" s="231"/>
      <c r="AJ77" s="231"/>
    </row>
    <row r="78" spans="1:36" s="222" customFormat="1" ht="16.899999999999999" customHeight="1" x14ac:dyDescent="0.25">
      <c r="A78" s="241"/>
      <c r="B78" s="261"/>
      <c r="C78" s="248"/>
      <c r="D78" s="250"/>
      <c r="E78" s="249"/>
      <c r="F78" s="249"/>
      <c r="G78" s="249"/>
      <c r="H78" s="249"/>
      <c r="I78" s="249"/>
      <c r="J78" s="249"/>
      <c r="K78" s="258"/>
      <c r="L78" s="258"/>
      <c r="M78" s="258"/>
      <c r="N78" s="258"/>
      <c r="O78" s="239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I78" s="231"/>
      <c r="AJ78" s="231"/>
    </row>
    <row r="79" spans="1:36" s="222" customFormat="1" ht="16.899999999999999" customHeight="1" x14ac:dyDescent="0.25">
      <c r="A79" s="241"/>
      <c r="B79" s="261"/>
      <c r="C79" s="248"/>
      <c r="D79" s="250"/>
      <c r="E79" s="249"/>
      <c r="F79" s="249"/>
      <c r="G79" s="249"/>
      <c r="H79" s="249"/>
      <c r="I79" s="249"/>
      <c r="J79" s="249"/>
      <c r="K79" s="258"/>
      <c r="L79" s="258"/>
      <c r="M79" s="258"/>
      <c r="N79" s="258"/>
      <c r="O79" s="239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I79" s="231"/>
      <c r="AJ79" s="231"/>
    </row>
    <row r="80" spans="1:36" s="222" customFormat="1" ht="16.899999999999999" customHeight="1" x14ac:dyDescent="0.25">
      <c r="A80" s="241"/>
      <c r="B80" s="261"/>
      <c r="C80" s="248"/>
      <c r="D80" s="250"/>
      <c r="E80" s="249"/>
      <c r="F80" s="249"/>
      <c r="G80" s="249"/>
      <c r="H80" s="249"/>
      <c r="I80" s="249"/>
      <c r="J80" s="249"/>
      <c r="K80" s="258"/>
      <c r="L80" s="258"/>
      <c r="M80" s="258"/>
      <c r="N80" s="258"/>
      <c r="O80" s="239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I80" s="231"/>
      <c r="AJ80" s="231"/>
    </row>
    <row r="81" spans="1:36" s="222" customFormat="1" ht="16.899999999999999" customHeight="1" x14ac:dyDescent="0.25">
      <c r="A81" s="241"/>
      <c r="B81" s="261"/>
      <c r="C81" s="248"/>
      <c r="D81" s="250"/>
      <c r="E81" s="249"/>
      <c r="F81" s="249"/>
      <c r="G81" s="249"/>
      <c r="H81" s="249"/>
      <c r="I81" s="249"/>
      <c r="J81" s="249"/>
      <c r="K81" s="258"/>
      <c r="L81" s="258"/>
      <c r="M81" s="258"/>
      <c r="N81" s="258"/>
      <c r="O81" s="239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I81" s="231"/>
      <c r="AJ81" s="231"/>
    </row>
    <row r="82" spans="1:36" s="222" customFormat="1" ht="16.899999999999999" customHeight="1" x14ac:dyDescent="0.25">
      <c r="A82" s="241"/>
      <c r="B82" s="261"/>
      <c r="C82" s="248"/>
      <c r="D82" s="250"/>
      <c r="E82" s="249"/>
      <c r="F82" s="249"/>
      <c r="G82" s="249"/>
      <c r="H82" s="249"/>
      <c r="I82" s="249"/>
      <c r="J82" s="249"/>
      <c r="K82" s="258"/>
      <c r="L82" s="258"/>
      <c r="M82" s="258"/>
      <c r="N82" s="258"/>
      <c r="O82" s="239"/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I82" s="231"/>
      <c r="AJ82" s="231"/>
    </row>
    <row r="83" spans="1:36" s="222" customFormat="1" ht="16.899999999999999" customHeight="1" x14ac:dyDescent="0.25">
      <c r="A83" s="241"/>
      <c r="B83" s="241"/>
      <c r="C83" s="248"/>
      <c r="D83" s="247"/>
      <c r="E83" s="247"/>
      <c r="F83" s="247"/>
      <c r="G83" s="247"/>
      <c r="H83" s="247"/>
      <c r="I83" s="247"/>
      <c r="J83" s="247"/>
      <c r="K83" s="258"/>
      <c r="L83" s="258"/>
      <c r="M83" s="258"/>
      <c r="N83" s="258"/>
      <c r="O83" s="239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I83" s="231"/>
      <c r="AJ83" s="231"/>
    </row>
    <row r="84" spans="1:36" s="222" customFormat="1" ht="16.899999999999999" customHeight="1" x14ac:dyDescent="0.25">
      <c r="A84" s="262"/>
      <c r="B84" s="262"/>
      <c r="C84" s="262"/>
      <c r="D84" s="262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42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I84" s="231"/>
      <c r="AJ84" s="231"/>
    </row>
    <row r="85" spans="1:36" s="222" customFormat="1" ht="10.5" customHeight="1" x14ac:dyDescent="0.25">
      <c r="B85" s="244"/>
      <c r="C85" s="230"/>
      <c r="D85" s="231"/>
      <c r="E85" s="231"/>
      <c r="F85" s="231"/>
      <c r="G85" s="231"/>
      <c r="H85" s="231"/>
      <c r="I85" s="231"/>
      <c r="K85" s="231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31"/>
      <c r="X85" s="231"/>
      <c r="Y85" s="231"/>
      <c r="Z85" s="231"/>
      <c r="AA85" s="231"/>
      <c r="AB85" s="231"/>
      <c r="AC85" s="231"/>
      <c r="AD85" s="231"/>
      <c r="AE85" s="231"/>
      <c r="AF85" s="231"/>
      <c r="AG85" s="231"/>
    </row>
    <row r="86" spans="1:36" s="222" customFormat="1" ht="10.5" customHeight="1" x14ac:dyDescent="0.25">
      <c r="B86" s="245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  <c r="R86" s="231"/>
      <c r="S86" s="231"/>
      <c r="T86" s="231"/>
      <c r="U86" s="231"/>
      <c r="V86" s="231"/>
      <c r="W86" s="231"/>
      <c r="X86" s="231"/>
      <c r="Y86" s="231"/>
      <c r="Z86" s="231"/>
      <c r="AA86" s="231"/>
      <c r="AB86" s="231"/>
      <c r="AC86" s="231"/>
      <c r="AD86" s="231"/>
      <c r="AE86" s="231"/>
      <c r="AF86" s="231"/>
      <c r="AG86" s="231"/>
    </row>
    <row r="87" spans="1:36" ht="10.5" customHeight="1" x14ac:dyDescent="0.25"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</row>
    <row r="88" spans="1:36" ht="10.5" customHeight="1" x14ac:dyDescent="0.25"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</row>
    <row r="89" spans="1:36" ht="15" customHeight="1" x14ac:dyDescent="0.25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</row>
  </sheetData>
  <mergeCells count="3">
    <mergeCell ref="A2:O2"/>
    <mergeCell ref="A3:O3"/>
    <mergeCell ref="A1:O1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Q87"/>
  <sheetViews>
    <sheetView showGridLines="0" zoomScaleNormal="100" workbookViewId="0">
      <selection activeCell="N17" sqref="N17"/>
    </sheetView>
  </sheetViews>
  <sheetFormatPr baseColWidth="10" defaultColWidth="11.5703125" defaultRowHeight="15" customHeight="1" x14ac:dyDescent="0.25"/>
  <cols>
    <col min="1" max="1" width="20.42578125" style="223" customWidth="1"/>
    <col min="2" max="2" width="18.28515625" style="223" customWidth="1"/>
    <col min="3" max="15" width="7.42578125" style="223" customWidth="1"/>
    <col min="16" max="17" width="6.7109375" style="223" customWidth="1"/>
    <col min="18" max="18" width="8" style="223" customWidth="1"/>
    <col min="19" max="33" width="6.7109375" style="223" customWidth="1"/>
    <col min="34" max="34" width="7.28515625" style="223" customWidth="1"/>
    <col min="35" max="35" width="8.28515625" style="223" customWidth="1"/>
    <col min="36" max="36" width="8.140625" style="223" customWidth="1"/>
    <col min="37" max="37" width="7.7109375" style="223" customWidth="1"/>
    <col min="38" max="38" width="7.140625" style="223" customWidth="1"/>
    <col min="39" max="39" width="7.28515625" style="223" customWidth="1"/>
    <col min="40" max="40" width="6.85546875" style="223" customWidth="1"/>
    <col min="41" max="41" width="7.85546875" style="223" customWidth="1"/>
    <col min="42" max="42" width="8.140625" style="223" customWidth="1"/>
    <col min="43" max="43" width="7.28515625" style="223" customWidth="1"/>
    <col min="44" max="44" width="7.85546875" style="223" customWidth="1"/>
    <col min="45" max="45" width="6.85546875" style="223" customWidth="1"/>
    <col min="46" max="46" width="7.42578125" style="223" customWidth="1"/>
    <col min="47" max="16384" width="11.5703125" style="223"/>
  </cols>
  <sheetData>
    <row r="1" spans="1:36" ht="14.25" customHeight="1" x14ac:dyDescent="0.25">
      <c r="A1" s="339" t="s">
        <v>181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36" ht="14.25" customHeight="1" x14ac:dyDescent="0.25">
      <c r="A2" s="339" t="s">
        <v>148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</row>
    <row r="3" spans="1:36" ht="7.9" customHeight="1" x14ac:dyDescent="0.25">
      <c r="A3" s="343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</row>
    <row r="4" spans="1:36" s="222" customFormat="1" ht="19.5" customHeight="1" x14ac:dyDescent="0.25">
      <c r="A4" s="270" t="s">
        <v>149</v>
      </c>
      <c r="B4" s="271" t="s">
        <v>75</v>
      </c>
      <c r="C4" s="271" t="s">
        <v>173</v>
      </c>
      <c r="D4" s="271" t="s">
        <v>0</v>
      </c>
      <c r="E4" s="271" t="s">
        <v>1</v>
      </c>
      <c r="F4" s="271" t="s">
        <v>2</v>
      </c>
      <c r="G4" s="271" t="s">
        <v>3</v>
      </c>
      <c r="H4" s="271" t="s">
        <v>4</v>
      </c>
      <c r="I4" s="271" t="s">
        <v>5</v>
      </c>
      <c r="J4" s="271" t="s">
        <v>6</v>
      </c>
      <c r="K4" s="271" t="s">
        <v>7</v>
      </c>
      <c r="L4" s="271" t="s">
        <v>78</v>
      </c>
      <c r="M4" s="271" t="s">
        <v>9</v>
      </c>
      <c r="N4" s="271" t="s">
        <v>10</v>
      </c>
      <c r="O4" s="272" t="s">
        <v>11</v>
      </c>
    </row>
    <row r="5" spans="1:36" s="222" customFormat="1" ht="3" customHeight="1" x14ac:dyDescent="0.25">
      <c r="A5" s="241"/>
      <c r="B5" s="241"/>
      <c r="C5" s="241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</row>
    <row r="6" spans="1:36" s="222" customFormat="1" ht="16.899999999999999" customHeight="1" x14ac:dyDescent="0.25">
      <c r="A6" s="274" t="s">
        <v>150</v>
      </c>
      <c r="B6" s="275" t="s">
        <v>151</v>
      </c>
      <c r="C6" s="275"/>
      <c r="D6" s="248">
        <v>0.23</v>
      </c>
      <c r="E6" s="248">
        <v>0.28999999999999998</v>
      </c>
      <c r="F6" s="248">
        <v>1.25</v>
      </c>
      <c r="G6" s="248">
        <v>0.56000000000000005</v>
      </c>
      <c r="H6" s="248">
        <v>0.32</v>
      </c>
      <c r="I6" s="248">
        <v>-0.15</v>
      </c>
      <c r="J6" s="248">
        <v>0.39</v>
      </c>
      <c r="K6" s="248">
        <v>0.38</v>
      </c>
      <c r="L6" s="248">
        <v>0.02</v>
      </c>
      <c r="M6" s="248">
        <v>-0.32</v>
      </c>
      <c r="N6" s="248">
        <v>-0.16</v>
      </c>
      <c r="O6" s="248">
        <v>0.41</v>
      </c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I6" s="231"/>
      <c r="AJ6" s="231"/>
    </row>
    <row r="7" spans="1:36" s="222" customFormat="1" ht="16.899999999999999" customHeight="1" x14ac:dyDescent="0.25">
      <c r="A7" s="276"/>
      <c r="B7" s="277" t="s">
        <v>152</v>
      </c>
      <c r="C7" s="277"/>
      <c r="D7" s="269"/>
      <c r="E7" s="252">
        <v>0.52066699999999688</v>
      </c>
      <c r="F7" s="252">
        <v>1.7771753374999921</v>
      </c>
      <c r="G7" s="252">
        <v>2.347127519389991</v>
      </c>
      <c r="H7" s="252">
        <v>2.6746383274520502</v>
      </c>
      <c r="I7" s="252">
        <v>2.5206263699608877</v>
      </c>
      <c r="J7" s="252">
        <v>2.9204568128037289</v>
      </c>
      <c r="K7" s="252">
        <v>3.3115545486923859</v>
      </c>
      <c r="L7" s="252">
        <v>3.3322168596021218</v>
      </c>
      <c r="M7" s="252">
        <v>3.001553765651388</v>
      </c>
      <c r="N7" s="252">
        <v>2.8367512796263483</v>
      </c>
      <c r="O7" s="252">
        <v>3.2439890547714123</v>
      </c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I7" s="231"/>
      <c r="AJ7" s="231"/>
    </row>
    <row r="8" spans="1:36" s="222" customFormat="1" ht="9.6" customHeight="1" x14ac:dyDescent="0.25">
      <c r="A8" s="241"/>
      <c r="B8" s="241"/>
      <c r="C8" s="241"/>
      <c r="D8" s="241"/>
      <c r="E8" s="249"/>
      <c r="F8" s="249"/>
      <c r="G8" s="249"/>
      <c r="H8" s="249"/>
      <c r="I8" s="249"/>
      <c r="J8" s="247"/>
      <c r="K8" s="249"/>
      <c r="L8" s="249"/>
      <c r="M8" s="249"/>
      <c r="N8" s="249"/>
      <c r="O8" s="249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I8" s="231"/>
      <c r="AJ8" s="231"/>
    </row>
    <row r="9" spans="1:36" s="222" customFormat="1" ht="16.899999999999999" customHeight="1" x14ac:dyDescent="0.25">
      <c r="A9" s="275" t="s">
        <v>153</v>
      </c>
      <c r="B9" s="275" t="s">
        <v>151</v>
      </c>
      <c r="C9" s="275"/>
      <c r="D9" s="248">
        <v>0.67</v>
      </c>
      <c r="E9" s="248">
        <v>0.6</v>
      </c>
      <c r="F9" s="248">
        <v>2.79</v>
      </c>
      <c r="G9" s="248">
        <v>1.44</v>
      </c>
      <c r="H9" s="248">
        <v>0.98</v>
      </c>
      <c r="I9" s="248">
        <v>-1.2</v>
      </c>
      <c r="J9" s="248">
        <v>0.72</v>
      </c>
      <c r="K9" s="248">
        <v>0.85</v>
      </c>
      <c r="L9" s="248">
        <v>-0.68</v>
      </c>
      <c r="M9" s="248">
        <v>-2</v>
      </c>
      <c r="N9" s="248">
        <v>-1.19</v>
      </c>
      <c r="O9" s="248">
        <v>0.83499999999999996</v>
      </c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I9" s="231"/>
      <c r="AJ9" s="231"/>
    </row>
    <row r="10" spans="1:36" s="222" customFormat="1" ht="16.899999999999999" customHeight="1" x14ac:dyDescent="0.25">
      <c r="A10" s="268"/>
      <c r="B10" s="276" t="s">
        <v>152</v>
      </c>
      <c r="C10" s="276"/>
      <c r="D10" s="269"/>
      <c r="E10" s="252">
        <v>1.2740199999999868</v>
      </c>
      <c r="F10" s="252">
        <v>4.0995651579999848</v>
      </c>
      <c r="G10" s="252">
        <v>5.5985988962751865</v>
      </c>
      <c r="H10" s="252">
        <v>6.6334651654586851</v>
      </c>
      <c r="I10" s="252">
        <v>5.353863583473184</v>
      </c>
      <c r="J10" s="252">
        <v>6.1124114012742092</v>
      </c>
      <c r="K10" s="252">
        <v>7.0143668981850427</v>
      </c>
      <c r="L10" s="252">
        <v>6.2866692032773841</v>
      </c>
      <c r="M10" s="252">
        <v>4.1609358192118417</v>
      </c>
      <c r="N10" s="252">
        <v>2.9214206829632161</v>
      </c>
      <c r="O10" s="252">
        <v>3.7449077639958306</v>
      </c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I10" s="231"/>
      <c r="AJ10" s="231"/>
    </row>
    <row r="11" spans="1:36" s="222" customFormat="1" ht="7.15" customHeight="1" x14ac:dyDescent="0.25">
      <c r="A11" s="241"/>
      <c r="B11" s="241"/>
      <c r="C11" s="241"/>
      <c r="D11" s="241"/>
      <c r="E11" s="249"/>
      <c r="F11" s="249"/>
      <c r="G11" s="249"/>
      <c r="H11" s="249"/>
      <c r="I11" s="249"/>
      <c r="J11" s="247"/>
      <c r="K11" s="249"/>
      <c r="L11" s="249"/>
      <c r="M11" s="249"/>
      <c r="N11" s="249"/>
      <c r="O11" s="249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I11" s="231"/>
      <c r="AJ11" s="231"/>
    </row>
    <row r="12" spans="1:36" s="222" customFormat="1" ht="16.899999999999999" customHeight="1" x14ac:dyDescent="0.25">
      <c r="A12" s="261" t="s">
        <v>154</v>
      </c>
      <c r="B12" s="261" t="s">
        <v>169</v>
      </c>
      <c r="C12" s="247">
        <v>9.85</v>
      </c>
      <c r="D12" s="247">
        <v>9.85</v>
      </c>
      <c r="E12" s="247">
        <v>10.69</v>
      </c>
      <c r="F12" s="247">
        <v>12.4</v>
      </c>
      <c r="G12" s="247">
        <v>12.58</v>
      </c>
      <c r="H12" s="247">
        <v>12.08</v>
      </c>
      <c r="I12" s="247">
        <v>10.09</v>
      </c>
      <c r="J12" s="247">
        <v>10.47</v>
      </c>
      <c r="K12" s="247">
        <v>10.050000000000001</v>
      </c>
      <c r="L12" s="247">
        <v>9.16</v>
      </c>
      <c r="M12" s="247">
        <v>9.2899999999999991</v>
      </c>
      <c r="N12" s="247">
        <v>9.31</v>
      </c>
      <c r="O12" s="231">
        <v>10.72</v>
      </c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I12" s="231"/>
      <c r="AJ12" s="231"/>
    </row>
    <row r="13" spans="1:36" s="222" customFormat="1" ht="16.899999999999999" customHeight="1" x14ac:dyDescent="0.25">
      <c r="A13" s="241"/>
      <c r="B13" s="261" t="s">
        <v>151</v>
      </c>
      <c r="C13" s="249"/>
      <c r="D13" s="249">
        <v>0</v>
      </c>
      <c r="E13" s="249">
        <v>8.5279187817258961</v>
      </c>
      <c r="F13" s="249">
        <v>15.996258185219837</v>
      </c>
      <c r="G13" s="249">
        <v>1.4516129032257963</v>
      </c>
      <c r="H13" s="249">
        <v>-3.9745627980922071</v>
      </c>
      <c r="I13" s="249">
        <v>-16.473509933774832</v>
      </c>
      <c r="J13" s="249">
        <v>3.7661050545094277</v>
      </c>
      <c r="K13" s="249">
        <v>-4.0114613180515786</v>
      </c>
      <c r="L13" s="249">
        <v>-8.8557213930348322</v>
      </c>
      <c r="M13" s="249">
        <v>1.4192139737991161</v>
      </c>
      <c r="N13" s="249">
        <v>0.21528525296019563</v>
      </c>
      <c r="O13" s="231">
        <v>15.145005370569287</v>
      </c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I13" s="231"/>
      <c r="AJ13" s="231"/>
    </row>
    <row r="14" spans="1:36" s="222" customFormat="1" ht="16.899999999999999" customHeight="1" x14ac:dyDescent="0.25">
      <c r="A14" s="241"/>
      <c r="B14" s="261" t="s">
        <v>152</v>
      </c>
      <c r="C14" s="250"/>
      <c r="D14" s="249">
        <v>0</v>
      </c>
      <c r="E14" s="249">
        <v>8.5279187817258961</v>
      </c>
      <c r="F14" s="249">
        <v>25.888324873096469</v>
      </c>
      <c r="G14" s="249">
        <v>17.680074836295589</v>
      </c>
      <c r="H14" s="249">
        <v>-2.5806451612903292</v>
      </c>
      <c r="I14" s="249">
        <v>-19.793322734499196</v>
      </c>
      <c r="J14" s="249">
        <v>-13.327814569536411</v>
      </c>
      <c r="K14" s="249">
        <v>-0.39643211100097719</v>
      </c>
      <c r="L14" s="249">
        <v>-12.511938872970397</v>
      </c>
      <c r="M14" s="249">
        <v>-7.562189054726387</v>
      </c>
      <c r="N14" s="249">
        <v>1.637554585152845</v>
      </c>
      <c r="O14" s="231">
        <v>15.392895586652354</v>
      </c>
      <c r="Q14" s="231"/>
      <c r="R14" s="231" t="s">
        <v>48</v>
      </c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I14" s="231"/>
      <c r="AJ14" s="231"/>
    </row>
    <row r="15" spans="1:36" s="222" customFormat="1" ht="16.899999999999999" customHeight="1" x14ac:dyDescent="0.25">
      <c r="A15" s="241"/>
      <c r="B15" s="261" t="s">
        <v>174</v>
      </c>
      <c r="C15" s="250"/>
      <c r="D15" s="249">
        <v>2.5699323505842475</v>
      </c>
      <c r="E15" s="249">
        <v>2.7832199694080124</v>
      </c>
      <c r="F15" s="249">
        <v>3.2736680922963202</v>
      </c>
      <c r="G15" s="249">
        <v>3.3407592098080592</v>
      </c>
      <c r="H15" s="249">
        <v>3.2748624486300275</v>
      </c>
      <c r="I15" s="249">
        <v>2.7635903589315518</v>
      </c>
      <c r="J15" s="249">
        <v>2.9072834809652068</v>
      </c>
      <c r="K15" s="249">
        <v>2.7189050596720339</v>
      </c>
      <c r="L15" s="249">
        <v>2.4716675661090126</v>
      </c>
      <c r="M15" s="249">
        <v>2.4164962105536967</v>
      </c>
      <c r="N15" s="249">
        <v>2.4748257900366473</v>
      </c>
      <c r="O15" s="231">
        <v>2.871158725683673</v>
      </c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I15" s="231"/>
      <c r="AJ15" s="231"/>
    </row>
    <row r="16" spans="1:36" s="222" customFormat="1" ht="16.899999999999999" customHeight="1" x14ac:dyDescent="0.25">
      <c r="A16" s="241"/>
      <c r="B16" s="241"/>
      <c r="C16" s="247"/>
      <c r="D16" s="247"/>
      <c r="E16" s="247"/>
      <c r="F16" s="247"/>
      <c r="G16" s="247"/>
      <c r="H16" s="247"/>
      <c r="I16" s="247"/>
      <c r="J16" s="258"/>
      <c r="K16" s="258"/>
      <c r="L16" s="258"/>
      <c r="M16" s="258"/>
      <c r="N16" s="258"/>
      <c r="O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I16" s="231"/>
      <c r="AJ16" s="231"/>
    </row>
    <row r="17" spans="1:36" s="222" customFormat="1" ht="16.899999999999999" customHeight="1" x14ac:dyDescent="0.25">
      <c r="A17" s="261" t="s">
        <v>85</v>
      </c>
      <c r="B17" s="261" t="s">
        <v>169</v>
      </c>
      <c r="C17" s="247">
        <v>8.19</v>
      </c>
      <c r="D17" s="247">
        <v>7.91</v>
      </c>
      <c r="E17" s="247">
        <v>8.4600000000000009</v>
      </c>
      <c r="F17" s="247">
        <v>9.65</v>
      </c>
      <c r="G17" s="247">
        <v>10.19</v>
      </c>
      <c r="H17" s="247">
        <v>10.52</v>
      </c>
      <c r="I17" s="247">
        <v>10.210000000000001</v>
      </c>
      <c r="J17" s="247">
        <v>10.029999999999999</v>
      </c>
      <c r="K17" s="247">
        <v>9.9499999999999993</v>
      </c>
      <c r="L17" s="247">
        <v>9.7200000000000006</v>
      </c>
      <c r="M17" s="247">
        <v>9.32</v>
      </c>
      <c r="N17" s="247">
        <v>8.93</v>
      </c>
      <c r="O17" s="231">
        <v>8.4600000000000009</v>
      </c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I17" s="231"/>
      <c r="AJ17" s="231"/>
    </row>
    <row r="18" spans="1:36" s="222" customFormat="1" ht="16.899999999999999" customHeight="1" x14ac:dyDescent="0.25">
      <c r="A18" s="241" t="s">
        <v>155</v>
      </c>
      <c r="B18" s="261" t="s">
        <v>151</v>
      </c>
      <c r="C18" s="249"/>
      <c r="D18" s="249">
        <v>-3.4188034188034067</v>
      </c>
      <c r="E18" s="249">
        <v>6.9532237673830766</v>
      </c>
      <c r="F18" s="249">
        <v>14.066193853427889</v>
      </c>
      <c r="G18" s="249">
        <v>5.595854922279786</v>
      </c>
      <c r="H18" s="249">
        <v>3.2384690873405342</v>
      </c>
      <c r="I18" s="249">
        <v>-2.946768060836491</v>
      </c>
      <c r="J18" s="249">
        <v>-1.7629774730656411</v>
      </c>
      <c r="K18" s="249">
        <v>-0.79760717846460993</v>
      </c>
      <c r="L18" s="249">
        <v>-2.311557788944707</v>
      </c>
      <c r="M18" s="249">
        <v>-4.1152263374485631</v>
      </c>
      <c r="N18" s="249">
        <v>-4.1845493562231777</v>
      </c>
      <c r="O18" s="231">
        <v>-5.2631578947368247</v>
      </c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I18" s="231"/>
      <c r="AJ18" s="231"/>
    </row>
    <row r="19" spans="1:36" s="222" customFormat="1" ht="16.899999999999999" customHeight="1" x14ac:dyDescent="0.25">
      <c r="A19" s="241"/>
      <c r="B19" s="261" t="s">
        <v>152</v>
      </c>
      <c r="C19" s="249"/>
      <c r="D19" s="249">
        <v>0</v>
      </c>
      <c r="E19" s="249">
        <v>3.2967032967033294</v>
      </c>
      <c r="F19" s="249">
        <v>21.997471554993698</v>
      </c>
      <c r="G19" s="249">
        <v>20.44917257683214</v>
      </c>
      <c r="H19" s="249">
        <v>9.0155440414507737</v>
      </c>
      <c r="I19" s="249">
        <v>0.19627085377822429</v>
      </c>
      <c r="J19" s="249">
        <v>-4.6577946768060929</v>
      </c>
      <c r="K19" s="249">
        <v>-2.5465230166503705</v>
      </c>
      <c r="L19" s="249">
        <v>-3.0907278165503316</v>
      </c>
      <c r="M19" s="249">
        <v>-6.3316582914572761</v>
      </c>
      <c r="N19" s="249">
        <v>-8.1275720164609044</v>
      </c>
      <c r="O19" s="231">
        <v>-9.2274678111587853</v>
      </c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I19" s="231"/>
      <c r="AJ19" s="231"/>
    </row>
    <row r="20" spans="1:36" s="222" customFormat="1" ht="16.899999999999999" customHeight="1" x14ac:dyDescent="0.25">
      <c r="A20" s="241"/>
      <c r="B20" s="261" t="s">
        <v>174</v>
      </c>
      <c r="C20" s="249"/>
      <c r="D20" s="249">
        <v>2.0637730855960812</v>
      </c>
      <c r="E20" s="249">
        <v>2.2026231002050318</v>
      </c>
      <c r="F20" s="249">
        <v>2.547652991182217</v>
      </c>
      <c r="G20" s="249">
        <v>2.7060680721736188</v>
      </c>
      <c r="H20" s="249">
        <v>2.8519497483102558</v>
      </c>
      <c r="I20" s="249">
        <v>2.7964576377295489</v>
      </c>
      <c r="J20" s="249">
        <v>2.7851053786132782</v>
      </c>
      <c r="K20" s="249">
        <v>2.6918512779837549</v>
      </c>
      <c r="L20" s="249">
        <v>2.6227738801942797</v>
      </c>
      <c r="M20" s="249">
        <v>2.4242997505231925</v>
      </c>
      <c r="N20" s="249">
        <v>2.3738124924841308</v>
      </c>
      <c r="O20" s="231">
        <v>2.265858471948123</v>
      </c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I20" s="231"/>
      <c r="AJ20" s="231"/>
    </row>
    <row r="21" spans="1:36" s="222" customFormat="1" ht="16.899999999999999" customHeight="1" x14ac:dyDescent="0.25">
      <c r="A21" s="241"/>
      <c r="B21" s="241"/>
      <c r="C21" s="247"/>
      <c r="D21" s="247"/>
      <c r="E21" s="247"/>
      <c r="F21" s="247"/>
      <c r="G21" s="247"/>
      <c r="H21" s="247"/>
      <c r="I21" s="247"/>
      <c r="J21" s="258"/>
      <c r="K21" s="258"/>
      <c r="L21" s="258"/>
      <c r="M21" s="258"/>
      <c r="N21" s="258"/>
      <c r="O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I21" s="231"/>
      <c r="AJ21" s="231"/>
    </row>
    <row r="22" spans="1:36" s="222" customFormat="1" ht="16.899999999999999" customHeight="1" x14ac:dyDescent="0.25">
      <c r="A22" s="261" t="s">
        <v>156</v>
      </c>
      <c r="B22" s="261" t="s">
        <v>169</v>
      </c>
      <c r="C22" s="247">
        <v>15.74</v>
      </c>
      <c r="D22" s="247">
        <v>15.06</v>
      </c>
      <c r="E22" s="247">
        <v>15.75</v>
      </c>
      <c r="F22" s="247">
        <v>17.059999999999999</v>
      </c>
      <c r="G22" s="247">
        <v>17.43</v>
      </c>
      <c r="H22" s="247">
        <v>17.68</v>
      </c>
      <c r="I22" s="247">
        <v>17.47</v>
      </c>
      <c r="J22" s="247">
        <v>18.05</v>
      </c>
      <c r="K22" s="247">
        <v>18.329999999999998</v>
      </c>
      <c r="L22" s="247">
        <v>18.25</v>
      </c>
      <c r="M22" s="247">
        <v>18.100000000000001</v>
      </c>
      <c r="N22" s="247">
        <v>17.7</v>
      </c>
      <c r="O22" s="231">
        <v>17.36</v>
      </c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I22" s="231"/>
      <c r="AJ22" s="231"/>
    </row>
    <row r="23" spans="1:36" s="222" customFormat="1" ht="16.899999999999999" customHeight="1" x14ac:dyDescent="0.25">
      <c r="A23" s="241"/>
      <c r="B23" s="261" t="s">
        <v>151</v>
      </c>
      <c r="C23" s="249"/>
      <c r="D23" s="249">
        <v>-4.3202033036848775</v>
      </c>
      <c r="E23" s="249">
        <v>4.5816733067729043</v>
      </c>
      <c r="F23" s="249">
        <v>8.3174603174603021</v>
      </c>
      <c r="G23" s="249">
        <v>2.1688159437280197</v>
      </c>
      <c r="H23" s="249">
        <v>1.4343086632243152</v>
      </c>
      <c r="I23" s="249">
        <v>-1.1877828054298711</v>
      </c>
      <c r="J23" s="249">
        <v>3.3199771036061865</v>
      </c>
      <c r="K23" s="249">
        <v>1.5512465373961115</v>
      </c>
      <c r="L23" s="249">
        <v>-0.43644298963446682</v>
      </c>
      <c r="M23" s="249">
        <v>-0.82191780821917471</v>
      </c>
      <c r="N23" s="249">
        <v>-2.209944751381232</v>
      </c>
      <c r="O23" s="231">
        <v>-1.9209039548022555</v>
      </c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I23" s="231"/>
      <c r="AJ23" s="231"/>
    </row>
    <row r="24" spans="1:36" s="222" customFormat="1" ht="16.899999999999999" customHeight="1" x14ac:dyDescent="0.25">
      <c r="A24" s="241"/>
      <c r="B24" s="261" t="s">
        <v>152</v>
      </c>
      <c r="C24" s="249"/>
      <c r="D24" s="249">
        <v>0</v>
      </c>
      <c r="E24" s="249">
        <v>6.3532401524768467E-2</v>
      </c>
      <c r="F24" s="249">
        <v>13.280212483399723</v>
      </c>
      <c r="G24" s="249">
        <v>10.666666666666647</v>
      </c>
      <c r="H24" s="249">
        <v>3.6342321219226204</v>
      </c>
      <c r="I24" s="249">
        <v>0.22948938611586644</v>
      </c>
      <c r="J24" s="249">
        <v>2.0927601809954677</v>
      </c>
      <c r="K24" s="249">
        <v>4.9227246708643424</v>
      </c>
      <c r="L24" s="249">
        <v>1.1080332409972415</v>
      </c>
      <c r="M24" s="249">
        <v>-1.2547735951991101</v>
      </c>
      <c r="N24" s="249">
        <v>-3.0136986301369961</v>
      </c>
      <c r="O24" s="231">
        <v>-4.0883977900552644</v>
      </c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I24" s="231"/>
      <c r="AJ24" s="231"/>
    </row>
    <row r="25" spans="1:36" s="222" customFormat="1" ht="16.899999999999999" customHeight="1" x14ac:dyDescent="0.25">
      <c r="A25" s="241"/>
      <c r="B25" s="261" t="s">
        <v>174</v>
      </c>
      <c r="C25" s="250"/>
      <c r="D25" s="249">
        <v>3.9292569745988604</v>
      </c>
      <c r="E25" s="249">
        <v>4.100628112083835</v>
      </c>
      <c r="F25" s="249">
        <v>4.5039336818205813</v>
      </c>
      <c r="G25" s="249">
        <v>4.6287307652587026</v>
      </c>
      <c r="H25" s="249">
        <v>4.7930106036240803</v>
      </c>
      <c r="I25" s="249">
        <v>4.7849280050083456</v>
      </c>
      <c r="J25" s="249">
        <v>5.01207897148252</v>
      </c>
      <c r="K25" s="249">
        <v>4.9589581834615295</v>
      </c>
      <c r="L25" s="249">
        <v>4.9244468429573667</v>
      </c>
      <c r="M25" s="249">
        <v>4.7081357815954705</v>
      </c>
      <c r="N25" s="249">
        <v>4.7050930702093074</v>
      </c>
      <c r="O25" s="231">
        <v>4.6495630109952018</v>
      </c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I25" s="231"/>
      <c r="AJ25" s="231"/>
    </row>
    <row r="26" spans="1:36" s="222" customFormat="1" ht="16.899999999999999" customHeight="1" x14ac:dyDescent="0.25">
      <c r="A26" s="241"/>
      <c r="B26" s="241"/>
      <c r="C26" s="247"/>
      <c r="D26" s="247"/>
      <c r="E26" s="247"/>
      <c r="F26" s="247"/>
      <c r="G26" s="247"/>
      <c r="H26" s="247"/>
      <c r="I26" s="247"/>
      <c r="J26" s="258"/>
      <c r="K26" s="258"/>
      <c r="L26" s="258"/>
      <c r="M26" s="258"/>
      <c r="N26" s="258"/>
      <c r="O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I26" s="231"/>
      <c r="AJ26" s="231"/>
    </row>
    <row r="27" spans="1:36" s="222" customFormat="1" ht="16.899999999999999" customHeight="1" x14ac:dyDescent="0.25">
      <c r="A27" s="261" t="s">
        <v>157</v>
      </c>
      <c r="B27" s="261" t="s">
        <v>169</v>
      </c>
      <c r="C27" s="247">
        <v>24.86</v>
      </c>
      <c r="D27" s="247">
        <v>25.22</v>
      </c>
      <c r="E27" s="247">
        <v>25.04</v>
      </c>
      <c r="F27" s="247">
        <v>25.7</v>
      </c>
      <c r="G27" s="247">
        <v>25.66</v>
      </c>
      <c r="H27" s="247">
        <v>25.74</v>
      </c>
      <c r="I27" s="247">
        <v>25.44</v>
      </c>
      <c r="J27" s="247">
        <v>25.63</v>
      </c>
      <c r="K27" s="247">
        <v>25.48</v>
      </c>
      <c r="L27" s="247">
        <v>25.38</v>
      </c>
      <c r="M27" s="247">
        <v>25.52</v>
      </c>
      <c r="N27" s="247">
        <v>25.55</v>
      </c>
      <c r="O27" s="231">
        <v>26.77</v>
      </c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I27" s="231"/>
      <c r="AJ27" s="231"/>
    </row>
    <row r="28" spans="1:36" s="222" customFormat="1" ht="16.899999999999999" customHeight="1" x14ac:dyDescent="0.25">
      <c r="A28" s="241"/>
      <c r="B28" s="261" t="s">
        <v>151</v>
      </c>
      <c r="C28" s="249"/>
      <c r="D28" s="249">
        <v>1.4481094127111849</v>
      </c>
      <c r="E28" s="249">
        <v>-0.71371927042029881</v>
      </c>
      <c r="F28" s="249">
        <v>2.635782747603832</v>
      </c>
      <c r="G28" s="249">
        <v>-0.15564202334630295</v>
      </c>
      <c r="H28" s="249">
        <v>0.31176929072485038</v>
      </c>
      <c r="I28" s="249">
        <v>-1.1655011655011593</v>
      </c>
      <c r="J28" s="249">
        <v>0.74685534591194536</v>
      </c>
      <c r="K28" s="249">
        <v>-0.58525165821302627</v>
      </c>
      <c r="L28" s="249">
        <v>-0.39246467817897202</v>
      </c>
      <c r="M28" s="249">
        <v>0.55161544523247841</v>
      </c>
      <c r="N28" s="249">
        <v>0.11755485893416573</v>
      </c>
      <c r="O28" s="231">
        <v>4.7749510763209324</v>
      </c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I28" s="231"/>
      <c r="AJ28" s="231"/>
    </row>
    <row r="29" spans="1:36" s="222" customFormat="1" ht="16.899999999999999" customHeight="1" x14ac:dyDescent="0.25">
      <c r="A29" s="241"/>
      <c r="B29" s="261" t="s">
        <v>152</v>
      </c>
      <c r="C29" s="249"/>
      <c r="D29" s="249">
        <v>0</v>
      </c>
      <c r="E29" s="249">
        <v>0.72405470635559244</v>
      </c>
      <c r="F29" s="249">
        <v>1.9032513877874635</v>
      </c>
      <c r="G29" s="249">
        <v>2.4760383386581486</v>
      </c>
      <c r="H29" s="249">
        <v>0.15564202334628074</v>
      </c>
      <c r="I29" s="249">
        <v>-0.85736554949338295</v>
      </c>
      <c r="J29" s="249">
        <v>-0.42735042735042583</v>
      </c>
      <c r="K29" s="249">
        <v>0.15723270440251014</v>
      </c>
      <c r="L29" s="249">
        <v>-0.97541943035505119</v>
      </c>
      <c r="M29" s="249">
        <v>0.15698587127159769</v>
      </c>
      <c r="N29" s="249">
        <v>0.66981875492515552</v>
      </c>
      <c r="O29" s="231">
        <v>4.8981191222570386</v>
      </c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I29" s="231"/>
      <c r="AJ29" s="231"/>
    </row>
    <row r="30" spans="1:36" s="222" customFormat="1" ht="16.899999999999999" customHeight="1" x14ac:dyDescent="0.25">
      <c r="A30" s="241"/>
      <c r="B30" s="261" t="s">
        <v>174</v>
      </c>
      <c r="C30" s="250"/>
      <c r="D30" s="249">
        <v>6.5800704448461653</v>
      </c>
      <c r="E30" s="249">
        <v>6.5193478048621731</v>
      </c>
      <c r="F30" s="249">
        <v>6.7849411267754371</v>
      </c>
      <c r="G30" s="249">
        <v>6.8142989923429891</v>
      </c>
      <c r="H30" s="249">
        <v>6.9780595552762339</v>
      </c>
      <c r="I30" s="249">
        <v>6.9678631051752911</v>
      </c>
      <c r="J30" s="249">
        <v>7.1168744619998332</v>
      </c>
      <c r="K30" s="249">
        <v>6.8933035741734745</v>
      </c>
      <c r="L30" s="249">
        <v>6.8483540205072853</v>
      </c>
      <c r="M30" s="249">
        <v>6.6382113340506299</v>
      </c>
      <c r="N30" s="249">
        <v>6.7918151380704979</v>
      </c>
      <c r="O30" s="231">
        <v>7.1698618550887989</v>
      </c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I30" s="231"/>
      <c r="AJ30" s="231"/>
    </row>
    <row r="31" spans="1:36" s="222" customFormat="1" ht="16.899999999999999" customHeight="1" x14ac:dyDescent="0.25">
      <c r="A31" s="241"/>
      <c r="B31" s="241"/>
      <c r="C31" s="241"/>
      <c r="D31" s="247"/>
      <c r="E31" s="247"/>
      <c r="F31" s="247"/>
      <c r="G31" s="247"/>
      <c r="H31" s="247"/>
      <c r="I31" s="247"/>
      <c r="J31" s="247"/>
      <c r="K31" s="258"/>
      <c r="L31" s="258"/>
      <c r="M31" s="251"/>
      <c r="N31" s="258"/>
      <c r="O31" s="258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I31" s="231"/>
      <c r="AJ31" s="231"/>
    </row>
    <row r="32" spans="1:36" s="222" customFormat="1" ht="16.899999999999999" customHeight="1" x14ac:dyDescent="0.25">
      <c r="A32" s="261" t="s">
        <v>158</v>
      </c>
      <c r="B32" s="261" t="s">
        <v>169</v>
      </c>
      <c r="C32" s="247">
        <v>20.37</v>
      </c>
      <c r="D32" s="247">
        <v>20.63</v>
      </c>
      <c r="E32" s="247">
        <v>20.71</v>
      </c>
      <c r="F32" s="247">
        <v>20.76</v>
      </c>
      <c r="G32" s="247">
        <v>21.15</v>
      </c>
      <c r="H32" s="247">
        <v>21.68</v>
      </c>
      <c r="I32" s="247">
        <v>22.16</v>
      </c>
      <c r="J32" s="247">
        <v>21.97</v>
      </c>
      <c r="K32" s="247">
        <v>21.68</v>
      </c>
      <c r="L32" s="247">
        <v>21.13</v>
      </c>
      <c r="M32" s="247">
        <v>20.72</v>
      </c>
      <c r="N32" s="247">
        <v>20.85</v>
      </c>
      <c r="O32" s="231">
        <v>21.2</v>
      </c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I32" s="231"/>
      <c r="AJ32" s="231"/>
    </row>
    <row r="33" spans="1:36" s="222" customFormat="1" ht="16.899999999999999" customHeight="1" x14ac:dyDescent="0.25">
      <c r="A33" s="241"/>
      <c r="B33" s="261" t="s">
        <v>151</v>
      </c>
      <c r="C33" s="249"/>
      <c r="D33" s="249">
        <v>1.2763868433971481</v>
      </c>
      <c r="E33" s="249">
        <v>0.38778477944740875</v>
      </c>
      <c r="F33" s="249">
        <v>0.24142926122645569</v>
      </c>
      <c r="G33" s="249">
        <v>1.8786127167629951</v>
      </c>
      <c r="H33" s="249">
        <v>2.5059101654846483</v>
      </c>
      <c r="I33" s="249">
        <v>2.2140221402213944</v>
      </c>
      <c r="J33" s="249">
        <v>-0.85740072202166173</v>
      </c>
      <c r="K33" s="249">
        <v>-1.3199817933545743</v>
      </c>
      <c r="L33" s="249">
        <v>-2.5369003690036918</v>
      </c>
      <c r="M33" s="249">
        <v>-1.940369143398013</v>
      </c>
      <c r="N33" s="249">
        <v>0.62741312741314559</v>
      </c>
      <c r="O33" s="231">
        <v>1.6786570743405171</v>
      </c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I33" s="231"/>
      <c r="AJ33" s="231"/>
    </row>
    <row r="34" spans="1:36" s="222" customFormat="1" ht="16.899999999999999" customHeight="1" x14ac:dyDescent="0.25">
      <c r="A34" s="241"/>
      <c r="B34" s="261" t="s">
        <v>152</v>
      </c>
      <c r="C34" s="249"/>
      <c r="D34" s="249">
        <v>0</v>
      </c>
      <c r="E34" s="249">
        <v>1.6691212567501168</v>
      </c>
      <c r="F34" s="249">
        <v>0.63015026660202533</v>
      </c>
      <c r="G34" s="249">
        <v>2.1245774987928456</v>
      </c>
      <c r="H34" s="249">
        <v>4.4315992292870865</v>
      </c>
      <c r="I34" s="249">
        <v>4.7754137115839423</v>
      </c>
      <c r="J34" s="249">
        <v>1.3376383763837651</v>
      </c>
      <c r="K34" s="249">
        <v>-2.166064981949456</v>
      </c>
      <c r="L34" s="249">
        <v>-3.8233955393718766</v>
      </c>
      <c r="M34" s="249">
        <v>-4.4280442804428111</v>
      </c>
      <c r="N34" s="249">
        <v>-1.3251301467108179</v>
      </c>
      <c r="O34" s="231">
        <v>2.3166023166023342</v>
      </c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I34" s="231"/>
      <c r="AJ34" s="231"/>
    </row>
    <row r="35" spans="1:36" s="222" customFormat="1" ht="16.899999999999999" customHeight="1" x14ac:dyDescent="0.25">
      <c r="A35" s="241"/>
      <c r="B35" s="261" t="s">
        <v>174</v>
      </c>
      <c r="C35" s="249"/>
      <c r="D35" s="249">
        <v>5.3825080601576678</v>
      </c>
      <c r="E35" s="249">
        <v>5.3920005207146815</v>
      </c>
      <c r="F35" s="249">
        <v>5.480753999683194</v>
      </c>
      <c r="G35" s="249">
        <v>5.6166182263466178</v>
      </c>
      <c r="H35" s="249">
        <v>5.8774021429055461</v>
      </c>
      <c r="I35" s="249">
        <v>6.0694908180300482</v>
      </c>
      <c r="J35" s="249">
        <v>6.1005747924360643</v>
      </c>
      <c r="K35" s="249">
        <v>5.8652598700188747</v>
      </c>
      <c r="L35" s="249">
        <v>5.7015650296815972</v>
      </c>
      <c r="M35" s="249">
        <v>5.3896449389313883</v>
      </c>
      <c r="N35" s="249">
        <v>5.5424401420262193</v>
      </c>
      <c r="O35" s="231">
        <v>5.6780377784042786</v>
      </c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I35" s="231"/>
      <c r="AJ35" s="231"/>
    </row>
    <row r="36" spans="1:36" s="222" customFormat="1" ht="16.899999999999999" customHeight="1" x14ac:dyDescent="0.25">
      <c r="A36" s="241"/>
      <c r="B36" s="241"/>
      <c r="C36" s="247"/>
      <c r="D36" s="247"/>
      <c r="E36" s="247"/>
      <c r="F36" s="247"/>
      <c r="G36" s="247"/>
      <c r="H36" s="247"/>
      <c r="I36" s="247"/>
      <c r="J36" s="258"/>
      <c r="K36" s="258"/>
      <c r="L36" s="258"/>
      <c r="M36" s="258"/>
      <c r="N36" s="258"/>
      <c r="O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I36" s="231"/>
      <c r="AJ36" s="231"/>
    </row>
    <row r="37" spans="1:36" s="222" customFormat="1" ht="16.899999999999999" customHeight="1" x14ac:dyDescent="0.25">
      <c r="A37" s="261" t="s">
        <v>159</v>
      </c>
      <c r="B37" s="261" t="s">
        <v>169</v>
      </c>
      <c r="C37" s="247">
        <v>6.39</v>
      </c>
      <c r="D37" s="247">
        <v>5.9</v>
      </c>
      <c r="E37" s="247">
        <v>5.77</v>
      </c>
      <c r="F37" s="247">
        <v>6.02</v>
      </c>
      <c r="G37" s="247">
        <v>6.61</v>
      </c>
      <c r="H37" s="247">
        <v>7.49</v>
      </c>
      <c r="I37" s="247">
        <v>8.52</v>
      </c>
      <c r="J37" s="247">
        <v>7.04</v>
      </c>
      <c r="K37" s="247">
        <v>7.35</v>
      </c>
      <c r="L37" s="247">
        <v>6.31</v>
      </c>
      <c r="M37" s="247">
        <v>7.87</v>
      </c>
      <c r="N37" s="247">
        <v>7.91</v>
      </c>
      <c r="O37" s="231">
        <v>6.57</v>
      </c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I37" s="231"/>
      <c r="AJ37" s="231"/>
    </row>
    <row r="38" spans="1:36" s="222" customFormat="1" ht="16.899999999999999" customHeight="1" x14ac:dyDescent="0.25">
      <c r="A38" s="241"/>
      <c r="B38" s="261" t="s">
        <v>151</v>
      </c>
      <c r="C38" s="249"/>
      <c r="D38" s="249">
        <v>-7.6682316118935727</v>
      </c>
      <c r="E38" s="249">
        <v>-2.2033898305084842</v>
      </c>
      <c r="F38" s="249">
        <v>4.3327556325823302</v>
      </c>
      <c r="G38" s="249">
        <v>9.8006644518272559</v>
      </c>
      <c r="H38" s="249">
        <v>13.313161875945534</v>
      </c>
      <c r="I38" s="249">
        <v>13.751668891855795</v>
      </c>
      <c r="J38" s="249">
        <v>-17.370892018779337</v>
      </c>
      <c r="K38" s="249">
        <v>4.4034090909090828</v>
      </c>
      <c r="L38" s="249">
        <v>-14.149659863945574</v>
      </c>
      <c r="M38" s="249">
        <v>24.722662440570531</v>
      </c>
      <c r="N38" s="249">
        <v>0.50825921219821435</v>
      </c>
      <c r="O38" s="231">
        <v>-16.940581542351453</v>
      </c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I38" s="231"/>
      <c r="AJ38" s="231"/>
    </row>
    <row r="39" spans="1:36" s="222" customFormat="1" ht="16.899999999999999" customHeight="1" x14ac:dyDescent="0.25">
      <c r="A39" s="241"/>
      <c r="B39" s="261" t="s">
        <v>152</v>
      </c>
      <c r="C39" s="249"/>
      <c r="D39" s="249">
        <v>0</v>
      </c>
      <c r="E39" s="249">
        <v>-9.7026604068857552</v>
      </c>
      <c r="F39" s="249">
        <v>2.0338983050847359</v>
      </c>
      <c r="G39" s="249">
        <v>14.558058925476637</v>
      </c>
      <c r="H39" s="249">
        <v>24.418604651162813</v>
      </c>
      <c r="I39" s="249">
        <v>28.895612708018128</v>
      </c>
      <c r="J39" s="249">
        <v>-6.0080106809078826</v>
      </c>
      <c r="K39" s="249">
        <v>-13.732394366197187</v>
      </c>
      <c r="L39" s="249">
        <v>-10.369318181818187</v>
      </c>
      <c r="M39" s="249">
        <v>7.0748299319727925</v>
      </c>
      <c r="N39" s="249">
        <v>25.356576862123603</v>
      </c>
      <c r="O39" s="231">
        <v>-16.518424396442189</v>
      </c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I39" s="231"/>
      <c r="AJ39" s="231"/>
    </row>
    <row r="40" spans="1:36" s="222" customFormat="1" ht="16.899999999999999" customHeight="1" x14ac:dyDescent="0.25">
      <c r="A40" s="241"/>
      <c r="B40" s="261" t="s">
        <v>174</v>
      </c>
      <c r="C40" s="249"/>
      <c r="D40" s="249">
        <v>1.5393503419743211</v>
      </c>
      <c r="E40" s="249">
        <v>1.5022618543951571</v>
      </c>
      <c r="F40" s="249">
        <v>1.5893130577116004</v>
      </c>
      <c r="G40" s="249">
        <v>1.7553591714492269</v>
      </c>
      <c r="H40" s="249">
        <v>2.0305231573045455</v>
      </c>
      <c r="I40" s="249">
        <v>2.3335767946577621</v>
      </c>
      <c r="J40" s="249">
        <v>1.9548496376308555</v>
      </c>
      <c r="K40" s="249">
        <v>1.9884529540885023</v>
      </c>
      <c r="L40" s="249">
        <v>1.702644360496492</v>
      </c>
      <c r="M40" s="249">
        <v>2.0471286519975882</v>
      </c>
      <c r="N40" s="249">
        <v>2.1026715358957979</v>
      </c>
      <c r="O40" s="231">
        <v>1.7596560473639675</v>
      </c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I40" s="231"/>
      <c r="AJ40" s="231"/>
    </row>
    <row r="41" spans="1:36" s="222" customFormat="1" ht="16.899999999999999" customHeight="1" x14ac:dyDescent="0.25">
      <c r="A41" s="241"/>
      <c r="B41" s="241"/>
      <c r="C41" s="241"/>
      <c r="D41" s="247"/>
      <c r="E41" s="247"/>
      <c r="F41" s="247"/>
      <c r="G41" s="247"/>
      <c r="H41" s="247"/>
      <c r="I41" s="247"/>
      <c r="J41" s="247"/>
      <c r="K41" s="258"/>
      <c r="L41" s="258"/>
      <c r="M41" s="258"/>
      <c r="N41" s="258"/>
      <c r="O41" s="258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I41" s="231"/>
      <c r="AJ41" s="231"/>
    </row>
    <row r="42" spans="1:36" s="222" customFormat="1" ht="16.899999999999999" customHeight="1" x14ac:dyDescent="0.25">
      <c r="A42" s="261" t="s">
        <v>160</v>
      </c>
      <c r="B42" s="261" t="s">
        <v>169</v>
      </c>
      <c r="C42" s="247">
        <v>8.9600000000000009</v>
      </c>
      <c r="D42" s="247">
        <v>6.44</v>
      </c>
      <c r="E42" s="247">
        <v>5.92</v>
      </c>
      <c r="F42" s="247">
        <v>6</v>
      </c>
      <c r="G42" s="247">
        <v>6.23</v>
      </c>
      <c r="H42" s="247">
        <v>7.16</v>
      </c>
      <c r="I42" s="247">
        <v>9.16</v>
      </c>
      <c r="J42" s="247">
        <v>7.55</v>
      </c>
      <c r="K42" s="247">
        <v>7.47</v>
      </c>
      <c r="L42" s="247">
        <v>6.44</v>
      </c>
      <c r="M42" s="247">
        <v>6.42</v>
      </c>
      <c r="N42" s="247">
        <v>6.28</v>
      </c>
      <c r="O42" s="231">
        <v>6.52</v>
      </c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I42" s="231"/>
      <c r="AJ42" s="231"/>
    </row>
    <row r="43" spans="1:36" s="222" customFormat="1" ht="16.899999999999999" customHeight="1" x14ac:dyDescent="0.25">
      <c r="A43" s="241"/>
      <c r="B43" s="261" t="s">
        <v>151</v>
      </c>
      <c r="C43" s="249"/>
      <c r="D43" s="249">
        <v>-28.125</v>
      </c>
      <c r="E43" s="249">
        <v>-8.0745341614906874</v>
      </c>
      <c r="F43" s="249">
        <v>1.3513513513513598</v>
      </c>
      <c r="G43" s="249">
        <v>3.833333333333333</v>
      </c>
      <c r="H43" s="249">
        <v>14.927768860353119</v>
      </c>
      <c r="I43" s="249">
        <v>27.932960893854752</v>
      </c>
      <c r="J43" s="249">
        <v>-17.576419213973804</v>
      </c>
      <c r="K43" s="249">
        <v>-1.059602649006619</v>
      </c>
      <c r="L43" s="249">
        <v>-13.78848728246318</v>
      </c>
      <c r="M43" s="249">
        <v>-0.31055900621118626</v>
      </c>
      <c r="N43" s="249">
        <v>-2.180685358255452</v>
      </c>
      <c r="O43" s="231">
        <v>3.8216560509554132</v>
      </c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I43" s="231"/>
      <c r="AJ43" s="231"/>
    </row>
    <row r="44" spans="1:36" s="222" customFormat="1" ht="16.899999999999999" customHeight="1" x14ac:dyDescent="0.25">
      <c r="A44" s="241"/>
      <c r="B44" s="261" t="s">
        <v>152</v>
      </c>
      <c r="C44" s="249"/>
      <c r="D44" s="249">
        <v>0</v>
      </c>
      <c r="E44" s="249">
        <v>-33.928571428571431</v>
      </c>
      <c r="F44" s="249">
        <v>-6.8322981366459645</v>
      </c>
      <c r="G44" s="249">
        <v>5.2364864864864913</v>
      </c>
      <c r="H44" s="249">
        <v>19.333333333333314</v>
      </c>
      <c r="I44" s="249">
        <v>47.03049759229534</v>
      </c>
      <c r="J44" s="249">
        <v>5.4469273743016799</v>
      </c>
      <c r="K44" s="249">
        <v>-18.449781659388652</v>
      </c>
      <c r="L44" s="249">
        <v>-14.701986754966878</v>
      </c>
      <c r="M44" s="249">
        <v>-14.056224899598391</v>
      </c>
      <c r="N44" s="249">
        <v>-2.4844720496894457</v>
      </c>
      <c r="O44" s="231">
        <v>1.5576323987538832</v>
      </c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I44" s="231"/>
      <c r="AJ44" s="231"/>
    </row>
    <row r="45" spans="1:36" s="222" customFormat="1" ht="16.899999999999999" customHeight="1" x14ac:dyDescent="0.25">
      <c r="A45" s="241"/>
      <c r="B45" s="261" t="s">
        <v>174</v>
      </c>
      <c r="C45" s="249"/>
      <c r="D45" s="249">
        <v>1.680240034290615</v>
      </c>
      <c r="E45" s="249">
        <v>1.5413154554626225</v>
      </c>
      <c r="F45" s="249">
        <v>1.5840329478853161</v>
      </c>
      <c r="G45" s="249">
        <v>1.6544459361768054</v>
      </c>
      <c r="H45" s="249">
        <v>1.9410608553138242</v>
      </c>
      <c r="I45" s="249">
        <v>2.5088689482470778</v>
      </c>
      <c r="J45" s="249">
        <v>2.0964651653569542</v>
      </c>
      <c r="K45" s="249">
        <v>2.0209174921144371</v>
      </c>
      <c r="L45" s="249">
        <v>1.7377226119805722</v>
      </c>
      <c r="M45" s="249">
        <v>1.6699575534719844</v>
      </c>
      <c r="N45" s="249">
        <v>1.6693776542889522</v>
      </c>
      <c r="O45" s="231">
        <v>1.746264448829995</v>
      </c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I45" s="231"/>
      <c r="AJ45" s="231"/>
    </row>
    <row r="46" spans="1:36" s="222" customFormat="1" ht="6.6" customHeight="1" x14ac:dyDescent="0.25">
      <c r="A46" s="262"/>
      <c r="B46" s="263"/>
      <c r="C46" s="263"/>
      <c r="D46" s="253"/>
      <c r="E46" s="254"/>
      <c r="F46" s="254"/>
      <c r="G46" s="254"/>
      <c r="H46" s="254"/>
      <c r="I46" s="254"/>
      <c r="J46" s="254"/>
      <c r="K46" s="259"/>
      <c r="L46" s="259"/>
      <c r="M46" s="259"/>
      <c r="N46" s="259"/>
      <c r="O46" s="259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I46" s="231"/>
      <c r="AJ46" s="231"/>
    </row>
    <row r="47" spans="1:36" s="222" customFormat="1" ht="16.899999999999999" customHeight="1" x14ac:dyDescent="0.25">
      <c r="A47" s="241" t="s">
        <v>161</v>
      </c>
      <c r="B47" s="261" t="s">
        <v>162</v>
      </c>
      <c r="C47" s="261"/>
      <c r="D47" s="312">
        <v>3.83278571428571</v>
      </c>
      <c r="E47" s="312">
        <v>3.840875</v>
      </c>
      <c r="F47" s="312">
        <v>3.7796086956521702</v>
      </c>
      <c r="G47" s="312">
        <v>3.7656111111111099</v>
      </c>
      <c r="H47" s="312">
        <v>3.68870454545455</v>
      </c>
      <c r="I47" s="312">
        <v>3.65104761904762</v>
      </c>
      <c r="J47" s="312">
        <v>3.6013000000000002</v>
      </c>
      <c r="K47" s="312">
        <v>3.6963409090909098</v>
      </c>
      <c r="L47" s="312">
        <v>3.706</v>
      </c>
      <c r="M47" s="312">
        <v>3.8444090909090902</v>
      </c>
      <c r="N47" s="312">
        <v>3.7618809523809502</v>
      </c>
      <c r="O47" s="312">
        <v>3.7336842105263202</v>
      </c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I47" s="231"/>
      <c r="AJ47" s="231"/>
    </row>
    <row r="48" spans="1:36" s="222" customFormat="1" ht="5.45" customHeight="1" x14ac:dyDescent="0.25">
      <c r="A48" s="264"/>
      <c r="B48" s="265"/>
      <c r="C48" s="265"/>
      <c r="D48" s="256"/>
      <c r="E48" s="257"/>
      <c r="F48" s="257"/>
      <c r="G48" s="257"/>
      <c r="H48" s="254"/>
      <c r="I48" s="257"/>
      <c r="J48" s="257"/>
      <c r="K48" s="260"/>
      <c r="L48" s="260"/>
      <c r="M48" s="260"/>
      <c r="N48" s="260"/>
      <c r="O48" s="260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I48" s="231"/>
      <c r="AJ48" s="231"/>
    </row>
    <row r="49" spans="1:43" s="186" customFormat="1" ht="10.5" customHeight="1" x14ac:dyDescent="0.2">
      <c r="A49" s="185" t="s">
        <v>163</v>
      </c>
      <c r="D49" s="185"/>
      <c r="E49" s="149"/>
      <c r="F49" s="149"/>
      <c r="G49" s="149"/>
      <c r="H49" s="149"/>
      <c r="I49" s="149"/>
      <c r="J49" s="149"/>
      <c r="K49" s="149"/>
      <c r="L49" s="150"/>
      <c r="M49" s="150"/>
      <c r="N49" s="150"/>
      <c r="O49" s="150"/>
      <c r="P49" s="150"/>
      <c r="Q49" s="151"/>
      <c r="R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</row>
    <row r="50" spans="1:43" s="186" customFormat="1" ht="10.5" customHeight="1" x14ac:dyDescent="0.2">
      <c r="A50" s="147" t="s">
        <v>165</v>
      </c>
      <c r="D50" s="187"/>
      <c r="H50" s="147"/>
      <c r="I50" s="147"/>
      <c r="L50" s="165"/>
      <c r="M50" s="165"/>
      <c r="N50" s="165"/>
      <c r="O50" s="165"/>
      <c r="P50" s="165"/>
      <c r="Q50" s="151"/>
      <c r="R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</row>
    <row r="51" spans="1:43" s="186" customFormat="1" ht="10.5" customHeight="1" x14ac:dyDescent="0.2">
      <c r="A51" s="185" t="s">
        <v>164</v>
      </c>
      <c r="D51" s="185"/>
      <c r="E51" s="149"/>
      <c r="F51" s="149"/>
      <c r="G51" s="149"/>
      <c r="H51" s="149"/>
      <c r="I51" s="149"/>
      <c r="J51" s="149"/>
      <c r="K51" s="149"/>
      <c r="L51" s="150"/>
      <c r="M51" s="150"/>
      <c r="N51" s="150"/>
      <c r="O51" s="150"/>
      <c r="P51" s="150"/>
      <c r="Q51" s="151"/>
      <c r="R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</row>
    <row r="52" spans="1:43" s="222" customFormat="1" ht="16.899999999999999" customHeight="1" x14ac:dyDescent="0.25">
      <c r="A52" s="241"/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I52" s="231"/>
      <c r="AJ52" s="231"/>
    </row>
    <row r="53" spans="1:43" s="222" customFormat="1" ht="16.899999999999999" customHeight="1" x14ac:dyDescent="0.25">
      <c r="A53" s="241"/>
      <c r="B53" s="261"/>
      <c r="C53" s="261"/>
      <c r="D53" s="250"/>
      <c r="E53" s="249"/>
      <c r="F53" s="249"/>
      <c r="G53" s="249"/>
      <c r="H53" s="249"/>
      <c r="I53" s="249"/>
      <c r="J53" s="249"/>
      <c r="K53" s="258"/>
      <c r="L53" s="258"/>
      <c r="M53" s="258"/>
      <c r="N53" s="258"/>
      <c r="O53" s="258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I53" s="231"/>
      <c r="AJ53" s="231"/>
    </row>
    <row r="54" spans="1:43" s="222" customFormat="1" ht="16.899999999999999" customHeight="1" x14ac:dyDescent="0.25">
      <c r="A54" s="241"/>
      <c r="B54" s="261"/>
      <c r="C54" s="261"/>
      <c r="D54" s="250"/>
      <c r="E54" s="249"/>
      <c r="F54" s="249"/>
      <c r="G54" s="249"/>
      <c r="H54" s="249"/>
      <c r="I54" s="249"/>
      <c r="J54" s="249"/>
      <c r="K54" s="258"/>
      <c r="L54" s="258"/>
      <c r="M54" s="258"/>
      <c r="N54" s="258"/>
      <c r="O54" s="258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I54" s="231"/>
      <c r="AJ54" s="231"/>
    </row>
    <row r="55" spans="1:43" s="222" customFormat="1" ht="16.899999999999999" customHeight="1" x14ac:dyDescent="0.25">
      <c r="A55" s="241"/>
      <c r="B55" s="261"/>
      <c r="C55" s="261"/>
      <c r="D55" s="250"/>
      <c r="E55" s="249"/>
      <c r="F55" s="249"/>
      <c r="G55" s="249"/>
      <c r="H55" s="249"/>
      <c r="I55" s="249"/>
      <c r="J55" s="249"/>
      <c r="K55" s="258"/>
      <c r="L55" s="258"/>
      <c r="M55" s="258"/>
      <c r="N55" s="258"/>
      <c r="O55" s="258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I55" s="231"/>
      <c r="AJ55" s="231"/>
    </row>
    <row r="56" spans="1:43" s="222" customFormat="1" ht="16.899999999999999" customHeight="1" x14ac:dyDescent="0.25">
      <c r="A56" s="241"/>
      <c r="B56" s="261"/>
      <c r="C56" s="261"/>
      <c r="D56" s="250"/>
      <c r="E56" s="249"/>
      <c r="F56" s="249"/>
      <c r="G56" s="249"/>
      <c r="H56" s="249"/>
      <c r="I56" s="249"/>
      <c r="J56" s="249"/>
      <c r="K56" s="258"/>
      <c r="L56" s="258"/>
      <c r="M56" s="258"/>
      <c r="N56" s="258"/>
      <c r="O56" s="258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I56" s="231"/>
      <c r="AJ56" s="231"/>
    </row>
    <row r="57" spans="1:43" s="222" customFormat="1" ht="16.899999999999999" customHeight="1" x14ac:dyDescent="0.25">
      <c r="A57" s="241"/>
      <c r="B57" s="261"/>
      <c r="C57" s="261"/>
      <c r="D57" s="250"/>
      <c r="E57" s="249"/>
      <c r="F57" s="249"/>
      <c r="G57" s="249"/>
      <c r="H57" s="249"/>
      <c r="I57" s="249"/>
      <c r="J57" s="249"/>
      <c r="K57" s="258"/>
      <c r="L57" s="258"/>
      <c r="M57" s="258"/>
      <c r="N57" s="258"/>
      <c r="O57" s="258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I57" s="231"/>
      <c r="AJ57" s="231"/>
    </row>
    <row r="58" spans="1:43" s="222" customFormat="1" ht="16.899999999999999" customHeight="1" x14ac:dyDescent="0.25">
      <c r="A58" s="241"/>
      <c r="B58" s="261"/>
      <c r="C58" s="261"/>
      <c r="D58" s="250"/>
      <c r="E58" s="249"/>
      <c r="F58" s="249"/>
      <c r="G58" s="249"/>
      <c r="H58" s="249"/>
      <c r="I58" s="249"/>
      <c r="J58" s="249"/>
      <c r="K58" s="258"/>
      <c r="L58" s="258"/>
      <c r="M58" s="258"/>
      <c r="N58" s="258"/>
      <c r="O58" s="258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I58" s="231"/>
      <c r="AJ58" s="231"/>
    </row>
    <row r="59" spans="1:43" s="222" customFormat="1" ht="16.899999999999999" customHeight="1" x14ac:dyDescent="0.25">
      <c r="A59" s="241"/>
      <c r="B59" s="261"/>
      <c r="C59" s="261"/>
      <c r="D59" s="250"/>
      <c r="E59" s="249"/>
      <c r="F59" s="249"/>
      <c r="G59" s="249"/>
      <c r="H59" s="249"/>
      <c r="I59" s="249"/>
      <c r="J59" s="249"/>
      <c r="K59" s="258"/>
      <c r="L59" s="258"/>
      <c r="M59" s="258"/>
      <c r="N59" s="258"/>
      <c r="O59" s="258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I59" s="231"/>
      <c r="AJ59" s="231"/>
    </row>
    <row r="60" spans="1:43" s="222" customFormat="1" ht="16.899999999999999" customHeight="1" x14ac:dyDescent="0.25">
      <c r="A60" s="241"/>
      <c r="B60" s="261"/>
      <c r="C60" s="261"/>
      <c r="D60" s="250"/>
      <c r="E60" s="249"/>
      <c r="F60" s="249"/>
      <c r="G60" s="249"/>
      <c r="H60" s="249"/>
      <c r="I60" s="249"/>
      <c r="J60" s="249"/>
      <c r="K60" s="258"/>
      <c r="L60" s="258"/>
      <c r="M60" s="258"/>
      <c r="N60" s="258"/>
      <c r="O60" s="258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I60" s="231"/>
      <c r="AJ60" s="231"/>
    </row>
    <row r="61" spans="1:43" s="222" customFormat="1" ht="16.899999999999999" customHeight="1" x14ac:dyDescent="0.25">
      <c r="A61" s="241"/>
      <c r="B61" s="261"/>
      <c r="C61" s="261"/>
      <c r="D61" s="250"/>
      <c r="E61" s="249"/>
      <c r="F61" s="249"/>
      <c r="G61" s="249"/>
      <c r="H61" s="249"/>
      <c r="I61" s="249"/>
      <c r="J61" s="249"/>
      <c r="K61" s="258"/>
      <c r="L61" s="258"/>
      <c r="M61" s="258"/>
      <c r="N61" s="258"/>
      <c r="O61" s="258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I61" s="231"/>
      <c r="AJ61" s="231"/>
    </row>
    <row r="62" spans="1:43" s="222" customFormat="1" ht="16.899999999999999" customHeight="1" x14ac:dyDescent="0.25">
      <c r="A62" s="241"/>
      <c r="B62" s="261"/>
      <c r="C62" s="261"/>
      <c r="D62" s="250"/>
      <c r="E62" s="249"/>
      <c r="F62" s="249"/>
      <c r="G62" s="249"/>
      <c r="H62" s="249"/>
      <c r="I62" s="249"/>
      <c r="J62" s="249"/>
      <c r="K62" s="258"/>
      <c r="L62" s="258"/>
      <c r="M62" s="258"/>
      <c r="N62" s="258"/>
      <c r="O62" s="258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I62" s="231"/>
      <c r="AJ62" s="231"/>
    </row>
    <row r="63" spans="1:43" s="222" customFormat="1" ht="16.899999999999999" customHeight="1" x14ac:dyDescent="0.25">
      <c r="A63" s="241"/>
      <c r="B63" s="261"/>
      <c r="C63" s="261"/>
      <c r="D63" s="250"/>
      <c r="E63" s="249"/>
      <c r="F63" s="249"/>
      <c r="G63" s="249"/>
      <c r="H63" s="249"/>
      <c r="I63" s="249"/>
      <c r="J63" s="249"/>
      <c r="K63" s="258"/>
      <c r="L63" s="258"/>
      <c r="M63" s="258"/>
      <c r="N63" s="258"/>
      <c r="O63" s="258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I63" s="231"/>
      <c r="AJ63" s="231"/>
    </row>
    <row r="64" spans="1:43" s="222" customFormat="1" ht="16.899999999999999" customHeight="1" x14ac:dyDescent="0.25">
      <c r="A64" s="241"/>
      <c r="B64" s="261"/>
      <c r="C64" s="261"/>
      <c r="D64" s="250"/>
      <c r="E64" s="249"/>
      <c r="F64" s="249"/>
      <c r="G64" s="249"/>
      <c r="H64" s="249"/>
      <c r="I64" s="249"/>
      <c r="J64" s="249"/>
      <c r="K64" s="258"/>
      <c r="L64" s="258"/>
      <c r="M64" s="258"/>
      <c r="N64" s="258"/>
      <c r="O64" s="258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I64" s="231"/>
      <c r="AJ64" s="231"/>
    </row>
    <row r="65" spans="1:36" s="222" customFormat="1" ht="16.899999999999999" customHeight="1" x14ac:dyDescent="0.25">
      <c r="A65" s="241"/>
      <c r="B65" s="261"/>
      <c r="C65" s="261"/>
      <c r="D65" s="250"/>
      <c r="E65" s="249"/>
      <c r="F65" s="249"/>
      <c r="G65" s="249"/>
      <c r="H65" s="249"/>
      <c r="I65" s="249"/>
      <c r="J65" s="249"/>
      <c r="K65" s="258"/>
      <c r="L65" s="258"/>
      <c r="M65" s="258"/>
      <c r="N65" s="258"/>
      <c r="O65" s="258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231"/>
      <c r="AE65" s="231"/>
      <c r="AF65" s="231"/>
      <c r="AG65" s="231"/>
      <c r="AI65" s="231"/>
      <c r="AJ65" s="231"/>
    </row>
    <row r="66" spans="1:36" s="222" customFormat="1" ht="16.899999999999999" customHeight="1" x14ac:dyDescent="0.25">
      <c r="A66" s="241"/>
      <c r="B66" s="261"/>
      <c r="C66" s="261"/>
      <c r="D66" s="250"/>
      <c r="E66" s="249"/>
      <c r="F66" s="249"/>
      <c r="G66" s="249"/>
      <c r="H66" s="249"/>
      <c r="I66" s="249"/>
      <c r="J66" s="249"/>
      <c r="K66" s="258"/>
      <c r="L66" s="258"/>
      <c r="M66" s="258"/>
      <c r="N66" s="258"/>
      <c r="O66" s="258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/>
      <c r="AI66" s="231"/>
      <c r="AJ66" s="231"/>
    </row>
    <row r="67" spans="1:36" s="222" customFormat="1" ht="16.899999999999999" customHeight="1" x14ac:dyDescent="0.25">
      <c r="A67" s="241"/>
      <c r="B67" s="261"/>
      <c r="C67" s="261"/>
      <c r="D67" s="250"/>
      <c r="E67" s="249"/>
      <c r="F67" s="249"/>
      <c r="G67" s="249"/>
      <c r="H67" s="249"/>
      <c r="I67" s="249"/>
      <c r="J67" s="249"/>
      <c r="K67" s="258"/>
      <c r="L67" s="258"/>
      <c r="M67" s="258"/>
      <c r="N67" s="258"/>
      <c r="O67" s="258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I67" s="231"/>
      <c r="AJ67" s="231"/>
    </row>
    <row r="68" spans="1:36" s="222" customFormat="1" ht="16.899999999999999" customHeight="1" x14ac:dyDescent="0.25">
      <c r="A68" s="241"/>
      <c r="B68" s="261"/>
      <c r="C68" s="261"/>
      <c r="D68" s="250"/>
      <c r="E68" s="249"/>
      <c r="F68" s="249"/>
      <c r="G68" s="249"/>
      <c r="H68" s="249"/>
      <c r="I68" s="249"/>
      <c r="J68" s="249"/>
      <c r="K68" s="258"/>
      <c r="L68" s="258"/>
      <c r="M68" s="258"/>
      <c r="N68" s="258"/>
      <c r="O68" s="258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31"/>
      <c r="AE68" s="231"/>
      <c r="AF68" s="231"/>
      <c r="AG68" s="231"/>
      <c r="AI68" s="231"/>
      <c r="AJ68" s="231"/>
    </row>
    <row r="69" spans="1:36" s="222" customFormat="1" ht="16.899999999999999" customHeight="1" x14ac:dyDescent="0.25">
      <c r="A69" s="241"/>
      <c r="B69" s="261"/>
      <c r="C69" s="261"/>
      <c r="D69" s="250"/>
      <c r="E69" s="249"/>
      <c r="F69" s="249"/>
      <c r="G69" s="249"/>
      <c r="H69" s="249"/>
      <c r="I69" s="249"/>
      <c r="J69" s="249"/>
      <c r="K69" s="258"/>
      <c r="L69" s="258"/>
      <c r="M69" s="258"/>
      <c r="N69" s="258"/>
      <c r="O69" s="258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I69" s="231"/>
      <c r="AJ69" s="231"/>
    </row>
    <row r="70" spans="1:36" s="222" customFormat="1" ht="16.899999999999999" customHeight="1" x14ac:dyDescent="0.25">
      <c r="A70" s="241"/>
      <c r="B70" s="261"/>
      <c r="C70" s="261"/>
      <c r="D70" s="250"/>
      <c r="E70" s="249"/>
      <c r="F70" s="249"/>
      <c r="G70" s="249"/>
      <c r="H70" s="249"/>
      <c r="I70" s="249"/>
      <c r="J70" s="249"/>
      <c r="K70" s="258"/>
      <c r="L70" s="258"/>
      <c r="M70" s="258"/>
      <c r="N70" s="258"/>
      <c r="O70" s="258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I70" s="231"/>
      <c r="AJ70" s="231"/>
    </row>
    <row r="71" spans="1:36" s="222" customFormat="1" ht="16.899999999999999" customHeight="1" x14ac:dyDescent="0.25">
      <c r="A71" s="241"/>
      <c r="B71" s="261"/>
      <c r="C71" s="261"/>
      <c r="D71" s="250"/>
      <c r="E71" s="249"/>
      <c r="F71" s="249"/>
      <c r="G71" s="249"/>
      <c r="H71" s="249"/>
      <c r="I71" s="249"/>
      <c r="J71" s="249"/>
      <c r="K71" s="258"/>
      <c r="L71" s="258"/>
      <c r="M71" s="258"/>
      <c r="N71" s="258"/>
      <c r="O71" s="258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I71" s="231"/>
      <c r="AJ71" s="231"/>
    </row>
    <row r="72" spans="1:36" s="222" customFormat="1" ht="16.899999999999999" customHeight="1" x14ac:dyDescent="0.25">
      <c r="A72" s="241"/>
      <c r="B72" s="261"/>
      <c r="C72" s="261"/>
      <c r="D72" s="250"/>
      <c r="E72" s="249"/>
      <c r="F72" s="249"/>
      <c r="G72" s="249"/>
      <c r="H72" s="249"/>
      <c r="I72" s="249"/>
      <c r="J72" s="249"/>
      <c r="K72" s="258"/>
      <c r="L72" s="258"/>
      <c r="M72" s="258"/>
      <c r="N72" s="258"/>
      <c r="O72" s="258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  <c r="AB72" s="231"/>
      <c r="AC72" s="231"/>
      <c r="AD72" s="231"/>
      <c r="AE72" s="231"/>
      <c r="AF72" s="231"/>
      <c r="AG72" s="231"/>
      <c r="AI72" s="231"/>
      <c r="AJ72" s="231"/>
    </row>
    <row r="73" spans="1:36" s="222" customFormat="1" ht="16.899999999999999" customHeight="1" x14ac:dyDescent="0.25">
      <c r="A73" s="241"/>
      <c r="B73" s="261"/>
      <c r="C73" s="261"/>
      <c r="D73" s="250"/>
      <c r="E73" s="249"/>
      <c r="F73" s="249"/>
      <c r="G73" s="249"/>
      <c r="H73" s="249"/>
      <c r="I73" s="249"/>
      <c r="J73" s="249"/>
      <c r="K73" s="258"/>
      <c r="L73" s="258"/>
      <c r="M73" s="258"/>
      <c r="N73" s="258"/>
      <c r="O73" s="258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  <c r="AG73" s="231"/>
      <c r="AI73" s="231"/>
      <c r="AJ73" s="231"/>
    </row>
    <row r="74" spans="1:36" s="222" customFormat="1" ht="16.899999999999999" customHeight="1" x14ac:dyDescent="0.25">
      <c r="A74" s="241"/>
      <c r="B74" s="261"/>
      <c r="C74" s="261"/>
      <c r="D74" s="250"/>
      <c r="E74" s="249"/>
      <c r="F74" s="249"/>
      <c r="G74" s="249"/>
      <c r="H74" s="249"/>
      <c r="I74" s="249"/>
      <c r="J74" s="249"/>
      <c r="K74" s="258"/>
      <c r="L74" s="258"/>
      <c r="M74" s="258"/>
      <c r="N74" s="258"/>
      <c r="O74" s="258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  <c r="AG74" s="231"/>
      <c r="AI74" s="231"/>
      <c r="AJ74" s="231"/>
    </row>
    <row r="75" spans="1:36" s="222" customFormat="1" ht="16.899999999999999" customHeight="1" x14ac:dyDescent="0.25">
      <c r="A75" s="241"/>
      <c r="B75" s="261"/>
      <c r="C75" s="261"/>
      <c r="D75" s="250"/>
      <c r="E75" s="249"/>
      <c r="F75" s="249"/>
      <c r="G75" s="249"/>
      <c r="H75" s="249"/>
      <c r="I75" s="249"/>
      <c r="J75" s="249"/>
      <c r="K75" s="258"/>
      <c r="L75" s="258"/>
      <c r="M75" s="258"/>
      <c r="N75" s="258"/>
      <c r="O75" s="258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231"/>
      <c r="AI75" s="231"/>
      <c r="AJ75" s="231"/>
    </row>
    <row r="76" spans="1:36" s="222" customFormat="1" ht="16.899999999999999" customHeight="1" x14ac:dyDescent="0.25">
      <c r="A76" s="241"/>
      <c r="B76" s="261"/>
      <c r="C76" s="261"/>
      <c r="D76" s="250"/>
      <c r="E76" s="249"/>
      <c r="F76" s="249"/>
      <c r="G76" s="249"/>
      <c r="H76" s="249"/>
      <c r="I76" s="249"/>
      <c r="J76" s="249"/>
      <c r="K76" s="258"/>
      <c r="L76" s="258"/>
      <c r="M76" s="258"/>
      <c r="N76" s="258"/>
      <c r="O76" s="258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I76" s="231"/>
      <c r="AJ76" s="231"/>
    </row>
    <row r="77" spans="1:36" s="222" customFormat="1" ht="16.899999999999999" customHeight="1" x14ac:dyDescent="0.25">
      <c r="A77" s="241"/>
      <c r="B77" s="261"/>
      <c r="C77" s="261"/>
      <c r="D77" s="250"/>
      <c r="E77" s="249"/>
      <c r="F77" s="249"/>
      <c r="G77" s="249"/>
      <c r="H77" s="249"/>
      <c r="I77" s="249"/>
      <c r="J77" s="249"/>
      <c r="K77" s="258"/>
      <c r="L77" s="258"/>
      <c r="M77" s="258"/>
      <c r="N77" s="258"/>
      <c r="O77" s="258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I77" s="231"/>
      <c r="AJ77" s="231"/>
    </row>
    <row r="78" spans="1:36" s="222" customFormat="1" ht="16.899999999999999" customHeight="1" x14ac:dyDescent="0.25">
      <c r="A78" s="241"/>
      <c r="B78" s="261"/>
      <c r="C78" s="261"/>
      <c r="D78" s="250"/>
      <c r="E78" s="249"/>
      <c r="F78" s="249"/>
      <c r="G78" s="249"/>
      <c r="H78" s="249"/>
      <c r="I78" s="249"/>
      <c r="J78" s="249"/>
      <c r="K78" s="258"/>
      <c r="L78" s="258"/>
      <c r="M78" s="258"/>
      <c r="N78" s="258"/>
      <c r="O78" s="258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I78" s="231"/>
      <c r="AJ78" s="231"/>
    </row>
    <row r="79" spans="1:36" s="222" customFormat="1" ht="16.899999999999999" customHeight="1" x14ac:dyDescent="0.25">
      <c r="A79" s="241"/>
      <c r="B79" s="261"/>
      <c r="C79" s="261"/>
      <c r="D79" s="250"/>
      <c r="E79" s="249"/>
      <c r="F79" s="249"/>
      <c r="G79" s="249"/>
      <c r="H79" s="249"/>
      <c r="I79" s="249"/>
      <c r="J79" s="249"/>
      <c r="K79" s="258"/>
      <c r="L79" s="258"/>
      <c r="M79" s="258"/>
      <c r="N79" s="258"/>
      <c r="O79" s="258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I79" s="231"/>
      <c r="AJ79" s="231"/>
    </row>
    <row r="80" spans="1:36" s="222" customFormat="1" ht="16.899999999999999" customHeight="1" x14ac:dyDescent="0.25">
      <c r="A80" s="241"/>
      <c r="B80" s="261"/>
      <c r="C80" s="261"/>
      <c r="D80" s="250"/>
      <c r="E80" s="249"/>
      <c r="F80" s="249"/>
      <c r="G80" s="249"/>
      <c r="H80" s="249"/>
      <c r="I80" s="249"/>
      <c r="J80" s="249"/>
      <c r="K80" s="258"/>
      <c r="L80" s="258"/>
      <c r="M80" s="258"/>
      <c r="N80" s="258"/>
      <c r="O80" s="258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I80" s="231"/>
      <c r="AJ80" s="231"/>
    </row>
    <row r="81" spans="1:36" s="222" customFormat="1" ht="16.899999999999999" customHeight="1" x14ac:dyDescent="0.25">
      <c r="A81" s="241"/>
      <c r="B81" s="261"/>
      <c r="C81" s="261"/>
      <c r="D81" s="250"/>
      <c r="E81" s="249"/>
      <c r="F81" s="249"/>
      <c r="G81" s="249"/>
      <c r="H81" s="249"/>
      <c r="I81" s="249"/>
      <c r="J81" s="249"/>
      <c r="K81" s="258"/>
      <c r="L81" s="258"/>
      <c r="M81" s="258"/>
      <c r="N81" s="258"/>
      <c r="O81" s="258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I81" s="231"/>
      <c r="AJ81" s="231"/>
    </row>
    <row r="82" spans="1:36" s="222" customFormat="1" ht="16.899999999999999" customHeight="1" x14ac:dyDescent="0.25">
      <c r="A82" s="241"/>
      <c r="B82" s="261"/>
      <c r="C82" s="261"/>
      <c r="D82" s="250"/>
      <c r="E82" s="249"/>
      <c r="F82" s="249"/>
      <c r="G82" s="249"/>
      <c r="H82" s="249"/>
      <c r="I82" s="249"/>
      <c r="J82" s="249"/>
      <c r="K82" s="258"/>
      <c r="L82" s="258"/>
      <c r="M82" s="258"/>
      <c r="N82" s="258"/>
      <c r="O82" s="258"/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I82" s="231"/>
      <c r="AJ82" s="231"/>
    </row>
    <row r="83" spans="1:36" s="222" customFormat="1" ht="16.899999999999999" customHeight="1" x14ac:dyDescent="0.25">
      <c r="A83" s="241"/>
      <c r="B83" s="241"/>
      <c r="C83" s="241"/>
      <c r="D83" s="247"/>
      <c r="E83" s="247"/>
      <c r="F83" s="247"/>
      <c r="G83" s="247"/>
      <c r="H83" s="247"/>
      <c r="I83" s="247"/>
      <c r="J83" s="247"/>
      <c r="K83" s="258"/>
      <c r="L83" s="258"/>
      <c r="M83" s="258"/>
      <c r="N83" s="258"/>
      <c r="O83" s="258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I83" s="231"/>
      <c r="AJ83" s="231"/>
    </row>
    <row r="84" spans="1:36" s="222" customFormat="1" ht="10.5" customHeight="1" x14ac:dyDescent="0.25">
      <c r="B84" s="245"/>
      <c r="C84" s="245"/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31"/>
      <c r="Q84" s="231"/>
      <c r="R84" s="231"/>
      <c r="S84" s="231"/>
      <c r="T84" s="231"/>
      <c r="U84" s="231"/>
      <c r="V84" s="231"/>
      <c r="W84" s="231"/>
      <c r="X84" s="231"/>
      <c r="Y84" s="231"/>
      <c r="Z84" s="231"/>
      <c r="AA84" s="231"/>
      <c r="AB84" s="231"/>
      <c r="AC84" s="231"/>
      <c r="AD84" s="231"/>
      <c r="AE84" s="231"/>
      <c r="AF84" s="231"/>
      <c r="AG84" s="231"/>
    </row>
    <row r="85" spans="1:36" ht="10.5" customHeight="1" x14ac:dyDescent="0.25"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</row>
    <row r="86" spans="1:36" ht="10.5" customHeight="1" x14ac:dyDescent="0.25"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</row>
    <row r="87" spans="1:36" ht="15" customHeight="1" x14ac:dyDescent="0.25"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</row>
  </sheetData>
  <mergeCells count="3">
    <mergeCell ref="A3:O3"/>
    <mergeCell ref="A1:O1"/>
    <mergeCell ref="A2:O2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8"/>
  <sheetViews>
    <sheetView zoomScaleNormal="100" zoomScaleSheetLayoutView="90" workbookViewId="0">
      <selection activeCell="D7" sqref="D7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194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108</v>
      </c>
      <c r="D5" s="349" t="s">
        <v>130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50">
        <v>2018</v>
      </c>
    </row>
    <row r="7" spans="1:6" ht="17.100000000000001" customHeight="1" x14ac:dyDescent="0.2">
      <c r="A7" s="220" t="s">
        <v>186</v>
      </c>
      <c r="B7" s="195">
        <v>17998568</v>
      </c>
      <c r="C7" s="220" t="s">
        <v>189</v>
      </c>
      <c r="D7" s="195">
        <v>15298783</v>
      </c>
      <c r="E7" s="22"/>
      <c r="F7" s="12"/>
    </row>
    <row r="8" spans="1:6" ht="17.100000000000001" customHeight="1" x14ac:dyDescent="0.2">
      <c r="A8" s="220" t="s">
        <v>187</v>
      </c>
      <c r="B8" s="190">
        <v>17592876</v>
      </c>
      <c r="C8" s="190" t="s">
        <v>210</v>
      </c>
      <c r="D8" s="190">
        <v>14953945</v>
      </c>
      <c r="E8" s="22"/>
      <c r="F8" s="12"/>
    </row>
    <row r="9" spans="1:6" ht="17.100000000000001" customHeight="1" x14ac:dyDescent="0.2">
      <c r="A9" s="220" t="s">
        <v>188</v>
      </c>
      <c r="B9" s="190">
        <v>17645411</v>
      </c>
      <c r="C9" s="190" t="s">
        <v>211</v>
      </c>
      <c r="D9" s="190">
        <v>14998599</v>
      </c>
      <c r="E9" s="22"/>
      <c r="F9" s="12"/>
    </row>
    <row r="10" spans="1:6" ht="17.100000000000001" customHeight="1" x14ac:dyDescent="0.2">
      <c r="A10" s="220" t="s">
        <v>189</v>
      </c>
      <c r="B10" s="190">
        <v>17650354</v>
      </c>
      <c r="C10" s="190" t="s">
        <v>212</v>
      </c>
      <c r="D10" s="190">
        <v>15002801</v>
      </c>
      <c r="E10" s="22"/>
      <c r="F10" s="12"/>
    </row>
    <row r="11" spans="1:6" ht="17.100000000000001" customHeight="1" x14ac:dyDescent="0.2">
      <c r="A11" s="221" t="s">
        <v>210</v>
      </c>
      <c r="B11" s="189">
        <v>17599065</v>
      </c>
      <c r="C11" s="189" t="s">
        <v>213</v>
      </c>
      <c r="D11" s="189">
        <v>14959205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  <row r="18" spans="1:7" x14ac:dyDescent="0.2">
      <c r="A18" s="345"/>
      <c r="B18" s="345"/>
      <c r="C18" s="345"/>
      <c r="D18" s="345"/>
      <c r="E18" s="345"/>
      <c r="F18" s="345"/>
      <c r="G18" s="345"/>
    </row>
  </sheetData>
  <mergeCells count="10">
    <mergeCell ref="A12:D12"/>
    <mergeCell ref="A13:D13"/>
    <mergeCell ref="A18:G18"/>
    <mergeCell ref="A1:D1"/>
    <mergeCell ref="A2:D2"/>
    <mergeCell ref="A3:D3"/>
    <mergeCell ref="A5:A6"/>
    <mergeCell ref="B5:B6"/>
    <mergeCell ref="C5:C6"/>
    <mergeCell ref="D5:D6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'C1'!Área_de_impresión</vt:lpstr>
      <vt:lpstr>'C10'!Área_de_impresión</vt:lpstr>
      <vt:lpstr>'C11'!Área_de_impresión</vt:lpstr>
      <vt:lpstr>'C12'!Área_de_impresión</vt:lpstr>
      <vt:lpstr>'C13'!Área_de_impresión</vt:lpstr>
      <vt:lpstr>'C14'!Área_de_impresión</vt:lpstr>
      <vt:lpstr>'C15'!Área_de_impresión</vt:lpstr>
      <vt:lpstr>'C16'!Área_de_impresión</vt:lpstr>
      <vt:lpstr>'C17'!Área_de_impresión</vt:lpstr>
      <vt:lpstr>'C18'!Área_de_impresión</vt:lpstr>
      <vt:lpstr>'C19'!Área_de_impresión</vt:lpstr>
      <vt:lpstr>'C2'!Área_de_impresión</vt:lpstr>
      <vt:lpstr>'C20'!Área_de_impresión</vt:lpstr>
      <vt:lpstr>'C21'!Área_de_impresión</vt:lpstr>
      <vt:lpstr>'C3'!Área_de_impresión</vt:lpstr>
      <vt:lpstr>'C4'!Área_de_impresión</vt:lpstr>
      <vt:lpstr>'C5'!Área_de_impresión</vt:lpstr>
      <vt:lpstr>'C6'!Área_de_impresión</vt:lpstr>
      <vt:lpstr>'C7'!Área_de_impresión</vt:lpstr>
      <vt:lpstr>'C8'!Área_de_impresión</vt:lpstr>
      <vt:lpstr>'C9'!Área_de_impresión</vt:lpstr>
    </vt:vector>
  </TitlesOfParts>
  <Company>Organización desconocida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OIA</dc:creator>
  <cp:lastModifiedBy>Hugo Santiago Paniague Cassuso</cp:lastModifiedBy>
  <cp:lastPrinted>2024-04-15T17:44:13Z</cp:lastPrinted>
  <dcterms:created xsi:type="dcterms:W3CDTF">1999-10-01T16:45:28Z</dcterms:created>
  <dcterms:modified xsi:type="dcterms:W3CDTF">2024-08-02T20:36:37Z</dcterms:modified>
</cp:coreProperties>
</file>