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vyn\Downloads\Bases de Dados\Web\Atendimentos\"/>
    </mc:Choice>
  </mc:AlternateContent>
  <xr:revisionPtr revIDLastSave="0" documentId="8_{C51C2C79-3ECD-48F2-807F-310225074E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a resumo" sheetId="3" r:id="rId1"/>
    <sheet name="Atendimentos" sheetId="1" r:id="rId2"/>
    <sheet name="Casos e soluções" sheetId="2" r:id="rId3"/>
  </sheets>
  <definedNames>
    <definedName name="_xlnm._FilterDatabase" localSheetId="0" hidden="1">'Tabela resumo'!$E$2:$E$2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H15" i="1"/>
  <c r="I15" i="1"/>
  <c r="I14" i="1"/>
  <c r="H14" i="1"/>
  <c r="H13" i="1"/>
  <c r="I13" i="1"/>
  <c r="H12" i="1"/>
  <c r="I12" i="1"/>
  <c r="H11" i="1"/>
  <c r="I11" i="1"/>
  <c r="H10" i="1"/>
  <c r="I10" i="1"/>
  <c r="I9" i="1"/>
  <c r="H9" i="1"/>
  <c r="I8" i="1"/>
  <c r="H8" i="1"/>
  <c r="H7" i="1"/>
  <c r="I7" i="1"/>
  <c r="I6" i="1"/>
  <c r="H6" i="1"/>
  <c r="H5" i="1"/>
  <c r="I5" i="1"/>
  <c r="H4" i="1"/>
  <c r="I4" i="1"/>
  <c r="I3" i="1"/>
  <c r="H3" i="1"/>
  <c r="H2" i="1"/>
  <c r="I2" i="1"/>
  <c r="J3" i="1"/>
  <c r="P2" i="1"/>
  <c r="O2" i="1"/>
  <c r="N2" i="1"/>
  <c r="M2" i="1"/>
  <c r="T2" i="1" l="1"/>
  <c r="J2" i="1"/>
  <c r="R2" i="1" s="1"/>
  <c r="S2" i="1"/>
  <c r="J1" i="1"/>
  <c r="Q2" i="1" s="1"/>
</calcChain>
</file>

<file path=xl/sharedStrings.xml><?xml version="1.0" encoding="utf-8"?>
<sst xmlns="http://schemas.openxmlformats.org/spreadsheetml/2006/main" count="144" uniqueCount="79">
  <si>
    <t>Cargo</t>
  </si>
  <si>
    <t>(Tudo)</t>
  </si>
  <si>
    <t>Data de atendimento</t>
  </si>
  <si>
    <t>Solução</t>
  </si>
  <si>
    <t>Caso</t>
  </si>
  <si>
    <t>Contagem de Caso</t>
  </si>
  <si>
    <t>Média de Tempo de atendimento</t>
  </si>
  <si>
    <t>Cadastro PF</t>
  </si>
  <si>
    <t>Cancelamento</t>
  </si>
  <si>
    <t>Cancelamento de anuncio</t>
  </si>
  <si>
    <t>Contato suspeito</t>
  </si>
  <si>
    <t>Edição de dados da loja</t>
  </si>
  <si>
    <t>Improdutivo</t>
  </si>
  <si>
    <t>Regularização de anuncio</t>
  </si>
  <si>
    <t>Total Geral</t>
  </si>
  <si>
    <t>Solicitante</t>
  </si>
  <si>
    <t>Horario de inicio</t>
  </si>
  <si>
    <t>horario de finalização</t>
  </si>
  <si>
    <t>Ticket</t>
  </si>
  <si>
    <t>Tempo de atendimento</t>
  </si>
  <si>
    <t>PF</t>
  </si>
  <si>
    <t>PJ</t>
  </si>
  <si>
    <t>GE</t>
  </si>
  <si>
    <t>GC</t>
  </si>
  <si>
    <t>Maior Atendimento</t>
  </si>
  <si>
    <t>Menor Atendimento</t>
  </si>
  <si>
    <t>Média de Atendimento</t>
  </si>
  <si>
    <t>Qtd. Atendimentos do dia</t>
  </si>
  <si>
    <t>Julio</t>
  </si>
  <si>
    <t>Anuncio não regularizado / falta de documento</t>
  </si>
  <si>
    <t>Rennó </t>
  </si>
  <si>
    <t>Produtos cancelados</t>
  </si>
  <si>
    <t>Nezia</t>
  </si>
  <si>
    <t>Numero posto no restritivo / informado sobre a improcedencia</t>
  </si>
  <si>
    <t>Felipe</t>
  </si>
  <si>
    <t>Ricardo</t>
  </si>
  <si>
    <t>Anuncio cancelado / solicitado reembolso</t>
  </si>
  <si>
    <t>Francisco</t>
  </si>
  <si>
    <t>Bruno</t>
  </si>
  <si>
    <t>orientado sobre o prazo de ativação do numero</t>
  </si>
  <si>
    <t>Vinicius</t>
  </si>
  <si>
    <t>Queda</t>
  </si>
  <si>
    <t>jung</t>
  </si>
  <si>
    <t>Dados do cadastro editados</t>
  </si>
  <si>
    <t>Jonatas</t>
  </si>
  <si>
    <t>Andreia</t>
  </si>
  <si>
    <t>Rodrigo</t>
  </si>
  <si>
    <t>Produtos não cancelados / Falta de confirmação</t>
  </si>
  <si>
    <t>Josimar</t>
  </si>
  <si>
    <t>Leonardo</t>
  </si>
  <si>
    <t>Casos</t>
  </si>
  <si>
    <t>Soluções</t>
  </si>
  <si>
    <t>Estoque</t>
  </si>
  <si>
    <t>Orientado sobre a sincronização</t>
  </si>
  <si>
    <t>Usuario de integração</t>
  </si>
  <si>
    <t>Orientado sobre as modalidades</t>
  </si>
  <si>
    <t>Usuario Cockpit</t>
  </si>
  <si>
    <t>Enviado para catalogo</t>
  </si>
  <si>
    <t>Integração</t>
  </si>
  <si>
    <t>Criado o usuario de integração</t>
  </si>
  <si>
    <t>Reset de senha</t>
  </si>
  <si>
    <t>Resetada a senha do usuario de integração</t>
  </si>
  <si>
    <t>Esclarecimento de Fatura</t>
  </si>
  <si>
    <t>Criado o usuario cockpit</t>
  </si>
  <si>
    <t>Contestação de leads</t>
  </si>
  <si>
    <t>Resetado o e-mail do cockpit</t>
  </si>
  <si>
    <t>Direcionado ao Especializado</t>
  </si>
  <si>
    <t>PDD</t>
  </si>
  <si>
    <t>Dados do usuario integrador editados</t>
  </si>
  <si>
    <t>Informado sobre as cobranças</t>
  </si>
  <si>
    <t>Leads contestados</t>
  </si>
  <si>
    <t>Informado sobre as regras de contestação</t>
  </si>
  <si>
    <t>Anuncio cancelado / não elegivel para reembolso</t>
  </si>
  <si>
    <t>Anuncio regularizado / Enviado link de pagamento</t>
  </si>
  <si>
    <t>Anuncio regularizado / Enviado para sustentação</t>
  </si>
  <si>
    <t>Aplicado PDD</t>
  </si>
  <si>
    <t>PDD não aplicado / fatura não vencida</t>
  </si>
  <si>
    <t>PDD não aplicado / Falta de DA</t>
  </si>
  <si>
    <t>Orientado sobre a ativação do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</si>
</sst>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;@"/>
  </numFmts>
  <fonts count="11">
    <font>
      <sz val="11"/>
      <color theme="1"/>
      <name val="Aptos Narrow"/>
      <family val="2"/>
      <scheme val="minor"/>
    </font>
    <font>
      <sz val="11"/>
      <color rgb="FF2F3941"/>
      <name val="System-Ui"/>
      <charset val="1"/>
    </font>
    <font>
      <sz val="12"/>
      <color rgb="FF2F3941"/>
      <name val="System-Ui"/>
      <charset val="1"/>
    </font>
    <font>
      <sz val="11"/>
      <color rgb="FF2F3941"/>
      <name val="Aptos Narrow"/>
      <family val="2"/>
      <scheme val="minor"/>
    </font>
    <font>
      <sz val="11"/>
      <color rgb="FF293239"/>
      <name val="Inherit"/>
      <charset val="1"/>
    </font>
    <font>
      <sz val="9"/>
      <color rgb="FF2F3941"/>
      <name val="System-Ui"/>
      <charset val="1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</font>
    <font>
      <sz val="12"/>
      <color theme="0"/>
      <name val="Arial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0" fontId="4" fillId="0" borderId="0" xfId="0" applyFont="1" applyAlignment="1">
      <alignment readingOrder="1"/>
    </xf>
    <xf numFmtId="0" fontId="5" fillId="0" borderId="0" xfId="0" applyFont="1"/>
    <xf numFmtId="0" fontId="6" fillId="2" borderId="3" xfId="0" applyFont="1" applyFill="1" applyBorder="1"/>
    <xf numFmtId="0" fontId="6" fillId="2" borderId="2" xfId="0" applyFont="1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20" fontId="8" fillId="0" borderId="0" xfId="0" applyNumberFormat="1" applyFont="1"/>
    <xf numFmtId="165" fontId="8" fillId="0" borderId="0" xfId="0" applyNumberFormat="1" applyFont="1"/>
    <xf numFmtId="0" fontId="9" fillId="0" borderId="0" xfId="0" applyFont="1"/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readingOrder="1"/>
    </xf>
    <xf numFmtId="0" fontId="10" fillId="0" borderId="0" xfId="0" applyFont="1"/>
    <xf numFmtId="0" fontId="0" fillId="0" borderId="0" xfId="0" pivotButton="1"/>
  </cellXfs>
  <cellStyles count="1">
    <cellStyle name="Normal" xfId="0" builtinId="0"/>
  </cellStyles>
  <dxfs count="11">
    <dxf>
      <font>
        <sz val="12"/>
        <color rgb="FF000000"/>
        <name val="Arial"/>
      </font>
      <numFmt numFmtId="165" formatCode="d/m/yy;@"/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</dxf>
    <dxf>
      <font>
        <sz val="12"/>
        <color rgb="FF000000"/>
        <name val="Arial"/>
      </font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  <numFmt numFmtId="166" formatCode="h:mm"/>
    </dxf>
    <dxf>
      <font>
        <sz val="12"/>
        <color rgb="FF000000"/>
        <name val="Arial"/>
      </font>
    </dxf>
    <dxf>
      <font>
        <sz val="12"/>
        <color rgb="FF000000"/>
        <name val="Arial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z val="12"/>
        <color rgb="FF000000"/>
        <name val="Arial"/>
      </font>
    </dxf>
    <dxf>
      <font>
        <sz val="12"/>
        <color theme="0"/>
        <name val="Arial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9.745654861108" createdVersion="8" refreshedVersion="8" minRefreshableVersion="3" recordCount="15" xr:uid="{28AC3958-42DD-4799-BF00-FABF76B21AD0}">
  <cacheSource type="worksheet">
    <worksheetSource name="Tabela1"/>
  </cacheSource>
  <cacheFields count="9">
    <cacheField name="Solicitante" numFmtId="0">
      <sharedItems/>
    </cacheField>
    <cacheField name="Cargo" numFmtId="0">
      <sharedItems count="3">
        <s v="PF"/>
        <s v="PJ"/>
        <s v="GE"/>
      </sharedItems>
    </cacheField>
    <cacheField name="Caso" numFmtId="0">
      <sharedItems count="7">
        <s v="Regularização de anuncio"/>
        <s v="Cancelamento"/>
        <s v="Contato suspeito"/>
        <s v="Improdutivo"/>
        <s v="Cancelamento de anuncio"/>
        <s v="Cadastro PF"/>
        <s v="Edição de dados da loja"/>
      </sharedItems>
    </cacheField>
    <cacheField name="Horario de inicio" numFmtId="20">
      <sharedItems containsSemiMixedTypes="0" containsNonDate="0" containsDate="1" containsString="0" minDate="1899-12-30T10:11:00" maxDate="1899-12-30T17:42:00"/>
    </cacheField>
    <cacheField name="horario de finalização" numFmtId="20">
      <sharedItems containsSemiMixedTypes="0" containsNonDate="0" containsDate="1" containsString="0" minDate="1899-12-30T10:25:00" maxDate="1899-12-30T17:49:00"/>
    </cacheField>
    <cacheField name="Ticket" numFmtId="0">
      <sharedItems containsSemiMixedTypes="0" containsString="0" containsNumber="1" containsInteger="1" minValue="1568664" maxValue="1569141"/>
    </cacheField>
    <cacheField name="Solução" numFmtId="0">
      <sharedItems count="9">
        <s v="Anuncio não regularizado / falta de documento"/>
        <s v="Produtos cancelados"/>
        <s v="Numero posto no restritivo / informado sobre a improcedencia"/>
        <s v="Improdutivo"/>
        <s v="Anuncio cancelado / solicitado reembolso"/>
        <s v="orientado sobre o prazo de ativação do numero"/>
        <s v="Queda"/>
        <s v="Dados do cadastro editados"/>
        <s v="Produtos não cancelados / Falta de confirmação"/>
      </sharedItems>
    </cacheField>
    <cacheField name="Tempo de atendimento" numFmtId="20">
      <sharedItems containsSemiMixedTypes="0" containsNonDate="0" containsDate="1" containsString="0" minDate="1899-12-30T00:01:00" maxDate="1899-12-30T00:52:00" count="11">
        <d v="1899-12-30T00:09:00"/>
        <d v="1899-12-30T00:14:00"/>
        <d v="1899-12-30T00:23:00"/>
        <d v="1899-12-30T00:07:00"/>
        <d v="1899-12-30T00:11:00"/>
        <d v="1899-12-30T00:16:00"/>
        <d v="1899-12-30T00:02:00"/>
        <d v="1899-12-30T00:08:00"/>
        <d v="1899-12-30T00:06:00"/>
        <d v="1899-12-30T00:52:00"/>
        <d v="1899-12-30T00:01:00"/>
      </sharedItems>
    </cacheField>
    <cacheField name="Data de atendimento" numFmtId="165">
      <sharedItems containsSemiMixedTypes="0" containsNonDate="0" containsDate="1" containsString="0" minDate="2024-12-23T00:00:00" maxDate="2024-12-24T00:00:00" count="1">
        <d v="2024-12-23T00:00:00"/>
      </sharedItems>
    </cacheField>
  </cacheFields>
  <extLst>
    <ext xmlns:x14="http://schemas.microsoft.com/office/spreadsheetml/2009/9/main" uri="{725AE2AE-9491-48be-B2B4-4EB974FC3084}">
      <x14:pivotCacheDefinition pivotCacheId="4056759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Julio"/>
    <x v="0"/>
    <x v="0"/>
    <d v="1899-12-30T12:50:00"/>
    <d v="1899-12-30T12:59:00"/>
    <n v="1568846"/>
    <x v="0"/>
    <x v="0"/>
    <x v="0"/>
  </r>
  <r>
    <s v="Rennó "/>
    <x v="1"/>
    <x v="1"/>
    <d v="1899-12-30T10:11:00"/>
    <d v="1899-12-30T10:25:00"/>
    <n v="1568664"/>
    <x v="1"/>
    <x v="1"/>
    <x v="0"/>
  </r>
  <r>
    <s v="Nezia"/>
    <x v="0"/>
    <x v="2"/>
    <d v="1899-12-30T10:39:00"/>
    <d v="1899-12-30T11:02:00"/>
    <n v="1568693"/>
    <x v="2"/>
    <x v="2"/>
    <x v="0"/>
  </r>
  <r>
    <s v="Felipe"/>
    <x v="1"/>
    <x v="3"/>
    <d v="1899-12-30T11:14:00"/>
    <d v="1899-12-30T11:21:00"/>
    <n v="1568728"/>
    <x v="3"/>
    <x v="3"/>
    <x v="0"/>
  </r>
  <r>
    <s v="Julio"/>
    <x v="0"/>
    <x v="4"/>
    <d v="1899-12-30T11:44:00"/>
    <d v="1899-12-30T11:55:00"/>
    <n v="1568763"/>
    <x v="0"/>
    <x v="4"/>
    <x v="0"/>
  </r>
  <r>
    <s v="Ricardo"/>
    <x v="0"/>
    <x v="4"/>
    <d v="1899-12-30T12:03:00"/>
    <d v="1899-12-30T12:19:00"/>
    <n v="1568805"/>
    <x v="4"/>
    <x v="5"/>
    <x v="0"/>
  </r>
  <r>
    <s v="Francisco"/>
    <x v="1"/>
    <x v="1"/>
    <d v="1899-12-30T13:13:00"/>
    <d v="1899-12-30T13:24:00"/>
    <n v="1568857"/>
    <x v="1"/>
    <x v="4"/>
    <x v="0"/>
  </r>
  <r>
    <s v="Bruno"/>
    <x v="0"/>
    <x v="5"/>
    <d v="1899-12-30T14:36:00"/>
    <d v="1899-12-30T14:43:00"/>
    <n v="1568937"/>
    <x v="5"/>
    <x v="3"/>
    <x v="0"/>
  </r>
  <r>
    <s v="Vinicius"/>
    <x v="2"/>
    <x v="3"/>
    <d v="1899-12-30T14:47:00"/>
    <d v="1899-12-30T14:49:00"/>
    <n v="1568943"/>
    <x v="6"/>
    <x v="6"/>
    <x v="0"/>
  </r>
  <r>
    <s v="jung"/>
    <x v="1"/>
    <x v="6"/>
    <d v="1899-12-30T14:52:00"/>
    <d v="1899-12-30T15:00:00"/>
    <n v="1568950"/>
    <x v="7"/>
    <x v="7"/>
    <x v="0"/>
  </r>
  <r>
    <s v="Jonatas"/>
    <x v="1"/>
    <x v="3"/>
    <d v="1899-12-30T15:08:00"/>
    <d v="1899-12-30T15:14:00"/>
    <n v="1568977"/>
    <x v="3"/>
    <x v="8"/>
    <x v="0"/>
  </r>
  <r>
    <s v="Andreia"/>
    <x v="0"/>
    <x v="4"/>
    <d v="1899-12-30T15:28:00"/>
    <d v="1899-12-30T15:30:00"/>
    <n v="1569007"/>
    <x v="6"/>
    <x v="6"/>
    <x v="0"/>
  </r>
  <r>
    <s v="Rodrigo"/>
    <x v="1"/>
    <x v="1"/>
    <d v="1899-12-30T16:09:00"/>
    <d v="1899-12-30T17:01:00"/>
    <n v="1569058"/>
    <x v="8"/>
    <x v="9"/>
    <x v="0"/>
  </r>
  <r>
    <s v="Josimar"/>
    <x v="1"/>
    <x v="3"/>
    <d v="1899-12-30T17:24:00"/>
    <d v="1899-12-30T17:25:00"/>
    <n v="1569128"/>
    <x v="6"/>
    <x v="10"/>
    <x v="0"/>
  </r>
  <r>
    <s v="Leonardo"/>
    <x v="1"/>
    <x v="1"/>
    <d v="1899-12-30T17:42:00"/>
    <d v="1899-12-30T17:49:00"/>
    <n v="1569141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38809-D134-4B07-ACCC-801AECBD0CF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C13" firstHeaderRow="0" firstDataRow="1" firstDataCol="1" rowPageCount="3" colPageCount="1"/>
  <pivotFields count="9">
    <pivotField compact="0" outline="0" showAll="0"/>
    <pivotField axis="axisPage" compact="0" outline="0" showAll="0">
      <items count="4">
        <item x="2"/>
        <item x="0"/>
        <item x="1"/>
        <item t="default"/>
      </items>
    </pivotField>
    <pivotField axis="axisRow" dataField="1" compact="0" outline="0" showAll="0">
      <items count="8">
        <item x="5"/>
        <item x="1"/>
        <item x="4"/>
        <item x="2"/>
        <item x="6"/>
        <item x="3"/>
        <item x="0"/>
        <item t="default"/>
      </items>
    </pivotField>
    <pivotField compact="0" numFmtId="20" outline="0" showAll="0"/>
    <pivotField compact="0" numFmtId="20" outline="0" showAll="0"/>
    <pivotField compact="0" outline="0" showAll="0"/>
    <pivotField axis="axisPage" compact="0" outline="0" showAll="0">
      <items count="10">
        <item x="4"/>
        <item x="0"/>
        <item x="7"/>
        <item x="3"/>
        <item x="2"/>
        <item x="5"/>
        <item x="1"/>
        <item x="8"/>
        <item x="6"/>
        <item t="default"/>
      </items>
    </pivotField>
    <pivotField dataField="1" compact="0" numFmtId="20" outline="0" showAll="0">
      <items count="12">
        <item x="10"/>
        <item x="6"/>
        <item x="8"/>
        <item x="3"/>
        <item x="7"/>
        <item x="0"/>
        <item x="4"/>
        <item x="1"/>
        <item x="5"/>
        <item x="2"/>
        <item x="9"/>
        <item t="default"/>
      </items>
    </pivotField>
    <pivotField axis="axisPage" compact="0" numFmtId="165" outline="0" showAll="0">
      <items count="2"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8" hier="-1"/>
    <pageField fld="6" hier="-1"/>
  </pageFields>
  <dataFields count="2">
    <dataField name="Contagem de Caso" fld="2" subtotal="count" baseField="0" baseItem="0"/>
    <dataField name="Média de Tempo de atendimento" fld="7" subtotal="average" baseField="0" baseItem="0" numFmtId="2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34598-E561-44A0-A53F-57AF34344D7D}" name="Tabela1" displayName="Tabela1" ref="A1:I16" totalsRowShown="0" headerRowDxfId="10" dataDxfId="9">
  <autoFilter ref="A1:I16" xr:uid="{6F734598-E561-44A0-A53F-57AF34344D7D}"/>
  <tableColumns count="9">
    <tableColumn id="1" xr3:uid="{38E9CE0D-7F74-4D09-A8BD-5FAE95003D04}" name="Solicitante" dataDxfId="8"/>
    <tableColumn id="2" xr3:uid="{0B3B251B-1D8B-4E47-B7E2-C3D813E04C7C}" name="Cargo" dataDxfId="7"/>
    <tableColumn id="3" xr3:uid="{271BD3A0-3643-473C-977E-C647055DB256}" name="Caso" dataDxfId="6"/>
    <tableColumn id="4" xr3:uid="{5F4BA009-2329-4095-B279-3E0CD336B5BC}" name="Horario de inicio" dataDxfId="5"/>
    <tableColumn id="5" xr3:uid="{0B323AB1-0AE8-415A-80EB-2C7BB0164554}" name="horario de finalização" dataDxfId="4"/>
    <tableColumn id="6" xr3:uid="{FA2978A9-02AE-44B6-B813-801739852894}" name="Ticket" dataDxfId="3"/>
    <tableColumn id="7" xr3:uid="{3DB57C16-0F1C-43F4-9DDE-550F04FFB2A3}" name="Solução" dataDxfId="2"/>
    <tableColumn id="8" xr3:uid="{D35D1556-6841-49FF-BC47-D78049CA5BEA}" name="Tempo de atendimento" dataDxfId="1">
      <calculatedColumnFormula>Tabela1[[#This Row],[horario de finalização]]-Tabela1[[#This Row],[Horario de inicio]]</calculatedColumnFormula>
    </tableColumn>
    <tableColumn id="9" xr3:uid="{A053CE13-B483-402C-ADB0-0FF6CF2A0E5A}" name="Data de atendimento" dataDxfId="0">
      <calculatedColumnFormula>TODAY()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2746-5086-4442-ABBA-04A282C752B7}">
  <dimension ref="A1:C13"/>
  <sheetViews>
    <sheetView tabSelected="1" workbookViewId="0">
      <selection activeCell="F7" sqref="F7"/>
    </sheetView>
  </sheetViews>
  <sheetFormatPr defaultRowHeight="13.8"/>
  <cols>
    <col min="1" max="1" width="24" bestFit="1" customWidth="1"/>
    <col min="2" max="2" width="18.09765625" bestFit="1" customWidth="1"/>
    <col min="3" max="4" width="30.3984375" bestFit="1" customWidth="1"/>
    <col min="5" max="5" width="12" bestFit="1" customWidth="1"/>
    <col min="6" max="6" width="57.69921875" bestFit="1" customWidth="1"/>
    <col min="7" max="7" width="43.3984375" bestFit="1" customWidth="1"/>
    <col min="8" max="8" width="20.09765625" bestFit="1" customWidth="1"/>
    <col min="9" max="9" width="44.69921875" bestFit="1" customWidth="1"/>
    <col min="10" max="10" width="7" bestFit="1" customWidth="1"/>
    <col min="11" max="11" width="39.3984375" bestFit="1" customWidth="1"/>
    <col min="12" max="12" width="43.3984375" bestFit="1" customWidth="1"/>
    <col min="13" max="13" width="26.296875" bestFit="1" customWidth="1"/>
    <col min="14" max="14" width="12" bestFit="1" customWidth="1"/>
    <col min="15" max="15" width="57.69921875" bestFit="1" customWidth="1"/>
    <col min="16" max="16" width="43.3984375" bestFit="1" customWidth="1"/>
    <col min="17" max="17" width="20.09765625" bestFit="1" customWidth="1"/>
    <col min="18" max="18" width="44.69921875" bestFit="1" customWidth="1"/>
    <col min="19" max="19" width="7" bestFit="1" customWidth="1"/>
    <col min="20" max="20" width="23" bestFit="1" customWidth="1"/>
    <col min="21" max="21" width="35.296875" bestFit="1" customWidth="1"/>
  </cols>
  <sheetData>
    <row r="1" spans="1:3">
      <c r="A1" s="27" t="s">
        <v>0</v>
      </c>
      <c r="B1" t="s">
        <v>1</v>
      </c>
    </row>
    <row r="2" spans="1:3">
      <c r="A2" s="27" t="s">
        <v>2</v>
      </c>
      <c r="B2" t="s">
        <v>1</v>
      </c>
    </row>
    <row r="3" spans="1:3">
      <c r="A3" s="27" t="s">
        <v>3</v>
      </c>
      <c r="B3" t="s">
        <v>1</v>
      </c>
    </row>
    <row r="5" spans="1:3">
      <c r="A5" s="27" t="s">
        <v>4</v>
      </c>
      <c r="B5" t="s">
        <v>5</v>
      </c>
      <c r="C5" t="s">
        <v>6</v>
      </c>
    </row>
    <row r="6" spans="1:3">
      <c r="A6" t="s">
        <v>7</v>
      </c>
      <c r="B6">
        <v>1</v>
      </c>
      <c r="C6" s="1">
        <v>4.8611111111111112E-3</v>
      </c>
    </row>
    <row r="7" spans="1:3">
      <c r="A7" t="s">
        <v>8</v>
      </c>
      <c r="B7">
        <v>4</v>
      </c>
      <c r="C7" s="1">
        <v>1.4583333333333334E-2</v>
      </c>
    </row>
    <row r="8" spans="1:3">
      <c r="A8" t="s">
        <v>9</v>
      </c>
      <c r="B8">
        <v>3</v>
      </c>
      <c r="C8" s="1">
        <v>6.7129629629629622E-3</v>
      </c>
    </row>
    <row r="9" spans="1:3">
      <c r="A9" t="s">
        <v>10</v>
      </c>
      <c r="B9">
        <v>1</v>
      </c>
      <c r="C9" s="1">
        <v>1.5972222222222221E-2</v>
      </c>
    </row>
    <row r="10" spans="1:3">
      <c r="A10" t="s">
        <v>11</v>
      </c>
      <c r="B10">
        <v>1</v>
      </c>
      <c r="C10" s="1">
        <v>5.5555555555555558E-3</v>
      </c>
    </row>
    <row r="11" spans="1:3">
      <c r="A11" t="s">
        <v>12</v>
      </c>
      <c r="B11">
        <v>4</v>
      </c>
      <c r="C11" s="1">
        <v>2.7777777777777779E-3</v>
      </c>
    </row>
    <row r="12" spans="1:3">
      <c r="A12" t="s">
        <v>13</v>
      </c>
      <c r="B12">
        <v>1</v>
      </c>
      <c r="C12" s="1">
        <v>6.2500000000000003E-3</v>
      </c>
    </row>
    <row r="13" spans="1:3">
      <c r="A13" t="s">
        <v>14</v>
      </c>
      <c r="B13">
        <v>15</v>
      </c>
      <c r="C13" s="1">
        <v>8.1481481481481474E-3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workbookViewId="0">
      <pane ySplit="1" topLeftCell="A2" activePane="bottomLeft" state="frozen"/>
      <selection pane="bottomLeft" activeCell="P10" sqref="P10"/>
    </sheetView>
  </sheetViews>
  <sheetFormatPr defaultColWidth="9.09765625" defaultRowHeight="13.8"/>
  <cols>
    <col min="1" max="1" width="18.69921875" bestFit="1" customWidth="1"/>
    <col min="2" max="2" width="10.296875" bestFit="1" customWidth="1"/>
    <col min="3" max="3" width="33" bestFit="1" customWidth="1"/>
    <col min="4" max="4" width="21.8984375" bestFit="1" customWidth="1"/>
    <col min="5" max="5" width="27.3984375" bestFit="1" customWidth="1"/>
    <col min="6" max="6" width="18.3984375" bestFit="1" customWidth="1"/>
    <col min="7" max="7" width="65.3984375" bestFit="1" customWidth="1"/>
    <col min="8" max="8" width="29" bestFit="1" customWidth="1"/>
    <col min="9" max="9" width="26.3984375" bestFit="1" customWidth="1"/>
    <col min="10" max="10" width="11.8984375" hidden="1" customWidth="1"/>
    <col min="11" max="11" width="8.296875" customWidth="1"/>
    <col min="12" max="12" width="11.09765625" bestFit="1" customWidth="1"/>
    <col min="13" max="13" width="5.59765625" bestFit="1" customWidth="1"/>
    <col min="17" max="17" width="22.59765625" bestFit="1" customWidth="1"/>
    <col min="18" max="18" width="21.09765625" bestFit="1" customWidth="1"/>
    <col min="19" max="19" width="26.69921875" customWidth="1"/>
    <col min="20" max="20" width="24.69921875" customWidth="1"/>
    <col min="21" max="21" width="30.8984375" bestFit="1" customWidth="1"/>
    <col min="22" max="22" width="24" bestFit="1" customWidth="1"/>
  </cols>
  <sheetData>
    <row r="1" spans="1:21" ht="15">
      <c r="A1" s="21" t="s">
        <v>15</v>
      </c>
      <c r="B1" s="21" t="s">
        <v>0</v>
      </c>
      <c r="C1" s="21" t="s">
        <v>4</v>
      </c>
      <c r="D1" s="21" t="s">
        <v>16</v>
      </c>
      <c r="E1" s="21" t="s">
        <v>17</v>
      </c>
      <c r="F1" s="21" t="s">
        <v>18</v>
      </c>
      <c r="G1" s="21" t="s">
        <v>3</v>
      </c>
      <c r="H1" s="21" t="s">
        <v>19</v>
      </c>
      <c r="I1" s="21" t="s">
        <v>2</v>
      </c>
      <c r="J1" s="6">
        <f>LARGE(H:H,1)</f>
        <v>3.6111111111111094E-2</v>
      </c>
      <c r="M1" s="11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2" t="s">
        <v>27</v>
      </c>
      <c r="U1" s="16"/>
    </row>
    <row r="2" spans="1:21" ht="15">
      <c r="A2" s="17" t="s">
        <v>28</v>
      </c>
      <c r="B2" s="17" t="s">
        <v>20</v>
      </c>
      <c r="C2" s="17" t="s">
        <v>13</v>
      </c>
      <c r="D2" s="19">
        <v>0.53472222222222221</v>
      </c>
      <c r="E2" s="19">
        <v>0.54097222222222219</v>
      </c>
      <c r="F2" s="17">
        <v>1568846</v>
      </c>
      <c r="G2" s="17" t="s">
        <v>29</v>
      </c>
      <c r="H2" s="19">
        <f>Tabela1[[#This Row],[horario de finalização]]-Tabela1[[#This Row],[Horario de inicio]]</f>
        <v>6.2499999999999778E-3</v>
      </c>
      <c r="I2" s="20">
        <f t="shared" ref="I2:I16" ca="1" si="0">TODAY()</f>
        <v>45651</v>
      </c>
      <c r="J2" s="6">
        <f>SMALL(H:H,1)</f>
        <v>6.9444444444444198E-4</v>
      </c>
      <c r="M2" s="13">
        <f>COUNTIF(B:B,"PF")</f>
        <v>6</v>
      </c>
      <c r="N2" s="14">
        <f>COUNTIF(B:B,"PJ")</f>
        <v>8</v>
      </c>
      <c r="O2" s="14">
        <f>COUNTIF(B:B,"GE")</f>
        <v>1</v>
      </c>
      <c r="P2" s="14">
        <f>COUNTIF(B:B,"GC")</f>
        <v>0</v>
      </c>
      <c r="Q2" s="14">
        <f>MINUTE(J1)</f>
        <v>52</v>
      </c>
      <c r="R2" s="14">
        <f>MINUTE(J2)</f>
        <v>1</v>
      </c>
      <c r="S2" s="15" t="str">
        <f>CONCATENATE(MINUTE(J3), ": ", SECOND(J3))</f>
        <v>11: 44</v>
      </c>
      <c r="T2" s="14">
        <f ca="1">COUNTIF(I:I, TODAY())</f>
        <v>15</v>
      </c>
    </row>
    <row r="3" spans="1:21" ht="15">
      <c r="A3" s="17" t="s">
        <v>30</v>
      </c>
      <c r="B3" s="17" t="s">
        <v>21</v>
      </c>
      <c r="C3" s="17" t="s">
        <v>8</v>
      </c>
      <c r="D3" s="19">
        <v>0.42430555555555555</v>
      </c>
      <c r="E3" s="19">
        <v>0.43402777777777779</v>
      </c>
      <c r="F3" s="17">
        <v>1568664</v>
      </c>
      <c r="G3" s="17" t="s">
        <v>31</v>
      </c>
      <c r="H3" s="19">
        <f>Tabela1[[#This Row],[horario de finalização]]-Tabela1[[#This Row],[Horario de inicio]]</f>
        <v>9.7222222222222432E-3</v>
      </c>
      <c r="I3" s="20">
        <f t="shared" ca="1" si="0"/>
        <v>45651</v>
      </c>
      <c r="J3" s="7">
        <f>AVERAGE(H:H)</f>
        <v>8.1481481481481457E-3</v>
      </c>
    </row>
    <row r="4" spans="1:21" ht="15">
      <c r="A4" s="17" t="s">
        <v>32</v>
      </c>
      <c r="B4" s="17" t="s">
        <v>20</v>
      </c>
      <c r="C4" s="17" t="s">
        <v>10</v>
      </c>
      <c r="D4" s="19">
        <v>0.44374999999999998</v>
      </c>
      <c r="E4" s="19">
        <v>0.4597222222222222</v>
      </c>
      <c r="F4" s="17">
        <v>1568693</v>
      </c>
      <c r="G4" s="17" t="s">
        <v>33</v>
      </c>
      <c r="H4" s="19">
        <f>Tabela1[[#This Row],[horario de finalização]]-Tabela1[[#This Row],[Horario de inicio]]</f>
        <v>1.5972222222222221E-2</v>
      </c>
      <c r="I4" s="20">
        <f t="shared" ca="1" si="0"/>
        <v>45651</v>
      </c>
    </row>
    <row r="5" spans="1:21" ht="16.5" customHeight="1">
      <c r="A5" s="17" t="s">
        <v>34</v>
      </c>
      <c r="B5" s="17" t="s">
        <v>21</v>
      </c>
      <c r="C5" s="17" t="s">
        <v>12</v>
      </c>
      <c r="D5" s="19">
        <v>0.46805555555555556</v>
      </c>
      <c r="E5" s="19">
        <v>0.47291666666666665</v>
      </c>
      <c r="F5" s="17">
        <v>1568728</v>
      </c>
      <c r="G5" s="17" t="s">
        <v>12</v>
      </c>
      <c r="H5" s="19">
        <f>Tabela1[[#This Row],[horario de finalização]]-Tabela1[[#This Row],[Horario de inicio]]</f>
        <v>4.8611111111110938E-3</v>
      </c>
      <c r="I5" s="20">
        <f t="shared" ca="1" si="0"/>
        <v>45651</v>
      </c>
    </row>
    <row r="6" spans="1:21" ht="17.25" customHeight="1">
      <c r="A6" s="17" t="s">
        <v>28</v>
      </c>
      <c r="B6" s="17" t="s">
        <v>20</v>
      </c>
      <c r="C6" s="17" t="s">
        <v>9</v>
      </c>
      <c r="D6" s="19">
        <v>0.48888888888888887</v>
      </c>
      <c r="E6" s="19">
        <v>0.49652777777777779</v>
      </c>
      <c r="F6" s="17">
        <v>1568763</v>
      </c>
      <c r="G6" s="17" t="s">
        <v>29</v>
      </c>
      <c r="H6" s="19">
        <f>Tabela1[[#This Row],[horario de finalização]]-Tabela1[[#This Row],[Horario de inicio]]</f>
        <v>7.6388888888889173E-3</v>
      </c>
      <c r="I6" s="20">
        <f t="shared" ca="1" si="0"/>
        <v>45651</v>
      </c>
    </row>
    <row r="7" spans="1:21" ht="15">
      <c r="A7" s="17" t="s">
        <v>35</v>
      </c>
      <c r="B7" s="17" t="s">
        <v>20</v>
      </c>
      <c r="C7" s="17" t="s">
        <v>9</v>
      </c>
      <c r="D7" s="19">
        <v>0.50208333333333333</v>
      </c>
      <c r="E7" s="19">
        <v>0.5131944444444444</v>
      </c>
      <c r="F7" s="17">
        <v>1568805</v>
      </c>
      <c r="G7" s="17" t="s">
        <v>36</v>
      </c>
      <c r="H7" s="19">
        <f>Tabela1[[#This Row],[horario de finalização]]-Tabela1[[#This Row],[Horario de inicio]]</f>
        <v>1.1111111111111072E-2</v>
      </c>
      <c r="I7" s="20">
        <f t="shared" ca="1" si="0"/>
        <v>45651</v>
      </c>
    </row>
    <row r="8" spans="1:21" ht="14.25" customHeight="1">
      <c r="A8" s="17" t="s">
        <v>37</v>
      </c>
      <c r="B8" s="17" t="s">
        <v>21</v>
      </c>
      <c r="C8" s="17" t="s">
        <v>8</v>
      </c>
      <c r="D8" s="19">
        <v>0.55069444444444449</v>
      </c>
      <c r="E8" s="19">
        <v>0.55833333333333335</v>
      </c>
      <c r="F8" s="17">
        <v>1568857</v>
      </c>
      <c r="G8" s="17" t="s">
        <v>31</v>
      </c>
      <c r="H8" s="19">
        <f>Tabela1[[#This Row],[horario de finalização]]-Tabela1[[#This Row],[Horario de inicio]]</f>
        <v>7.6388888888888618E-3</v>
      </c>
      <c r="I8" s="20">
        <f t="shared" ca="1" si="0"/>
        <v>45651</v>
      </c>
    </row>
    <row r="9" spans="1:21" ht="17.25" customHeight="1">
      <c r="A9" s="17" t="s">
        <v>38</v>
      </c>
      <c r="B9" s="17" t="s">
        <v>20</v>
      </c>
      <c r="C9" s="17" t="s">
        <v>7</v>
      </c>
      <c r="D9" s="19">
        <v>0.60833333333333328</v>
      </c>
      <c r="E9" s="19">
        <v>0.61319444444444449</v>
      </c>
      <c r="F9" s="17">
        <v>1568937</v>
      </c>
      <c r="G9" s="17" t="s">
        <v>39</v>
      </c>
      <c r="H9" s="19">
        <f>Tabela1[[#This Row],[horario de finalização]]-Tabela1[[#This Row],[Horario de inicio]]</f>
        <v>4.8611111111112049E-3</v>
      </c>
      <c r="I9" s="20">
        <f t="shared" ca="1" si="0"/>
        <v>45651</v>
      </c>
    </row>
    <row r="10" spans="1:21" ht="15">
      <c r="A10" s="17" t="s">
        <v>40</v>
      </c>
      <c r="B10" s="17" t="s">
        <v>22</v>
      </c>
      <c r="C10" s="17" t="s">
        <v>12</v>
      </c>
      <c r="D10" s="19">
        <v>0.61597222222222225</v>
      </c>
      <c r="E10" s="19">
        <v>0.61736111111111114</v>
      </c>
      <c r="F10" s="17">
        <v>1568943</v>
      </c>
      <c r="G10" s="17" t="s">
        <v>41</v>
      </c>
      <c r="H10" s="19">
        <f>Tabela1[[#This Row],[horario de finalização]]-Tabela1[[#This Row],[Horario de inicio]]</f>
        <v>1.388888888888884E-3</v>
      </c>
      <c r="I10" s="20">
        <f t="shared" ca="1" si="0"/>
        <v>45651</v>
      </c>
      <c r="P10" s="1"/>
    </row>
    <row r="11" spans="1:21" ht="15">
      <c r="A11" s="17" t="s">
        <v>42</v>
      </c>
      <c r="B11" s="17" t="s">
        <v>21</v>
      </c>
      <c r="C11" s="17" t="s">
        <v>11</v>
      </c>
      <c r="D11" s="19">
        <v>0.61944444444444446</v>
      </c>
      <c r="E11" s="19">
        <v>0.625</v>
      </c>
      <c r="F11" s="17">
        <v>1568950</v>
      </c>
      <c r="G11" s="17" t="s">
        <v>43</v>
      </c>
      <c r="H11" s="19">
        <f>Tabela1[[#This Row],[horario de finalização]]-Tabela1[[#This Row],[Horario de inicio]]</f>
        <v>5.5555555555555358E-3</v>
      </c>
      <c r="I11" s="20">
        <f t="shared" ca="1" si="0"/>
        <v>45651</v>
      </c>
    </row>
    <row r="12" spans="1:21" ht="15">
      <c r="A12" s="17" t="s">
        <v>44</v>
      </c>
      <c r="B12" s="17" t="s">
        <v>21</v>
      </c>
      <c r="C12" s="17" t="s">
        <v>12</v>
      </c>
      <c r="D12" s="19">
        <v>0.63055555555555554</v>
      </c>
      <c r="E12" s="19">
        <v>0.63472222222222219</v>
      </c>
      <c r="F12" s="17">
        <v>1568977</v>
      </c>
      <c r="G12" s="17" t="s">
        <v>12</v>
      </c>
      <c r="H12" s="19">
        <f>Tabela1[[#This Row],[horario de finalização]]-Tabela1[[#This Row],[Horario de inicio]]</f>
        <v>4.1666666666666519E-3</v>
      </c>
      <c r="I12" s="20">
        <f t="shared" ca="1" si="0"/>
        <v>45651</v>
      </c>
    </row>
    <row r="13" spans="1:21" ht="15">
      <c r="A13" s="17" t="s">
        <v>45</v>
      </c>
      <c r="B13" s="17" t="s">
        <v>20</v>
      </c>
      <c r="C13" s="17" t="s">
        <v>9</v>
      </c>
      <c r="D13" s="19">
        <v>0.64444444444444449</v>
      </c>
      <c r="E13" s="19">
        <v>0.64583333333333337</v>
      </c>
      <c r="F13" s="17">
        <v>1569007</v>
      </c>
      <c r="G13" s="17" t="s">
        <v>41</v>
      </c>
      <c r="H13" s="19">
        <f>Tabela1[[#This Row],[horario de finalização]]-Tabela1[[#This Row],[Horario de inicio]]</f>
        <v>1.388888888888884E-3</v>
      </c>
      <c r="I13" s="20">
        <f t="shared" ca="1" si="0"/>
        <v>45651</v>
      </c>
    </row>
    <row r="14" spans="1:21" ht="15">
      <c r="A14" s="17" t="s">
        <v>46</v>
      </c>
      <c r="B14" s="17" t="s">
        <v>21</v>
      </c>
      <c r="C14" s="17" t="s">
        <v>8</v>
      </c>
      <c r="D14" s="19">
        <v>0.67291666666666672</v>
      </c>
      <c r="E14" s="19">
        <v>0.70902777777777781</v>
      </c>
      <c r="F14" s="17">
        <v>1569058</v>
      </c>
      <c r="G14" s="17" t="s">
        <v>47</v>
      </c>
      <c r="H14" s="19">
        <f>Tabela1[[#This Row],[horario de finalização]]-Tabela1[[#This Row],[Horario de inicio]]</f>
        <v>3.6111111111111094E-2</v>
      </c>
      <c r="I14" s="20">
        <f t="shared" ca="1" si="0"/>
        <v>45651</v>
      </c>
    </row>
    <row r="15" spans="1:21" ht="15">
      <c r="A15" s="17" t="s">
        <v>48</v>
      </c>
      <c r="B15" s="17" t="s">
        <v>21</v>
      </c>
      <c r="C15" s="17" t="s">
        <v>12</v>
      </c>
      <c r="D15" s="19">
        <v>0.72499999999999998</v>
      </c>
      <c r="E15" s="19">
        <v>0.72569444444444442</v>
      </c>
      <c r="F15" s="17">
        <v>1569128</v>
      </c>
      <c r="G15" s="17" t="s">
        <v>41</v>
      </c>
      <c r="H15" s="19">
        <f>Tabela1[[#This Row],[horario de finalização]]-Tabela1[[#This Row],[Horario de inicio]]</f>
        <v>6.9444444444444198E-4</v>
      </c>
      <c r="I15" s="20">
        <f t="shared" ca="1" si="0"/>
        <v>45651</v>
      </c>
    </row>
    <row r="16" spans="1:21" ht="15">
      <c r="A16" s="17" t="s">
        <v>49</v>
      </c>
      <c r="B16" s="17" t="s">
        <v>21</v>
      </c>
      <c r="C16" s="17" t="s">
        <v>8</v>
      </c>
      <c r="D16" s="19">
        <v>0.73750000000000004</v>
      </c>
      <c r="E16" s="19">
        <v>0.74236111111111114</v>
      </c>
      <c r="F16" s="26">
        <v>1569141</v>
      </c>
      <c r="G16" s="17" t="s">
        <v>31</v>
      </c>
      <c r="H16" s="19">
        <f>Tabela1[[#This Row],[horario de finalização]]-Tabela1[[#This Row],[Horario de inicio]]</f>
        <v>4.8611111111110938E-3</v>
      </c>
      <c r="I16" s="20">
        <f t="shared" ca="1" si="0"/>
        <v>45651</v>
      </c>
    </row>
    <row r="17" spans="1:13" ht="15">
      <c r="A17" s="17"/>
      <c r="B17" s="17"/>
      <c r="C17" s="17"/>
      <c r="D17" s="19"/>
      <c r="E17" s="19"/>
      <c r="F17" s="25"/>
      <c r="G17" s="17"/>
      <c r="H17" s="19"/>
      <c r="I17" s="20"/>
    </row>
    <row r="18" spans="1:13" ht="15">
      <c r="A18" s="17"/>
      <c r="B18" s="17"/>
      <c r="C18" s="17"/>
      <c r="D18" s="19"/>
      <c r="E18" s="19"/>
      <c r="F18" s="17"/>
      <c r="G18" s="17"/>
      <c r="H18" s="19"/>
      <c r="I18" s="20"/>
    </row>
    <row r="19" spans="1:13" ht="15">
      <c r="A19" s="17"/>
      <c r="B19" s="17"/>
      <c r="C19" s="17"/>
      <c r="D19" s="19"/>
      <c r="E19" s="19"/>
      <c r="F19" s="17"/>
      <c r="G19" s="17"/>
      <c r="H19" s="19"/>
      <c r="I19" s="20"/>
    </row>
    <row r="20" spans="1:13" ht="15">
      <c r="A20" s="17"/>
      <c r="B20" s="17"/>
      <c r="C20" s="17"/>
      <c r="D20" s="19"/>
      <c r="E20" s="19"/>
      <c r="F20" s="17"/>
      <c r="G20" s="17"/>
      <c r="H20" s="19"/>
      <c r="I20" s="20"/>
    </row>
    <row r="21" spans="1:13" ht="15">
      <c r="A21" s="17"/>
      <c r="B21" s="17"/>
      <c r="C21" s="17"/>
      <c r="D21" s="19"/>
      <c r="E21" s="19"/>
      <c r="F21" s="17"/>
      <c r="G21" s="17"/>
      <c r="H21" s="19"/>
      <c r="I21" s="20"/>
    </row>
    <row r="22" spans="1:13" ht="15">
      <c r="A22" s="17"/>
      <c r="B22" s="17"/>
      <c r="C22" s="17"/>
      <c r="D22" s="19"/>
      <c r="E22" s="19"/>
      <c r="F22" s="17"/>
      <c r="G22" s="17"/>
      <c r="H22" s="19"/>
      <c r="I22" s="20"/>
    </row>
    <row r="23" spans="1:13" ht="15.75" customHeight="1">
      <c r="A23" s="17"/>
      <c r="B23" s="17"/>
      <c r="C23" s="17"/>
      <c r="D23" s="19"/>
      <c r="E23" s="19"/>
      <c r="F23" s="17"/>
      <c r="G23" s="17"/>
      <c r="H23" s="19"/>
      <c r="I23" s="20"/>
      <c r="L23" s="8"/>
      <c r="M23" s="8"/>
    </row>
    <row r="24" spans="1:13" ht="15">
      <c r="A24" s="17"/>
      <c r="B24" s="17"/>
      <c r="C24" s="17"/>
      <c r="D24" s="19"/>
      <c r="E24" s="19"/>
      <c r="F24" s="17"/>
      <c r="G24" s="17"/>
      <c r="H24" s="19"/>
      <c r="I24" s="20"/>
    </row>
    <row r="25" spans="1:13" ht="15">
      <c r="A25" s="17"/>
      <c r="B25" s="17"/>
      <c r="C25" s="17"/>
      <c r="D25" s="19"/>
      <c r="E25" s="19"/>
      <c r="F25" s="17"/>
      <c r="G25" s="17"/>
      <c r="H25" s="19"/>
      <c r="I25" s="20"/>
      <c r="L25" s="8"/>
    </row>
    <row r="26" spans="1:13" ht="15">
      <c r="A26" s="17"/>
      <c r="B26" s="17"/>
      <c r="C26" s="17"/>
      <c r="D26" s="19"/>
      <c r="E26" s="19"/>
      <c r="F26" s="17"/>
      <c r="G26" s="17"/>
      <c r="H26" s="19"/>
      <c r="I26" s="20"/>
    </row>
    <row r="27" spans="1:13" ht="15">
      <c r="A27" s="17"/>
      <c r="B27" s="17"/>
      <c r="C27" s="17"/>
      <c r="D27" s="19"/>
      <c r="E27" s="19"/>
      <c r="F27" s="17"/>
      <c r="G27" s="17"/>
      <c r="H27" s="19"/>
      <c r="I27" s="20"/>
    </row>
    <row r="28" spans="1:13" ht="15">
      <c r="A28" s="17"/>
      <c r="B28" s="17"/>
      <c r="C28" s="17"/>
      <c r="D28" s="19"/>
      <c r="E28" s="19"/>
      <c r="F28" s="17"/>
      <c r="G28" s="17"/>
      <c r="H28" s="19"/>
      <c r="I28" s="20"/>
    </row>
    <row r="29" spans="1:13" ht="15">
      <c r="A29" s="17"/>
      <c r="B29" s="17"/>
      <c r="C29" s="17"/>
      <c r="D29" s="19"/>
      <c r="E29" s="19"/>
      <c r="F29" s="17"/>
      <c r="G29" s="17"/>
      <c r="H29" s="19"/>
      <c r="I29" s="20"/>
    </row>
    <row r="30" spans="1:13" ht="15">
      <c r="A30" s="17"/>
      <c r="B30" s="17"/>
      <c r="C30" s="17"/>
      <c r="D30" s="19"/>
      <c r="E30" s="19"/>
      <c r="F30" s="18"/>
      <c r="G30" s="17"/>
      <c r="H30" s="19"/>
      <c r="I30" s="20"/>
      <c r="L30" s="3"/>
    </row>
    <row r="31" spans="1:13" ht="15">
      <c r="A31" s="17"/>
      <c r="B31" s="17"/>
      <c r="C31" s="17"/>
      <c r="D31" s="19"/>
      <c r="E31" s="19"/>
      <c r="F31" s="17"/>
      <c r="G31" s="17"/>
      <c r="H31" s="19"/>
      <c r="I31" s="20"/>
      <c r="L31" s="9"/>
    </row>
    <row r="32" spans="1:13" ht="15">
      <c r="A32" s="17"/>
      <c r="B32" s="17"/>
      <c r="C32" s="17"/>
      <c r="D32" s="19"/>
      <c r="E32" s="19"/>
      <c r="F32" s="17"/>
      <c r="G32" s="17"/>
      <c r="H32" s="19"/>
      <c r="I32" s="20"/>
      <c r="L32" s="8"/>
    </row>
    <row r="33" spans="1:9" ht="15">
      <c r="A33" s="17"/>
      <c r="B33" s="17"/>
      <c r="C33" s="17"/>
      <c r="D33" s="19"/>
      <c r="E33" s="19"/>
      <c r="F33" s="17"/>
      <c r="G33" s="17"/>
      <c r="H33" s="19"/>
      <c r="I33" s="20"/>
    </row>
    <row r="34" spans="1:9" ht="15">
      <c r="A34" s="17"/>
      <c r="B34" s="17"/>
      <c r="C34" s="17"/>
      <c r="D34" s="19"/>
      <c r="E34" s="19"/>
      <c r="F34" s="17"/>
      <c r="G34" s="17"/>
      <c r="H34" s="19"/>
      <c r="I34" s="20"/>
    </row>
    <row r="35" spans="1:9" ht="15">
      <c r="A35" s="17"/>
      <c r="B35" s="17"/>
      <c r="C35" s="17"/>
      <c r="D35" s="19"/>
      <c r="E35" s="19"/>
      <c r="F35" s="17"/>
      <c r="G35" s="17"/>
      <c r="H35" s="19"/>
      <c r="I35" s="20"/>
    </row>
    <row r="36" spans="1:9" ht="15">
      <c r="A36" s="17"/>
      <c r="B36" s="17"/>
      <c r="C36" s="17"/>
      <c r="D36" s="19"/>
      <c r="E36" s="19"/>
      <c r="F36" s="18"/>
      <c r="G36" s="17"/>
      <c r="H36" s="19"/>
      <c r="I36" s="20"/>
    </row>
    <row r="37" spans="1:9" ht="15">
      <c r="A37" s="17"/>
      <c r="B37" s="17"/>
      <c r="C37" s="17"/>
      <c r="D37" s="19"/>
      <c r="E37" s="19"/>
      <c r="F37" s="18"/>
      <c r="G37" s="17"/>
      <c r="H37" s="19"/>
      <c r="I37" s="20"/>
    </row>
    <row r="38" spans="1:9" ht="15">
      <c r="A38" s="17"/>
      <c r="B38" s="17"/>
      <c r="C38" s="17"/>
      <c r="D38" s="19"/>
      <c r="E38" s="19"/>
      <c r="F38" s="17"/>
      <c r="G38" s="18"/>
      <c r="H38" s="19"/>
      <c r="I38" s="20"/>
    </row>
    <row r="39" spans="1:9" ht="15">
      <c r="A39" s="17"/>
      <c r="B39" s="17"/>
      <c r="C39" s="17"/>
      <c r="D39" s="19"/>
      <c r="E39" s="19"/>
      <c r="F39" s="17"/>
      <c r="G39" s="17"/>
      <c r="H39" s="19"/>
      <c r="I39" s="20"/>
    </row>
    <row r="40" spans="1:9" ht="15">
      <c r="A40" s="17"/>
      <c r="B40" s="17"/>
      <c r="C40" s="17"/>
      <c r="D40" s="19"/>
      <c r="E40" s="19"/>
      <c r="F40" s="17"/>
      <c r="G40" s="17"/>
      <c r="H40" s="19"/>
      <c r="I40" s="20"/>
    </row>
    <row r="41" spans="1:9" ht="15">
      <c r="A41" s="17"/>
      <c r="B41" s="17"/>
      <c r="C41" s="17"/>
      <c r="D41" s="19"/>
      <c r="E41" s="19"/>
      <c r="F41" s="17"/>
      <c r="G41" s="17"/>
      <c r="H41" s="19"/>
      <c r="I41" s="20"/>
    </row>
    <row r="42" spans="1:9" ht="15">
      <c r="A42" s="17"/>
      <c r="B42" s="17"/>
      <c r="C42" s="17"/>
      <c r="D42" s="19"/>
      <c r="E42" s="19"/>
      <c r="F42" s="17"/>
      <c r="G42" s="17"/>
      <c r="H42" s="19"/>
      <c r="I42" s="20"/>
    </row>
    <row r="43" spans="1:9" ht="15">
      <c r="A43" s="17"/>
      <c r="B43" s="17"/>
      <c r="C43" s="17"/>
      <c r="D43" s="19"/>
      <c r="E43" s="19"/>
      <c r="F43" s="17"/>
      <c r="G43" s="17"/>
      <c r="H43" s="19"/>
      <c r="I43" s="20"/>
    </row>
    <row r="44" spans="1:9" ht="15">
      <c r="A44" s="17"/>
      <c r="B44" s="17"/>
      <c r="C44" s="17"/>
      <c r="D44" s="19"/>
      <c r="E44" s="19"/>
      <c r="F44" s="17"/>
      <c r="G44" s="17"/>
      <c r="H44" s="19"/>
      <c r="I44" s="20"/>
    </row>
    <row r="45" spans="1:9" ht="15">
      <c r="A45" s="17"/>
      <c r="B45" s="17"/>
      <c r="C45" s="17"/>
      <c r="D45" s="19"/>
      <c r="E45" s="19"/>
      <c r="F45" s="17"/>
      <c r="G45" s="17"/>
      <c r="H45" s="19"/>
      <c r="I45" s="20"/>
    </row>
    <row r="46" spans="1:9" ht="15">
      <c r="A46" s="4"/>
      <c r="D46" s="1"/>
      <c r="E46" s="1"/>
      <c r="F46" s="2"/>
      <c r="H46" s="1"/>
      <c r="I46" s="8"/>
    </row>
    <row r="47" spans="1:9" ht="15">
      <c r="A47" s="4"/>
      <c r="D47" s="1"/>
      <c r="E47" s="1"/>
      <c r="F47" s="2"/>
      <c r="H47" s="1"/>
      <c r="I47" s="8"/>
    </row>
    <row r="48" spans="1:9" ht="15">
      <c r="A48" s="4"/>
      <c r="D48" s="1"/>
      <c r="E48" s="1"/>
      <c r="F48" s="2"/>
      <c r="H48" s="1"/>
      <c r="I48" s="8"/>
    </row>
    <row r="49" spans="1:9" ht="15">
      <c r="A49" s="4"/>
      <c r="D49" s="1"/>
      <c r="E49" s="1"/>
      <c r="F49" s="2"/>
      <c r="H49" s="1"/>
      <c r="I49" s="8"/>
    </row>
    <row r="50" spans="1:9" ht="15">
      <c r="A50" s="4"/>
      <c r="D50" s="1"/>
      <c r="E50" s="1"/>
      <c r="F50" s="3"/>
      <c r="H50" s="1"/>
      <c r="I50" s="8"/>
    </row>
    <row r="51" spans="1:9" ht="15">
      <c r="A51" s="4"/>
      <c r="D51" s="1"/>
      <c r="E51" s="1"/>
      <c r="F51" s="5"/>
      <c r="H51" s="1"/>
      <c r="I51" s="8"/>
    </row>
    <row r="52" spans="1:9" ht="15">
      <c r="A52" s="4"/>
      <c r="D52" s="1"/>
      <c r="E52" s="1"/>
      <c r="F52" s="10"/>
      <c r="H52" s="1"/>
      <c r="I52" s="8"/>
    </row>
    <row r="53" spans="1:9" ht="15">
      <c r="A53" s="4"/>
      <c r="D53" s="1"/>
      <c r="E53" s="1"/>
      <c r="F53" s="2"/>
      <c r="H53" s="1"/>
      <c r="I53" s="8"/>
    </row>
    <row r="54" spans="1:9" ht="15">
      <c r="A54" s="4"/>
      <c r="D54" s="1"/>
      <c r="E54" s="1"/>
      <c r="F54" s="3"/>
      <c r="H54" s="1"/>
      <c r="I54" s="8"/>
    </row>
    <row r="55" spans="1:9" ht="15">
      <c r="A55" s="4"/>
      <c r="D55" s="1"/>
      <c r="E55" s="1"/>
      <c r="F55" s="3"/>
      <c r="H55" s="1"/>
      <c r="I55" s="8"/>
    </row>
    <row r="56" spans="1:9" ht="15">
      <c r="A56" s="4"/>
      <c r="D56" s="1"/>
      <c r="E56" s="1"/>
      <c r="F56" s="2"/>
      <c r="H56" s="1"/>
      <c r="I56" s="8"/>
    </row>
    <row r="57" spans="1:9" ht="15">
      <c r="A57" s="4"/>
      <c r="D57" s="1"/>
      <c r="E57" s="1"/>
      <c r="F57" s="2"/>
      <c r="H57" s="1"/>
      <c r="I57" s="8"/>
    </row>
    <row r="58" spans="1:9" ht="15">
      <c r="A58" s="4"/>
      <c r="D58" s="1"/>
      <c r="E58" s="1"/>
      <c r="F58" s="2"/>
      <c r="H58" s="1"/>
      <c r="I58" s="8"/>
    </row>
    <row r="59" spans="1:9" ht="15">
      <c r="A59" s="4"/>
      <c r="D59" s="1"/>
      <c r="E59" s="1"/>
      <c r="F59" s="2"/>
      <c r="H59" s="1"/>
      <c r="I59" s="8"/>
    </row>
    <row r="60" spans="1:9" ht="15">
      <c r="A60" s="4"/>
      <c r="D60" s="1"/>
      <c r="E60" s="1"/>
      <c r="F60" s="2"/>
      <c r="H60" s="1"/>
      <c r="I60" s="8"/>
    </row>
    <row r="61" spans="1:9" ht="15">
      <c r="A61" s="4"/>
      <c r="D61" s="1"/>
      <c r="E61" s="1"/>
      <c r="F61" s="2"/>
      <c r="H61" s="1"/>
      <c r="I61" s="8"/>
    </row>
    <row r="62" spans="1:9" ht="15">
      <c r="A62" s="4"/>
      <c r="D62" s="1"/>
      <c r="E62" s="1"/>
      <c r="F62" s="2"/>
      <c r="H62" s="1"/>
      <c r="I62" s="8"/>
    </row>
  </sheetData>
  <dataValidations count="1">
    <dataValidation allowBlank="1" showInputMessage="1" showErrorMessage="1" sqref="A2:A16" xr:uid="{F932E9BF-38AF-4B47-AE5D-5F4E90959951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DD0B874-DAFD-4CD4-AFF2-8EAF5842946C}">
          <x14:formula1>
            <xm:f>'Casos e soluções'!$E$2:$E$5</xm:f>
          </x14:formula1>
          <xm:sqref>B2:B16</xm:sqref>
        </x14:dataValidation>
        <x14:dataValidation type="list" allowBlank="1" showInputMessage="1" showErrorMessage="1" xr:uid="{8CE9D42E-B8E1-4400-B9C2-56CC5905F1AE}">
          <x14:formula1>
            <xm:f>'Casos e soluções'!$C$2:$C$29</xm:f>
          </x14:formula1>
          <xm:sqref>G2:G16</xm:sqref>
        </x14:dataValidation>
        <x14:dataValidation type="list" allowBlank="1" showInputMessage="1" showErrorMessage="1" xr:uid="{E2CE4566-656A-45AC-9191-ABAFC4EA3240}">
          <x14:formula1>
            <xm:f>'Casos e soluções'!$A$2:$A$16</xm:f>
          </x14:formula1>
          <xm:sqref>C2:C16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69B-77B3-49D6-A605-E739FB1D4028}">
  <dimension ref="A1:G29"/>
  <sheetViews>
    <sheetView workbookViewId="0">
      <selection activeCell="A17" sqref="A17"/>
    </sheetView>
  </sheetViews>
  <sheetFormatPr defaultRowHeight="13.8"/>
  <cols>
    <col min="1" max="1" width="24" bestFit="1" customWidth="1"/>
    <col min="3" max="3" width="58.8984375" bestFit="1" customWidth="1"/>
  </cols>
  <sheetData>
    <row r="1" spans="1:7">
      <c r="A1" s="23" t="s">
        <v>50</v>
      </c>
      <c r="C1" s="22" t="s">
        <v>51</v>
      </c>
      <c r="E1" s="22" t="s">
        <v>0</v>
      </c>
    </row>
    <row r="2" spans="1:7">
      <c r="A2" t="s">
        <v>52</v>
      </c>
      <c r="C2" t="s">
        <v>53</v>
      </c>
      <c r="E2" t="s">
        <v>20</v>
      </c>
    </row>
    <row r="3" spans="1:7">
      <c r="A3" t="s">
        <v>54</v>
      </c>
      <c r="C3" t="s">
        <v>55</v>
      </c>
      <c r="E3" t="s">
        <v>21</v>
      </c>
    </row>
    <row r="4" spans="1:7">
      <c r="A4" t="s">
        <v>56</v>
      </c>
      <c r="C4" t="s">
        <v>57</v>
      </c>
      <c r="E4" t="s">
        <v>22</v>
      </c>
    </row>
    <row r="5" spans="1:7">
      <c r="A5" t="s">
        <v>58</v>
      </c>
      <c r="C5" t="s">
        <v>59</v>
      </c>
      <c r="E5" t="s">
        <v>23</v>
      </c>
    </row>
    <row r="6" spans="1:7">
      <c r="A6" t="s">
        <v>60</v>
      </c>
      <c r="C6" t="s">
        <v>61</v>
      </c>
      <c r="G6" s="24"/>
    </row>
    <row r="7" spans="1:7">
      <c r="A7" t="s">
        <v>62</v>
      </c>
      <c r="C7" t="s">
        <v>63</v>
      </c>
    </row>
    <row r="8" spans="1:7">
      <c r="A8" t="s">
        <v>64</v>
      </c>
      <c r="C8" t="s">
        <v>65</v>
      </c>
    </row>
    <row r="9" spans="1:7">
      <c r="A9" t="s">
        <v>9</v>
      </c>
      <c r="C9" t="s">
        <v>43</v>
      </c>
    </row>
    <row r="10" spans="1:7">
      <c r="A10" t="s">
        <v>13</v>
      </c>
      <c r="C10" t="s">
        <v>66</v>
      </c>
    </row>
    <row r="11" spans="1:7">
      <c r="A11" t="s">
        <v>67</v>
      </c>
      <c r="C11" t="s">
        <v>68</v>
      </c>
    </row>
    <row r="12" spans="1:7">
      <c r="A12" t="s">
        <v>8</v>
      </c>
      <c r="C12" t="s">
        <v>69</v>
      </c>
    </row>
    <row r="13" spans="1:7">
      <c r="A13" t="s">
        <v>10</v>
      </c>
      <c r="C13" t="s">
        <v>70</v>
      </c>
    </row>
    <row r="14" spans="1:7">
      <c r="A14" t="s">
        <v>12</v>
      </c>
      <c r="C14" t="s">
        <v>71</v>
      </c>
    </row>
    <row r="15" spans="1:7">
      <c r="A15" t="s">
        <v>7</v>
      </c>
      <c r="C15" t="s">
        <v>36</v>
      </c>
    </row>
    <row r="16" spans="1:7">
      <c r="A16" t="s">
        <v>11</v>
      </c>
      <c r="C16" t="s">
        <v>72</v>
      </c>
    </row>
    <row r="17" spans="3:3">
      <c r="C17" t="s">
        <v>73</v>
      </c>
    </row>
    <row r="18" spans="3:3">
      <c r="C18" t="s">
        <v>74</v>
      </c>
    </row>
    <row r="19" spans="3:3">
      <c r="C19" t="s">
        <v>29</v>
      </c>
    </row>
    <row r="20" spans="3:3">
      <c r="C20" t="s">
        <v>75</v>
      </c>
    </row>
    <row r="21" spans="3:3">
      <c r="C21" t="s">
        <v>76</v>
      </c>
    </row>
    <row r="22" spans="3:3">
      <c r="C22" t="s">
        <v>77</v>
      </c>
    </row>
    <row r="23" spans="3:3">
      <c r="C23" t="s">
        <v>31</v>
      </c>
    </row>
    <row r="24" spans="3:3">
      <c r="C24" t="s">
        <v>47</v>
      </c>
    </row>
    <row r="25" spans="3:3">
      <c r="C25" t="s">
        <v>41</v>
      </c>
    </row>
    <row r="26" spans="3:3">
      <c r="C26" t="s">
        <v>12</v>
      </c>
    </row>
    <row r="27" spans="3:3">
      <c r="C27" t="s">
        <v>33</v>
      </c>
    </row>
    <row r="28" spans="3:3">
      <c r="C28" t="s">
        <v>78</v>
      </c>
    </row>
    <row r="29" spans="3:3">
      <c r="C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resumo</vt:lpstr>
      <vt:lpstr>Atendimentos</vt:lpstr>
      <vt:lpstr>Casos e soluções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Kevyn Santos</dc:creator>
  <cp:keywords/>
  <dc:description/>
  <cp:lastModifiedBy>Kevyn Santos</cp:lastModifiedBy>
  <cp:revision/>
  <dcterms:created xsi:type="dcterms:W3CDTF">2024-12-11T13:46:14Z</dcterms:created>
  <dcterms:modified xsi:type="dcterms:W3CDTF">2024-12-26T01:13:59Z</dcterms:modified>
  <cp:category/>
  <cp:contentStatus/>
</cp:coreProperties>
</file>