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yn\Documents\Main_repository\Python\teste\"/>
    </mc:Choice>
  </mc:AlternateContent>
  <xr:revisionPtr revIDLastSave="0" documentId="13_ncr:1_{34802CBE-1E2B-4391-BCCD-5A912F70B40D}" xr6:coauthVersionLast="47" xr6:coauthVersionMax="47" xr10:uidLastSave="{00000000-0000-0000-0000-000000000000}"/>
  <bookViews>
    <workbookView xWindow="-108" yWindow="-108" windowWidth="23256" windowHeight="13176" activeTab="1" xr2:uid="{0AFBF572-1A46-4E4A-8041-A4CE242F5D0A}"/>
  </bookViews>
  <sheets>
    <sheet name="Planilha1" sheetId="1" r:id="rId1"/>
    <sheet name="Resu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E13" i="2" s="1"/>
  <c r="F8" i="2"/>
  <c r="F13" i="2" s="1"/>
  <c r="G8" i="2"/>
  <c r="H8" i="2"/>
  <c r="I8" i="2"/>
  <c r="J8" i="2"/>
  <c r="J13" i="2" s="1"/>
  <c r="K8" i="2"/>
  <c r="L8" i="2"/>
  <c r="M8" i="2"/>
  <c r="C8" i="2"/>
  <c r="C11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M9" i="2"/>
  <c r="L9" i="2"/>
  <c r="K9" i="2"/>
  <c r="J9" i="2"/>
  <c r="I9" i="2"/>
  <c r="H9" i="2"/>
  <c r="G9" i="2"/>
  <c r="F9" i="2"/>
  <c r="E9" i="2"/>
  <c r="D9" i="2"/>
  <c r="C9" i="2"/>
  <c r="L13" i="2"/>
  <c r="K13" i="2"/>
  <c r="E15" i="1"/>
  <c r="E14" i="1"/>
  <c r="E13" i="1"/>
  <c r="H17" i="1"/>
  <c r="H15" i="1"/>
  <c r="H14" i="1"/>
  <c r="B20" i="1"/>
  <c r="BN6" i="1"/>
  <c r="BN5" i="1"/>
  <c r="BN8" i="1" s="1"/>
  <c r="BK6" i="1" s="1"/>
  <c r="BH6" i="1"/>
  <c r="BH5" i="1"/>
  <c r="BH8" i="1" s="1"/>
  <c r="BE6" i="1" s="1"/>
  <c r="BB8" i="1"/>
  <c r="AY6" i="1" s="1"/>
  <c r="BB6" i="1"/>
  <c r="BB5" i="1"/>
  <c r="AV6" i="1"/>
  <c r="AV5" i="1"/>
  <c r="AV8" i="1" s="1"/>
  <c r="AS6" i="1" s="1"/>
  <c r="AP6" i="1"/>
  <c r="AP5" i="1"/>
  <c r="AP8" i="1" s="1"/>
  <c r="AM6" i="1" s="1"/>
  <c r="AJ8" i="1"/>
  <c r="AG6" i="1" s="1"/>
  <c r="AJ6" i="1"/>
  <c r="AJ5" i="1"/>
  <c r="AD6" i="1"/>
  <c r="AD5" i="1"/>
  <c r="AD8" i="1" s="1"/>
  <c r="AA6" i="1" s="1"/>
  <c r="X6" i="1"/>
  <c r="X5" i="1"/>
  <c r="X8" i="1" s="1"/>
  <c r="U6" i="1" s="1"/>
  <c r="R6" i="1"/>
  <c r="R5" i="1"/>
  <c r="R8" i="1" s="1"/>
  <c r="L6" i="1"/>
  <c r="L5" i="1"/>
  <c r="L8" i="1" s="1"/>
  <c r="I6" i="1" s="1"/>
  <c r="B16" i="1"/>
  <c r="B15" i="1"/>
  <c r="B17" i="1" s="1"/>
  <c r="E6" i="1"/>
  <c r="E5" i="1"/>
  <c r="E8" i="1" s="1"/>
  <c r="C13" i="2" l="1"/>
  <c r="C14" i="2" s="1"/>
  <c r="D5" i="2" s="1"/>
  <c r="D13" i="2"/>
  <c r="G13" i="2"/>
  <c r="H13" i="2"/>
  <c r="M13" i="2"/>
  <c r="I13" i="2"/>
  <c r="O6" i="1"/>
  <c r="B6" i="1"/>
  <c r="D14" i="2" l="1"/>
  <c r="E5" i="2" s="1"/>
  <c r="E14" i="2" s="1"/>
  <c r="B5" i="1"/>
  <c r="I3" i="1" s="1"/>
  <c r="F5" i="2" l="1"/>
  <c r="F14" i="2" s="1"/>
  <c r="I5" i="1"/>
  <c r="O3" i="1" s="1"/>
  <c r="O5" i="1" s="1"/>
  <c r="U3" i="1" s="1"/>
  <c r="U5" i="1" s="1"/>
  <c r="AA3" i="1" s="1"/>
  <c r="AA5" i="1" s="1"/>
  <c r="AG3" i="1" s="1"/>
  <c r="AG5" i="1" s="1"/>
  <c r="AM3" i="1" s="1"/>
  <c r="AM5" i="1" s="1"/>
  <c r="AS3" i="1" s="1"/>
  <c r="AS5" i="1" s="1"/>
  <c r="AY3" i="1" s="1"/>
  <c r="AY5" i="1" s="1"/>
  <c r="BE3" i="1" s="1"/>
  <c r="BE5" i="1" s="1"/>
  <c r="BK3" i="1" s="1"/>
  <c r="BK5" i="1" s="1"/>
  <c r="G5" i="2" l="1"/>
  <c r="G14" i="2" s="1"/>
  <c r="H5" i="2" l="1"/>
  <c r="H14" i="2" s="1"/>
  <c r="I5" i="2" l="1"/>
  <c r="I14" i="2" s="1"/>
  <c r="J5" i="2" l="1"/>
  <c r="J14" i="2" s="1"/>
  <c r="K5" i="2" l="1"/>
  <c r="K14" i="2" s="1"/>
  <c r="L5" i="2" l="1"/>
  <c r="L14" i="2" s="1"/>
  <c r="M5" i="2" l="1"/>
  <c r="M14" i="2" s="1"/>
</calcChain>
</file>

<file path=xl/sharedStrings.xml><?xml version="1.0" encoding="utf-8"?>
<sst xmlns="http://schemas.openxmlformats.org/spreadsheetml/2006/main" count="188" uniqueCount="48">
  <si>
    <t>Salario Inicial</t>
  </si>
  <si>
    <t>Salario final</t>
  </si>
  <si>
    <t>computador</t>
  </si>
  <si>
    <t>cartão</t>
  </si>
  <si>
    <t>Gastos totais</t>
  </si>
  <si>
    <t>cigarro</t>
  </si>
  <si>
    <t>Bebida</t>
  </si>
  <si>
    <t>Contas</t>
  </si>
  <si>
    <t>Fevereiro</t>
  </si>
  <si>
    <t>Março</t>
  </si>
  <si>
    <t>Simulação</t>
  </si>
  <si>
    <t>Valor Guardado</t>
  </si>
  <si>
    <t>Total fevereiro</t>
  </si>
  <si>
    <t>Total Março</t>
  </si>
  <si>
    <t>Total Abril</t>
  </si>
  <si>
    <t>Abril</t>
  </si>
  <si>
    <t>Reserva</t>
  </si>
  <si>
    <t>Novo Valor Guardado</t>
  </si>
  <si>
    <t>Total Maio</t>
  </si>
  <si>
    <t>Maio</t>
  </si>
  <si>
    <t>Total Junho</t>
  </si>
  <si>
    <t>Junho</t>
  </si>
  <si>
    <t>Total Julho</t>
  </si>
  <si>
    <t>Julho</t>
  </si>
  <si>
    <t>Total Agosto</t>
  </si>
  <si>
    <t>Agosto</t>
  </si>
  <si>
    <t>Total Setembro</t>
  </si>
  <si>
    <t>Setembro</t>
  </si>
  <si>
    <t>Total outubro</t>
  </si>
  <si>
    <t>outubro</t>
  </si>
  <si>
    <t>Total Novembro</t>
  </si>
  <si>
    <t>Novembro</t>
  </si>
  <si>
    <t>Total Dezembro</t>
  </si>
  <si>
    <t>Dezembro</t>
  </si>
  <si>
    <t>total reserva</t>
  </si>
  <si>
    <t xml:space="preserve"> </t>
  </si>
  <si>
    <t>valor fixo</t>
  </si>
  <si>
    <t>valor final</t>
  </si>
  <si>
    <t>gastos gerais</t>
  </si>
  <si>
    <t>gastos cartão</t>
  </si>
  <si>
    <t>salario</t>
  </si>
  <si>
    <t>Valor guardado</t>
  </si>
  <si>
    <t>Valor guardado final</t>
  </si>
  <si>
    <t>Gastos</t>
  </si>
  <si>
    <t>Outubro</t>
  </si>
  <si>
    <t>Valor Reserva em Dolar</t>
  </si>
  <si>
    <t>cotação</t>
  </si>
  <si>
    <t>Outros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</si>
</sst>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$-409]* #,##0.00_ ;_-[$$-409]* \-#,##0.00\ ;_-[$$-409]* &quot;-&quot;??_ ;_-@_ 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6" fontId="0" fillId="0" borderId="0" xfId="0" applyNumberFormat="1" applyAlignmen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6664B-229E-4067-9447-26AF7E9AE8E5}" name="Tabela1" displayName="Tabela1" ref="B3:M15" totalsRowShown="0">
  <autoFilter ref="B3:M15" xr:uid="{4BC6664B-229E-4067-9447-26AF7E9AE8E5}"/>
  <tableColumns count="12">
    <tableColumn id="1" xr3:uid="{B9CE0D7C-33B1-47DC-BC93-FB365593EF99}" name="Gastos"/>
    <tableColumn id="2" xr3:uid="{9DA92F70-9774-4C0C-8830-06090C8F0843}" name="Fevereiro" dataDxfId="10"/>
    <tableColumn id="3" xr3:uid="{B0FEF6BC-9CC5-4AE6-93F0-16735154A2B7}" name="Março" dataDxfId="9"/>
    <tableColumn id="4" xr3:uid="{AA631C37-D26A-4737-B873-52AD2F7718B4}" name="Abril" dataDxfId="8"/>
    <tableColumn id="5" xr3:uid="{945A988B-A6F3-4F18-A699-B5A1ABE0F396}" name="Maio" dataDxfId="7"/>
    <tableColumn id="6" xr3:uid="{18BCC53B-923F-4E55-ADA0-CA2F89665110}" name="Junho" dataDxfId="6"/>
    <tableColumn id="7" xr3:uid="{1D951A91-C407-44CF-A5B9-2AF0A6A7727C}" name="Julho" dataDxfId="5"/>
    <tableColumn id="8" xr3:uid="{26C767B8-34E7-4D6D-8EE9-A97443C193F8}" name="Agosto" dataDxfId="4"/>
    <tableColumn id="9" xr3:uid="{549F045E-187E-42F3-9866-8FF066B2869E}" name="Setembro" dataDxfId="3"/>
    <tableColumn id="10" xr3:uid="{6B9DCAA7-5B09-4EAE-9FF1-CD93C64E2619}" name="Outubro" dataDxfId="2"/>
    <tableColumn id="11" xr3:uid="{0CA7B763-2472-46E5-80F9-25AE02655387}" name="Novembro" dataDxfId="1"/>
    <tableColumn id="12" xr3:uid="{A1AC2E24-F981-4159-B68A-8B5895A86414}" name="Dezembr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5559-6DCA-4E97-AA40-9068B36402C4}">
  <dimension ref="A1:BN20"/>
  <sheetViews>
    <sheetView topLeftCell="A10" workbookViewId="0">
      <selection activeCell="A23" sqref="A23:K33"/>
    </sheetView>
  </sheetViews>
  <sheetFormatPr defaultRowHeight="14.4" x14ac:dyDescent="0.3"/>
  <cols>
    <col min="1" max="1" width="18.6640625" bestFit="1" customWidth="1"/>
    <col min="4" max="4" width="11.6640625" bestFit="1" customWidth="1"/>
    <col min="5" max="5" width="11" bestFit="1" customWidth="1"/>
    <col min="7" max="7" width="11.6640625" bestFit="1" customWidth="1"/>
    <col min="8" max="8" width="8.88671875" customWidth="1"/>
    <col min="11" max="11" width="11.6640625" bestFit="1" customWidth="1"/>
    <col min="14" max="14" width="18.88671875" bestFit="1" customWidth="1"/>
    <col min="15" max="15" width="10.6640625" bestFit="1" customWidth="1"/>
    <col min="17" max="17" width="11.6640625" bestFit="1" customWidth="1"/>
    <col min="20" max="20" width="18.88671875" bestFit="1" customWidth="1"/>
    <col min="23" max="23" width="11.6640625" bestFit="1" customWidth="1"/>
    <col min="26" max="26" width="18.88671875" bestFit="1" customWidth="1"/>
    <col min="27" max="27" width="8" bestFit="1" customWidth="1"/>
    <col min="29" max="29" width="11.6640625" bestFit="1" customWidth="1"/>
    <col min="30" max="30" width="6" bestFit="1" customWidth="1"/>
    <col min="32" max="32" width="18.88671875" bestFit="1" customWidth="1"/>
    <col min="33" max="33" width="8" bestFit="1" customWidth="1"/>
    <col min="35" max="35" width="11.6640625" bestFit="1" customWidth="1"/>
    <col min="36" max="36" width="6" bestFit="1" customWidth="1"/>
    <col min="38" max="38" width="18.88671875" bestFit="1" customWidth="1"/>
    <col min="39" max="39" width="8" bestFit="1" customWidth="1"/>
    <col min="41" max="41" width="11.6640625" bestFit="1" customWidth="1"/>
    <col min="42" max="42" width="6" bestFit="1" customWidth="1"/>
    <col min="44" max="44" width="18.88671875" bestFit="1" customWidth="1"/>
    <col min="45" max="45" width="8" bestFit="1" customWidth="1"/>
    <col min="47" max="47" width="11.6640625" bestFit="1" customWidth="1"/>
    <col min="48" max="48" width="6" bestFit="1" customWidth="1"/>
    <col min="50" max="50" width="18.88671875" bestFit="1" customWidth="1"/>
    <col min="51" max="51" width="8" bestFit="1" customWidth="1"/>
    <col min="53" max="53" width="11.6640625" bestFit="1" customWidth="1"/>
    <col min="54" max="54" width="6" bestFit="1" customWidth="1"/>
    <col min="56" max="56" width="18.88671875" bestFit="1" customWidth="1"/>
    <col min="57" max="57" width="8" bestFit="1" customWidth="1"/>
    <col min="59" max="59" width="11.6640625" bestFit="1" customWidth="1"/>
    <col min="60" max="60" width="6" bestFit="1" customWidth="1"/>
    <col min="62" max="62" width="18.88671875" bestFit="1" customWidth="1"/>
    <col min="63" max="63" width="8" bestFit="1" customWidth="1"/>
    <col min="65" max="65" width="11.6640625" bestFit="1" customWidth="1"/>
    <col min="66" max="66" width="6" bestFit="1" customWidth="1"/>
  </cols>
  <sheetData>
    <row r="1" spans="1:66" x14ac:dyDescent="0.3">
      <c r="A1" s="7" t="s">
        <v>12</v>
      </c>
      <c r="B1" s="7"/>
      <c r="D1" s="7" t="s">
        <v>8</v>
      </c>
      <c r="E1" s="7"/>
      <c r="H1" s="7" t="s">
        <v>13</v>
      </c>
      <c r="I1" s="7"/>
      <c r="K1" s="7" t="s">
        <v>9</v>
      </c>
      <c r="L1" s="7"/>
      <c r="N1" s="7" t="s">
        <v>14</v>
      </c>
      <c r="O1" s="7"/>
      <c r="Q1" s="7" t="s">
        <v>15</v>
      </c>
      <c r="R1" s="7"/>
      <c r="T1" s="7" t="s">
        <v>18</v>
      </c>
      <c r="U1" s="7"/>
      <c r="W1" s="7" t="s">
        <v>19</v>
      </c>
      <c r="X1" s="7"/>
      <c r="Z1" s="7" t="s">
        <v>20</v>
      </c>
      <c r="AA1" s="7"/>
      <c r="AC1" s="7" t="s">
        <v>21</v>
      </c>
      <c r="AD1" s="7"/>
      <c r="AF1" s="7" t="s">
        <v>22</v>
      </c>
      <c r="AG1" s="7"/>
      <c r="AI1" s="7" t="s">
        <v>23</v>
      </c>
      <c r="AJ1" s="7"/>
      <c r="AL1" s="7" t="s">
        <v>24</v>
      </c>
      <c r="AM1" s="7"/>
      <c r="AO1" s="7" t="s">
        <v>25</v>
      </c>
      <c r="AP1" s="7"/>
      <c r="AR1" s="7" t="s">
        <v>26</v>
      </c>
      <c r="AS1" s="7"/>
      <c r="AU1" s="7" t="s">
        <v>27</v>
      </c>
      <c r="AV1" s="7"/>
      <c r="AX1" s="7" t="s">
        <v>28</v>
      </c>
      <c r="AY1" s="7"/>
      <c r="BA1" s="7" t="s">
        <v>29</v>
      </c>
      <c r="BB1" s="7"/>
      <c r="BD1" s="7" t="s">
        <v>30</v>
      </c>
      <c r="BE1" s="7"/>
      <c r="BG1" s="7" t="s">
        <v>31</v>
      </c>
      <c r="BH1" s="7"/>
      <c r="BJ1" s="7" t="s">
        <v>32</v>
      </c>
      <c r="BK1" s="7"/>
      <c r="BM1" s="7" t="s">
        <v>33</v>
      </c>
      <c r="BN1" s="7"/>
    </row>
    <row r="2" spans="1:66" x14ac:dyDescent="0.3">
      <c r="A2" t="s">
        <v>0</v>
      </c>
      <c r="B2">
        <v>1249.78</v>
      </c>
      <c r="D2" t="s">
        <v>2</v>
      </c>
      <c r="E2">
        <v>255</v>
      </c>
      <c r="H2" t="s">
        <v>0</v>
      </c>
      <c r="I2">
        <v>1249.78</v>
      </c>
      <c r="K2" t="s">
        <v>2</v>
      </c>
      <c r="L2">
        <v>255</v>
      </c>
      <c r="N2" t="s">
        <v>0</v>
      </c>
      <c r="O2">
        <v>1249.78</v>
      </c>
      <c r="Q2" t="s">
        <v>2</v>
      </c>
      <c r="R2">
        <v>255</v>
      </c>
      <c r="T2" t="s">
        <v>0</v>
      </c>
      <c r="U2">
        <v>1249.78</v>
      </c>
      <c r="W2" t="s">
        <v>2</v>
      </c>
      <c r="X2">
        <v>0</v>
      </c>
      <c r="Z2" t="s">
        <v>0</v>
      </c>
      <c r="AA2">
        <v>1249.78</v>
      </c>
      <c r="AC2" t="s">
        <v>2</v>
      </c>
      <c r="AD2">
        <v>0</v>
      </c>
      <c r="AF2" t="s">
        <v>0</v>
      </c>
      <c r="AG2">
        <v>1249.78</v>
      </c>
      <c r="AI2" t="s">
        <v>2</v>
      </c>
      <c r="AJ2">
        <v>0</v>
      </c>
      <c r="AL2" t="s">
        <v>0</v>
      </c>
      <c r="AM2">
        <v>1249.78</v>
      </c>
      <c r="AO2" t="s">
        <v>2</v>
      </c>
      <c r="AP2">
        <v>0</v>
      </c>
      <c r="AR2" t="s">
        <v>0</v>
      </c>
      <c r="AS2">
        <v>1249.78</v>
      </c>
      <c r="AU2" t="s">
        <v>2</v>
      </c>
      <c r="AV2">
        <v>0</v>
      </c>
      <c r="AX2" t="s">
        <v>0</v>
      </c>
      <c r="AY2">
        <v>1249.78</v>
      </c>
      <c r="BA2" t="s">
        <v>2</v>
      </c>
      <c r="BB2">
        <v>0</v>
      </c>
      <c r="BD2" t="s">
        <v>0</v>
      </c>
      <c r="BE2">
        <v>1249.78</v>
      </c>
      <c r="BG2" t="s">
        <v>2</v>
      </c>
      <c r="BH2">
        <v>0</v>
      </c>
      <c r="BJ2" t="s">
        <v>0</v>
      </c>
      <c r="BK2">
        <v>1249.78</v>
      </c>
      <c r="BM2" t="s">
        <v>2</v>
      </c>
      <c r="BN2">
        <v>0</v>
      </c>
    </row>
    <row r="3" spans="1:66" x14ac:dyDescent="0.3">
      <c r="A3" t="s">
        <v>11</v>
      </c>
      <c r="B3">
        <v>766.46</v>
      </c>
      <c r="D3" t="s">
        <v>3</v>
      </c>
      <c r="E3">
        <v>327.56</v>
      </c>
      <c r="H3" t="s">
        <v>11</v>
      </c>
      <c r="I3">
        <f>B5</f>
        <v>1112.68</v>
      </c>
      <c r="K3" t="s">
        <v>3</v>
      </c>
      <c r="L3">
        <v>707.11</v>
      </c>
      <c r="N3" t="s">
        <v>11</v>
      </c>
      <c r="O3">
        <f>I5</f>
        <v>1129.3499999999999</v>
      </c>
      <c r="Q3" t="s">
        <v>3</v>
      </c>
      <c r="R3">
        <v>405</v>
      </c>
      <c r="T3" t="s">
        <v>11</v>
      </c>
      <c r="U3">
        <f>O5</f>
        <v>1398.1299999999999</v>
      </c>
      <c r="W3" t="s">
        <v>3</v>
      </c>
      <c r="X3">
        <v>0</v>
      </c>
      <c r="Z3" t="s">
        <v>11</v>
      </c>
      <c r="AA3">
        <f>U5</f>
        <v>2326.91</v>
      </c>
      <c r="AC3" t="s">
        <v>3</v>
      </c>
      <c r="AD3">
        <v>0</v>
      </c>
      <c r="AF3" t="s">
        <v>11</v>
      </c>
      <c r="AG3">
        <f>AA5</f>
        <v>3255.6899999999996</v>
      </c>
      <c r="AI3" t="s">
        <v>3</v>
      </c>
      <c r="AJ3">
        <v>0</v>
      </c>
      <c r="AL3" t="s">
        <v>11</v>
      </c>
      <c r="AM3">
        <f>AG5</f>
        <v>4184.4699999999993</v>
      </c>
      <c r="AO3" t="s">
        <v>3</v>
      </c>
      <c r="AP3">
        <v>0</v>
      </c>
      <c r="AR3" t="s">
        <v>11</v>
      </c>
      <c r="AS3">
        <f>AM5</f>
        <v>5113.2499999999991</v>
      </c>
      <c r="AU3" t="s">
        <v>3</v>
      </c>
      <c r="AV3">
        <v>0</v>
      </c>
      <c r="AW3" t="s">
        <v>35</v>
      </c>
      <c r="AX3" t="s">
        <v>11</v>
      </c>
      <c r="AY3">
        <f>AS5</f>
        <v>6042.0299999999988</v>
      </c>
      <c r="BA3" t="s">
        <v>3</v>
      </c>
      <c r="BB3">
        <v>0</v>
      </c>
      <c r="BD3" t="s">
        <v>11</v>
      </c>
      <c r="BE3">
        <f>AY5</f>
        <v>6970.8099999999986</v>
      </c>
      <c r="BG3" t="s">
        <v>3</v>
      </c>
      <c r="BH3">
        <v>0</v>
      </c>
      <c r="BJ3" t="s">
        <v>11</v>
      </c>
      <c r="BK3">
        <f>BE5</f>
        <v>7899.5899999999983</v>
      </c>
      <c r="BM3" t="s">
        <v>3</v>
      </c>
      <c r="BN3">
        <v>0</v>
      </c>
    </row>
    <row r="4" spans="1:66" x14ac:dyDescent="0.3">
      <c r="D4" t="s">
        <v>7</v>
      </c>
      <c r="E4">
        <v>122.5</v>
      </c>
      <c r="K4" t="s">
        <v>7</v>
      </c>
      <c r="L4">
        <v>122.5</v>
      </c>
      <c r="Q4" t="s">
        <v>7</v>
      </c>
      <c r="R4">
        <v>122.5</v>
      </c>
      <c r="W4" t="s">
        <v>7</v>
      </c>
      <c r="X4">
        <v>122.5</v>
      </c>
      <c r="AC4" t="s">
        <v>7</v>
      </c>
      <c r="AD4">
        <v>122.5</v>
      </c>
      <c r="AI4" t="s">
        <v>7</v>
      </c>
      <c r="AJ4">
        <v>122.5</v>
      </c>
      <c r="AO4" t="s">
        <v>7</v>
      </c>
      <c r="AP4">
        <v>122.5</v>
      </c>
      <c r="AU4" t="s">
        <v>7</v>
      </c>
      <c r="AV4">
        <v>122.5</v>
      </c>
      <c r="BA4" t="s">
        <v>7</v>
      </c>
      <c r="BB4">
        <v>122.5</v>
      </c>
      <c r="BG4" t="s">
        <v>7</v>
      </c>
      <c r="BH4">
        <v>122.5</v>
      </c>
      <c r="BM4" t="s">
        <v>7</v>
      </c>
      <c r="BN4">
        <v>122.5</v>
      </c>
    </row>
    <row r="5" spans="1:66" x14ac:dyDescent="0.3">
      <c r="A5" t="s">
        <v>17</v>
      </c>
      <c r="B5">
        <f>B3+B6</f>
        <v>1112.68</v>
      </c>
      <c r="D5" t="s">
        <v>5</v>
      </c>
      <c r="E5">
        <f>7.5 * 15</f>
        <v>112.5</v>
      </c>
      <c r="H5" t="s">
        <v>17</v>
      </c>
      <c r="I5">
        <f>I3+I6</f>
        <v>1129.3499999999999</v>
      </c>
      <c r="K5" t="s">
        <v>5</v>
      </c>
      <c r="L5">
        <f>7.5 * 15</f>
        <v>112.5</v>
      </c>
      <c r="N5" t="s">
        <v>17</v>
      </c>
      <c r="O5">
        <f>O3+O6</f>
        <v>1398.1299999999999</v>
      </c>
      <c r="Q5" t="s">
        <v>5</v>
      </c>
      <c r="R5">
        <f>7.5 * 15</f>
        <v>112.5</v>
      </c>
      <c r="T5" t="s">
        <v>17</v>
      </c>
      <c r="U5">
        <f>U3+U6</f>
        <v>2326.91</v>
      </c>
      <c r="W5" t="s">
        <v>5</v>
      </c>
      <c r="X5">
        <f>7.5 * 15</f>
        <v>112.5</v>
      </c>
      <c r="Z5" t="s">
        <v>17</v>
      </c>
      <c r="AA5">
        <f>AA3+AA6</f>
        <v>3255.6899999999996</v>
      </c>
      <c r="AC5" t="s">
        <v>5</v>
      </c>
      <c r="AD5">
        <f>7.5 * 15</f>
        <v>112.5</v>
      </c>
      <c r="AF5" t="s">
        <v>17</v>
      </c>
      <c r="AG5">
        <f>AG3+AG6</f>
        <v>4184.4699999999993</v>
      </c>
      <c r="AI5" t="s">
        <v>5</v>
      </c>
      <c r="AJ5">
        <f>7.5 * 15</f>
        <v>112.5</v>
      </c>
      <c r="AL5" t="s">
        <v>17</v>
      </c>
      <c r="AM5">
        <f>AM3+AM6</f>
        <v>5113.2499999999991</v>
      </c>
      <c r="AO5" t="s">
        <v>5</v>
      </c>
      <c r="AP5">
        <f>7.5 * 15</f>
        <v>112.5</v>
      </c>
      <c r="AR5" t="s">
        <v>17</v>
      </c>
      <c r="AS5">
        <f>AS3+AS6</f>
        <v>6042.0299999999988</v>
      </c>
      <c r="AU5" t="s">
        <v>5</v>
      </c>
      <c r="AV5">
        <f>7.5 * 15</f>
        <v>112.5</v>
      </c>
      <c r="AX5" t="s">
        <v>17</v>
      </c>
      <c r="AY5">
        <f>AY3+AY6</f>
        <v>6970.8099999999986</v>
      </c>
      <c r="BA5" t="s">
        <v>5</v>
      </c>
      <c r="BB5">
        <f>7.5 * 15</f>
        <v>112.5</v>
      </c>
      <c r="BD5" t="s">
        <v>17</v>
      </c>
      <c r="BE5">
        <f>BE3+BE6</f>
        <v>7899.5899999999983</v>
      </c>
      <c r="BG5" t="s">
        <v>5</v>
      </c>
      <c r="BH5">
        <f>7.5 * 15</f>
        <v>112.5</v>
      </c>
      <c r="BJ5" t="s">
        <v>17</v>
      </c>
      <c r="BK5">
        <f>BK3+BK6</f>
        <v>8828.369999999999</v>
      </c>
      <c r="BM5" t="s">
        <v>5</v>
      </c>
      <c r="BN5">
        <f>7.5 * 15</f>
        <v>112.5</v>
      </c>
    </row>
    <row r="6" spans="1:66" x14ac:dyDescent="0.3">
      <c r="A6" t="s">
        <v>1</v>
      </c>
      <c r="B6">
        <f>B2-E8</f>
        <v>346.22</v>
      </c>
      <c r="D6" t="s">
        <v>6</v>
      </c>
      <c r="E6">
        <f xml:space="preserve"> (4.5 *2) *4</f>
        <v>36</v>
      </c>
      <c r="H6" t="s">
        <v>1</v>
      </c>
      <c r="I6">
        <f>I2-L8</f>
        <v>16.669999999999845</v>
      </c>
      <c r="K6" t="s">
        <v>6</v>
      </c>
      <c r="L6">
        <f xml:space="preserve"> (4.5 *2) *4</f>
        <v>36</v>
      </c>
      <c r="N6" t="s">
        <v>1</v>
      </c>
      <c r="O6">
        <f>O2-R8</f>
        <v>268.77999999999997</v>
      </c>
      <c r="Q6" t="s">
        <v>6</v>
      </c>
      <c r="R6">
        <f xml:space="preserve"> (4.5 *2) *4</f>
        <v>36</v>
      </c>
      <c r="T6" t="s">
        <v>1</v>
      </c>
      <c r="U6">
        <f>U2-X8</f>
        <v>928.78</v>
      </c>
      <c r="W6" t="s">
        <v>6</v>
      </c>
      <c r="X6">
        <f xml:space="preserve"> (4.5 *2) *4</f>
        <v>36</v>
      </c>
      <c r="Z6" t="s">
        <v>1</v>
      </c>
      <c r="AA6">
        <f>AA2-AD8</f>
        <v>928.78</v>
      </c>
      <c r="AC6" t="s">
        <v>6</v>
      </c>
      <c r="AD6">
        <f xml:space="preserve"> (4.5 *2) *4</f>
        <v>36</v>
      </c>
      <c r="AF6" t="s">
        <v>1</v>
      </c>
      <c r="AG6">
        <f>AG2-AJ8</f>
        <v>928.78</v>
      </c>
      <c r="AI6" t="s">
        <v>6</v>
      </c>
      <c r="AJ6">
        <f xml:space="preserve"> (4.5 *2) *4</f>
        <v>36</v>
      </c>
      <c r="AL6" t="s">
        <v>1</v>
      </c>
      <c r="AM6">
        <f>AM2-AP8</f>
        <v>928.78</v>
      </c>
      <c r="AO6" t="s">
        <v>6</v>
      </c>
      <c r="AP6">
        <f xml:space="preserve"> (4.5 *2) *4</f>
        <v>36</v>
      </c>
      <c r="AR6" t="s">
        <v>1</v>
      </c>
      <c r="AS6">
        <f>AS2-AV8</f>
        <v>928.78</v>
      </c>
      <c r="AU6" t="s">
        <v>6</v>
      </c>
      <c r="AV6">
        <f xml:space="preserve"> (4.5 *2) *4</f>
        <v>36</v>
      </c>
      <c r="AX6" t="s">
        <v>1</v>
      </c>
      <c r="AY6">
        <f>AY2-BB8</f>
        <v>928.78</v>
      </c>
      <c r="BA6" t="s">
        <v>6</v>
      </c>
      <c r="BB6">
        <f xml:space="preserve"> (4.5 *2) *4</f>
        <v>36</v>
      </c>
      <c r="BD6" t="s">
        <v>1</v>
      </c>
      <c r="BE6">
        <f>BE2-BH8</f>
        <v>928.78</v>
      </c>
      <c r="BG6" t="s">
        <v>6</v>
      </c>
      <c r="BH6">
        <f xml:space="preserve"> (4.5 *2) *4</f>
        <v>36</v>
      </c>
      <c r="BJ6" t="s">
        <v>1</v>
      </c>
      <c r="BK6">
        <f>BK2-BN8</f>
        <v>928.78</v>
      </c>
      <c r="BM6" t="s">
        <v>6</v>
      </c>
      <c r="BN6">
        <f xml:space="preserve"> (4.5 *2) *4</f>
        <v>36</v>
      </c>
    </row>
    <row r="7" spans="1:66" x14ac:dyDescent="0.3">
      <c r="D7" t="s">
        <v>16</v>
      </c>
      <c r="E7">
        <v>50</v>
      </c>
      <c r="K7" t="s">
        <v>16</v>
      </c>
      <c r="L7">
        <v>0</v>
      </c>
      <c r="Q7" t="s">
        <v>16</v>
      </c>
      <c r="R7">
        <v>50</v>
      </c>
      <c r="W7" t="s">
        <v>16</v>
      </c>
      <c r="X7">
        <v>50</v>
      </c>
      <c r="AC7" t="s">
        <v>16</v>
      </c>
      <c r="AD7">
        <v>50</v>
      </c>
      <c r="AI7" t="s">
        <v>16</v>
      </c>
      <c r="AJ7">
        <v>50</v>
      </c>
      <c r="AO7" t="s">
        <v>16</v>
      </c>
      <c r="AP7">
        <v>50</v>
      </c>
      <c r="AU7" t="s">
        <v>16</v>
      </c>
      <c r="AV7">
        <v>50</v>
      </c>
      <c r="BA7" t="s">
        <v>16</v>
      </c>
      <c r="BB7">
        <v>50</v>
      </c>
      <c r="BG7" t="s">
        <v>16</v>
      </c>
      <c r="BH7">
        <v>50</v>
      </c>
      <c r="BM7" t="s">
        <v>16</v>
      </c>
      <c r="BN7">
        <v>50</v>
      </c>
    </row>
    <row r="8" spans="1:66" x14ac:dyDescent="0.3">
      <c r="D8" t="s">
        <v>4</v>
      </c>
      <c r="E8">
        <f>SUM(E2:E7)</f>
        <v>903.56</v>
      </c>
      <c r="K8" t="s">
        <v>4</v>
      </c>
      <c r="L8">
        <f>SUM(L2:L7)</f>
        <v>1233.1100000000001</v>
      </c>
      <c r="Q8" t="s">
        <v>4</v>
      </c>
      <c r="R8">
        <f>SUM(R2:R7)</f>
        <v>981</v>
      </c>
      <c r="W8" t="s">
        <v>4</v>
      </c>
      <c r="X8">
        <f>SUM(X2:X7)</f>
        <v>321</v>
      </c>
      <c r="AC8" t="s">
        <v>4</v>
      </c>
      <c r="AD8">
        <f>SUM(AD2:AD7)</f>
        <v>321</v>
      </c>
      <c r="AI8" t="s">
        <v>4</v>
      </c>
      <c r="AJ8">
        <f>SUM(AJ2:AJ7)</f>
        <v>321</v>
      </c>
      <c r="AO8" t="s">
        <v>4</v>
      </c>
      <c r="AP8">
        <f>SUM(AP2:AP7)</f>
        <v>321</v>
      </c>
      <c r="AU8" t="s">
        <v>4</v>
      </c>
      <c r="AV8">
        <f>SUM(AV2:AV7)</f>
        <v>321</v>
      </c>
      <c r="BA8" t="s">
        <v>4</v>
      </c>
      <c r="BB8">
        <f>SUM(BB2:BB7)</f>
        <v>321</v>
      </c>
      <c r="BG8" t="s">
        <v>4</v>
      </c>
      <c r="BH8">
        <f>SUM(BH2:BH7)</f>
        <v>321</v>
      </c>
      <c r="BM8" t="s">
        <v>4</v>
      </c>
      <c r="BN8">
        <f>SUM(BN2:BN7)</f>
        <v>321</v>
      </c>
    </row>
    <row r="11" spans="1:66" x14ac:dyDescent="0.3">
      <c r="A11" s="7" t="s">
        <v>10</v>
      </c>
      <c r="B11" s="7"/>
    </row>
    <row r="12" spans="1:66" x14ac:dyDescent="0.3">
      <c r="A12" t="s">
        <v>2</v>
      </c>
      <c r="B12">
        <v>255</v>
      </c>
      <c r="D12" s="1" t="s">
        <v>36</v>
      </c>
      <c r="E12" s="1">
        <v>2000</v>
      </c>
      <c r="G12" t="s">
        <v>2</v>
      </c>
      <c r="H12">
        <v>255</v>
      </c>
    </row>
    <row r="13" spans="1:66" x14ac:dyDescent="0.3">
      <c r="A13" t="s">
        <v>3</v>
      </c>
      <c r="B13">
        <v>500</v>
      </c>
      <c r="D13" s="1" t="s">
        <v>38</v>
      </c>
      <c r="E13" s="1">
        <f>H17</f>
        <v>576</v>
      </c>
      <c r="G13" t="s">
        <v>7</v>
      </c>
      <c r="H13">
        <v>122.5</v>
      </c>
    </row>
    <row r="14" spans="1:66" x14ac:dyDescent="0.3">
      <c r="A14" t="s">
        <v>7</v>
      </c>
      <c r="B14">
        <v>122.5</v>
      </c>
      <c r="D14" s="1" t="s">
        <v>39</v>
      </c>
      <c r="E14" s="1">
        <f>H19</f>
        <v>327.56</v>
      </c>
      <c r="G14" t="s">
        <v>5</v>
      </c>
      <c r="H14">
        <f>7.5 * 15</f>
        <v>112.5</v>
      </c>
    </row>
    <row r="15" spans="1:66" x14ac:dyDescent="0.3">
      <c r="A15" t="s">
        <v>5</v>
      </c>
      <c r="B15">
        <f>7.5 * 15</f>
        <v>112.5</v>
      </c>
      <c r="D15" s="1" t="s">
        <v>37</v>
      </c>
      <c r="E15" s="1">
        <f>E12-E13-E14</f>
        <v>1096.44</v>
      </c>
      <c r="G15" t="s">
        <v>6</v>
      </c>
      <c r="H15">
        <f xml:space="preserve"> (4.5 *2) *4</f>
        <v>36</v>
      </c>
    </row>
    <row r="16" spans="1:66" x14ac:dyDescent="0.3">
      <c r="A16" t="s">
        <v>6</v>
      </c>
      <c r="B16">
        <f xml:space="preserve"> (4.5 *2) *4</f>
        <v>36</v>
      </c>
      <c r="G16" t="s">
        <v>16</v>
      </c>
      <c r="H16">
        <v>50</v>
      </c>
    </row>
    <row r="17" spans="1:8" x14ac:dyDescent="0.3">
      <c r="A17" t="s">
        <v>4</v>
      </c>
      <c r="B17">
        <f>SUM(B12:B16)</f>
        <v>1026</v>
      </c>
      <c r="G17" t="s">
        <v>4</v>
      </c>
      <c r="H17">
        <f>SUM(H12:H16)</f>
        <v>576</v>
      </c>
    </row>
    <row r="19" spans="1:8" x14ac:dyDescent="0.3">
      <c r="G19" t="s">
        <v>3</v>
      </c>
      <c r="H19">
        <v>327.56</v>
      </c>
    </row>
    <row r="20" spans="1:8" x14ac:dyDescent="0.3">
      <c r="A20" t="s">
        <v>34</v>
      </c>
      <c r="B20">
        <f xml:space="preserve"> (50 *9) / 5.8</f>
        <v>77.58620689655173</v>
      </c>
    </row>
  </sheetData>
  <scenarios current="0" show="0">
    <scenario name="teste" locked="1" count="1" user="Kevyn Santos" comment="Criado por Kevyn Santos em 09/02/2025">
      <inputCells r="E12" val="1249,78"/>
    </scenario>
  </scenarios>
  <dataConsolidate/>
  <mergeCells count="23">
    <mergeCell ref="BM1:BN1"/>
    <mergeCell ref="AF1:AG1"/>
    <mergeCell ref="AI1:AJ1"/>
    <mergeCell ref="AL1:AM1"/>
    <mergeCell ref="AO1:AP1"/>
    <mergeCell ref="AR1:AS1"/>
    <mergeCell ref="AU1:AV1"/>
    <mergeCell ref="AX1:AY1"/>
    <mergeCell ref="BA1:BB1"/>
    <mergeCell ref="BD1:BE1"/>
    <mergeCell ref="BG1:BH1"/>
    <mergeCell ref="BJ1:BK1"/>
    <mergeCell ref="AC1:AD1"/>
    <mergeCell ref="H1:I1"/>
    <mergeCell ref="A11:B11"/>
    <mergeCell ref="A1:B1"/>
    <mergeCell ref="K1:L1"/>
    <mergeCell ref="N1:O1"/>
    <mergeCell ref="Q1:R1"/>
    <mergeCell ref="D1:E1"/>
    <mergeCell ref="T1:U1"/>
    <mergeCell ref="W1:X1"/>
    <mergeCell ref="Z1:AA1"/>
  </mergeCells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07E4-73CF-4AC3-B835-44DEDA68C7EA}">
  <dimension ref="A3:M16"/>
  <sheetViews>
    <sheetView tabSelected="1" workbookViewId="0">
      <selection activeCell="H19" sqref="H19"/>
    </sheetView>
  </sheetViews>
  <sheetFormatPr defaultRowHeight="14.4" x14ac:dyDescent="0.3"/>
  <cols>
    <col min="2" max="2" width="20.33203125" bestFit="1" customWidth="1"/>
    <col min="3" max="3" width="13.21875" bestFit="1" customWidth="1"/>
    <col min="4" max="4" width="14" bestFit="1" customWidth="1"/>
    <col min="5" max="5" width="13.33203125" bestFit="1" customWidth="1"/>
    <col min="6" max="6" width="17.21875" bestFit="1" customWidth="1"/>
    <col min="7" max="7" width="14.77734375" bestFit="1" customWidth="1"/>
    <col min="8" max="8" width="18" bestFit="1" customWidth="1"/>
    <col min="9" max="9" width="16" bestFit="1" customWidth="1"/>
    <col min="10" max="13" width="17.5546875" bestFit="1" customWidth="1"/>
  </cols>
  <sheetData>
    <row r="3" spans="1:13" x14ac:dyDescent="0.3">
      <c r="B3" t="s">
        <v>43</v>
      </c>
      <c r="C3" s="5" t="s">
        <v>8</v>
      </c>
      <c r="D3" s="6" t="s">
        <v>9</v>
      </c>
      <c r="E3" s="5" t="s">
        <v>15</v>
      </c>
      <c r="F3" s="6" t="s">
        <v>19</v>
      </c>
      <c r="G3" s="5" t="s">
        <v>21</v>
      </c>
      <c r="H3" s="6" t="s">
        <v>23</v>
      </c>
      <c r="I3" s="5" t="s">
        <v>25</v>
      </c>
      <c r="J3" s="6" t="s">
        <v>27</v>
      </c>
      <c r="K3" s="5" t="s">
        <v>44</v>
      </c>
      <c r="L3" s="6" t="s">
        <v>31</v>
      </c>
      <c r="M3" s="6" t="s">
        <v>33</v>
      </c>
    </row>
    <row r="4" spans="1:13" x14ac:dyDescent="0.3">
      <c r="B4" t="s">
        <v>40</v>
      </c>
      <c r="C4" s="2">
        <v>1249.78</v>
      </c>
      <c r="D4" s="2">
        <v>1249.78</v>
      </c>
      <c r="E4" s="2">
        <v>1249.78</v>
      </c>
      <c r="F4" s="2">
        <v>1249.78</v>
      </c>
      <c r="G4" s="2">
        <v>1249.78</v>
      </c>
      <c r="H4" s="2">
        <v>1249.78</v>
      </c>
      <c r="I4" s="2">
        <v>1249.78</v>
      </c>
      <c r="J4" s="2">
        <v>1249.78</v>
      </c>
      <c r="K4" s="2">
        <v>1249.78</v>
      </c>
      <c r="L4" s="2">
        <v>1249.78</v>
      </c>
      <c r="M4" s="2">
        <v>1250.78</v>
      </c>
    </row>
    <row r="5" spans="1:13" x14ac:dyDescent="0.3">
      <c r="B5" t="s">
        <v>41</v>
      </c>
      <c r="C5" s="2">
        <v>766.46</v>
      </c>
      <c r="D5" s="2">
        <f t="shared" ref="D5:M5" si="0">C14</f>
        <v>873.69</v>
      </c>
      <c r="E5" s="2">
        <f t="shared" si="0"/>
        <v>947.8599999999999</v>
      </c>
      <c r="F5" s="2">
        <f t="shared" si="0"/>
        <v>1324.1399999999999</v>
      </c>
      <c r="G5" s="2">
        <f t="shared" si="0"/>
        <v>2360.42</v>
      </c>
      <c r="H5" s="2">
        <f t="shared" si="0"/>
        <v>3396.7</v>
      </c>
      <c r="I5" s="2">
        <f t="shared" si="0"/>
        <v>4432.9799999999996</v>
      </c>
      <c r="J5" s="2">
        <f t="shared" si="0"/>
        <v>5469.2599999999993</v>
      </c>
      <c r="K5" s="2">
        <f t="shared" si="0"/>
        <v>6505.5399999999991</v>
      </c>
      <c r="L5" s="2">
        <f t="shared" si="0"/>
        <v>7541.8199999999988</v>
      </c>
      <c r="M5" s="2">
        <f t="shared" si="0"/>
        <v>8578.0999999999985</v>
      </c>
    </row>
    <row r="6" spans="1:13" x14ac:dyDescent="0.3">
      <c r="B6" t="s">
        <v>2</v>
      </c>
      <c r="C6" s="2">
        <v>255</v>
      </c>
      <c r="D6" s="2">
        <v>255</v>
      </c>
      <c r="E6" s="2">
        <v>255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3">
      <c r="B7" t="s">
        <v>7</v>
      </c>
      <c r="C7" s="2">
        <v>122.5</v>
      </c>
      <c r="D7" s="2">
        <v>122.5</v>
      </c>
      <c r="E7" s="2">
        <v>122.5</v>
      </c>
      <c r="F7" s="2">
        <v>122.5</v>
      </c>
      <c r="G7" s="2">
        <v>122.5</v>
      </c>
      <c r="H7" s="2">
        <v>122.5</v>
      </c>
      <c r="I7" s="2">
        <v>122.5</v>
      </c>
      <c r="J7" s="2">
        <v>122.5</v>
      </c>
      <c r="K7" s="2">
        <v>122.5</v>
      </c>
      <c r="L7" s="2">
        <v>122.5</v>
      </c>
      <c r="M7" s="2">
        <v>122.5</v>
      </c>
    </row>
    <row r="8" spans="1:13" x14ac:dyDescent="0.3">
      <c r="B8" t="s">
        <v>5</v>
      </c>
      <c r="C8" s="2">
        <f>7 * 15</f>
        <v>105</v>
      </c>
      <c r="D8" s="2">
        <f t="shared" ref="D8:M8" si="1">7 * 15</f>
        <v>105</v>
      </c>
      <c r="E8" s="2">
        <f t="shared" si="1"/>
        <v>105</v>
      </c>
      <c r="F8" s="2">
        <f t="shared" si="1"/>
        <v>105</v>
      </c>
      <c r="G8" s="2">
        <f t="shared" si="1"/>
        <v>105</v>
      </c>
      <c r="H8" s="2">
        <f t="shared" si="1"/>
        <v>105</v>
      </c>
      <c r="I8" s="2">
        <f t="shared" si="1"/>
        <v>105</v>
      </c>
      <c r="J8" s="2">
        <f t="shared" si="1"/>
        <v>105</v>
      </c>
      <c r="K8" s="2">
        <f t="shared" si="1"/>
        <v>105</v>
      </c>
      <c r="L8" s="2">
        <f t="shared" si="1"/>
        <v>105</v>
      </c>
      <c r="M8" s="2">
        <f t="shared" si="1"/>
        <v>105</v>
      </c>
    </row>
    <row r="9" spans="1:13" x14ac:dyDescent="0.3">
      <c r="B9" t="s">
        <v>6</v>
      </c>
      <c r="C9" s="2">
        <f t="shared" ref="C9:M9" si="2" xml:space="preserve"> (4.5 *2) *4</f>
        <v>36</v>
      </c>
      <c r="D9" s="2">
        <f t="shared" si="2"/>
        <v>36</v>
      </c>
      <c r="E9" s="2">
        <f t="shared" si="2"/>
        <v>36</v>
      </c>
      <c r="F9" s="2">
        <f t="shared" si="2"/>
        <v>36</v>
      </c>
      <c r="G9" s="2">
        <f t="shared" si="2"/>
        <v>36</v>
      </c>
      <c r="H9" s="2">
        <f t="shared" si="2"/>
        <v>36</v>
      </c>
      <c r="I9" s="2">
        <f t="shared" si="2"/>
        <v>36</v>
      </c>
      <c r="J9" s="2">
        <f t="shared" si="2"/>
        <v>36</v>
      </c>
      <c r="K9" s="2">
        <f t="shared" si="2"/>
        <v>36</v>
      </c>
      <c r="L9" s="2">
        <f t="shared" si="2"/>
        <v>36</v>
      </c>
      <c r="M9" s="2">
        <f t="shared" si="2"/>
        <v>36</v>
      </c>
    </row>
    <row r="10" spans="1:13" x14ac:dyDescent="0.3">
      <c r="B10" t="s">
        <v>3</v>
      </c>
      <c r="C10" s="2">
        <v>327.56</v>
      </c>
      <c r="D10" s="2">
        <v>707.11</v>
      </c>
      <c r="E10" s="2">
        <v>405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">
      <c r="B11" t="s">
        <v>47</v>
      </c>
      <c r="C11" s="4">
        <f>113.47+30.5+8+134.18+4.46+23.46+23.5+8.92</f>
        <v>346.48999999999995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3">
      <c r="B12" t="s">
        <v>16</v>
      </c>
      <c r="C12" s="2">
        <v>50</v>
      </c>
      <c r="D12" s="2">
        <v>50</v>
      </c>
      <c r="E12" s="2">
        <v>50</v>
      </c>
      <c r="F12" s="2">
        <v>50</v>
      </c>
      <c r="G12" s="2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M12" s="2">
        <v>50</v>
      </c>
    </row>
    <row r="13" spans="1:13" x14ac:dyDescent="0.3">
      <c r="B13" t="s">
        <v>1</v>
      </c>
      <c r="C13" s="2">
        <f>C4-SUM(C6:C11)</f>
        <v>57.230000000000018</v>
      </c>
      <c r="D13" s="2">
        <f>D4-SUM(D6:D11)</f>
        <v>24.169999999999845</v>
      </c>
      <c r="E13" s="2">
        <f t="shared" ref="E13:M13" si="3">E4-SUM(E6:E11)</f>
        <v>326.27999999999997</v>
      </c>
      <c r="F13" s="2">
        <f t="shared" si="3"/>
        <v>986.28</v>
      </c>
      <c r="G13" s="2">
        <f t="shared" si="3"/>
        <v>986.28</v>
      </c>
      <c r="H13" s="2">
        <f t="shared" si="3"/>
        <v>986.28</v>
      </c>
      <c r="I13" s="2">
        <f t="shared" si="3"/>
        <v>986.28</v>
      </c>
      <c r="J13" s="2">
        <f t="shared" si="3"/>
        <v>986.28</v>
      </c>
      <c r="K13" s="2">
        <f t="shared" si="3"/>
        <v>986.28</v>
      </c>
      <c r="L13" s="2">
        <f t="shared" si="3"/>
        <v>986.28</v>
      </c>
      <c r="M13" s="2">
        <f t="shared" si="3"/>
        <v>987.28</v>
      </c>
    </row>
    <row r="14" spans="1:13" hidden="1" x14ac:dyDescent="0.3">
      <c r="A14" t="s">
        <v>46</v>
      </c>
      <c r="B14" t="s">
        <v>42</v>
      </c>
      <c r="C14" s="2">
        <f t="shared" ref="C14:M14" si="4">SUM(C5,C12,C13)</f>
        <v>873.69</v>
      </c>
      <c r="D14" s="2">
        <f t="shared" si="4"/>
        <v>947.8599999999999</v>
      </c>
      <c r="E14" s="2">
        <f t="shared" si="4"/>
        <v>1324.1399999999999</v>
      </c>
      <c r="F14" s="2">
        <f t="shared" si="4"/>
        <v>2360.42</v>
      </c>
      <c r="G14" s="2">
        <f t="shared" si="4"/>
        <v>3396.7</v>
      </c>
      <c r="H14" s="2">
        <f t="shared" si="4"/>
        <v>4432.9799999999996</v>
      </c>
      <c r="I14" s="2">
        <f t="shared" si="4"/>
        <v>5469.2599999999993</v>
      </c>
      <c r="J14" s="2">
        <f t="shared" si="4"/>
        <v>6505.5399999999991</v>
      </c>
      <c r="K14" s="2">
        <f t="shared" si="4"/>
        <v>7541.8199999999988</v>
      </c>
      <c r="L14" s="2">
        <f t="shared" si="4"/>
        <v>8578.0999999999985</v>
      </c>
      <c r="M14" s="2">
        <f t="shared" si="4"/>
        <v>9615.3799999999992</v>
      </c>
    </row>
    <row r="15" spans="1:13" hidden="1" x14ac:dyDescent="0.3">
      <c r="A15">
        <v>5.85</v>
      </c>
      <c r="B15" t="s">
        <v>45</v>
      </c>
      <c r="C15" s="3">
        <f>(C12/$A$15)</f>
        <v>8.5470085470085468</v>
      </c>
      <c r="D15" s="3">
        <f>(D12/$A$15) +Tabela1[[#This Row],[Fevereiro]]</f>
        <v>17.094017094017094</v>
      </c>
      <c r="E15" s="3">
        <f>(E12/$A$15) +Tabela1[[#This Row],[Março]]</f>
        <v>25.641025641025642</v>
      </c>
      <c r="F15" s="3">
        <f>(F12/$A$15) +Tabela1[[#This Row],[Abril]]</f>
        <v>34.188034188034187</v>
      </c>
      <c r="G15" s="3">
        <f>(G12/$A$15) +Tabela1[[#This Row],[Maio]]</f>
        <v>42.735042735042732</v>
      </c>
      <c r="H15" s="3">
        <f>(H12/$A$15) +Tabela1[[#This Row],[Junho]]</f>
        <v>51.282051282051277</v>
      </c>
      <c r="I15" s="3">
        <f>(I12/$A$15) +Tabela1[[#This Row],[Julho]]</f>
        <v>59.829059829059823</v>
      </c>
      <c r="J15" s="3">
        <f>(J12/$A$15) +Tabela1[[#This Row],[Agosto]]</f>
        <v>68.376068376068375</v>
      </c>
      <c r="K15" s="3">
        <f>(K12/$A$15) +Tabela1[[#This Row],[Setembro]]</f>
        <v>76.92307692307692</v>
      </c>
      <c r="L15" s="3">
        <f>(L12/$A$15) +Tabela1[[#This Row],[Outubro]]</f>
        <v>85.470085470085465</v>
      </c>
      <c r="M15" s="3">
        <f>(M12/$A$15) +Tabela1[[#This Row],[Novembro]]</f>
        <v>94.01709401709401</v>
      </c>
    </row>
    <row r="16" spans="1:13" x14ac:dyDescent="0.3">
      <c r="C16" s="3"/>
    </row>
  </sheetData>
  <dataConsolidate>
    <dataRefs count="1">
      <dataRef ref="C14:M14" sheet="Resumo"/>
    </dataRefs>
  </dataConsolidate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Santos</dc:creator>
  <cp:lastModifiedBy>Kevyn Santos</cp:lastModifiedBy>
  <dcterms:created xsi:type="dcterms:W3CDTF">2025-02-05T23:05:23Z</dcterms:created>
  <dcterms:modified xsi:type="dcterms:W3CDTF">2025-02-20T00:29:00Z</dcterms:modified>
</cp:coreProperties>
</file>