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ev\Downloads\"/>
    </mc:Choice>
  </mc:AlternateContent>
  <xr:revisionPtr revIDLastSave="0" documentId="13_ncr:1_{09573784-2A61-4E27-B554-F8274D683604}" xr6:coauthVersionLast="47" xr6:coauthVersionMax="47" xr10:uidLastSave="{00000000-0000-0000-0000-000000000000}"/>
  <bookViews>
    <workbookView xWindow="-120" yWindow="-120" windowWidth="29040" windowHeight="15720" xr2:uid="{73FF5031-2E2C-4936-A277-A5B13681E533}"/>
  </bookViews>
  <sheets>
    <sheet name="APP" sheetId="2" r:id="rId1"/>
    <sheet name="FII" sheetId="3" r:id="rId2"/>
  </sheets>
  <externalReferences>
    <externalReference r:id="rId3"/>
  </externalReferences>
  <definedNames>
    <definedName name="investimento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6" i="2" s="1"/>
  <c r="D36" i="2" s="1"/>
  <c r="C28" i="2"/>
  <c r="D28" i="2" s="1"/>
  <c r="C27" i="2"/>
  <c r="D27" i="2" s="1"/>
  <c r="C26" i="2"/>
  <c r="D26" i="2" s="1"/>
  <c r="C25" i="2"/>
  <c r="D25" i="2" s="1"/>
  <c r="C24" i="2"/>
  <c r="D24" i="2" s="1"/>
  <c r="D20" i="2"/>
  <c r="D21" i="2" s="1"/>
  <c r="D14" i="2"/>
  <c r="C35" i="2" l="1"/>
  <c r="D35" i="2" s="1"/>
  <c r="C40" i="2"/>
  <c r="D40" i="2" s="1"/>
  <c r="C39" i="2"/>
  <c r="D39" i="2" s="1"/>
  <c r="C38" i="2"/>
  <c r="D38" i="2" s="1"/>
  <c r="C37" i="2"/>
  <c r="D37" i="2" s="1"/>
  <c r="D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Kevyn Bezerra</author>
  </authors>
  <commentList>
    <comment ref="D12" authorId="0" shapeId="0" xr:uid="{615552C5-4988-4A58-B321-A1EDF197A931}">
      <text>
        <r>
          <rPr>
            <b/>
            <sz val="9"/>
            <color indexed="81"/>
            <rFont val="Segoe UI"/>
            <family val="2"/>
          </rPr>
          <t>Kevyn Bezerra:</t>
        </r>
        <r>
          <rPr>
            <sz val="9"/>
            <color indexed="81"/>
            <rFont val="Segoe UI"/>
            <family val="2"/>
          </rPr>
          <t xml:space="preserve">
inserir seu salário</t>
        </r>
      </text>
    </comment>
    <comment ref="D14" authorId="0" shapeId="0" xr:uid="{49975B7A-DF67-4E80-AD6B-769AB41F6390}">
      <text>
        <r>
          <rPr>
            <b/>
            <sz val="9"/>
            <color indexed="81"/>
            <rFont val="Segoe UI"/>
            <family val="2"/>
          </rPr>
          <t>Padrão 50/30/20</t>
        </r>
        <r>
          <rPr>
            <sz val="9"/>
            <color indexed="81"/>
            <rFont val="Segoe UI"/>
            <family val="2"/>
          </rPr>
          <t xml:space="preserve">
50% Essenciais
30% Laser e estudos
</t>
        </r>
        <r>
          <rPr>
            <u/>
            <sz val="9"/>
            <color indexed="81"/>
            <rFont val="Segoe UI"/>
            <family val="2"/>
          </rPr>
          <t>20% Investimentos</t>
        </r>
      </text>
    </comment>
    <comment ref="D17" authorId="0" shapeId="0" xr:uid="{B506B6D1-20DA-4FF8-9309-99F5B504BC6B}">
      <text>
        <r>
          <rPr>
            <b/>
            <sz val="9"/>
            <color indexed="81"/>
            <rFont val="Segoe UI"/>
            <family val="2"/>
          </rPr>
          <t>Kevyn Bezerra:</t>
        </r>
        <r>
          <rPr>
            <sz val="9"/>
            <color indexed="81"/>
            <rFont val="Segoe UI"/>
            <family val="2"/>
          </rPr>
          <t xml:space="preserve">
Inserir valor</t>
        </r>
      </text>
    </comment>
    <comment ref="D18" authorId="0" shapeId="0" xr:uid="{A3B8D706-5984-4B87-9F93-B721791CB89D}">
      <text>
        <r>
          <rPr>
            <b/>
            <sz val="9"/>
            <color indexed="81"/>
            <rFont val="Segoe UI"/>
            <family val="2"/>
          </rPr>
          <t>Kevyn Bezerra:</t>
        </r>
        <r>
          <rPr>
            <sz val="9"/>
            <color indexed="81"/>
            <rFont val="Segoe UI"/>
            <family val="2"/>
          </rPr>
          <t xml:space="preserve">
inserir ano</t>
        </r>
      </text>
    </comment>
    <comment ref="D19" authorId="0" shapeId="0" xr:uid="{9F83D966-26C7-4D1E-B33C-CEF0DE7FAE18}">
      <text>
        <r>
          <rPr>
            <b/>
            <sz val="9"/>
            <color indexed="81"/>
            <rFont val="Segoe UI"/>
            <family val="2"/>
          </rPr>
          <t>Kevyn Bezerra:</t>
        </r>
        <r>
          <rPr>
            <sz val="9"/>
            <color indexed="81"/>
            <rFont val="Segoe UI"/>
            <family val="2"/>
          </rPr>
          <t xml:space="preserve">
inserir taxa</t>
        </r>
      </text>
    </comment>
  </commentList>
</comments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<sst xmlns="http://schemas.openxmlformats.org/spreadsheetml/2006/main" count="69" uniqueCount="33">
  <si>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</si>
  <si>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</si>
  <si>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</si>
  <si>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de Investimento (20%)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</si>
  <si>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</si>
  <si>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</si>
  <si>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</si>
  <si>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</si>
  <si>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</si>
  <si>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</si>
  <si>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</si>
  <si>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</si>
  <si>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</si>
  <si>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</si>
  <si>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</si>
  <si>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</si>
  <si>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</si>
  <si>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</si>
  <si>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</si>
  <si>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TIPO DE FII</t>
  </si>
  <si>
    <t>%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</si>
  <si>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</si>
  <si>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</si>
  <si>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</si>
  <si>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</si>
  <si>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</si>
  <si>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</si>
  <si>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</si>
  <si>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</si>
  <si>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</si>
  <si>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</t>
  </si>
  <si>
    <t>Agressivo</t>
  </si>
  <si>
    <t>Investido no mês: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</si>
</sst>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CD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0FA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indexed="64"/>
      </right>
      <top/>
      <bottom style="hair">
        <color theme="0" tint="-0.14996795556505021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indent="3"/>
    </xf>
    <xf numFmtId="0" fontId="5" fillId="4" borderId="5" xfId="0" applyFont="1" applyFill="1" applyBorder="1" applyAlignment="1">
      <alignment horizontal="left" indent="3"/>
    </xf>
    <xf numFmtId="164" fontId="6" fillId="0" borderId="6" xfId="1" applyNumberFormat="1" applyFont="1" applyBorder="1" applyAlignment="1">
      <alignment horizontal="center"/>
    </xf>
    <xf numFmtId="0" fontId="5" fillId="4" borderId="7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10" fontId="6" fillId="0" borderId="9" xfId="0" applyNumberFormat="1" applyFont="1" applyBorder="1" applyAlignment="1">
      <alignment horizontal="center"/>
    </xf>
    <xf numFmtId="0" fontId="5" fillId="5" borderId="10" xfId="0" applyFont="1" applyFill="1" applyBorder="1" applyAlignment="1">
      <alignment horizontal="left" indent="3"/>
    </xf>
    <xf numFmtId="0" fontId="5" fillId="5" borderId="11" xfId="0" applyFont="1" applyFill="1" applyBorder="1" applyAlignment="1">
      <alignment horizontal="left" indent="3"/>
    </xf>
    <xf numFmtId="164" fontId="6" fillId="5" borderId="12" xfId="0" applyNumberFormat="1" applyFont="1" applyFill="1" applyBorder="1" applyAlignment="1">
      <alignment horizontal="center"/>
    </xf>
    <xf numFmtId="0" fontId="6" fillId="0" borderId="0" xfId="0" applyFont="1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0" fontId="5" fillId="7" borderId="7" xfId="0" applyFont="1" applyFill="1" applyBorder="1" applyAlignment="1">
      <alignment horizontal="left" indent="3"/>
    </xf>
    <xf numFmtId="0" fontId="5" fillId="7" borderId="8" xfId="0" applyFont="1" applyFill="1" applyBorder="1" applyAlignment="1">
      <alignment horizontal="left" indent="3"/>
    </xf>
    <xf numFmtId="8" fontId="7" fillId="7" borderId="9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left" indent="3"/>
    </xf>
    <xf numFmtId="0" fontId="5" fillId="7" borderId="11" xfId="0" applyFont="1" applyFill="1" applyBorder="1" applyAlignment="1">
      <alignment horizontal="left" indent="3"/>
    </xf>
    <xf numFmtId="8" fontId="7" fillId="7" borderId="12" xfId="0" applyNumberFormat="1" applyFont="1" applyFill="1" applyBorder="1" applyAlignment="1">
      <alignment horizontal="center"/>
    </xf>
    <xf numFmtId="9" fontId="0" fillId="0" borderId="0" xfId="0" applyNumberFormat="1"/>
    <xf numFmtId="0" fontId="8" fillId="6" borderId="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" fillId="0" borderId="0" xfId="0" applyFont="1"/>
    <xf numFmtId="0" fontId="5" fillId="7" borderId="14" xfId="0" applyFont="1" applyFill="1" applyBorder="1" applyAlignment="1">
      <alignment horizontal="left" indent="3"/>
    </xf>
    <xf numFmtId="164" fontId="6" fillId="7" borderId="15" xfId="0" applyNumberFormat="1" applyFont="1" applyFill="1" applyBorder="1" applyAlignment="1">
      <alignment horizontal="center"/>
    </xf>
    <xf numFmtId="164" fontId="6" fillId="8" borderId="16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left" indent="3"/>
    </xf>
    <xf numFmtId="164" fontId="6" fillId="7" borderId="18" xfId="0" applyNumberFormat="1" applyFont="1" applyFill="1" applyBorder="1" applyAlignment="1">
      <alignment horizontal="center"/>
    </xf>
    <xf numFmtId="164" fontId="6" fillId="8" borderId="19" xfId="0" applyNumberFormat="1" applyFont="1" applyFill="1" applyBorder="1" applyAlignment="1">
      <alignment horizontal="center"/>
    </xf>
    <xf numFmtId="0" fontId="5" fillId="7" borderId="20" xfId="0" applyFont="1" applyFill="1" applyBorder="1" applyAlignment="1">
      <alignment horizontal="left" indent="3"/>
    </xf>
    <xf numFmtId="164" fontId="6" fillId="7" borderId="21" xfId="0" applyNumberFormat="1" applyFont="1" applyFill="1" applyBorder="1" applyAlignment="1">
      <alignment horizontal="center"/>
    </xf>
    <xf numFmtId="164" fontId="6" fillId="8" borderId="22" xfId="0" applyNumberFormat="1" applyFont="1" applyFill="1" applyBorder="1" applyAlignment="1">
      <alignment horizontal="center"/>
    </xf>
    <xf numFmtId="164" fontId="7" fillId="4" borderId="0" xfId="1" applyNumberFormat="1" applyFont="1" applyFill="1" applyAlignment="1">
      <alignment horizontal="center"/>
    </xf>
    <xf numFmtId="0" fontId="10" fillId="9" borderId="0" xfId="2" applyFont="1" applyFill="1" applyBorder="1"/>
    <xf numFmtId="0" fontId="10" fillId="10" borderId="0" xfId="2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164" fontId="6" fillId="11" borderId="0" xfId="0" applyNumberFormat="1" applyFont="1" applyFill="1" applyAlignment="1">
      <alignment horizontal="center"/>
    </xf>
    <xf numFmtId="0" fontId="10" fillId="9" borderId="0" xfId="0" applyFont="1" applyFill="1" applyAlignment="1">
      <alignment vertical="center"/>
    </xf>
    <xf numFmtId="9" fontId="10" fillId="9" borderId="0" xfId="0" applyNumberFormat="1" applyFont="1" applyFill="1" applyAlignment="1">
      <alignment horizontal="center"/>
    </xf>
    <xf numFmtId="164" fontId="10" fillId="9" borderId="0" xfId="0" applyNumberFormat="1" applyFont="1" applyFill="1" applyAlignment="1">
      <alignment horizontal="center" vertical="center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10" fillId="9" borderId="0" xfId="0" applyFont="1" applyFill="1" applyAlignment="1">
      <alignment horizontal="left"/>
    </xf>
    <xf numFmtId="9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5-4374-BE06-AF141BF0C1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5-4374-BE06-AF141BF0C1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5-4374-BE06-AF141BF0C1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55-4374-BE06-AF141BF0C1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55-4374-BE06-AF141BF0C1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55-4374-BE06-AF141BF0C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55-4374-BE06-AF141BF0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688521</xdr:colOff>
      <xdr:row>43</xdr:row>
      <xdr:rowOff>40821</xdr:rowOff>
    </xdr:from>
    <xdr:to>
      <xdr:col>5</xdr:col>
      <xdr:colOff>25400</xdr:colOff>
      <xdr:row>55</xdr:row>
      <xdr:rowOff>169182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2E3755-9B1E-4EBE-8F81-AC1CC73A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466726</xdr:colOff>
      <xdr:row>0</xdr:row>
      <xdr:rowOff>152401</xdr:rowOff>
    </xdr:from>
    <xdr:to>
      <xdr:col>6</xdr:col>
      <xdr:colOff>47624</xdr:colOff>
      <xdr:row>6</xdr:row>
      <xdr:rowOff>73538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63C572-92CA-4DD1-AB82-7A810396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52401"/>
          <a:ext cx="6410323" cy="30262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kev\Downloads\a04b81b1-8e35-4e72-aeb9-98aed8ed4403.xlsx" TargetMode="External"/><Relationship Id="rId1" Type="http://schemas.openxmlformats.org/officeDocument/2006/relationships/externalLinkPath" Target="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FII"/>
    </sheetNames>
    <sheetDataSet>
      <sheetData sheetId="0">
        <row r="13">
          <cell r="D13">
            <v>6.0000000000000001E-3</v>
          </cell>
        </row>
        <row r="33">
          <cell r="C33" t="str">
            <v>% Sugerido</v>
          </cell>
        </row>
        <row r="34">
          <cell r="B34" t="str">
            <v>PAPEL</v>
          </cell>
          <cell r="C34">
            <v>0.3</v>
          </cell>
        </row>
        <row r="35">
          <cell r="B35" t="str">
            <v>TIJOLO</v>
          </cell>
          <cell r="C35">
            <v>0.5</v>
          </cell>
        </row>
        <row r="36">
          <cell r="B36" t="str">
            <v>HÍBRIDOS</v>
          </cell>
          <cell r="C36">
            <v>0.1</v>
          </cell>
        </row>
        <row r="37">
          <cell r="B37" t="str">
            <v>FOFs</v>
          </cell>
          <cell r="C37">
            <v>0.1</v>
          </cell>
        </row>
        <row r="38">
          <cell r="B38" t="str">
            <v>DESENVOLVIMENTO</v>
          </cell>
          <cell r="C38">
            <v>0</v>
          </cell>
        </row>
        <row r="39">
          <cell r="B39" t="str">
            <v>HOTELARIAS</v>
          </cell>
          <cell r="C39">
            <v>0</v>
          </cell>
        </row>
      </sheetData>
      <sheetData sheetId="1">
        <row r="2">
          <cell r="A2" t="str">
            <v>CHAVE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4490-5C2A-4272-B49F-F4FBB5664612}">
  <dimension ref="A1:XFD41"/>
  <sheetViews>
    <sheetView showGridLines="0" tabSelected="1" zoomScaleNormal="100" workbookViewId="0">
      <selection activeCell="A14" sqref="A14"/>
    </sheetView>
  </sheetViews>
  <sheetFormatPr defaultColWidth="8.7109375" defaultRowHeight="15" x14ac:dyDescent="0.25"/>
  <cols>
    <col min="1" max="1" width="14.28515625" customWidth="1"/>
    <col min="2" max="2" width="46.85546875" style="13" customWidth="1"/>
    <col min="3" max="3" width="17.42578125" style="13" bestFit="1" customWidth="1"/>
    <col min="4" max="4" width="15" style="13" customWidth="1"/>
    <col min="5" max="5" width="3.5703125" customWidth="1"/>
    <col min="6" max="6" width="5.28515625" customWidth="1"/>
    <col min="7" max="7" width="7.28515625" customWidth="1"/>
    <col min="8" max="8" width="4.28515625" customWidth="1"/>
    <col min="9" max="16383" width="0" hidden="1" customWidth="1"/>
    <col min="16384" max="16384" width="9.28515625" hidden="1" customWidth="1"/>
  </cols>
  <sheetData>
    <row r="1" spans="2:4" ht="40.5" customHeight="1" x14ac:dyDescent="0.25">
      <c r="B1"/>
      <c r="C1"/>
      <c r="D1"/>
    </row>
    <row r="2" spans="2:4" ht="40.5" customHeight="1" x14ac:dyDescent="0.25">
      <c r="B2"/>
      <c r="C2"/>
      <c r="D2"/>
    </row>
    <row r="3" spans="2:4" ht="40.5" customHeight="1" x14ac:dyDescent="0.25">
      <c r="B3"/>
      <c r="C3"/>
      <c r="D3"/>
    </row>
    <row r="4" spans="2:4" ht="40.5" customHeight="1" x14ac:dyDescent="0.25">
      <c r="B4"/>
      <c r="C4"/>
      <c r="D4"/>
    </row>
    <row r="5" spans="2:4" ht="40.5" customHeight="1" x14ac:dyDescent="0.25">
      <c r="B5"/>
      <c r="C5"/>
      <c r="D5"/>
    </row>
    <row r="6" spans="2:4" ht="42" customHeight="1" x14ac:dyDescent="0.25">
      <c r="B6"/>
      <c r="C6"/>
      <c r="D6"/>
    </row>
    <row r="7" spans="2:4" ht="6" customHeight="1" x14ac:dyDescent="0.25">
      <c r="B7"/>
      <c r="C7"/>
      <c r="D7"/>
    </row>
    <row r="8" spans="2:4" ht="12.75" customHeight="1" x14ac:dyDescent="0.25">
      <c r="B8"/>
      <c r="C8"/>
      <c r="D8"/>
    </row>
    <row r="9" spans="2:4" ht="6" customHeight="1" x14ac:dyDescent="0.25">
      <c r="B9"/>
      <c r="C9"/>
      <c r="D9"/>
    </row>
    <row r="10" spans="2:4" ht="6" customHeight="1" thickBot="1" x14ac:dyDescent="0.3">
      <c r="B10"/>
      <c r="C10"/>
      <c r="D10"/>
    </row>
    <row r="11" spans="2:4" ht="30" customHeight="1" x14ac:dyDescent="0.25">
      <c r="B11" s="1" t="s">
        <v>0</v>
      </c>
      <c r="C11" s="2"/>
      <c r="D11" s="3"/>
    </row>
    <row r="12" spans="2:4" ht="15.75" x14ac:dyDescent="0.25">
      <c r="B12" s="4" t="s">
        <v>1</v>
      </c>
      <c r="C12" s="5"/>
      <c r="D12" s="6">
        <v>2000</v>
      </c>
    </row>
    <row r="13" spans="2:4" ht="15.75" x14ac:dyDescent="0.25">
      <c r="B13" s="7" t="s">
        <v>2</v>
      </c>
      <c r="C13" s="8"/>
      <c r="D13" s="9">
        <v>6.0000000000000001E-3</v>
      </c>
    </row>
    <row r="14" spans="2:4" ht="16.5" thickBot="1" x14ac:dyDescent="0.3">
      <c r="B14" s="10" t="s">
        <v>3</v>
      </c>
      <c r="C14" s="11"/>
      <c r="D14" s="12">
        <f>D12*20%</f>
        <v>400</v>
      </c>
    </row>
    <row r="15" spans="2:4" ht="17.25" customHeight="1" thickBot="1" x14ac:dyDescent="0.3"/>
    <row r="16" spans="2:4" ht="28.5" customHeight="1" x14ac:dyDescent="0.25">
      <c r="B16" s="14" t="s">
        <v>4</v>
      </c>
      <c r="C16" s="15"/>
      <c r="D16" s="16"/>
    </row>
    <row r="17" spans="1:6" ht="15.75" x14ac:dyDescent="0.25">
      <c r="B17" s="4" t="s">
        <v>5</v>
      </c>
      <c r="C17" s="5"/>
      <c r="D17" s="17">
        <v>500</v>
      </c>
    </row>
    <row r="18" spans="1:6" ht="15.75" x14ac:dyDescent="0.25">
      <c r="B18" s="7" t="s">
        <v>6</v>
      </c>
      <c r="C18" s="8"/>
      <c r="D18" s="18">
        <v>5</v>
      </c>
    </row>
    <row r="19" spans="1:6" ht="15.75" x14ac:dyDescent="0.25">
      <c r="B19" s="7" t="s">
        <v>7</v>
      </c>
      <c r="C19" s="8"/>
      <c r="D19" s="19">
        <v>1.0789999999999999E-2</v>
      </c>
    </row>
    <row r="20" spans="1:6" ht="15.75" x14ac:dyDescent="0.25">
      <c r="B20" s="20" t="s">
        <v>8</v>
      </c>
      <c r="C20" s="21"/>
      <c r="D20" s="22">
        <f>FV(taxa_mensal,qtd_anos*12,investimento*-1)</f>
        <v>41888.456999243819</v>
      </c>
    </row>
    <row r="21" spans="1:6" ht="16.5" thickBot="1" x14ac:dyDescent="0.3">
      <c r="B21" s="23" t="s">
        <v>9</v>
      </c>
      <c r="C21" s="24"/>
      <c r="D21" s="25">
        <f>patrimonio*rendimento_carteira</f>
        <v>251.33074199546292</v>
      </c>
      <c r="F21" s="26"/>
    </row>
    <row r="22" spans="1:6" ht="15.75" thickBot="1" x14ac:dyDescent="0.3"/>
    <row r="23" spans="1:6" ht="22.5" customHeight="1" x14ac:dyDescent="0.25">
      <c r="B23" s="27" t="s">
        <v>10</v>
      </c>
      <c r="C23" s="28"/>
      <c r="D23" s="29" t="s">
        <v>11</v>
      </c>
    </row>
    <row r="24" spans="1:6" ht="15.75" x14ac:dyDescent="0.25">
      <c r="A24" s="30">
        <v>2</v>
      </c>
      <c r="B24" s="31" t="s">
        <v>12</v>
      </c>
      <c r="C24" s="32">
        <f>FV($D$19,$A24*12,$D$17*-1)</f>
        <v>13613.813648822608</v>
      </c>
      <c r="D24" s="33">
        <f>C24*rendimento_carteira</f>
        <v>81.682881892935654</v>
      </c>
    </row>
    <row r="25" spans="1:6" ht="15.75" x14ac:dyDescent="0.25">
      <c r="A25" s="30">
        <v>5</v>
      </c>
      <c r="B25" s="34" t="s">
        <v>13</v>
      </c>
      <c r="C25" s="35">
        <f>FV($D$19,$A25*12,$D$17*-1)</f>
        <v>41888.456999243819</v>
      </c>
      <c r="D25" s="36">
        <f>C25*rendimento_carteira</f>
        <v>251.33074199546292</v>
      </c>
    </row>
    <row r="26" spans="1:6" ht="15.75" x14ac:dyDescent="0.25">
      <c r="A26" s="30">
        <v>10</v>
      </c>
      <c r="B26" s="34" t="s">
        <v>14</v>
      </c>
      <c r="C26" s="35">
        <f>FV($D$19,$A26*12,$D$17*-1)</f>
        <v>121642.1062650861</v>
      </c>
      <c r="D26" s="36">
        <f>C26*rendimento_carteira</f>
        <v>729.85263759051657</v>
      </c>
    </row>
    <row r="27" spans="1:6" ht="15.75" x14ac:dyDescent="0.25">
      <c r="A27" s="30">
        <v>20</v>
      </c>
      <c r="B27" s="34" t="s">
        <v>15</v>
      </c>
      <c r="C27" s="35">
        <f>FV($D$19,$A27*12,$D$17*-1)</f>
        <v>562599.20004854025</v>
      </c>
      <c r="D27" s="36">
        <f>C27*rendimento_carteira</f>
        <v>3375.5952002912418</v>
      </c>
    </row>
    <row r="28" spans="1:6" ht="16.5" thickBot="1" x14ac:dyDescent="0.3">
      <c r="A28" s="30">
        <v>30</v>
      </c>
      <c r="B28" s="37" t="s">
        <v>16</v>
      </c>
      <c r="C28" s="38">
        <f>FV($D$19,$A28*12,$D$17*-1)</f>
        <v>2161084.8275023573</v>
      </c>
      <c r="D28" s="39">
        <f>C28*rendimento_carteira</f>
        <v>12966.508965014144</v>
      </c>
    </row>
    <row r="31" spans="1:6" x14ac:dyDescent="0.25">
      <c r="C31" s="40"/>
      <c r="D31" s="40"/>
    </row>
    <row r="32" spans="1:6" x14ac:dyDescent="0.25">
      <c r="B32" s="41" t="s">
        <v>17</v>
      </c>
      <c r="C32" s="42" t="s">
        <v>31</v>
      </c>
      <c r="D32" s="42"/>
    </row>
    <row r="34" spans="2:4" x14ac:dyDescent="0.25">
      <c r="B34" s="55" t="s">
        <v>19</v>
      </c>
      <c r="C34" s="43" t="s">
        <v>20</v>
      </c>
      <c r="D34" s="43" t="s">
        <v>21</v>
      </c>
    </row>
    <row r="35" spans="2:4" x14ac:dyDescent="0.25">
      <c r="B35" s="57" t="s">
        <v>22</v>
      </c>
      <c r="C35" s="56">
        <f>VLOOKUP($C$32&amp;"-"&amp;B35,FII!A:D,4,0)</f>
        <v>0.5</v>
      </c>
      <c r="D35" s="44">
        <f>C35*investimento</f>
        <v>250</v>
      </c>
    </row>
    <row r="36" spans="2:4" x14ac:dyDescent="0.25">
      <c r="B36" s="57" t="s">
        <v>23</v>
      </c>
      <c r="C36" s="56">
        <f>VLOOKUP($C$32&amp;"-"&amp;B36,FII!A:D,4,0)</f>
        <v>0.1</v>
      </c>
      <c r="D36" s="44">
        <f>C36*investimento</f>
        <v>50</v>
      </c>
    </row>
    <row r="37" spans="2:4" x14ac:dyDescent="0.25">
      <c r="B37" s="57" t="s">
        <v>24</v>
      </c>
      <c r="C37" s="56">
        <f>VLOOKUP($C$32&amp;"-"&amp;B37,FII!A:D,4,0)</f>
        <v>0.05</v>
      </c>
      <c r="D37" s="44">
        <f>C37*investimento</f>
        <v>25</v>
      </c>
    </row>
    <row r="38" spans="2:4" x14ac:dyDescent="0.25">
      <c r="B38" s="57" t="s">
        <v>25</v>
      </c>
      <c r="C38" s="56">
        <f>VLOOKUP($C$32&amp;"-"&amp;B38,FII!A:D,4,0)</f>
        <v>0.05</v>
      </c>
      <c r="D38" s="44">
        <f>C38*investimento</f>
        <v>25</v>
      </c>
    </row>
    <row r="39" spans="2:4" x14ac:dyDescent="0.25">
      <c r="B39" s="57" t="s">
        <v>26</v>
      </c>
      <c r="C39" s="56">
        <f>VLOOKUP($C$32&amp;"-"&amp;B39,FII!A:D,4,0)</f>
        <v>0.2</v>
      </c>
      <c r="D39" s="44">
        <f>C39*investimento</f>
        <v>100</v>
      </c>
    </row>
    <row r="40" spans="2:4" x14ac:dyDescent="0.25">
      <c r="B40" s="57" t="s">
        <v>27</v>
      </c>
      <c r="C40" s="56">
        <f>VLOOKUP($C$32&amp;"-"&amp;B40,FII!A:D,4,0)</f>
        <v>0.1</v>
      </c>
      <c r="D40" s="44">
        <f>C40*investimento</f>
        <v>50</v>
      </c>
    </row>
    <row r="41" spans="2:4" ht="23.25" customHeight="1" x14ac:dyDescent="0.25">
      <c r="B41" s="45" t="s">
        <v>32</v>
      </c>
      <c r="C41" s="46"/>
      <c r="D41" s="47">
        <f>SUM(D35:D40)</f>
        <v>500</v>
      </c>
    </row>
  </sheetData>
  <mergeCells count="13">
    <mergeCell ref="C32:D32"/>
    <mergeCell ref="B18:C18"/>
    <mergeCell ref="B19:C19"/>
    <mergeCell ref="B20:C20"/>
    <mergeCell ref="B21:C21"/>
    <mergeCell ref="B23:C23"/>
    <mergeCell ref="C31:D31"/>
    <mergeCell ref="B11:D11"/>
    <mergeCell ref="B12:C12"/>
    <mergeCell ref="B13:C13"/>
    <mergeCell ref="B14:C14"/>
    <mergeCell ref="B16:D16"/>
    <mergeCell ref="B17:C17"/>
  </mergeCells>
  <dataValidations count="1">
    <dataValidation type="list" allowBlank="1" showInputMessage="1" showErrorMessage="1" sqref="C32" xr:uid="{68FF1BBB-AF25-4EEF-B938-0F543569418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E8F8-BD76-45EC-9DBE-89B5EA39CF37}">
  <dimension ref="A2:D21"/>
  <sheetViews>
    <sheetView showGridLines="0" zoomScale="115" zoomScaleNormal="115" workbookViewId="0">
      <selection activeCell="E15" sqref="E15"/>
    </sheetView>
  </sheetViews>
  <sheetFormatPr defaultRowHeight="15" x14ac:dyDescent="0.25"/>
  <cols>
    <col min="1" max="1" width="29.140625" customWidth="1"/>
    <col min="2" max="2" width="11.5703125" bestFit="1" customWidth="1"/>
    <col min="3" max="3" width="17.7109375" bestFit="1" customWidth="1"/>
  </cols>
  <sheetData>
    <row r="2" spans="1:4" x14ac:dyDescent="0.25">
      <c r="A2" s="48" t="s">
        <v>28</v>
      </c>
      <c r="B2" s="48" t="s">
        <v>17</v>
      </c>
      <c r="C2" s="49" t="s">
        <v>19</v>
      </c>
      <c r="D2" s="49" t="s">
        <v>29</v>
      </c>
    </row>
    <row r="3" spans="1:4" x14ac:dyDescent="0.25">
      <c r="A3" t="str">
        <f>B3&amp;"-"&amp;C3</f>
        <v>Conservador-PAPEL</v>
      </c>
      <c r="B3" t="s">
        <v>18</v>
      </c>
      <c r="C3" s="50" t="s">
        <v>22</v>
      </c>
      <c r="D3" s="51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s="50" t="s">
        <v>23</v>
      </c>
      <c r="D4" s="51">
        <v>0.5</v>
      </c>
    </row>
    <row r="5" spans="1:4" x14ac:dyDescent="0.25">
      <c r="A5" t="str">
        <f t="shared" si="0"/>
        <v>Conservador-HÍBRIDOS</v>
      </c>
      <c r="B5" t="s">
        <v>18</v>
      </c>
      <c r="C5" s="50" t="s">
        <v>24</v>
      </c>
      <c r="D5" s="51">
        <v>0.1</v>
      </c>
    </row>
    <row r="6" spans="1:4" x14ac:dyDescent="0.25">
      <c r="A6" t="str">
        <f t="shared" si="0"/>
        <v>Conservador-FOFs</v>
      </c>
      <c r="B6" t="s">
        <v>18</v>
      </c>
      <c r="C6" s="50" t="s">
        <v>25</v>
      </c>
      <c r="D6" s="51">
        <v>0.1</v>
      </c>
    </row>
    <row r="7" spans="1:4" x14ac:dyDescent="0.25">
      <c r="A7" t="str">
        <f t="shared" si="0"/>
        <v>Conservador-DESENVOLVIMENTO</v>
      </c>
      <c r="B7" t="s">
        <v>18</v>
      </c>
      <c r="C7" s="50" t="s">
        <v>26</v>
      </c>
      <c r="D7" s="51">
        <v>0</v>
      </c>
    </row>
    <row r="8" spans="1:4" ht="15.75" thickBot="1" x14ac:dyDescent="0.3">
      <c r="A8" s="52" t="str">
        <f t="shared" si="0"/>
        <v>Conservador-HOTELARIAS</v>
      </c>
      <c r="B8" s="52" t="s">
        <v>18</v>
      </c>
      <c r="C8" s="53" t="s">
        <v>27</v>
      </c>
      <c r="D8" s="54">
        <v>0</v>
      </c>
    </row>
    <row r="9" spans="1:4" x14ac:dyDescent="0.25">
      <c r="A9" t="str">
        <f t="shared" si="0"/>
        <v>Moderado-PAPEL</v>
      </c>
      <c r="B9" t="s">
        <v>30</v>
      </c>
      <c r="C9" s="50" t="s">
        <v>22</v>
      </c>
      <c r="D9" s="51">
        <v>0.32</v>
      </c>
    </row>
    <row r="10" spans="1:4" x14ac:dyDescent="0.25">
      <c r="A10" s="58" t="str">
        <f t="shared" si="0"/>
        <v>Moderado-TIJOLO</v>
      </c>
      <c r="B10" s="58" t="s">
        <v>30</v>
      </c>
      <c r="C10" s="59" t="s">
        <v>23</v>
      </c>
      <c r="D10" s="60">
        <v>0.35</v>
      </c>
    </row>
    <row r="11" spans="1:4" x14ac:dyDescent="0.25">
      <c r="A11" t="str">
        <f t="shared" si="0"/>
        <v>Moderado-HÍBRIDOS</v>
      </c>
      <c r="B11" t="s">
        <v>30</v>
      </c>
      <c r="C11" s="50" t="s">
        <v>24</v>
      </c>
      <c r="D11" s="51">
        <v>0.08</v>
      </c>
    </row>
    <row r="12" spans="1:4" x14ac:dyDescent="0.25">
      <c r="A12" t="str">
        <f t="shared" si="0"/>
        <v>Moderado-FOFs</v>
      </c>
      <c r="B12" t="s">
        <v>30</v>
      </c>
      <c r="C12" s="50" t="s">
        <v>25</v>
      </c>
      <c r="D12" s="51">
        <v>0.05</v>
      </c>
    </row>
    <row r="13" spans="1:4" x14ac:dyDescent="0.25">
      <c r="A13" t="str">
        <f t="shared" si="0"/>
        <v>Moderado-DESENVOLVIMENTO</v>
      </c>
      <c r="B13" t="s">
        <v>30</v>
      </c>
      <c r="C13" s="50" t="s">
        <v>26</v>
      </c>
      <c r="D13" s="51">
        <v>0.1</v>
      </c>
    </row>
    <row r="14" spans="1:4" ht="15.75" thickBot="1" x14ac:dyDescent="0.3">
      <c r="A14" s="52" t="str">
        <f t="shared" si="0"/>
        <v>Moderado-HOTELARIAS</v>
      </c>
      <c r="B14" s="52" t="s">
        <v>30</v>
      </c>
      <c r="C14" s="53" t="s">
        <v>27</v>
      </c>
      <c r="D14" s="54">
        <v>0.1</v>
      </c>
    </row>
    <row r="15" spans="1:4" x14ac:dyDescent="0.25">
      <c r="A15" t="str">
        <f t="shared" si="0"/>
        <v>Agressivo-PAPEL</v>
      </c>
      <c r="B15" t="s">
        <v>31</v>
      </c>
      <c r="C15" s="50" t="s">
        <v>22</v>
      </c>
      <c r="D15" s="51">
        <v>0.5</v>
      </c>
    </row>
    <row r="16" spans="1:4" x14ac:dyDescent="0.25">
      <c r="A16" t="str">
        <f t="shared" si="0"/>
        <v>Agressivo-TIJOLO</v>
      </c>
      <c r="B16" t="s">
        <v>31</v>
      </c>
      <c r="C16" s="50" t="s">
        <v>23</v>
      </c>
      <c r="D16" s="51">
        <v>0.1</v>
      </c>
    </row>
    <row r="17" spans="1:4" x14ac:dyDescent="0.25">
      <c r="A17" t="str">
        <f t="shared" si="0"/>
        <v>Agressivo-HÍBRIDOS</v>
      </c>
      <c r="B17" t="s">
        <v>31</v>
      </c>
      <c r="C17" s="50" t="s">
        <v>24</v>
      </c>
      <c r="D17" s="51">
        <v>0.05</v>
      </c>
    </row>
    <row r="18" spans="1:4" x14ac:dyDescent="0.25">
      <c r="A18" t="str">
        <f t="shared" si="0"/>
        <v>Agressivo-FOFs</v>
      </c>
      <c r="B18" t="s">
        <v>31</v>
      </c>
      <c r="C18" s="50" t="s">
        <v>25</v>
      </c>
      <c r="D18" s="51">
        <v>0.05</v>
      </c>
    </row>
    <row r="19" spans="1:4" x14ac:dyDescent="0.25">
      <c r="A19" t="str">
        <f t="shared" si="0"/>
        <v>Agressivo-DESENVOLVIMENTO</v>
      </c>
      <c r="B19" t="s">
        <v>31</v>
      </c>
      <c r="C19" s="50" t="s">
        <v>26</v>
      </c>
      <c r="D19" s="51">
        <v>0.2</v>
      </c>
    </row>
    <row r="20" spans="1:4" x14ac:dyDescent="0.25">
      <c r="A20" t="str">
        <f t="shared" si="0"/>
        <v>Agressivo-HOTELARIAS</v>
      </c>
      <c r="B20" t="s">
        <v>31</v>
      </c>
      <c r="C20" s="50" t="s">
        <v>27</v>
      </c>
      <c r="D20" s="51">
        <v>0.1</v>
      </c>
    </row>
    <row r="21" spans="1:4" x14ac:dyDescent="0.25">
      <c r="D21" s="5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FII</vt:lpstr>
      <vt:lpstr>investimento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Bezerra</dc:creator>
  <cp:lastModifiedBy>Kevyn Bezerra</cp:lastModifiedBy>
  <dcterms:created xsi:type="dcterms:W3CDTF">2025-10-03T20:48:50Z</dcterms:created>
  <dcterms:modified xsi:type="dcterms:W3CDTF">2025-10-03T21:27:50Z</dcterms:modified>
</cp:coreProperties>
</file>