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s\documents\ekpa\parallel_computing_systems\GameOfLife_Serial_OpenMp_Cuda\"/>
    </mc:Choice>
  </mc:AlternateContent>
  <bookViews>
    <workbookView xWindow="930" yWindow="0" windowWidth="16380" windowHeight="8190" tabRatio="991"/>
  </bookViews>
  <sheets>
    <sheet name="Measurements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86" i="1" l="1"/>
  <c r="F86" i="1"/>
  <c r="G76" i="1"/>
  <c r="F76" i="1"/>
  <c r="F21" i="1"/>
  <c r="E21" i="1"/>
  <c r="F11" i="1"/>
  <c r="E11" i="1"/>
  <c r="P89" i="1"/>
  <c r="O89" i="1"/>
  <c r="N89" i="1"/>
  <c r="L89" i="1"/>
  <c r="K89" i="1"/>
  <c r="J89" i="1"/>
  <c r="P88" i="1"/>
  <c r="O88" i="1"/>
  <c r="N88" i="1"/>
  <c r="L88" i="1"/>
  <c r="K88" i="1"/>
  <c r="J88" i="1"/>
  <c r="P87" i="1"/>
  <c r="O87" i="1"/>
  <c r="N87" i="1"/>
  <c r="L87" i="1"/>
  <c r="K87" i="1"/>
  <c r="J87" i="1"/>
  <c r="P86" i="1"/>
  <c r="L86" i="1"/>
  <c r="O80" i="1"/>
  <c r="N80" i="1"/>
  <c r="K80" i="1"/>
  <c r="J80" i="1"/>
  <c r="O79" i="1"/>
  <c r="N79" i="1"/>
  <c r="K79" i="1"/>
  <c r="J79" i="1"/>
  <c r="O78" i="1"/>
  <c r="N78" i="1"/>
  <c r="K78" i="1"/>
  <c r="J78" i="1"/>
  <c r="O77" i="1"/>
  <c r="N77" i="1"/>
  <c r="K77" i="1"/>
  <c r="J77" i="1"/>
  <c r="N26" i="1"/>
  <c r="M26" i="1"/>
  <c r="J26" i="1"/>
  <c r="I26" i="1"/>
  <c r="N25" i="1"/>
  <c r="M25" i="1"/>
  <c r="J25" i="1"/>
  <c r="I25" i="1"/>
  <c r="N24" i="1"/>
  <c r="M24" i="1"/>
  <c r="J24" i="1"/>
  <c r="I24" i="1"/>
  <c r="N23" i="1"/>
  <c r="M23" i="1"/>
  <c r="J23" i="1"/>
  <c r="I23" i="1"/>
  <c r="N22" i="1"/>
  <c r="M22" i="1"/>
  <c r="J22" i="1"/>
  <c r="I22" i="1"/>
  <c r="O21" i="1"/>
  <c r="K21" i="1"/>
  <c r="N15" i="1"/>
  <c r="M15" i="1"/>
  <c r="J15" i="1"/>
  <c r="I15" i="1"/>
  <c r="N14" i="1"/>
  <c r="M14" i="1"/>
  <c r="J14" i="1"/>
  <c r="I14" i="1"/>
  <c r="N13" i="1"/>
  <c r="M13" i="1"/>
  <c r="J13" i="1"/>
  <c r="I13" i="1"/>
  <c r="N12" i="1"/>
  <c r="M12" i="1"/>
  <c r="J12" i="1"/>
  <c r="I12" i="1"/>
</calcChain>
</file>

<file path=xl/sharedStrings.xml><?xml version="1.0" encoding="utf-8"?>
<sst xmlns="http://schemas.openxmlformats.org/spreadsheetml/2006/main" count="137" uniqueCount="31">
  <si>
    <t>128 Rows x 1024 Columns</t>
  </si>
  <si>
    <t>EKPA Cluster</t>
  </si>
  <si>
    <t>Strong Scaling – Amdahl’s Law</t>
  </si>
  <si>
    <t>Wall Time (s)</t>
  </si>
  <si>
    <t>Speedup</t>
  </si>
  <si>
    <t>Efficiency</t>
  </si>
  <si>
    <t>Nodes</t>
  </si>
  <si>
    <t>Processes</t>
  </si>
  <si>
    <t>Serial</t>
  </si>
  <si>
    <t>OpenMP</t>
  </si>
  <si>
    <t>MPI</t>
  </si>
  <si>
    <t>Hybrid</t>
  </si>
  <si>
    <t>-</t>
  </si>
  <si>
    <t>My computer</t>
  </si>
  <si>
    <t>CUDA</t>
  </si>
  <si>
    <t>Weak Scaling - Gustafson’s Law</t>
  </si>
  <si>
    <t>Wall Time (seconds)</t>
  </si>
  <si>
    <t>Element multiplier</t>
  </si>
  <si>
    <t>x1</t>
  </si>
  <si>
    <t>x2</t>
  </si>
  <si>
    <t>x4</t>
  </si>
  <si>
    <t>x8</t>
  </si>
  <si>
    <t>x15</t>
  </si>
  <si>
    <t>A program is scalable if its size can be increased at a rate that the efficiency doesn’t decrease, as the number of computational units are increased.</t>
  </si>
  <si>
    <t>Wrong</t>
  </si>
  <si>
    <t>Weak scaling "spreads" an N-times larger problem throughout N computing units. Gustafson's Law.</t>
  </si>
  <si>
    <t>Strong scaling maintains the size of the input steady, while increasing the amount of CPUs. Amdahl's law.</t>
  </si>
  <si>
    <t>10,000 generations</t>
  </si>
  <si>
    <t>tested with:</t>
  </si>
  <si>
    <t>128 Rows x 1024 Columns for starters</t>
  </si>
  <si>
    <t>x Element multiplier multiplies the size of the input by x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</si>
</sst>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0000CC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99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</fills>
  <borders count="1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EKPA</a:t>
            </a:r>
            <a:r>
              <a:rPr lang="en-US" baseline="0"/>
              <a:t> Cluster Wall Time Measurements - Strong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Measurements!$E$11:$E$15</c:f>
              <c:numCache>
                <c:formatCode>General</c:formatCode>
                <c:ptCount val="5"/>
                <c:pt idx="0">
                  <c:v>112.848518</c:v>
                </c:pt>
                <c:pt idx="1">
                  <c:v>43.525061999999998</c:v>
                </c:pt>
                <c:pt idx="2">
                  <c:v>30.890998</c:v>
                </c:pt>
                <c:pt idx="3">
                  <c:v>15.698518</c:v>
                </c:pt>
                <c:pt idx="4">
                  <c:v>10.330982000000001</c:v>
                </c:pt>
              </c:numCache>
            </c:numRef>
          </c:yVal>
          <c:smooth val="1"/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Measurements!$B$11:$B$15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Measurements!$F$11:$F$15</c:f>
              <c:numCache>
                <c:formatCode>General</c:formatCode>
                <c:ptCount val="5"/>
                <c:pt idx="0">
                  <c:v>132.40782999999999</c:v>
                </c:pt>
                <c:pt idx="1">
                  <c:v>43.886671</c:v>
                </c:pt>
                <c:pt idx="2">
                  <c:v>30.086510000000001</c:v>
                </c:pt>
                <c:pt idx="3">
                  <c:v>16.780473000000001</c:v>
                </c:pt>
                <c:pt idx="4">
                  <c:v>10.678542999999999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5592"/>
        <c:axId val="149435984"/>
      </c:scatterChart>
      <c:valAx>
        <c:axId val="1494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 (1 process per CPU 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984"/>
        <c:crosses val="autoZero"/>
        <c:crossBetween val="midCat"/>
      </c:valAx>
      <c:valAx>
        <c:axId val="149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</a:t>
            </a:r>
            <a:r>
              <a:rPr lang="el-GR"/>
              <a:t> </a:t>
            </a:r>
            <a:r>
              <a:rPr lang="en-US"/>
              <a:t>PC</a:t>
            </a:r>
            <a:r>
              <a:rPr lang="en-US" baseline="0"/>
              <a:t> Walltimes </a:t>
            </a:r>
            <a:r>
              <a:rPr lang="el-GR" baseline="0"/>
              <a:t>- </a:t>
            </a:r>
            <a:r>
              <a:rPr lang="en-US" baseline="0"/>
              <a:t>Strong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Measurements!$B$21:$B$24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Measurements!$E$21:$E$24</c:f>
              <c:numCache>
                <c:formatCode>General</c:formatCode>
                <c:ptCount val="4"/>
                <c:pt idx="0">
                  <c:v>38.502251999999999</c:v>
                </c:pt>
                <c:pt idx="1">
                  <c:v>20.240673000000001</c:v>
                </c:pt>
                <c:pt idx="2">
                  <c:v>10.730781</c:v>
                </c:pt>
                <c:pt idx="3">
                  <c:v>10.587358</c:v>
                </c:pt>
              </c:numCache>
            </c:numRef>
          </c:yVal>
          <c:smooth val="1"/>
        </c:ser>
        <c:ser>
          <c:idx val="1"/>
          <c:order val="1"/>
          <c:tx>
            <c:v>Hybrid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Measurements!$B$21:$B$24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Measurements!$F$21:$F$24</c:f>
              <c:numCache>
                <c:formatCode>General</c:formatCode>
                <c:ptCount val="4"/>
                <c:pt idx="0">
                  <c:v>53.372112000000001</c:v>
                </c:pt>
                <c:pt idx="1">
                  <c:v>20.488845000000001</c:v>
                </c:pt>
                <c:pt idx="2">
                  <c:v>10.8302</c:v>
                </c:pt>
                <c:pt idx="3">
                  <c:v>10.141277000000001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2848"/>
        <c:axId val="149429712"/>
      </c:scatterChart>
      <c:valAx>
        <c:axId val="1494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r>
                  <a:rPr lang="en-US" baseline="0"/>
                  <a:t> (1 process per CPU core)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9712"/>
        <c:crosses val="autoZero"/>
        <c:crossBetween val="midCat"/>
      </c:valAx>
      <c:valAx>
        <c:axId val="1494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EKPA Cluster Walltimes - 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Measurements!$B$76:$B$79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Measurements!$F$76:$F$79</c:f>
              <c:numCache>
                <c:formatCode>General</c:formatCode>
                <c:ptCount val="4"/>
                <c:pt idx="0">
                  <c:v>112.848518</c:v>
                </c:pt>
                <c:pt idx="1">
                  <c:v>87.885474000000002</c:v>
                </c:pt>
                <c:pt idx="2">
                  <c:v>128.91122799999999</c:v>
                </c:pt>
                <c:pt idx="3">
                  <c:v>197.39635799999999</c:v>
                </c:pt>
              </c:numCache>
            </c:numRef>
          </c:yVal>
          <c:smooth val="1"/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Measurements!$B$76:$B$79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Measurements!$G$76:$G$79</c:f>
              <c:numCache>
                <c:formatCode>General</c:formatCode>
                <c:ptCount val="4"/>
                <c:pt idx="0">
                  <c:v>132.40782999999999</c:v>
                </c:pt>
                <c:pt idx="1">
                  <c:v>88.489621</c:v>
                </c:pt>
                <c:pt idx="2">
                  <c:v>132.16927699999999</c:v>
                </c:pt>
                <c:pt idx="3">
                  <c:v>205.42477400000001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0888"/>
        <c:axId val="149431280"/>
      </c:scatterChart>
      <c:valAx>
        <c:axId val="1494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 (1 process per CPU 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280"/>
        <c:crosses val="autoZero"/>
        <c:crossBetween val="midCat"/>
      </c:valAx>
      <c:valAx>
        <c:axId val="149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</a:t>
            </a:r>
            <a:r>
              <a:rPr lang="el-GR" baseline="0"/>
              <a:t> </a:t>
            </a:r>
            <a:r>
              <a:rPr lang="en-US"/>
              <a:t>PC Walltimes </a:t>
            </a:r>
            <a:r>
              <a:rPr lang="el-GR"/>
              <a:t>- </a:t>
            </a:r>
            <a:r>
              <a:rPr lang="en-US"/>
              <a:t>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Measurements!$B$86:$B$89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Measurements!$F$86:$F$89</c:f>
              <c:numCache>
                <c:formatCode>General</c:formatCode>
                <c:ptCount val="4"/>
                <c:pt idx="0">
                  <c:v>38.502251999999999</c:v>
                </c:pt>
                <c:pt idx="1">
                  <c:v>48.353290999999999</c:v>
                </c:pt>
                <c:pt idx="2">
                  <c:v>50.905620999999996</c:v>
                </c:pt>
                <c:pt idx="3">
                  <c:v>101.127133</c:v>
                </c:pt>
              </c:numCache>
            </c:numRef>
          </c:yVal>
          <c:smooth val="1"/>
        </c:ser>
        <c:ser>
          <c:idx val="1"/>
          <c:order val="1"/>
          <c:tx>
            <c:v>Hybrid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Measurements!$B$86:$B$89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Measurements!$G$86:$G$89</c:f>
              <c:numCache>
                <c:formatCode>General</c:formatCode>
                <c:ptCount val="4"/>
                <c:pt idx="0">
                  <c:v>53.372112000000001</c:v>
                </c:pt>
                <c:pt idx="1">
                  <c:v>48.811993999999999</c:v>
                </c:pt>
                <c:pt idx="2">
                  <c:v>158.808908</c:v>
                </c:pt>
                <c:pt idx="3">
                  <c:v>419.660886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2064"/>
        <c:axId val="149433632"/>
      </c:scatterChart>
      <c:valAx>
        <c:axId val="1494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 (1 process per CPU 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2"/>
        <c:crosses val="autoZero"/>
        <c:crossBetween val="midCat"/>
      </c:valAx>
      <c:valAx>
        <c:axId val="149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27</xdr:row>
      <xdr:rowOff>9525</xdr:rowOff>
    </xdr:from>
    <xdr:to>
      <xdr:col>8</xdr:col>
      <xdr:colOff>752476</xdr:colOff>
      <xdr:row>63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27</xdr:row>
      <xdr:rowOff>19051</xdr:rowOff>
    </xdr:from>
    <xdr:to>
      <xdr:col>18</xdr:col>
      <xdr:colOff>742950</xdr:colOff>
      <xdr:row>63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93</xdr:row>
      <xdr:rowOff>33336</xdr:rowOff>
    </xdr:from>
    <xdr:to>
      <xdr:col>8</xdr:col>
      <xdr:colOff>733425</xdr:colOff>
      <xdr:row>129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93</xdr:row>
      <xdr:rowOff>23811</xdr:rowOff>
    </xdr:from>
    <xdr:to>
      <xdr:col>18</xdr:col>
      <xdr:colOff>733426</xdr:colOff>
      <xdr:row>129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topLeftCell="A76" zoomScaleNormal="100" workbookViewId="0">
      <selection activeCell="A5" sqref="A5"/>
    </sheetView>
  </sheetViews>
  <sheetFormatPr defaultRowHeight="12.75" x14ac:dyDescent="0.2"/>
  <cols>
    <col min="1" max="6" width="11.5703125"/>
    <col min="7" max="7" width="11.7109375"/>
    <col min="8" max="11" width="11.5703125"/>
    <col min="12" max="12" width="11.7109375"/>
    <col min="13" max="1025" width="11.5703125"/>
  </cols>
  <sheetData>
    <row r="1" spans="1:15" x14ac:dyDescent="0.2">
      <c r="B1" t="s">
        <v>28</v>
      </c>
    </row>
    <row r="2" spans="1:15" x14ac:dyDescent="0.2">
      <c r="A2" s="26" t="s">
        <v>12</v>
      </c>
      <c r="B2" s="20" t="s">
        <v>27</v>
      </c>
    </row>
    <row r="3" spans="1:15" x14ac:dyDescent="0.2">
      <c r="A3" s="26" t="s">
        <v>12</v>
      </c>
      <c r="B3" t="s">
        <v>0</v>
      </c>
    </row>
    <row r="5" spans="1:15" x14ac:dyDescent="0.2">
      <c r="A5" t="s">
        <v>26</v>
      </c>
    </row>
    <row r="8" spans="1:15" ht="18" x14ac:dyDescent="0.2">
      <c r="A8" s="21" t="s">
        <v>1</v>
      </c>
      <c r="B8" s="21"/>
      <c r="I8" s="22" t="s">
        <v>2</v>
      </c>
      <c r="J8" s="22"/>
      <c r="K8" s="22"/>
      <c r="L8" s="22"/>
      <c r="M8" s="22"/>
      <c r="N8" s="22"/>
    </row>
    <row r="9" spans="1:15" ht="15.75" x14ac:dyDescent="0.2">
      <c r="C9" s="23" t="s">
        <v>3</v>
      </c>
      <c r="D9" s="23"/>
      <c r="E9" s="23"/>
      <c r="F9" s="23"/>
      <c r="I9" s="24" t="s">
        <v>4</v>
      </c>
      <c r="J9" s="24"/>
      <c r="M9" s="24" t="s">
        <v>5</v>
      </c>
      <c r="N9" s="24"/>
    </row>
    <row r="10" spans="1:15" x14ac:dyDescent="0.2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I10" s="2" t="s">
        <v>10</v>
      </c>
      <c r="J10" s="2" t="s">
        <v>11</v>
      </c>
      <c r="M10" s="2" t="s">
        <v>10</v>
      </c>
      <c r="N10" s="2" t="s">
        <v>11</v>
      </c>
      <c r="O10" s="3"/>
    </row>
    <row r="11" spans="1:15" x14ac:dyDescent="0.2">
      <c r="A11" s="4">
        <v>1</v>
      </c>
      <c r="B11" s="1">
        <v>1</v>
      </c>
      <c r="C11" s="1">
        <v>112.848518</v>
      </c>
      <c r="D11" s="1">
        <v>132.40782999999999</v>
      </c>
      <c r="E11" s="1">
        <f>C11</f>
        <v>112.848518</v>
      </c>
      <c r="F11" s="5">
        <f>D11</f>
        <v>132.40782999999999</v>
      </c>
      <c r="I11" s="6" t="s">
        <v>12</v>
      </c>
      <c r="J11" s="7" t="s">
        <v>12</v>
      </c>
      <c r="M11" s="6" t="s">
        <v>12</v>
      </c>
      <c r="N11" s="7" t="s">
        <v>12</v>
      </c>
      <c r="O11" s="8"/>
    </row>
    <row r="12" spans="1:15" x14ac:dyDescent="0.2">
      <c r="A12" s="9">
        <v>1</v>
      </c>
      <c r="B12" s="10">
        <v>2</v>
      </c>
      <c r="C12" s="10" t="s">
        <v>12</v>
      </c>
      <c r="D12" s="10" t="s">
        <v>12</v>
      </c>
      <c r="E12" s="10">
        <v>43.525061999999998</v>
      </c>
      <c r="F12" s="11">
        <v>43.886671</v>
      </c>
      <c r="I12" s="9">
        <f>ROUND($C$11/E12,2)</f>
        <v>2.59</v>
      </c>
      <c r="J12" s="9">
        <f>ROUND($D$11/F12,2)</f>
        <v>3.02</v>
      </c>
      <c r="K12" s="9"/>
      <c r="M12" s="12">
        <f>($C$11/E12*B12)</f>
        <v>5.1854500747178722</v>
      </c>
      <c r="N12" s="12">
        <f>($D$11/F12*B12)</f>
        <v>6.0340794588862749</v>
      </c>
      <c r="O12" s="12"/>
    </row>
    <row r="13" spans="1:15" x14ac:dyDescent="0.2">
      <c r="A13" s="9">
        <v>2</v>
      </c>
      <c r="B13" s="10">
        <v>4</v>
      </c>
      <c r="C13" s="10" t="s">
        <v>12</v>
      </c>
      <c r="D13" s="10" t="s">
        <v>12</v>
      </c>
      <c r="E13" s="10">
        <v>30.890998</v>
      </c>
      <c r="F13" s="5">
        <v>30.086510000000001</v>
      </c>
      <c r="I13" s="9">
        <f>ROUND($C$11/E13,2)</f>
        <v>3.65</v>
      </c>
      <c r="J13" s="9">
        <f>ROUND($D$11/F13,2)</f>
        <v>4.4000000000000004</v>
      </c>
      <c r="K13" s="9"/>
      <c r="M13" s="12">
        <f>($C$11/E13*B13)</f>
        <v>14.612479402575469</v>
      </c>
      <c r="N13" s="12">
        <f>($D$11/F13*B13)</f>
        <v>17.603614377340541</v>
      </c>
      <c r="O13" s="12"/>
    </row>
    <row r="14" spans="1:15" x14ac:dyDescent="0.2">
      <c r="A14" s="9">
        <v>4</v>
      </c>
      <c r="B14" s="10">
        <v>8</v>
      </c>
      <c r="C14" s="10" t="s">
        <v>12</v>
      </c>
      <c r="D14" s="10" t="s">
        <v>12</v>
      </c>
      <c r="E14" s="10">
        <v>15.698518</v>
      </c>
      <c r="F14" s="5">
        <v>16.780473000000001</v>
      </c>
      <c r="I14" s="9">
        <f>ROUND($C$11/E14,2)</f>
        <v>7.19</v>
      </c>
      <c r="J14" s="9">
        <f>ROUND($D$11/F14,2)</f>
        <v>7.89</v>
      </c>
      <c r="K14" s="9"/>
      <c r="M14" s="12">
        <f>($C$11/E14*B14)</f>
        <v>57.507858002901926</v>
      </c>
      <c r="N14" s="12">
        <f>($D$11/F14*B14)</f>
        <v>63.124718832419077</v>
      </c>
      <c r="O14" s="12"/>
    </row>
    <row r="15" spans="1:15" x14ac:dyDescent="0.2">
      <c r="A15" s="4">
        <v>8</v>
      </c>
      <c r="B15" s="1">
        <v>15</v>
      </c>
      <c r="C15" s="1" t="s">
        <v>12</v>
      </c>
      <c r="D15" s="1" t="s">
        <v>12</v>
      </c>
      <c r="E15" s="1">
        <v>10.330982000000001</v>
      </c>
      <c r="F15" s="7">
        <v>10.678542999999999</v>
      </c>
      <c r="I15" s="4">
        <f>ROUND($C$11/E15,2)</f>
        <v>10.92</v>
      </c>
      <c r="J15" s="4">
        <f>ROUND($D$11/F15,2)</f>
        <v>12.4</v>
      </c>
      <c r="K15" s="9"/>
      <c r="M15" s="13">
        <f>($C$11/E15*B15)</f>
        <v>163.84964856196632</v>
      </c>
      <c r="N15" s="13">
        <f>($D$11/F15*B15)</f>
        <v>185.99142692032049</v>
      </c>
      <c r="O15" s="12"/>
    </row>
    <row r="16" spans="1:15" x14ac:dyDescent="0.2">
      <c r="C16" s="10"/>
      <c r="D16" s="10"/>
    </row>
    <row r="17" spans="1:15" x14ac:dyDescent="0.2">
      <c r="C17" s="10"/>
      <c r="D17" s="10"/>
    </row>
    <row r="18" spans="1:15" ht="18" x14ac:dyDescent="0.2">
      <c r="A18" s="21" t="s">
        <v>13</v>
      </c>
      <c r="B18" s="21"/>
      <c r="C18" s="10"/>
      <c r="D18" s="10"/>
      <c r="I18" s="22" t="s">
        <v>2</v>
      </c>
      <c r="J18" s="22"/>
      <c r="K18" s="22"/>
      <c r="L18" s="22"/>
      <c r="M18" s="22"/>
      <c r="N18" s="22"/>
      <c r="O18" s="22"/>
    </row>
    <row r="19" spans="1:15" ht="15.75" x14ac:dyDescent="0.2">
      <c r="C19" s="23" t="s">
        <v>3</v>
      </c>
      <c r="D19" s="23"/>
      <c r="E19" s="23"/>
      <c r="F19" s="23"/>
      <c r="G19" s="23"/>
      <c r="I19" s="24" t="s">
        <v>4</v>
      </c>
      <c r="J19" s="24"/>
      <c r="K19" s="24"/>
      <c r="M19" s="24" t="s">
        <v>5</v>
      </c>
      <c r="N19" s="24"/>
      <c r="O19" s="24"/>
    </row>
    <row r="20" spans="1:15" x14ac:dyDescent="0.2">
      <c r="A20" s="1" t="s">
        <v>6</v>
      </c>
      <c r="B20" s="1" t="s">
        <v>7</v>
      </c>
      <c r="C20" s="1" t="s">
        <v>8</v>
      </c>
      <c r="D20" s="1" t="s">
        <v>9</v>
      </c>
      <c r="E20" s="1" t="s">
        <v>10</v>
      </c>
      <c r="F20" s="1" t="s">
        <v>11</v>
      </c>
      <c r="G20" s="3" t="s">
        <v>14</v>
      </c>
      <c r="I20" s="2" t="s">
        <v>10</v>
      </c>
      <c r="J20" s="2" t="s">
        <v>11</v>
      </c>
      <c r="K20" s="2" t="s">
        <v>14</v>
      </c>
      <c r="M20" s="2" t="s">
        <v>10</v>
      </c>
      <c r="N20" s="2" t="s">
        <v>11</v>
      </c>
      <c r="O20" s="2" t="s">
        <v>14</v>
      </c>
    </row>
    <row r="21" spans="1:15" x14ac:dyDescent="0.2">
      <c r="A21" s="4">
        <v>1</v>
      </c>
      <c r="B21" s="1">
        <v>1</v>
      </c>
      <c r="C21" s="1">
        <v>38.502251999999999</v>
      </c>
      <c r="D21" s="1">
        <v>53.372112000000001</v>
      </c>
      <c r="E21" s="1">
        <f>C21</f>
        <v>38.502251999999999</v>
      </c>
      <c r="F21" s="7">
        <f>D21</f>
        <v>53.372112000000001</v>
      </c>
      <c r="G21" s="14">
        <v>0.28451300000000002</v>
      </c>
      <c r="I21" s="6" t="s">
        <v>12</v>
      </c>
      <c r="J21" s="1" t="s">
        <v>12</v>
      </c>
      <c r="K21" s="6">
        <f>ROUND($C$21/G21,2)</f>
        <v>135.33000000000001</v>
      </c>
      <c r="M21" s="6" t="s">
        <v>12</v>
      </c>
      <c r="N21" s="1" t="s">
        <v>12</v>
      </c>
      <c r="O21" s="15">
        <f>$C$21/(G21*5)</f>
        <v>27.065372759768444</v>
      </c>
    </row>
    <row r="22" spans="1:15" x14ac:dyDescent="0.2">
      <c r="A22" s="9">
        <v>1</v>
      </c>
      <c r="B22" s="10">
        <v>2</v>
      </c>
      <c r="C22" s="10" t="s">
        <v>12</v>
      </c>
      <c r="D22" s="10" t="s">
        <v>12</v>
      </c>
      <c r="E22" s="10">
        <v>20.240673000000001</v>
      </c>
      <c r="F22" s="5">
        <v>20.488845000000001</v>
      </c>
      <c r="I22" s="9">
        <f>ROUND($C$21/E22,2)</f>
        <v>1.9</v>
      </c>
      <c r="J22" s="9">
        <f>ROUND($D$21/F22,2)</f>
        <v>2.6</v>
      </c>
      <c r="K22" s="9"/>
      <c r="M22" s="12">
        <f>$C$21/(E22*B22)</f>
        <v>0.95111096355343516</v>
      </c>
      <c r="N22" s="16">
        <f>$D$21/(F22*B22)</f>
        <v>1.3024675622271533</v>
      </c>
      <c r="O22" s="17"/>
    </row>
    <row r="23" spans="1:15" x14ac:dyDescent="0.2">
      <c r="A23" s="9">
        <v>1</v>
      </c>
      <c r="B23" s="10">
        <v>4</v>
      </c>
      <c r="C23" s="10" t="s">
        <v>12</v>
      </c>
      <c r="D23" s="10" t="s">
        <v>12</v>
      </c>
      <c r="E23" s="10">
        <v>10.730781</v>
      </c>
      <c r="F23" s="5">
        <v>10.8302</v>
      </c>
      <c r="I23" s="9">
        <f>ROUND($C$21/E23,2)</f>
        <v>3.59</v>
      </c>
      <c r="J23" s="18">
        <f>ROUND($D$21/F23,2)</f>
        <v>4.93</v>
      </c>
      <c r="M23" s="12">
        <f>$C$21/(E23*B23)</f>
        <v>0.89700488715593019</v>
      </c>
      <c r="N23" s="16">
        <f>$D$21/(F23*B23)</f>
        <v>1.2320204613026537</v>
      </c>
      <c r="O23" s="17"/>
    </row>
    <row r="24" spans="1:15" x14ac:dyDescent="0.2">
      <c r="A24" s="9">
        <v>1</v>
      </c>
      <c r="B24" s="10">
        <v>8</v>
      </c>
      <c r="C24" s="10" t="s">
        <v>12</v>
      </c>
      <c r="D24" s="10" t="s">
        <v>12</v>
      </c>
      <c r="E24" s="10">
        <v>10.587358</v>
      </c>
      <c r="F24" s="5">
        <v>10.141277000000001</v>
      </c>
      <c r="I24" s="9">
        <f>ROUND($C$21/E24,2)</f>
        <v>3.64</v>
      </c>
      <c r="J24" s="18">
        <f>ROUND($D$21/F24,2)</f>
        <v>5.26</v>
      </c>
      <c r="M24" s="12">
        <f>$C$21/(E24*B24)</f>
        <v>0.4545781393242771</v>
      </c>
      <c r="N24" s="12">
        <f>$D$21/(F24*B24)</f>
        <v>0.65785738817705108</v>
      </c>
      <c r="O24" s="12"/>
    </row>
    <row r="25" spans="1:15" x14ac:dyDescent="0.2">
      <c r="A25" s="9">
        <v>1</v>
      </c>
      <c r="B25" s="10">
        <v>9</v>
      </c>
      <c r="C25" s="10" t="s">
        <v>12</v>
      </c>
      <c r="D25" s="10" t="s">
        <v>12</v>
      </c>
      <c r="E25" s="10">
        <v>128.05905200000001</v>
      </c>
      <c r="F25" s="5">
        <v>128.95346599999999</v>
      </c>
      <c r="I25" s="9">
        <f>ROUND($C$21/E25,2)</f>
        <v>0.3</v>
      </c>
      <c r="J25" s="18">
        <f>ROUND($D$21/F25,2)</f>
        <v>0.41</v>
      </c>
      <c r="M25" s="12">
        <f>$C$21/(E25*B25)</f>
        <v>3.3406681786149715E-2</v>
      </c>
      <c r="N25" s="12">
        <f>$D$21/(F25*B25)</f>
        <v>4.598740034383153E-2</v>
      </c>
      <c r="O25" s="12"/>
    </row>
    <row r="26" spans="1:15" x14ac:dyDescent="0.2">
      <c r="A26" s="4">
        <v>1</v>
      </c>
      <c r="B26" s="1">
        <v>12</v>
      </c>
      <c r="C26" s="1" t="s">
        <v>12</v>
      </c>
      <c r="D26" s="1" t="s">
        <v>12</v>
      </c>
      <c r="E26" s="1">
        <v>152.799093</v>
      </c>
      <c r="F26" s="7">
        <v>152.425985</v>
      </c>
      <c r="I26" s="4">
        <f>ROUND($C$21/E26,2)</f>
        <v>0.25</v>
      </c>
      <c r="J26" s="6">
        <f>ROUND($D$21/F26,2)</f>
        <v>0.35</v>
      </c>
      <c r="M26" s="13">
        <f>$C$21/(E26*B26)</f>
        <v>2.0998298726812466E-2</v>
      </c>
      <c r="N26" s="13">
        <f>$D$21/(F26*B26)</f>
        <v>2.9179250506401515E-2</v>
      </c>
      <c r="O26" s="12"/>
    </row>
    <row r="27" spans="1:15" x14ac:dyDescent="0.2">
      <c r="C27" s="10"/>
      <c r="D27" s="10"/>
    </row>
    <row r="28" spans="1:15" x14ac:dyDescent="0.2">
      <c r="C28" s="10"/>
      <c r="D28" s="10"/>
    </row>
    <row r="29" spans="1:15" x14ac:dyDescent="0.2">
      <c r="C29" s="10"/>
      <c r="D29" s="10"/>
    </row>
    <row r="30" spans="1:15" x14ac:dyDescent="0.2">
      <c r="C30" s="10"/>
      <c r="D30" s="10"/>
    </row>
    <row r="31" spans="1:15" x14ac:dyDescent="0.2">
      <c r="C31" s="10"/>
      <c r="D31" s="10"/>
    </row>
    <row r="32" spans="1:15" x14ac:dyDescent="0.2">
      <c r="C32" s="10"/>
      <c r="D32" s="10"/>
    </row>
    <row r="33" spans="3:4" x14ac:dyDescent="0.2">
      <c r="C33" s="10"/>
      <c r="D33" s="10"/>
    </row>
    <row r="34" spans="3:4" x14ac:dyDescent="0.2">
      <c r="C34" s="10"/>
      <c r="D34" s="10"/>
    </row>
    <row r="35" spans="3:4" x14ac:dyDescent="0.2">
      <c r="C35" s="10"/>
      <c r="D35" s="10"/>
    </row>
    <row r="36" spans="3:4" x14ac:dyDescent="0.2">
      <c r="C36" s="10"/>
      <c r="D36" s="10"/>
    </row>
    <row r="37" spans="3:4" x14ac:dyDescent="0.2">
      <c r="C37" s="10"/>
      <c r="D37" s="10"/>
    </row>
    <row r="38" spans="3:4" x14ac:dyDescent="0.2">
      <c r="C38" s="10"/>
      <c r="D38" s="10"/>
    </row>
    <row r="39" spans="3:4" x14ac:dyDescent="0.2">
      <c r="C39" s="10"/>
      <c r="D39" s="10"/>
    </row>
    <row r="40" spans="3:4" x14ac:dyDescent="0.2">
      <c r="C40" s="10"/>
      <c r="D40" s="10"/>
    </row>
    <row r="41" spans="3:4" x14ac:dyDescent="0.2">
      <c r="C41" s="10"/>
      <c r="D41" s="10"/>
    </row>
    <row r="42" spans="3:4" x14ac:dyDescent="0.2">
      <c r="C42" s="10"/>
      <c r="D42" s="10"/>
    </row>
    <row r="43" spans="3:4" x14ac:dyDescent="0.2">
      <c r="C43" s="10"/>
      <c r="D43" s="10"/>
    </row>
    <row r="44" spans="3:4" x14ac:dyDescent="0.2">
      <c r="C44" s="10"/>
      <c r="D44" s="10"/>
    </row>
    <row r="45" spans="3:4" x14ac:dyDescent="0.2">
      <c r="C45" s="10"/>
      <c r="D45" s="10"/>
    </row>
    <row r="46" spans="3:4" x14ac:dyDescent="0.2">
      <c r="C46" s="10"/>
      <c r="D46" s="10"/>
    </row>
    <row r="47" spans="3:4" x14ac:dyDescent="0.2">
      <c r="C47" s="10"/>
      <c r="D47" s="10"/>
    </row>
    <row r="48" spans="3:4" x14ac:dyDescent="0.2">
      <c r="C48" s="10"/>
      <c r="D48" s="10"/>
    </row>
    <row r="49" spans="3:4" x14ac:dyDescent="0.2">
      <c r="C49" s="10"/>
      <c r="D49" s="10"/>
    </row>
    <row r="50" spans="3:4" x14ac:dyDescent="0.2">
      <c r="C50" s="10"/>
      <c r="D50" s="10"/>
    </row>
    <row r="51" spans="3:4" x14ac:dyDescent="0.2">
      <c r="C51" s="10"/>
      <c r="D51" s="10"/>
    </row>
    <row r="52" spans="3:4" x14ac:dyDescent="0.2">
      <c r="C52" s="10"/>
      <c r="D52" s="10"/>
    </row>
    <row r="53" spans="3:4" x14ac:dyDescent="0.2">
      <c r="C53" s="10"/>
      <c r="D53" s="10"/>
    </row>
    <row r="54" spans="3:4" x14ac:dyDescent="0.2">
      <c r="C54" s="10"/>
      <c r="D54" s="10"/>
    </row>
    <row r="55" spans="3:4" x14ac:dyDescent="0.2">
      <c r="C55" s="10"/>
      <c r="D55" s="10"/>
    </row>
    <row r="56" spans="3:4" x14ac:dyDescent="0.2">
      <c r="C56" s="10"/>
      <c r="D56" s="10"/>
    </row>
    <row r="57" spans="3:4" x14ac:dyDescent="0.2">
      <c r="C57" s="10"/>
      <c r="D57" s="10"/>
    </row>
    <row r="58" spans="3:4" x14ac:dyDescent="0.2">
      <c r="C58" s="10"/>
      <c r="D58" s="10"/>
    </row>
    <row r="59" spans="3:4" x14ac:dyDescent="0.2">
      <c r="C59" s="10"/>
      <c r="D59" s="10"/>
    </row>
    <row r="60" spans="3:4" x14ac:dyDescent="0.2">
      <c r="C60" s="10"/>
      <c r="D60" s="10"/>
    </row>
    <row r="61" spans="3:4" x14ac:dyDescent="0.2">
      <c r="C61" s="10"/>
      <c r="D61" s="10"/>
    </row>
    <row r="62" spans="3:4" x14ac:dyDescent="0.2">
      <c r="C62" s="10"/>
      <c r="D62" s="10"/>
    </row>
    <row r="63" spans="3:4" x14ac:dyDescent="0.2">
      <c r="C63" s="10"/>
      <c r="D63" s="10"/>
    </row>
    <row r="64" spans="3:4" x14ac:dyDescent="0.2">
      <c r="C64" s="10"/>
      <c r="D64" s="10"/>
    </row>
    <row r="65" spans="1:16" x14ac:dyDescent="0.2">
      <c r="C65" s="10"/>
      <c r="D65" s="10"/>
    </row>
    <row r="66" spans="1:16" x14ac:dyDescent="0.2">
      <c r="C66" s="10"/>
      <c r="D66" s="10"/>
    </row>
    <row r="67" spans="1:16" x14ac:dyDescent="0.2">
      <c r="C67" s="10"/>
      <c r="D67" s="10"/>
    </row>
    <row r="68" spans="1:16" x14ac:dyDescent="0.2">
      <c r="A68" t="s">
        <v>25</v>
      </c>
      <c r="C68" s="10"/>
      <c r="D68" s="10"/>
    </row>
    <row r="69" spans="1:16" x14ac:dyDescent="0.2">
      <c r="C69" s="10"/>
      <c r="D69" s="10"/>
    </row>
    <row r="70" spans="1:16" x14ac:dyDescent="0.2">
      <c r="B70" t="s">
        <v>29</v>
      </c>
      <c r="C70" s="10"/>
      <c r="D70" s="10"/>
    </row>
    <row r="71" spans="1:16" x14ac:dyDescent="0.2">
      <c r="B71" t="s">
        <v>30</v>
      </c>
      <c r="C71" s="10"/>
      <c r="D71" s="10"/>
    </row>
    <row r="72" spans="1:16" x14ac:dyDescent="0.2">
      <c r="C72" s="10"/>
      <c r="D72" s="10"/>
    </row>
    <row r="73" spans="1:16" ht="18" x14ac:dyDescent="0.2">
      <c r="A73" s="21" t="s">
        <v>1</v>
      </c>
      <c r="B73" s="21"/>
      <c r="J73" s="25" t="s">
        <v>15</v>
      </c>
      <c r="K73" s="25"/>
      <c r="L73" s="25"/>
      <c r="M73" s="25"/>
      <c r="N73" s="25"/>
      <c r="O73" s="25"/>
    </row>
    <row r="74" spans="1:16" ht="15.75" x14ac:dyDescent="0.2">
      <c r="D74" s="23" t="s">
        <v>16</v>
      </c>
      <c r="E74" s="23"/>
      <c r="F74" s="23"/>
      <c r="G74" s="23"/>
      <c r="J74" s="24" t="s">
        <v>4</v>
      </c>
      <c r="K74" s="24"/>
      <c r="N74" s="24" t="s">
        <v>5</v>
      </c>
      <c r="O74" s="24"/>
    </row>
    <row r="75" spans="1:16" ht="25.5" x14ac:dyDescent="0.2">
      <c r="A75" s="2" t="s">
        <v>6</v>
      </c>
      <c r="B75" s="2" t="s">
        <v>7</v>
      </c>
      <c r="C75" s="19" t="s">
        <v>17</v>
      </c>
      <c r="D75" s="2" t="s">
        <v>8</v>
      </c>
      <c r="E75" s="2" t="s">
        <v>9</v>
      </c>
      <c r="F75" s="2" t="s">
        <v>10</v>
      </c>
      <c r="G75" s="2" t="s">
        <v>11</v>
      </c>
      <c r="J75" s="2" t="s">
        <v>10</v>
      </c>
      <c r="K75" s="2" t="s">
        <v>11</v>
      </c>
      <c r="N75" s="2" t="s">
        <v>10</v>
      </c>
      <c r="O75" s="2" t="s">
        <v>11</v>
      </c>
      <c r="P75" s="3"/>
    </row>
    <row r="76" spans="1:16" x14ac:dyDescent="0.2">
      <c r="A76" s="4">
        <v>1</v>
      </c>
      <c r="B76" s="1">
        <v>1</v>
      </c>
      <c r="C76" s="1" t="s">
        <v>18</v>
      </c>
      <c r="D76" s="1">
        <v>112.848518</v>
      </c>
      <c r="E76" s="1">
        <v>132.40782999999999</v>
      </c>
      <c r="F76" s="1">
        <f>D76</f>
        <v>112.848518</v>
      </c>
      <c r="G76" s="7">
        <f>E76</f>
        <v>132.40782999999999</v>
      </c>
      <c r="J76" s="6" t="s">
        <v>12</v>
      </c>
      <c r="K76" s="7" t="s">
        <v>12</v>
      </c>
      <c r="N76" s="4" t="s">
        <v>12</v>
      </c>
      <c r="O76" s="7" t="s">
        <v>12</v>
      </c>
      <c r="P76" s="8"/>
    </row>
    <row r="77" spans="1:16" x14ac:dyDescent="0.2">
      <c r="A77" s="9">
        <v>1</v>
      </c>
      <c r="B77" s="10">
        <v>2</v>
      </c>
      <c r="C77" s="10" t="s">
        <v>19</v>
      </c>
      <c r="D77" s="10" t="s">
        <v>12</v>
      </c>
      <c r="E77" s="10" t="s">
        <v>12</v>
      </c>
      <c r="F77" s="10">
        <v>87.885474000000002</v>
      </c>
      <c r="G77" s="5">
        <v>88.489621</v>
      </c>
      <c r="J77" s="9">
        <f>ROUND($D$76/F77,2)</f>
        <v>1.28</v>
      </c>
      <c r="K77" s="9">
        <f>ROUND($E$76/G77,2)</f>
        <v>1.5</v>
      </c>
      <c r="L77" s="9"/>
      <c r="N77" s="12">
        <f>$D$76/F77</f>
        <v>1.2840406140382197</v>
      </c>
      <c r="O77" s="12">
        <f>$E$76/G77</f>
        <v>1.4963091547199641</v>
      </c>
      <c r="P77" s="12"/>
    </row>
    <row r="78" spans="1:16" x14ac:dyDescent="0.2">
      <c r="A78" s="9">
        <v>2</v>
      </c>
      <c r="B78" s="10">
        <v>4</v>
      </c>
      <c r="C78" s="10" t="s">
        <v>20</v>
      </c>
      <c r="D78" s="10" t="s">
        <v>12</v>
      </c>
      <c r="E78" s="10" t="s">
        <v>12</v>
      </c>
      <c r="F78" s="10">
        <v>128.91122799999999</v>
      </c>
      <c r="G78" s="5">
        <v>132.16927699999999</v>
      </c>
      <c r="J78" s="9">
        <f>ROUND($D$76/F78,2)</f>
        <v>0.88</v>
      </c>
      <c r="K78" s="9">
        <f>ROUND($E$76/G78,2)</f>
        <v>1</v>
      </c>
      <c r="L78" s="9"/>
      <c r="N78" s="12">
        <f>$D$76/F78</f>
        <v>0.87539712211879639</v>
      </c>
      <c r="O78" s="12">
        <f>$E$76/G78</f>
        <v>1.0018049050839553</v>
      </c>
      <c r="P78" s="12"/>
    </row>
    <row r="79" spans="1:16" x14ac:dyDescent="0.2">
      <c r="A79" s="9">
        <v>4</v>
      </c>
      <c r="B79" s="10">
        <v>8</v>
      </c>
      <c r="C79" s="10" t="s">
        <v>21</v>
      </c>
      <c r="D79" s="10" t="s">
        <v>12</v>
      </c>
      <c r="E79" s="10" t="s">
        <v>12</v>
      </c>
      <c r="F79" s="10">
        <v>197.39635799999999</v>
      </c>
      <c r="G79" s="5">
        <v>205.42477400000001</v>
      </c>
      <c r="J79" s="9">
        <f>ROUND($D$76/F79,2)</f>
        <v>0.56999999999999995</v>
      </c>
      <c r="K79" s="9">
        <f>ROUND($E$76/G79,2)</f>
        <v>0.64</v>
      </c>
      <c r="L79" s="9"/>
      <c r="N79" s="12">
        <f>$D$76/F79</f>
        <v>0.5716849041358707</v>
      </c>
      <c r="O79" s="12">
        <f>$E$76/G79</f>
        <v>0.64455628900923112</v>
      </c>
      <c r="P79" s="12"/>
    </row>
    <row r="80" spans="1:16" x14ac:dyDescent="0.2">
      <c r="A80" s="4">
        <v>8</v>
      </c>
      <c r="B80" s="1">
        <v>15</v>
      </c>
      <c r="C80" s="1" t="s">
        <v>22</v>
      </c>
      <c r="D80" s="1" t="s">
        <v>12</v>
      </c>
      <c r="E80" s="1" t="s">
        <v>12</v>
      </c>
      <c r="F80" s="1" t="s">
        <v>24</v>
      </c>
      <c r="G80" s="7" t="s">
        <v>24</v>
      </c>
      <c r="J80" s="4" t="e">
        <f>ROUND($D$76/F80,2)</f>
        <v>#VALUE!</v>
      </c>
      <c r="K80" s="4" t="e">
        <f>ROUND($E$76/G80,2)</f>
        <v>#VALUE!</v>
      </c>
      <c r="L80" s="9"/>
      <c r="N80" s="13" t="e">
        <f>$D$76/F80</f>
        <v>#VALUE!</v>
      </c>
      <c r="O80" s="13" t="e">
        <f>$E$76/G80</f>
        <v>#VALUE!</v>
      </c>
      <c r="P80" s="12"/>
    </row>
    <row r="81" spans="1:16" x14ac:dyDescent="0.2">
      <c r="D81" s="10"/>
      <c r="E81" s="10"/>
    </row>
    <row r="82" spans="1:16" x14ac:dyDescent="0.2">
      <c r="D82" s="10"/>
      <c r="E82" s="10"/>
    </row>
    <row r="83" spans="1:16" ht="18" x14ac:dyDescent="0.2">
      <c r="A83" s="21" t="s">
        <v>13</v>
      </c>
      <c r="B83" s="21"/>
      <c r="D83" s="10"/>
      <c r="E83" s="10"/>
      <c r="J83" s="25" t="s">
        <v>15</v>
      </c>
      <c r="K83" s="25"/>
      <c r="L83" s="25"/>
      <c r="M83" s="25"/>
      <c r="N83" s="25"/>
      <c r="O83" s="25"/>
      <c r="P83" s="25"/>
    </row>
    <row r="84" spans="1:16" ht="15.75" x14ac:dyDescent="0.2">
      <c r="D84" s="23" t="s">
        <v>16</v>
      </c>
      <c r="E84" s="23"/>
      <c r="F84" s="23"/>
      <c r="G84" s="23"/>
      <c r="H84" s="23"/>
      <c r="J84" s="24" t="s">
        <v>4</v>
      </c>
      <c r="K84" s="24"/>
      <c r="L84" s="24"/>
      <c r="N84" s="24" t="s">
        <v>5</v>
      </c>
      <c r="O84" s="24"/>
      <c r="P84" s="24"/>
    </row>
    <row r="85" spans="1:16" ht="25.5" x14ac:dyDescent="0.2">
      <c r="A85" s="2" t="s">
        <v>6</v>
      </c>
      <c r="B85" s="2" t="s">
        <v>7</v>
      </c>
      <c r="C85" s="19" t="s">
        <v>17</v>
      </c>
      <c r="D85" s="2" t="s">
        <v>8</v>
      </c>
      <c r="E85" s="2" t="s">
        <v>9</v>
      </c>
      <c r="F85" s="2" t="s">
        <v>10</v>
      </c>
      <c r="G85" s="2" t="s">
        <v>11</v>
      </c>
      <c r="H85" s="2" t="s">
        <v>14</v>
      </c>
      <c r="J85" s="2" t="s">
        <v>10</v>
      </c>
      <c r="K85" s="2" t="s">
        <v>11</v>
      </c>
      <c r="L85" s="2" t="s">
        <v>14</v>
      </c>
      <c r="N85" s="2" t="s">
        <v>10</v>
      </c>
      <c r="O85" s="2" t="s">
        <v>11</v>
      </c>
      <c r="P85" s="2" t="s">
        <v>14</v>
      </c>
    </row>
    <row r="86" spans="1:16" x14ac:dyDescent="0.2">
      <c r="A86" s="4">
        <v>1</v>
      </c>
      <c r="B86" s="1">
        <v>1</v>
      </c>
      <c r="C86" s="1" t="s">
        <v>18</v>
      </c>
      <c r="D86" s="1">
        <v>38.502251999999999</v>
      </c>
      <c r="E86" s="1">
        <v>53.372112000000001</v>
      </c>
      <c r="F86" s="1">
        <f>D86</f>
        <v>38.502251999999999</v>
      </c>
      <c r="G86" s="1">
        <f>E86</f>
        <v>53.372112000000001</v>
      </c>
      <c r="H86" s="18">
        <v>0.28451300000000002</v>
      </c>
      <c r="J86" s="4" t="s">
        <v>12</v>
      </c>
      <c r="K86" s="4" t="s">
        <v>12</v>
      </c>
      <c r="L86" s="18">
        <f>ROUND($D$86/H86,2)</f>
        <v>135.33000000000001</v>
      </c>
      <c r="N86" s="4" t="s">
        <v>12</v>
      </c>
      <c r="O86" s="1" t="s">
        <v>12</v>
      </c>
      <c r="P86" s="16">
        <f>$D$86/H86</f>
        <v>135.32686379884223</v>
      </c>
    </row>
    <row r="87" spans="1:16" x14ac:dyDescent="0.2">
      <c r="A87" s="9">
        <v>1</v>
      </c>
      <c r="B87" s="10">
        <v>2</v>
      </c>
      <c r="C87" s="10" t="s">
        <v>19</v>
      </c>
      <c r="D87" s="10" t="s">
        <v>12</v>
      </c>
      <c r="E87" s="10" t="s">
        <v>12</v>
      </c>
      <c r="F87" s="10">
        <v>48.353290999999999</v>
      </c>
      <c r="G87" s="8">
        <v>48.811993999999999</v>
      </c>
      <c r="H87" s="18">
        <v>0.51997599999999999</v>
      </c>
      <c r="J87" s="9">
        <f>ROUND($D$86/F87,2)</f>
        <v>0.8</v>
      </c>
      <c r="K87" s="9">
        <f>ROUND($E$86/G87,2)</f>
        <v>1.0900000000000001</v>
      </c>
      <c r="L87" s="18">
        <f>ROUND($D$86/H87,2)</f>
        <v>74.05</v>
      </c>
      <c r="N87" s="12">
        <f>$D$86/F87</f>
        <v>0.79626952382620653</v>
      </c>
      <c r="O87" s="12">
        <f>$E$86/G87</f>
        <v>1.0934220798273475</v>
      </c>
      <c r="P87" s="16">
        <f>$D$86/H87</f>
        <v>74.046209825068843</v>
      </c>
    </row>
    <row r="88" spans="1:16" x14ac:dyDescent="0.2">
      <c r="A88" s="9">
        <v>1</v>
      </c>
      <c r="B88" s="10">
        <v>4</v>
      </c>
      <c r="C88" s="10" t="s">
        <v>20</v>
      </c>
      <c r="D88" s="10" t="s">
        <v>12</v>
      </c>
      <c r="E88" s="10" t="s">
        <v>12</v>
      </c>
      <c r="F88" s="10">
        <v>50.905620999999996</v>
      </c>
      <c r="G88" s="8">
        <v>158.808908</v>
      </c>
      <c r="H88" s="18">
        <v>0.93501400000000001</v>
      </c>
      <c r="J88" s="9">
        <f>ROUND($D$86/F88,2)</f>
        <v>0.76</v>
      </c>
      <c r="K88" s="9">
        <f>ROUND($E$86/G88,2)</f>
        <v>0.34</v>
      </c>
      <c r="L88" s="18">
        <f>ROUND($D$86/H88,2)</f>
        <v>41.18</v>
      </c>
      <c r="N88" s="12">
        <f>$D$86/F88</f>
        <v>0.75634578743278669</v>
      </c>
      <c r="O88" s="12">
        <f>$E$86/G88</f>
        <v>0.33607757066121252</v>
      </c>
      <c r="P88" s="16">
        <f>$D$86/H88</f>
        <v>41.178262571469517</v>
      </c>
    </row>
    <row r="89" spans="1:16" x14ac:dyDescent="0.2">
      <c r="A89" s="4">
        <v>1</v>
      </c>
      <c r="B89" s="1">
        <v>8</v>
      </c>
      <c r="C89" s="1" t="s">
        <v>21</v>
      </c>
      <c r="D89" s="1" t="s">
        <v>12</v>
      </c>
      <c r="E89" s="1" t="s">
        <v>12</v>
      </c>
      <c r="F89" s="1">
        <v>101.127133</v>
      </c>
      <c r="G89" s="1">
        <v>419.660886</v>
      </c>
      <c r="H89" s="6">
        <v>1.7541100000000001</v>
      </c>
      <c r="J89" s="4">
        <f>ROUND($D$86/F89,2)</f>
        <v>0.38</v>
      </c>
      <c r="K89" s="4">
        <f>ROUND($E$86/G89,2)</f>
        <v>0.13</v>
      </c>
      <c r="L89" s="6">
        <f>ROUND($D$86/H89,2)</f>
        <v>21.95</v>
      </c>
      <c r="N89" s="13">
        <f>$D$86/F89</f>
        <v>0.38073117330439893</v>
      </c>
      <c r="O89" s="13">
        <f>$E$86/G89</f>
        <v>0.12717914340008327</v>
      </c>
      <c r="P89" s="15">
        <f>$D$86/H89</f>
        <v>21.949736333525262</v>
      </c>
    </row>
    <row r="90" spans="1:16" x14ac:dyDescent="0.2">
      <c r="C90" s="10"/>
      <c r="J90" s="8"/>
      <c r="K90" s="10"/>
      <c r="L90" s="8"/>
      <c r="N90" s="8"/>
      <c r="O90" s="10"/>
      <c r="P90" s="8"/>
    </row>
    <row r="91" spans="1:16" x14ac:dyDescent="0.2">
      <c r="C91" s="10"/>
      <c r="J91" s="8"/>
      <c r="K91" s="10"/>
      <c r="L91" s="8"/>
      <c r="N91" s="8"/>
      <c r="O91" s="10"/>
      <c r="P91" s="8"/>
    </row>
    <row r="92" spans="1:16" x14ac:dyDescent="0.2">
      <c r="A92" t="s">
        <v>23</v>
      </c>
      <c r="C92" s="10"/>
      <c r="J92" s="8"/>
      <c r="K92" s="8"/>
      <c r="L92" s="8"/>
      <c r="N92" s="8"/>
      <c r="O92" s="8"/>
      <c r="P92" s="8"/>
    </row>
    <row r="93" spans="1:16" x14ac:dyDescent="0.2">
      <c r="C93" s="10"/>
    </row>
    <row r="94" spans="1:16" x14ac:dyDescent="0.2">
      <c r="C94" s="10"/>
    </row>
  </sheetData>
  <mergeCells count="20">
    <mergeCell ref="A83:B83"/>
    <mergeCell ref="J83:P83"/>
    <mergeCell ref="D84:H84"/>
    <mergeCell ref="J84:L84"/>
    <mergeCell ref="N84:P84"/>
    <mergeCell ref="A73:B73"/>
    <mergeCell ref="J73:O73"/>
    <mergeCell ref="D74:G74"/>
    <mergeCell ref="J74:K74"/>
    <mergeCell ref="N74:O74"/>
    <mergeCell ref="A18:B18"/>
    <mergeCell ref="I18:O18"/>
    <mergeCell ref="C19:G19"/>
    <mergeCell ref="I19:K19"/>
    <mergeCell ref="M19:O19"/>
    <mergeCell ref="A8:B8"/>
    <mergeCell ref="I8:N8"/>
    <mergeCell ref="C9:F9"/>
    <mergeCell ref="I9:J9"/>
    <mergeCell ref="M9:N9"/>
  </mergeCells>
  <pageMargins left="0.78749999999999998" right="0.78749999999999998" top="1.0249999999999999" bottom="1.0249999999999999" header="0.78749999999999998" footer="0.78749999999999998"/>
  <pageSetup orientation="portrait" useFirstPageNumber="1" horizontalDpi="4294967293" verticalDpi="4294967293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Nikos</cp:lastModifiedBy>
  <cp:revision>173</cp:revision>
  <dcterms:created xsi:type="dcterms:W3CDTF">2017-08-30T21:54:23Z</dcterms:created>
  <dcterms:modified xsi:type="dcterms:W3CDTF">2020-11-18T22:50:30Z</dcterms:modified>
  <dc:language>en-US</dc:language>
</cp:coreProperties>
</file>